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2.xml" ContentType="application/vnd.openxmlformats-officedocument.drawing+xml"/>
  <Override PartName="/xl/charts/chart9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10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11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12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13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14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15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16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17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8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9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20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21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22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23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24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25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26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27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8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29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30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31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32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33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34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35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36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37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38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39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harts/chart40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charts/chart41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charts/chart42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charts/chart43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charts/chart44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charts/chart45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charts/chart46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charts/chart47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charts/chart48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charts/chart49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charts/chart50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charts/chart51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charts/chart52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charts/chart53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charts/chart54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charts/chart55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charts/chart56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charts/chart57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charts/chart58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charts/chart59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charts/chart60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charts/chart61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charts/chart62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charts/chart63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charts/chart64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charts/chart65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charts/chart66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charts/chart67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charts/chart68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charts/chart69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charts/chart70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charts/chart71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charts/chart72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charts/chart73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charts/chart74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charts/chart75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charts/chart76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xl/charts/chart77.xml" ContentType="application/vnd.openxmlformats-officedocument.drawingml.chart+xml"/>
  <Override PartName="/xl/charts/style69.xml" ContentType="application/vnd.ms-office.chartstyle+xml"/>
  <Override PartName="/xl/charts/colors69.xml" ContentType="application/vnd.ms-office.chartcolorstyle+xml"/>
  <Override PartName="/xl/charts/chart78.xml" ContentType="application/vnd.openxmlformats-officedocument.drawingml.chart+xml"/>
  <Override PartName="/xl/charts/style70.xml" ContentType="application/vnd.ms-office.chartstyle+xml"/>
  <Override PartName="/xl/charts/colors70.xml" ContentType="application/vnd.ms-office.chartcolorstyle+xml"/>
  <Override PartName="/xl/charts/chart79.xml" ContentType="application/vnd.openxmlformats-officedocument.drawingml.chart+xml"/>
  <Override PartName="/xl/charts/style71.xml" ContentType="application/vnd.ms-office.chartstyle+xml"/>
  <Override PartName="/xl/charts/colors71.xml" ContentType="application/vnd.ms-office.chartcolorstyle+xml"/>
  <Override PartName="/xl/charts/chart80.xml" ContentType="application/vnd.openxmlformats-officedocument.drawingml.chart+xml"/>
  <Override PartName="/xl/charts/style72.xml" ContentType="application/vnd.ms-office.chartstyle+xml"/>
  <Override PartName="/xl/charts/colors72.xml" ContentType="application/vnd.ms-office.chartcolorstyle+xml"/>
  <Override PartName="/xl/charts/chart81.xml" ContentType="application/vnd.openxmlformats-officedocument.drawingml.chart+xml"/>
  <Override PartName="/xl/charts/style73.xml" ContentType="application/vnd.ms-office.chartstyle+xml"/>
  <Override PartName="/xl/charts/colors73.xml" ContentType="application/vnd.ms-office.chartcolorstyle+xml"/>
  <Override PartName="/xl/charts/chart82.xml" ContentType="application/vnd.openxmlformats-officedocument.drawingml.chart+xml"/>
  <Override PartName="/xl/charts/style74.xml" ContentType="application/vnd.ms-office.chartstyle+xml"/>
  <Override PartName="/xl/charts/colors74.xml" ContentType="application/vnd.ms-office.chartcolorstyle+xml"/>
  <Override PartName="/xl/charts/chart83.xml" ContentType="application/vnd.openxmlformats-officedocument.drawingml.chart+xml"/>
  <Override PartName="/xl/charts/style75.xml" ContentType="application/vnd.ms-office.chartstyle+xml"/>
  <Override PartName="/xl/charts/colors75.xml" ContentType="application/vnd.ms-office.chartcolorstyle+xml"/>
  <Override PartName="/xl/charts/chart84.xml" ContentType="application/vnd.openxmlformats-officedocument.drawingml.chart+xml"/>
  <Override PartName="/xl/charts/style76.xml" ContentType="application/vnd.ms-office.chartstyle+xml"/>
  <Override PartName="/xl/charts/colors76.xml" ContentType="application/vnd.ms-office.chartcolorstyle+xml"/>
  <Override PartName="/xl/charts/chart85.xml" ContentType="application/vnd.openxmlformats-officedocument.drawingml.chart+xml"/>
  <Override PartName="/xl/charts/style77.xml" ContentType="application/vnd.ms-office.chartstyle+xml"/>
  <Override PartName="/xl/charts/colors77.xml" ContentType="application/vnd.ms-office.chartcolorstyle+xml"/>
  <Override PartName="/xl/charts/chart86.xml" ContentType="application/vnd.openxmlformats-officedocument.drawingml.chart+xml"/>
  <Override PartName="/xl/charts/style78.xml" ContentType="application/vnd.ms-office.chartstyle+xml"/>
  <Override PartName="/xl/charts/colors78.xml" ContentType="application/vnd.ms-office.chartcolorstyle+xml"/>
  <Override PartName="/xl/charts/chart87.xml" ContentType="application/vnd.openxmlformats-officedocument.drawingml.chart+xml"/>
  <Override PartName="/xl/charts/style79.xml" ContentType="application/vnd.ms-office.chartstyle+xml"/>
  <Override PartName="/xl/charts/colors79.xml" ContentType="application/vnd.ms-office.chartcolorstyle+xml"/>
  <Override PartName="/xl/charts/chart88.xml" ContentType="application/vnd.openxmlformats-officedocument.drawingml.chart+xml"/>
  <Override PartName="/xl/charts/style80.xml" ContentType="application/vnd.ms-office.chartstyle+xml"/>
  <Override PartName="/xl/charts/colors80.xml" ContentType="application/vnd.ms-office.chartcolorstyle+xml"/>
  <Override PartName="/xl/charts/chart89.xml" ContentType="application/vnd.openxmlformats-officedocument.drawingml.chart+xml"/>
  <Override PartName="/xl/charts/style81.xml" ContentType="application/vnd.ms-office.chartstyle+xml"/>
  <Override PartName="/xl/charts/colors81.xml" ContentType="application/vnd.ms-office.chartcolorstyle+xml"/>
  <Override PartName="/xl/charts/chart90.xml" ContentType="application/vnd.openxmlformats-officedocument.drawingml.chart+xml"/>
  <Override PartName="/xl/charts/style82.xml" ContentType="application/vnd.ms-office.chartstyle+xml"/>
  <Override PartName="/xl/charts/colors82.xml" ContentType="application/vnd.ms-office.chartcolorstyle+xml"/>
  <Override PartName="/xl/charts/chart91.xml" ContentType="application/vnd.openxmlformats-officedocument.drawingml.chart+xml"/>
  <Override PartName="/xl/charts/style83.xml" ContentType="application/vnd.ms-office.chartstyle+xml"/>
  <Override PartName="/xl/charts/colors83.xml" ContentType="application/vnd.ms-office.chartcolorstyle+xml"/>
  <Override PartName="/xl/charts/chart92.xml" ContentType="application/vnd.openxmlformats-officedocument.drawingml.chart+xml"/>
  <Override PartName="/xl/charts/style84.xml" ContentType="application/vnd.ms-office.chartstyle+xml"/>
  <Override PartName="/xl/charts/colors84.xml" ContentType="application/vnd.ms-office.chartcolorstyle+xml"/>
  <Override PartName="/xl/charts/chart93.xml" ContentType="application/vnd.openxmlformats-officedocument.drawingml.chart+xml"/>
  <Override PartName="/xl/charts/style85.xml" ContentType="application/vnd.ms-office.chartstyle+xml"/>
  <Override PartName="/xl/charts/colors85.xml" ContentType="application/vnd.ms-office.chartcolorstyle+xml"/>
  <Override PartName="/xl/charts/chart94.xml" ContentType="application/vnd.openxmlformats-officedocument.drawingml.chart+xml"/>
  <Override PartName="/xl/charts/style86.xml" ContentType="application/vnd.ms-office.chartstyle+xml"/>
  <Override PartName="/xl/charts/colors86.xml" ContentType="application/vnd.ms-office.chartcolorstyle+xml"/>
  <Override PartName="/xl/charts/chart95.xml" ContentType="application/vnd.openxmlformats-officedocument.drawingml.chart+xml"/>
  <Override PartName="/xl/charts/style87.xml" ContentType="application/vnd.ms-office.chartstyle+xml"/>
  <Override PartName="/xl/charts/colors87.xml" ContentType="application/vnd.ms-office.chartcolorstyle+xml"/>
  <Override PartName="/xl/charts/chart96.xml" ContentType="application/vnd.openxmlformats-officedocument.drawingml.chart+xml"/>
  <Override PartName="/xl/charts/style88.xml" ContentType="application/vnd.ms-office.chartstyle+xml"/>
  <Override PartName="/xl/charts/colors88.xml" ContentType="application/vnd.ms-office.chartcolorstyle+xml"/>
  <Override PartName="/xl/charts/chart97.xml" ContentType="application/vnd.openxmlformats-officedocument.drawingml.chart+xml"/>
  <Override PartName="/xl/charts/style89.xml" ContentType="application/vnd.ms-office.chartstyle+xml"/>
  <Override PartName="/xl/charts/colors89.xml" ContentType="application/vnd.ms-office.chartcolorstyle+xml"/>
  <Override PartName="/xl/charts/chart98.xml" ContentType="application/vnd.openxmlformats-officedocument.drawingml.chart+xml"/>
  <Override PartName="/xl/charts/style90.xml" ContentType="application/vnd.ms-office.chartstyle+xml"/>
  <Override PartName="/xl/charts/colors90.xml" ContentType="application/vnd.ms-office.chartcolorstyle+xml"/>
  <Override PartName="/xl/charts/chart99.xml" ContentType="application/vnd.openxmlformats-officedocument.drawingml.chart+xml"/>
  <Override PartName="/xl/charts/style91.xml" ContentType="application/vnd.ms-office.chartstyle+xml"/>
  <Override PartName="/xl/charts/colors91.xml" ContentType="application/vnd.ms-office.chartcolorstyle+xml"/>
  <Override PartName="/xl/charts/chart100.xml" ContentType="application/vnd.openxmlformats-officedocument.drawingml.chart+xml"/>
  <Override PartName="/xl/charts/style92.xml" ContentType="application/vnd.ms-office.chartstyle+xml"/>
  <Override PartName="/xl/charts/colors92.xml" ContentType="application/vnd.ms-office.chartcolorstyle+xml"/>
  <Override PartName="/xl/charts/chart101.xml" ContentType="application/vnd.openxmlformats-officedocument.drawingml.chart+xml"/>
  <Override PartName="/xl/charts/style93.xml" ContentType="application/vnd.ms-office.chartstyle+xml"/>
  <Override PartName="/xl/charts/colors93.xml" ContentType="application/vnd.ms-office.chartcolorstyle+xml"/>
  <Override PartName="/xl/charts/chart102.xml" ContentType="application/vnd.openxmlformats-officedocument.drawingml.chart+xml"/>
  <Override PartName="/xl/charts/style94.xml" ContentType="application/vnd.ms-office.chartstyle+xml"/>
  <Override PartName="/xl/charts/colors94.xml" ContentType="application/vnd.ms-office.chartcolorstyle+xml"/>
  <Override PartName="/xl/charts/chart103.xml" ContentType="application/vnd.openxmlformats-officedocument.drawingml.chart+xml"/>
  <Override PartName="/xl/charts/style95.xml" ContentType="application/vnd.ms-office.chartstyle+xml"/>
  <Override PartName="/xl/charts/colors95.xml" ContentType="application/vnd.ms-office.chartcolorstyle+xml"/>
  <Override PartName="/xl/charts/chart104.xml" ContentType="application/vnd.openxmlformats-officedocument.drawingml.chart+xml"/>
  <Override PartName="/xl/charts/style96.xml" ContentType="application/vnd.ms-office.chartstyle+xml"/>
  <Override PartName="/xl/charts/colors96.xml" ContentType="application/vnd.ms-office.chartcolorstyle+xml"/>
  <Override PartName="/xl/charts/chart105.xml" ContentType="application/vnd.openxmlformats-officedocument.drawingml.chart+xml"/>
  <Override PartName="/xl/charts/style97.xml" ContentType="application/vnd.ms-office.chartstyle+xml"/>
  <Override PartName="/xl/charts/colors97.xml" ContentType="application/vnd.ms-office.chartcolorstyle+xml"/>
  <Override PartName="/xl/charts/chart106.xml" ContentType="application/vnd.openxmlformats-officedocument.drawingml.chart+xml"/>
  <Override PartName="/xl/charts/style98.xml" ContentType="application/vnd.ms-office.chartstyle+xml"/>
  <Override PartName="/xl/charts/colors98.xml" ContentType="application/vnd.ms-office.chartcolorstyle+xml"/>
  <Override PartName="/xl/charts/chart107.xml" ContentType="application/vnd.openxmlformats-officedocument.drawingml.chart+xml"/>
  <Override PartName="/xl/charts/style99.xml" ContentType="application/vnd.ms-office.chartstyle+xml"/>
  <Override PartName="/xl/charts/colors99.xml" ContentType="application/vnd.ms-office.chartcolorstyle+xml"/>
  <Override PartName="/xl/charts/chart108.xml" ContentType="application/vnd.openxmlformats-officedocument.drawingml.chart+xml"/>
  <Override PartName="/xl/charts/style100.xml" ContentType="application/vnd.ms-office.chartstyle+xml"/>
  <Override PartName="/xl/charts/colors100.xml" ContentType="application/vnd.ms-office.chartcolorstyle+xml"/>
  <Override PartName="/xl/charts/chart109.xml" ContentType="application/vnd.openxmlformats-officedocument.drawingml.chart+xml"/>
  <Override PartName="/xl/charts/style101.xml" ContentType="application/vnd.ms-office.chartstyle+xml"/>
  <Override PartName="/xl/charts/colors101.xml" ContentType="application/vnd.ms-office.chartcolorstyle+xml"/>
  <Override PartName="/xl/charts/chart110.xml" ContentType="application/vnd.openxmlformats-officedocument.drawingml.chart+xml"/>
  <Override PartName="/xl/charts/style102.xml" ContentType="application/vnd.ms-office.chartstyle+xml"/>
  <Override PartName="/xl/charts/colors102.xml" ContentType="application/vnd.ms-office.chartcolorstyle+xml"/>
  <Override PartName="/xl/charts/chart111.xml" ContentType="application/vnd.openxmlformats-officedocument.drawingml.chart+xml"/>
  <Override PartName="/xl/charts/style103.xml" ContentType="application/vnd.ms-office.chartstyle+xml"/>
  <Override PartName="/xl/charts/colors103.xml" ContentType="application/vnd.ms-office.chartcolorstyle+xml"/>
  <Override PartName="/xl/charts/chart112.xml" ContentType="application/vnd.openxmlformats-officedocument.drawingml.chart+xml"/>
  <Override PartName="/xl/charts/style104.xml" ContentType="application/vnd.ms-office.chartstyle+xml"/>
  <Override PartName="/xl/charts/colors104.xml" ContentType="application/vnd.ms-office.chartcolorstyle+xml"/>
  <Override PartName="/xl/charts/chart113.xml" ContentType="application/vnd.openxmlformats-officedocument.drawingml.chart+xml"/>
  <Override PartName="/xl/charts/style105.xml" ContentType="application/vnd.ms-office.chartstyle+xml"/>
  <Override PartName="/xl/charts/colors105.xml" ContentType="application/vnd.ms-office.chartcolorstyle+xml"/>
  <Override PartName="/xl/charts/chart114.xml" ContentType="application/vnd.openxmlformats-officedocument.drawingml.chart+xml"/>
  <Override PartName="/xl/charts/style106.xml" ContentType="application/vnd.ms-office.chartstyle+xml"/>
  <Override PartName="/xl/charts/colors106.xml" ContentType="application/vnd.ms-office.chartcolorstyle+xml"/>
  <Override PartName="/xl/charts/chart115.xml" ContentType="application/vnd.openxmlformats-officedocument.drawingml.chart+xml"/>
  <Override PartName="/xl/charts/style107.xml" ContentType="application/vnd.ms-office.chartstyle+xml"/>
  <Override PartName="/xl/charts/colors107.xml" ContentType="application/vnd.ms-office.chartcolorstyle+xml"/>
  <Override PartName="/xl/charts/chart116.xml" ContentType="application/vnd.openxmlformats-officedocument.drawingml.chart+xml"/>
  <Override PartName="/xl/charts/style108.xml" ContentType="application/vnd.ms-office.chartstyle+xml"/>
  <Override PartName="/xl/charts/colors108.xml" ContentType="application/vnd.ms-office.chartcolorstyle+xml"/>
  <Override PartName="/xl/charts/chart117.xml" ContentType="application/vnd.openxmlformats-officedocument.drawingml.chart+xml"/>
  <Override PartName="/xl/charts/style109.xml" ContentType="application/vnd.ms-office.chartstyle+xml"/>
  <Override PartName="/xl/charts/colors109.xml" ContentType="application/vnd.ms-office.chartcolorstyle+xml"/>
  <Override PartName="/xl/charts/chart118.xml" ContentType="application/vnd.openxmlformats-officedocument.drawingml.chart+xml"/>
  <Override PartName="/xl/charts/style110.xml" ContentType="application/vnd.ms-office.chartstyle+xml"/>
  <Override PartName="/xl/charts/colors110.xml" ContentType="application/vnd.ms-office.chartcolorstyle+xml"/>
  <Override PartName="/xl/charts/chart119.xml" ContentType="application/vnd.openxmlformats-officedocument.drawingml.chart+xml"/>
  <Override PartName="/xl/charts/style111.xml" ContentType="application/vnd.ms-office.chartstyle+xml"/>
  <Override PartName="/xl/charts/colors111.xml" ContentType="application/vnd.ms-office.chartcolorstyle+xml"/>
  <Override PartName="/xl/charts/chart120.xml" ContentType="application/vnd.openxmlformats-officedocument.drawingml.chart+xml"/>
  <Override PartName="/xl/charts/style112.xml" ContentType="application/vnd.ms-office.chartstyle+xml"/>
  <Override PartName="/xl/charts/colors112.xml" ContentType="application/vnd.ms-office.chartcolorstyle+xml"/>
  <Override PartName="/xl/charts/chart121.xml" ContentType="application/vnd.openxmlformats-officedocument.drawingml.chart+xml"/>
  <Override PartName="/xl/charts/style113.xml" ContentType="application/vnd.ms-office.chartstyle+xml"/>
  <Override PartName="/xl/charts/colors113.xml" ContentType="application/vnd.ms-office.chartcolorstyle+xml"/>
  <Override PartName="/xl/charts/chart122.xml" ContentType="application/vnd.openxmlformats-officedocument.drawingml.chart+xml"/>
  <Override PartName="/xl/charts/style114.xml" ContentType="application/vnd.ms-office.chartstyle+xml"/>
  <Override PartName="/xl/charts/colors114.xml" ContentType="application/vnd.ms-office.chartcolorstyle+xml"/>
  <Override PartName="/xl/charts/chart123.xml" ContentType="application/vnd.openxmlformats-officedocument.drawingml.chart+xml"/>
  <Override PartName="/xl/charts/style115.xml" ContentType="application/vnd.ms-office.chartstyle+xml"/>
  <Override PartName="/xl/charts/colors115.xml" ContentType="application/vnd.ms-office.chartcolorstyle+xml"/>
  <Override PartName="/xl/charts/chart124.xml" ContentType="application/vnd.openxmlformats-officedocument.drawingml.chart+xml"/>
  <Override PartName="/xl/charts/style116.xml" ContentType="application/vnd.ms-office.chartstyle+xml"/>
  <Override PartName="/xl/charts/colors116.xml" ContentType="application/vnd.ms-office.chartcolorstyle+xml"/>
  <Override PartName="/xl/charts/chart125.xml" ContentType="application/vnd.openxmlformats-officedocument.drawingml.chart+xml"/>
  <Override PartName="/xl/charts/style117.xml" ContentType="application/vnd.ms-office.chartstyle+xml"/>
  <Override PartName="/xl/charts/colors117.xml" ContentType="application/vnd.ms-office.chartcolorstyle+xml"/>
  <Override PartName="/xl/charts/chart126.xml" ContentType="application/vnd.openxmlformats-officedocument.drawingml.chart+xml"/>
  <Override PartName="/xl/charts/style118.xml" ContentType="application/vnd.ms-office.chartstyle+xml"/>
  <Override PartName="/xl/charts/colors118.xml" ContentType="application/vnd.ms-office.chartcolorstyle+xml"/>
  <Override PartName="/xl/charts/chart127.xml" ContentType="application/vnd.openxmlformats-officedocument.drawingml.chart+xml"/>
  <Override PartName="/xl/charts/style119.xml" ContentType="application/vnd.ms-office.chartstyle+xml"/>
  <Override PartName="/xl/charts/colors119.xml" ContentType="application/vnd.ms-office.chartcolorstyle+xml"/>
  <Override PartName="/xl/charts/chart128.xml" ContentType="application/vnd.openxmlformats-officedocument.drawingml.chart+xml"/>
  <Override PartName="/xl/charts/style120.xml" ContentType="application/vnd.ms-office.chartstyle+xml"/>
  <Override PartName="/xl/charts/colors120.xml" ContentType="application/vnd.ms-office.chartcolorstyle+xml"/>
  <Override PartName="/xl/charts/chart129.xml" ContentType="application/vnd.openxmlformats-officedocument.drawingml.chart+xml"/>
  <Override PartName="/xl/charts/style121.xml" ContentType="application/vnd.ms-office.chartstyle+xml"/>
  <Override PartName="/xl/charts/colors121.xml" ContentType="application/vnd.ms-office.chartcolorstyle+xml"/>
  <Override PartName="/xl/charts/chart130.xml" ContentType="application/vnd.openxmlformats-officedocument.drawingml.chart+xml"/>
  <Override PartName="/xl/charts/style122.xml" ContentType="application/vnd.ms-office.chartstyle+xml"/>
  <Override PartName="/xl/charts/colors122.xml" ContentType="application/vnd.ms-office.chartcolorstyle+xml"/>
  <Override PartName="/xl/charts/chart131.xml" ContentType="application/vnd.openxmlformats-officedocument.drawingml.chart+xml"/>
  <Override PartName="/xl/charts/style123.xml" ContentType="application/vnd.ms-office.chartstyle+xml"/>
  <Override PartName="/xl/charts/colors123.xml" ContentType="application/vnd.ms-office.chartcolorstyle+xml"/>
  <Override PartName="/xl/charts/chart132.xml" ContentType="application/vnd.openxmlformats-officedocument.drawingml.chart+xml"/>
  <Override PartName="/xl/charts/style124.xml" ContentType="application/vnd.ms-office.chartstyle+xml"/>
  <Override PartName="/xl/charts/colors124.xml" ContentType="application/vnd.ms-office.chartcolorstyle+xml"/>
  <Override PartName="/xl/charts/chart133.xml" ContentType="application/vnd.openxmlformats-officedocument.drawingml.chart+xml"/>
  <Override PartName="/xl/charts/style125.xml" ContentType="application/vnd.ms-office.chartstyle+xml"/>
  <Override PartName="/xl/charts/colors125.xml" ContentType="application/vnd.ms-office.chartcolorstyle+xml"/>
  <Override PartName="/xl/charts/chart134.xml" ContentType="application/vnd.openxmlformats-officedocument.drawingml.chart+xml"/>
  <Override PartName="/xl/charts/style126.xml" ContentType="application/vnd.ms-office.chartstyle+xml"/>
  <Override PartName="/xl/charts/colors126.xml" ContentType="application/vnd.ms-office.chartcolorstyle+xml"/>
  <Override PartName="/xl/charts/chart135.xml" ContentType="application/vnd.openxmlformats-officedocument.drawingml.chart+xml"/>
  <Override PartName="/xl/charts/style127.xml" ContentType="application/vnd.ms-office.chartstyle+xml"/>
  <Override PartName="/xl/charts/colors127.xml" ContentType="application/vnd.ms-office.chartcolorstyle+xml"/>
  <Override PartName="/xl/charts/chart136.xml" ContentType="application/vnd.openxmlformats-officedocument.drawingml.chart+xml"/>
  <Override PartName="/xl/charts/style128.xml" ContentType="application/vnd.ms-office.chartstyle+xml"/>
  <Override PartName="/xl/charts/colors128.xml" ContentType="application/vnd.ms-office.chartcolorstyle+xml"/>
  <Override PartName="/xl/charts/chart137.xml" ContentType="application/vnd.openxmlformats-officedocument.drawingml.chart+xml"/>
  <Override PartName="/xl/charts/style129.xml" ContentType="application/vnd.ms-office.chartstyle+xml"/>
  <Override PartName="/xl/charts/colors129.xml" ContentType="application/vnd.ms-office.chartcolorstyle+xml"/>
  <Override PartName="/xl/charts/chart138.xml" ContentType="application/vnd.openxmlformats-officedocument.drawingml.chart+xml"/>
  <Override PartName="/xl/charts/style130.xml" ContentType="application/vnd.ms-office.chartstyle+xml"/>
  <Override PartName="/xl/charts/colors130.xml" ContentType="application/vnd.ms-office.chartcolorstyle+xml"/>
  <Override PartName="/xl/charts/chart139.xml" ContentType="application/vnd.openxmlformats-officedocument.drawingml.chart+xml"/>
  <Override PartName="/xl/charts/style131.xml" ContentType="application/vnd.ms-office.chartstyle+xml"/>
  <Override PartName="/xl/charts/colors131.xml" ContentType="application/vnd.ms-office.chartcolorstyle+xml"/>
  <Override PartName="/xl/charts/chart140.xml" ContentType="application/vnd.openxmlformats-officedocument.drawingml.chart+xml"/>
  <Override PartName="/xl/charts/style132.xml" ContentType="application/vnd.ms-office.chartstyle+xml"/>
  <Override PartName="/xl/charts/colors132.xml" ContentType="application/vnd.ms-office.chartcolorstyle+xml"/>
  <Override PartName="/xl/charts/chart141.xml" ContentType="application/vnd.openxmlformats-officedocument.drawingml.chart+xml"/>
  <Override PartName="/xl/charts/style133.xml" ContentType="application/vnd.ms-office.chartstyle+xml"/>
  <Override PartName="/xl/charts/colors133.xml" ContentType="application/vnd.ms-office.chartcolorstyle+xml"/>
  <Override PartName="/xl/charts/chart142.xml" ContentType="application/vnd.openxmlformats-officedocument.drawingml.chart+xml"/>
  <Override PartName="/xl/charts/style134.xml" ContentType="application/vnd.ms-office.chartstyle+xml"/>
  <Override PartName="/xl/charts/colors134.xml" ContentType="application/vnd.ms-office.chartcolorstyle+xml"/>
  <Override PartName="/xl/charts/chart143.xml" ContentType="application/vnd.openxmlformats-officedocument.drawingml.chart+xml"/>
  <Override PartName="/xl/charts/style135.xml" ContentType="application/vnd.ms-office.chartstyle+xml"/>
  <Override PartName="/xl/charts/colors135.xml" ContentType="application/vnd.ms-office.chartcolorstyle+xml"/>
  <Override PartName="/xl/charts/chart144.xml" ContentType="application/vnd.openxmlformats-officedocument.drawingml.chart+xml"/>
  <Override PartName="/xl/charts/style136.xml" ContentType="application/vnd.ms-office.chartstyle+xml"/>
  <Override PartName="/xl/charts/colors136.xml" ContentType="application/vnd.ms-office.chartcolorstyle+xml"/>
  <Override PartName="/xl/charts/chart145.xml" ContentType="application/vnd.openxmlformats-officedocument.drawingml.chart+xml"/>
  <Override PartName="/xl/charts/style137.xml" ContentType="application/vnd.ms-office.chartstyle+xml"/>
  <Override PartName="/xl/charts/colors137.xml" ContentType="application/vnd.ms-office.chartcolorstyle+xml"/>
  <Override PartName="/xl/charts/chart146.xml" ContentType="application/vnd.openxmlformats-officedocument.drawingml.chart+xml"/>
  <Override PartName="/xl/charts/style138.xml" ContentType="application/vnd.ms-office.chartstyle+xml"/>
  <Override PartName="/xl/charts/colors138.xml" ContentType="application/vnd.ms-office.chartcolorstyle+xml"/>
  <Override PartName="/xl/charts/chart147.xml" ContentType="application/vnd.openxmlformats-officedocument.drawingml.chart+xml"/>
  <Override PartName="/xl/charts/style139.xml" ContentType="application/vnd.ms-office.chartstyle+xml"/>
  <Override PartName="/xl/charts/colors139.xml" ContentType="application/vnd.ms-office.chartcolorstyle+xml"/>
  <Override PartName="/xl/charts/chart148.xml" ContentType="application/vnd.openxmlformats-officedocument.drawingml.chart+xml"/>
  <Override PartName="/xl/charts/style140.xml" ContentType="application/vnd.ms-office.chartstyle+xml"/>
  <Override PartName="/xl/charts/colors140.xml" ContentType="application/vnd.ms-office.chartcolorstyle+xml"/>
  <Override PartName="/xl/charts/chart149.xml" ContentType="application/vnd.openxmlformats-officedocument.drawingml.chart+xml"/>
  <Override PartName="/xl/charts/style141.xml" ContentType="application/vnd.ms-office.chartstyle+xml"/>
  <Override PartName="/xl/charts/colors141.xml" ContentType="application/vnd.ms-office.chartcolorstyle+xml"/>
  <Override PartName="/xl/charts/chart150.xml" ContentType="application/vnd.openxmlformats-officedocument.drawingml.chart+xml"/>
  <Override PartName="/xl/charts/style142.xml" ContentType="application/vnd.ms-office.chartstyle+xml"/>
  <Override PartName="/xl/charts/colors142.xml" ContentType="application/vnd.ms-office.chartcolorstyle+xml"/>
  <Override PartName="/xl/charts/chart151.xml" ContentType="application/vnd.openxmlformats-officedocument.drawingml.chart+xml"/>
  <Override PartName="/xl/charts/style143.xml" ContentType="application/vnd.ms-office.chartstyle+xml"/>
  <Override PartName="/xl/charts/colors143.xml" ContentType="application/vnd.ms-office.chartcolorstyle+xml"/>
  <Override PartName="/xl/charts/chart152.xml" ContentType="application/vnd.openxmlformats-officedocument.drawingml.chart+xml"/>
  <Override PartName="/xl/charts/style144.xml" ContentType="application/vnd.ms-office.chartstyle+xml"/>
  <Override PartName="/xl/charts/colors144.xml" ContentType="application/vnd.ms-office.chartcolorstyle+xml"/>
  <Override PartName="/xl/charts/chart153.xml" ContentType="application/vnd.openxmlformats-officedocument.drawingml.chart+xml"/>
  <Override PartName="/xl/charts/style145.xml" ContentType="application/vnd.ms-office.chartstyle+xml"/>
  <Override PartName="/xl/charts/colors145.xml" ContentType="application/vnd.ms-office.chartcolorstyle+xml"/>
  <Override PartName="/xl/charts/chart154.xml" ContentType="application/vnd.openxmlformats-officedocument.drawingml.chart+xml"/>
  <Override PartName="/xl/charts/style146.xml" ContentType="application/vnd.ms-office.chartstyle+xml"/>
  <Override PartName="/xl/charts/colors146.xml" ContentType="application/vnd.ms-office.chartcolorstyle+xml"/>
  <Override PartName="/xl/charts/chart155.xml" ContentType="application/vnd.openxmlformats-officedocument.drawingml.chart+xml"/>
  <Override PartName="/xl/charts/style147.xml" ContentType="application/vnd.ms-office.chartstyle+xml"/>
  <Override PartName="/xl/charts/colors147.xml" ContentType="application/vnd.ms-office.chartcolorstyle+xml"/>
  <Override PartName="/xl/charts/chart156.xml" ContentType="application/vnd.openxmlformats-officedocument.drawingml.chart+xml"/>
  <Override PartName="/xl/charts/style148.xml" ContentType="application/vnd.ms-office.chartstyle+xml"/>
  <Override PartName="/xl/charts/colors148.xml" ContentType="application/vnd.ms-office.chartcolorstyle+xml"/>
  <Override PartName="/xl/charts/chart157.xml" ContentType="application/vnd.openxmlformats-officedocument.drawingml.chart+xml"/>
  <Override PartName="/xl/charts/style149.xml" ContentType="application/vnd.ms-office.chartstyle+xml"/>
  <Override PartName="/xl/charts/colors149.xml" ContentType="application/vnd.ms-office.chartcolorstyle+xml"/>
  <Override PartName="/xl/charts/chart158.xml" ContentType="application/vnd.openxmlformats-officedocument.drawingml.chart+xml"/>
  <Override PartName="/xl/charts/style150.xml" ContentType="application/vnd.ms-office.chartstyle+xml"/>
  <Override PartName="/xl/charts/colors150.xml" ContentType="application/vnd.ms-office.chartcolorstyle+xml"/>
  <Override PartName="/xl/charts/chart159.xml" ContentType="application/vnd.openxmlformats-officedocument.drawingml.chart+xml"/>
  <Override PartName="/xl/charts/style151.xml" ContentType="application/vnd.ms-office.chartstyle+xml"/>
  <Override PartName="/xl/charts/colors151.xml" ContentType="application/vnd.ms-office.chartcolorstyle+xml"/>
  <Override PartName="/xl/charts/chart160.xml" ContentType="application/vnd.openxmlformats-officedocument.drawingml.chart+xml"/>
  <Override PartName="/xl/charts/style152.xml" ContentType="application/vnd.ms-office.chartstyle+xml"/>
  <Override PartName="/xl/charts/colors152.xml" ContentType="application/vnd.ms-office.chartcolorstyle+xml"/>
  <Override PartName="/xl/charts/chart161.xml" ContentType="application/vnd.openxmlformats-officedocument.drawingml.chart+xml"/>
  <Override PartName="/xl/charts/style153.xml" ContentType="application/vnd.ms-office.chartstyle+xml"/>
  <Override PartName="/xl/charts/colors153.xml" ContentType="application/vnd.ms-office.chartcolorstyle+xml"/>
  <Override PartName="/xl/charts/chart162.xml" ContentType="application/vnd.openxmlformats-officedocument.drawingml.chart+xml"/>
  <Override PartName="/xl/charts/style154.xml" ContentType="application/vnd.ms-office.chartstyle+xml"/>
  <Override PartName="/xl/charts/colors154.xml" ContentType="application/vnd.ms-office.chartcolorstyle+xml"/>
  <Override PartName="/xl/charts/chart163.xml" ContentType="application/vnd.openxmlformats-officedocument.drawingml.chart+xml"/>
  <Override PartName="/xl/charts/style155.xml" ContentType="application/vnd.ms-office.chartstyle+xml"/>
  <Override PartName="/xl/charts/colors155.xml" ContentType="application/vnd.ms-office.chartcolorstyle+xml"/>
  <Override PartName="/xl/charts/chart164.xml" ContentType="application/vnd.openxmlformats-officedocument.drawingml.chart+xml"/>
  <Override PartName="/xl/charts/style156.xml" ContentType="application/vnd.ms-office.chartstyle+xml"/>
  <Override PartName="/xl/charts/colors156.xml" ContentType="application/vnd.ms-office.chartcolorstyle+xml"/>
  <Override PartName="/xl/charts/chart165.xml" ContentType="application/vnd.openxmlformats-officedocument.drawingml.chart+xml"/>
  <Override PartName="/xl/charts/style157.xml" ContentType="application/vnd.ms-office.chartstyle+xml"/>
  <Override PartName="/xl/charts/colors157.xml" ContentType="application/vnd.ms-office.chartcolorstyle+xml"/>
  <Override PartName="/xl/charts/chart166.xml" ContentType="application/vnd.openxmlformats-officedocument.drawingml.chart+xml"/>
  <Override PartName="/xl/charts/style158.xml" ContentType="application/vnd.ms-office.chartstyle+xml"/>
  <Override PartName="/xl/charts/colors158.xml" ContentType="application/vnd.ms-office.chartcolorstyle+xml"/>
  <Override PartName="/xl/charts/chart167.xml" ContentType="application/vnd.openxmlformats-officedocument.drawingml.chart+xml"/>
  <Override PartName="/xl/charts/style159.xml" ContentType="application/vnd.ms-office.chartstyle+xml"/>
  <Override PartName="/xl/charts/colors159.xml" ContentType="application/vnd.ms-office.chartcolorstyle+xml"/>
  <Override PartName="/xl/charts/chart168.xml" ContentType="application/vnd.openxmlformats-officedocument.drawingml.chart+xml"/>
  <Override PartName="/xl/charts/style160.xml" ContentType="application/vnd.ms-office.chartstyle+xml"/>
  <Override PartName="/xl/charts/colors160.xml" ContentType="application/vnd.ms-office.chartcolorstyle+xml"/>
  <Override PartName="/xl/charts/chart169.xml" ContentType="application/vnd.openxmlformats-officedocument.drawingml.chart+xml"/>
  <Override PartName="/xl/charts/style161.xml" ContentType="application/vnd.ms-office.chartstyle+xml"/>
  <Override PartName="/xl/charts/colors161.xml" ContentType="application/vnd.ms-office.chartcolorstyle+xml"/>
  <Override PartName="/xl/charts/chart170.xml" ContentType="application/vnd.openxmlformats-officedocument.drawingml.chart+xml"/>
  <Override PartName="/xl/charts/style162.xml" ContentType="application/vnd.ms-office.chartstyle+xml"/>
  <Override PartName="/xl/charts/colors162.xml" ContentType="application/vnd.ms-office.chartcolorstyle+xml"/>
  <Override PartName="/xl/charts/chart171.xml" ContentType="application/vnd.openxmlformats-officedocument.drawingml.chart+xml"/>
  <Override PartName="/xl/charts/style163.xml" ContentType="application/vnd.ms-office.chartstyle+xml"/>
  <Override PartName="/xl/charts/colors163.xml" ContentType="application/vnd.ms-office.chartcolorstyle+xml"/>
  <Override PartName="/xl/charts/chart172.xml" ContentType="application/vnd.openxmlformats-officedocument.drawingml.chart+xml"/>
  <Override PartName="/xl/charts/style164.xml" ContentType="application/vnd.ms-office.chartstyle+xml"/>
  <Override PartName="/xl/charts/colors164.xml" ContentType="application/vnd.ms-office.chartcolorstyle+xml"/>
  <Override PartName="/xl/charts/chart173.xml" ContentType="application/vnd.openxmlformats-officedocument.drawingml.chart+xml"/>
  <Override PartName="/xl/charts/style165.xml" ContentType="application/vnd.ms-office.chartstyle+xml"/>
  <Override PartName="/xl/charts/colors165.xml" ContentType="application/vnd.ms-office.chartcolorstyle+xml"/>
  <Override PartName="/xl/charts/chart174.xml" ContentType="application/vnd.openxmlformats-officedocument.drawingml.chart+xml"/>
  <Override PartName="/xl/charts/style166.xml" ContentType="application/vnd.ms-office.chartstyle+xml"/>
  <Override PartName="/xl/charts/colors166.xml" ContentType="application/vnd.ms-office.chartcolorstyle+xml"/>
  <Override PartName="/xl/charts/chart175.xml" ContentType="application/vnd.openxmlformats-officedocument.drawingml.chart+xml"/>
  <Override PartName="/xl/charts/style167.xml" ContentType="application/vnd.ms-office.chartstyle+xml"/>
  <Override PartName="/xl/charts/colors167.xml" ContentType="application/vnd.ms-office.chartcolorstyle+xml"/>
  <Override PartName="/xl/charts/chart176.xml" ContentType="application/vnd.openxmlformats-officedocument.drawingml.chart+xml"/>
  <Override PartName="/xl/charts/style168.xml" ContentType="application/vnd.ms-office.chartstyle+xml"/>
  <Override PartName="/xl/charts/colors168.xml" ContentType="application/vnd.ms-office.chartcolorstyle+xml"/>
  <Override PartName="/xl/charts/chart177.xml" ContentType="application/vnd.openxmlformats-officedocument.drawingml.chart+xml"/>
  <Override PartName="/xl/charts/style169.xml" ContentType="application/vnd.ms-office.chartstyle+xml"/>
  <Override PartName="/xl/charts/colors169.xml" ContentType="application/vnd.ms-office.chartcolorstyle+xml"/>
  <Override PartName="/xl/charts/chart178.xml" ContentType="application/vnd.openxmlformats-officedocument.drawingml.chart+xml"/>
  <Override PartName="/xl/charts/style170.xml" ContentType="application/vnd.ms-office.chartstyle+xml"/>
  <Override PartName="/xl/charts/colors170.xml" ContentType="application/vnd.ms-office.chartcolorstyle+xml"/>
  <Override PartName="/xl/charts/chart179.xml" ContentType="application/vnd.openxmlformats-officedocument.drawingml.chart+xml"/>
  <Override PartName="/xl/charts/style171.xml" ContentType="application/vnd.ms-office.chartstyle+xml"/>
  <Override PartName="/xl/charts/colors171.xml" ContentType="application/vnd.ms-office.chartcolorstyle+xml"/>
  <Override PartName="/xl/charts/chart180.xml" ContentType="application/vnd.openxmlformats-officedocument.drawingml.chart+xml"/>
  <Override PartName="/xl/charts/style172.xml" ContentType="application/vnd.ms-office.chartstyle+xml"/>
  <Override PartName="/xl/charts/colors172.xml" ContentType="application/vnd.ms-office.chartcolorstyle+xml"/>
  <Override PartName="/xl/charts/chart181.xml" ContentType="application/vnd.openxmlformats-officedocument.drawingml.chart+xml"/>
  <Override PartName="/xl/charts/style173.xml" ContentType="application/vnd.ms-office.chartstyle+xml"/>
  <Override PartName="/xl/charts/colors173.xml" ContentType="application/vnd.ms-office.chartcolorstyle+xml"/>
  <Override PartName="/xl/charts/chart182.xml" ContentType="application/vnd.openxmlformats-officedocument.drawingml.chart+xml"/>
  <Override PartName="/xl/charts/style174.xml" ContentType="application/vnd.ms-office.chartstyle+xml"/>
  <Override PartName="/xl/charts/colors174.xml" ContentType="application/vnd.ms-office.chartcolorstyle+xml"/>
  <Override PartName="/xl/charts/chart183.xml" ContentType="application/vnd.openxmlformats-officedocument.drawingml.chart+xml"/>
  <Override PartName="/xl/charts/style175.xml" ContentType="application/vnd.ms-office.chartstyle+xml"/>
  <Override PartName="/xl/charts/colors175.xml" ContentType="application/vnd.ms-office.chartcolorstyle+xml"/>
  <Override PartName="/xl/charts/chart184.xml" ContentType="application/vnd.openxmlformats-officedocument.drawingml.chart+xml"/>
  <Override PartName="/xl/charts/style176.xml" ContentType="application/vnd.ms-office.chartstyle+xml"/>
  <Override PartName="/xl/charts/colors176.xml" ContentType="application/vnd.ms-office.chartcolorstyle+xml"/>
  <Override PartName="/xl/charts/chart185.xml" ContentType="application/vnd.openxmlformats-officedocument.drawingml.chart+xml"/>
  <Override PartName="/xl/charts/style177.xml" ContentType="application/vnd.ms-office.chartstyle+xml"/>
  <Override PartName="/xl/charts/colors177.xml" ContentType="application/vnd.ms-office.chartcolorstyle+xml"/>
  <Override PartName="/xl/charts/chart186.xml" ContentType="application/vnd.openxmlformats-officedocument.drawingml.chart+xml"/>
  <Override PartName="/xl/charts/style178.xml" ContentType="application/vnd.ms-office.chartstyle+xml"/>
  <Override PartName="/xl/charts/colors178.xml" ContentType="application/vnd.ms-office.chartcolorstyle+xml"/>
  <Override PartName="/xl/charts/chart187.xml" ContentType="application/vnd.openxmlformats-officedocument.drawingml.chart+xml"/>
  <Override PartName="/xl/charts/style179.xml" ContentType="application/vnd.ms-office.chartstyle+xml"/>
  <Override PartName="/xl/charts/colors179.xml" ContentType="application/vnd.ms-office.chartcolorstyle+xml"/>
  <Override PartName="/xl/charts/chart188.xml" ContentType="application/vnd.openxmlformats-officedocument.drawingml.chart+xml"/>
  <Override PartName="/xl/charts/style180.xml" ContentType="application/vnd.ms-office.chartstyle+xml"/>
  <Override PartName="/xl/charts/colors180.xml" ContentType="application/vnd.ms-office.chartcolorstyle+xml"/>
  <Override PartName="/xl/charts/chart189.xml" ContentType="application/vnd.openxmlformats-officedocument.drawingml.chart+xml"/>
  <Override PartName="/xl/charts/style181.xml" ContentType="application/vnd.ms-office.chartstyle+xml"/>
  <Override PartName="/xl/charts/colors181.xml" ContentType="application/vnd.ms-office.chartcolorstyle+xml"/>
  <Override PartName="/xl/charts/chart190.xml" ContentType="application/vnd.openxmlformats-officedocument.drawingml.chart+xml"/>
  <Override PartName="/xl/charts/style182.xml" ContentType="application/vnd.ms-office.chartstyle+xml"/>
  <Override PartName="/xl/charts/colors182.xml" ContentType="application/vnd.ms-office.chartcolorstyle+xml"/>
  <Override PartName="/xl/charts/chart191.xml" ContentType="application/vnd.openxmlformats-officedocument.drawingml.chart+xml"/>
  <Override PartName="/xl/charts/style183.xml" ContentType="application/vnd.ms-office.chartstyle+xml"/>
  <Override PartName="/xl/charts/colors183.xml" ContentType="application/vnd.ms-office.chartcolorstyle+xml"/>
  <Override PartName="/xl/charts/chart192.xml" ContentType="application/vnd.openxmlformats-officedocument.drawingml.chart+xml"/>
  <Override PartName="/xl/charts/style184.xml" ContentType="application/vnd.ms-office.chartstyle+xml"/>
  <Override PartName="/xl/charts/colors184.xml" ContentType="application/vnd.ms-office.chartcolorstyle+xml"/>
  <Override PartName="/xl/charts/chart193.xml" ContentType="application/vnd.openxmlformats-officedocument.drawingml.chart+xml"/>
  <Override PartName="/xl/charts/style185.xml" ContentType="application/vnd.ms-office.chartstyle+xml"/>
  <Override PartName="/xl/charts/colors185.xml" ContentType="application/vnd.ms-office.chartcolorstyle+xml"/>
  <Override PartName="/xl/charts/chart194.xml" ContentType="application/vnd.openxmlformats-officedocument.drawingml.chart+xml"/>
  <Override PartName="/xl/charts/style186.xml" ContentType="application/vnd.ms-office.chartstyle+xml"/>
  <Override PartName="/xl/charts/colors186.xml" ContentType="application/vnd.ms-office.chartcolorstyle+xml"/>
  <Override PartName="/xl/charts/chart195.xml" ContentType="application/vnd.openxmlformats-officedocument.drawingml.chart+xml"/>
  <Override PartName="/xl/charts/style187.xml" ContentType="application/vnd.ms-office.chartstyle+xml"/>
  <Override PartName="/xl/charts/colors187.xml" ContentType="application/vnd.ms-office.chartcolorstyle+xml"/>
  <Override PartName="/xl/charts/chart196.xml" ContentType="application/vnd.openxmlformats-officedocument.drawingml.chart+xml"/>
  <Override PartName="/xl/charts/style188.xml" ContentType="application/vnd.ms-office.chartstyle+xml"/>
  <Override PartName="/xl/charts/colors188.xml" ContentType="application/vnd.ms-office.chartcolorstyle+xml"/>
  <Override PartName="/xl/charts/chart197.xml" ContentType="application/vnd.openxmlformats-officedocument.drawingml.chart+xml"/>
  <Override PartName="/xl/charts/style189.xml" ContentType="application/vnd.ms-office.chartstyle+xml"/>
  <Override PartName="/xl/charts/colors189.xml" ContentType="application/vnd.ms-office.chartcolorstyle+xml"/>
  <Override PartName="/xl/charts/chart198.xml" ContentType="application/vnd.openxmlformats-officedocument.drawingml.chart+xml"/>
  <Override PartName="/xl/charts/style190.xml" ContentType="application/vnd.ms-office.chartstyle+xml"/>
  <Override PartName="/xl/charts/colors190.xml" ContentType="application/vnd.ms-office.chartcolorstyle+xml"/>
  <Override PartName="/xl/charts/chart199.xml" ContentType="application/vnd.openxmlformats-officedocument.drawingml.chart+xml"/>
  <Override PartName="/xl/charts/style191.xml" ContentType="application/vnd.ms-office.chartstyle+xml"/>
  <Override PartName="/xl/charts/colors191.xml" ContentType="application/vnd.ms-office.chartcolorstyle+xml"/>
  <Override PartName="/xl/charts/chart200.xml" ContentType="application/vnd.openxmlformats-officedocument.drawingml.chart+xml"/>
  <Override PartName="/xl/charts/style192.xml" ContentType="application/vnd.ms-office.chartstyle+xml"/>
  <Override PartName="/xl/charts/colors192.xml" ContentType="application/vnd.ms-office.chartcolorstyle+xml"/>
  <Override PartName="/xl/charts/chart201.xml" ContentType="application/vnd.openxmlformats-officedocument.drawingml.chart+xml"/>
  <Override PartName="/xl/charts/style193.xml" ContentType="application/vnd.ms-office.chartstyle+xml"/>
  <Override PartName="/xl/charts/colors193.xml" ContentType="application/vnd.ms-office.chartcolorstyle+xml"/>
  <Override PartName="/xl/charts/chart202.xml" ContentType="application/vnd.openxmlformats-officedocument.drawingml.chart+xml"/>
  <Override PartName="/xl/charts/style194.xml" ContentType="application/vnd.ms-office.chartstyle+xml"/>
  <Override PartName="/xl/charts/colors194.xml" ContentType="application/vnd.ms-office.chartcolorstyle+xml"/>
  <Override PartName="/xl/charts/chart203.xml" ContentType="application/vnd.openxmlformats-officedocument.drawingml.chart+xml"/>
  <Override PartName="/xl/charts/style195.xml" ContentType="application/vnd.ms-office.chartstyle+xml"/>
  <Override PartName="/xl/charts/colors195.xml" ContentType="application/vnd.ms-office.chartcolorstyle+xml"/>
  <Override PartName="/xl/charts/chart204.xml" ContentType="application/vnd.openxmlformats-officedocument.drawingml.chart+xml"/>
  <Override PartName="/xl/charts/style196.xml" ContentType="application/vnd.ms-office.chartstyle+xml"/>
  <Override PartName="/xl/charts/colors196.xml" ContentType="application/vnd.ms-office.chartcolorstyle+xml"/>
  <Override PartName="/xl/charts/chart205.xml" ContentType="application/vnd.openxmlformats-officedocument.drawingml.chart+xml"/>
  <Override PartName="/xl/charts/style197.xml" ContentType="application/vnd.ms-office.chartstyle+xml"/>
  <Override PartName="/xl/charts/colors197.xml" ContentType="application/vnd.ms-office.chartcolorstyle+xml"/>
  <Override PartName="/xl/charts/chart206.xml" ContentType="application/vnd.openxmlformats-officedocument.drawingml.chart+xml"/>
  <Override PartName="/xl/charts/style198.xml" ContentType="application/vnd.ms-office.chartstyle+xml"/>
  <Override PartName="/xl/charts/colors198.xml" ContentType="application/vnd.ms-office.chartcolorstyle+xml"/>
  <Override PartName="/xl/charts/chart207.xml" ContentType="application/vnd.openxmlformats-officedocument.drawingml.chart+xml"/>
  <Override PartName="/xl/charts/style199.xml" ContentType="application/vnd.ms-office.chartstyle+xml"/>
  <Override PartName="/xl/charts/colors199.xml" ContentType="application/vnd.ms-office.chartcolorstyle+xml"/>
  <Override PartName="/xl/charts/chart208.xml" ContentType="application/vnd.openxmlformats-officedocument.drawingml.chart+xml"/>
  <Override PartName="/xl/charts/style200.xml" ContentType="application/vnd.ms-office.chartstyle+xml"/>
  <Override PartName="/xl/charts/colors200.xml" ContentType="application/vnd.ms-office.chartcolorstyle+xml"/>
  <Override PartName="/xl/charts/chart209.xml" ContentType="application/vnd.openxmlformats-officedocument.drawingml.chart+xml"/>
  <Override PartName="/xl/charts/style201.xml" ContentType="application/vnd.ms-office.chartstyle+xml"/>
  <Override PartName="/xl/charts/colors201.xml" ContentType="application/vnd.ms-office.chartcolorstyle+xml"/>
  <Override PartName="/xl/charts/chart210.xml" ContentType="application/vnd.openxmlformats-officedocument.drawingml.chart+xml"/>
  <Override PartName="/xl/charts/style202.xml" ContentType="application/vnd.ms-office.chartstyle+xml"/>
  <Override PartName="/xl/charts/colors202.xml" ContentType="application/vnd.ms-office.chartcolorstyle+xml"/>
  <Override PartName="/xl/charts/chart211.xml" ContentType="application/vnd.openxmlformats-officedocument.drawingml.chart+xml"/>
  <Override PartName="/xl/charts/style203.xml" ContentType="application/vnd.ms-office.chartstyle+xml"/>
  <Override PartName="/xl/charts/colors203.xml" ContentType="application/vnd.ms-office.chartcolorstyle+xml"/>
  <Override PartName="/xl/charts/chart212.xml" ContentType="application/vnd.openxmlformats-officedocument.drawingml.chart+xml"/>
  <Override PartName="/xl/charts/style204.xml" ContentType="application/vnd.ms-office.chartstyle+xml"/>
  <Override PartName="/xl/charts/colors204.xml" ContentType="application/vnd.ms-office.chartcolorstyle+xml"/>
  <Override PartName="/xl/charts/chart213.xml" ContentType="application/vnd.openxmlformats-officedocument.drawingml.chart+xml"/>
  <Override PartName="/xl/charts/style205.xml" ContentType="application/vnd.ms-office.chartstyle+xml"/>
  <Override PartName="/xl/charts/colors205.xml" ContentType="application/vnd.ms-office.chartcolorstyle+xml"/>
  <Override PartName="/xl/charts/chart214.xml" ContentType="application/vnd.openxmlformats-officedocument.drawingml.chart+xml"/>
  <Override PartName="/xl/charts/style206.xml" ContentType="application/vnd.ms-office.chartstyle+xml"/>
  <Override PartName="/xl/charts/colors206.xml" ContentType="application/vnd.ms-office.chartcolorstyle+xml"/>
  <Override PartName="/xl/charts/chart215.xml" ContentType="application/vnd.openxmlformats-officedocument.drawingml.chart+xml"/>
  <Override PartName="/xl/charts/style207.xml" ContentType="application/vnd.ms-office.chartstyle+xml"/>
  <Override PartName="/xl/charts/colors207.xml" ContentType="application/vnd.ms-office.chartcolorstyle+xml"/>
  <Override PartName="/xl/charts/chart216.xml" ContentType="application/vnd.openxmlformats-officedocument.drawingml.chart+xml"/>
  <Override PartName="/xl/charts/style208.xml" ContentType="application/vnd.ms-office.chartstyle+xml"/>
  <Override PartName="/xl/charts/colors208.xml" ContentType="application/vnd.ms-office.chartcolorstyle+xml"/>
  <Override PartName="/xl/charts/chart217.xml" ContentType="application/vnd.openxmlformats-officedocument.drawingml.chart+xml"/>
  <Override PartName="/xl/charts/style209.xml" ContentType="application/vnd.ms-office.chartstyle+xml"/>
  <Override PartName="/xl/charts/colors209.xml" ContentType="application/vnd.ms-office.chartcolorstyle+xml"/>
  <Override PartName="/xl/charts/chart218.xml" ContentType="application/vnd.openxmlformats-officedocument.drawingml.chart+xml"/>
  <Override PartName="/xl/charts/style210.xml" ContentType="application/vnd.ms-office.chartstyle+xml"/>
  <Override PartName="/xl/charts/colors210.xml" ContentType="application/vnd.ms-office.chartcolorstyle+xml"/>
  <Override PartName="/xl/charts/chart219.xml" ContentType="application/vnd.openxmlformats-officedocument.drawingml.chart+xml"/>
  <Override PartName="/xl/charts/style211.xml" ContentType="application/vnd.ms-office.chartstyle+xml"/>
  <Override PartName="/xl/charts/colors211.xml" ContentType="application/vnd.ms-office.chartcolorstyle+xml"/>
  <Override PartName="/xl/charts/chart220.xml" ContentType="application/vnd.openxmlformats-officedocument.drawingml.chart+xml"/>
  <Override PartName="/xl/charts/style212.xml" ContentType="application/vnd.ms-office.chartstyle+xml"/>
  <Override PartName="/xl/charts/colors212.xml" ContentType="application/vnd.ms-office.chartcolorstyle+xml"/>
  <Override PartName="/xl/charts/chart221.xml" ContentType="application/vnd.openxmlformats-officedocument.drawingml.chart+xml"/>
  <Override PartName="/xl/charts/style213.xml" ContentType="application/vnd.ms-office.chartstyle+xml"/>
  <Override PartName="/xl/charts/colors213.xml" ContentType="application/vnd.ms-office.chartcolorstyle+xml"/>
  <Override PartName="/xl/charts/chart222.xml" ContentType="application/vnd.openxmlformats-officedocument.drawingml.chart+xml"/>
  <Override PartName="/xl/charts/style214.xml" ContentType="application/vnd.ms-office.chartstyle+xml"/>
  <Override PartName="/xl/charts/colors214.xml" ContentType="application/vnd.ms-office.chartcolorstyle+xml"/>
  <Override PartName="/xl/charts/chart223.xml" ContentType="application/vnd.openxmlformats-officedocument.drawingml.chart+xml"/>
  <Override PartName="/xl/charts/style215.xml" ContentType="application/vnd.ms-office.chartstyle+xml"/>
  <Override PartName="/xl/charts/colors215.xml" ContentType="application/vnd.ms-office.chartcolorstyle+xml"/>
  <Override PartName="/xl/charts/chart224.xml" ContentType="application/vnd.openxmlformats-officedocument.drawingml.chart+xml"/>
  <Override PartName="/xl/charts/style216.xml" ContentType="application/vnd.ms-office.chartstyle+xml"/>
  <Override PartName="/xl/charts/colors216.xml" ContentType="application/vnd.ms-office.chartcolorstyle+xml"/>
  <Override PartName="/xl/charts/chart225.xml" ContentType="application/vnd.openxmlformats-officedocument.drawingml.chart+xml"/>
  <Override PartName="/xl/charts/style217.xml" ContentType="application/vnd.ms-office.chartstyle+xml"/>
  <Override PartName="/xl/charts/colors217.xml" ContentType="application/vnd.ms-office.chartcolorstyle+xml"/>
  <Override PartName="/xl/charts/chart226.xml" ContentType="application/vnd.openxmlformats-officedocument.drawingml.chart+xml"/>
  <Override PartName="/xl/charts/style218.xml" ContentType="application/vnd.ms-office.chartstyle+xml"/>
  <Override PartName="/xl/charts/colors218.xml" ContentType="application/vnd.ms-office.chartcolorstyle+xml"/>
  <Override PartName="/xl/charts/chart227.xml" ContentType="application/vnd.openxmlformats-officedocument.drawingml.chart+xml"/>
  <Override PartName="/xl/charts/style219.xml" ContentType="application/vnd.ms-office.chartstyle+xml"/>
  <Override PartName="/xl/charts/colors219.xml" ContentType="application/vnd.ms-office.chartcolorstyle+xml"/>
  <Override PartName="/xl/charts/chart228.xml" ContentType="application/vnd.openxmlformats-officedocument.drawingml.chart+xml"/>
  <Override PartName="/xl/charts/style220.xml" ContentType="application/vnd.ms-office.chartstyle+xml"/>
  <Override PartName="/xl/charts/colors220.xml" ContentType="application/vnd.ms-office.chartcolorstyle+xml"/>
  <Override PartName="/xl/charts/chart229.xml" ContentType="application/vnd.openxmlformats-officedocument.drawingml.chart+xml"/>
  <Override PartName="/xl/charts/style221.xml" ContentType="application/vnd.ms-office.chartstyle+xml"/>
  <Override PartName="/xl/charts/colors221.xml" ContentType="application/vnd.ms-office.chartcolorstyle+xml"/>
  <Override PartName="/xl/charts/chart230.xml" ContentType="application/vnd.openxmlformats-officedocument.drawingml.chart+xml"/>
  <Override PartName="/xl/charts/style222.xml" ContentType="application/vnd.ms-office.chartstyle+xml"/>
  <Override PartName="/xl/charts/colors222.xml" ContentType="application/vnd.ms-office.chartcolorstyle+xml"/>
  <Override PartName="/xl/charts/chart231.xml" ContentType="application/vnd.openxmlformats-officedocument.drawingml.chart+xml"/>
  <Override PartName="/xl/charts/style223.xml" ContentType="application/vnd.ms-office.chartstyle+xml"/>
  <Override PartName="/xl/charts/colors223.xml" ContentType="application/vnd.ms-office.chartcolorstyle+xml"/>
  <Override PartName="/xl/charts/chart232.xml" ContentType="application/vnd.openxmlformats-officedocument.drawingml.chart+xml"/>
  <Override PartName="/xl/charts/style224.xml" ContentType="application/vnd.ms-office.chartstyle+xml"/>
  <Override PartName="/xl/charts/colors224.xml" ContentType="application/vnd.ms-office.chartcolorstyle+xml"/>
  <Override PartName="/xl/charts/chart233.xml" ContentType="application/vnd.openxmlformats-officedocument.drawingml.chart+xml"/>
  <Override PartName="/xl/charts/style225.xml" ContentType="application/vnd.ms-office.chartstyle+xml"/>
  <Override PartName="/xl/charts/colors225.xml" ContentType="application/vnd.ms-office.chartcolorstyle+xml"/>
  <Override PartName="/xl/charts/chart234.xml" ContentType="application/vnd.openxmlformats-officedocument.drawingml.chart+xml"/>
  <Override PartName="/xl/charts/style226.xml" ContentType="application/vnd.ms-office.chartstyle+xml"/>
  <Override PartName="/xl/charts/colors226.xml" ContentType="application/vnd.ms-office.chartcolorstyle+xml"/>
  <Override PartName="/xl/charts/chart235.xml" ContentType="application/vnd.openxmlformats-officedocument.drawingml.chart+xml"/>
  <Override PartName="/xl/charts/style227.xml" ContentType="application/vnd.ms-office.chartstyle+xml"/>
  <Override PartName="/xl/charts/colors227.xml" ContentType="application/vnd.ms-office.chartcolorstyle+xml"/>
  <Override PartName="/xl/charts/chart236.xml" ContentType="application/vnd.openxmlformats-officedocument.drawingml.chart+xml"/>
  <Override PartName="/xl/charts/style228.xml" ContentType="application/vnd.ms-office.chartstyle+xml"/>
  <Override PartName="/xl/charts/colors228.xml" ContentType="application/vnd.ms-office.chartcolorstyle+xml"/>
  <Override PartName="/xl/charts/chart237.xml" ContentType="application/vnd.openxmlformats-officedocument.drawingml.chart+xml"/>
  <Override PartName="/xl/charts/style229.xml" ContentType="application/vnd.ms-office.chartstyle+xml"/>
  <Override PartName="/xl/charts/colors229.xml" ContentType="application/vnd.ms-office.chartcolorstyle+xml"/>
  <Override PartName="/xl/charts/chart238.xml" ContentType="application/vnd.openxmlformats-officedocument.drawingml.chart+xml"/>
  <Override PartName="/xl/charts/style230.xml" ContentType="application/vnd.ms-office.chartstyle+xml"/>
  <Override PartName="/xl/charts/colors230.xml" ContentType="application/vnd.ms-office.chartcolorstyle+xml"/>
  <Override PartName="/xl/charts/chart239.xml" ContentType="application/vnd.openxmlformats-officedocument.drawingml.chart+xml"/>
  <Override PartName="/xl/charts/style231.xml" ContentType="application/vnd.ms-office.chartstyle+xml"/>
  <Override PartName="/xl/charts/colors231.xml" ContentType="application/vnd.ms-office.chartcolorstyle+xml"/>
  <Override PartName="/xl/charts/chart240.xml" ContentType="application/vnd.openxmlformats-officedocument.drawingml.chart+xml"/>
  <Override PartName="/xl/charts/style232.xml" ContentType="application/vnd.ms-office.chartstyle+xml"/>
  <Override PartName="/xl/charts/colors232.xml" ContentType="application/vnd.ms-office.chartcolorstyle+xml"/>
  <Override PartName="/xl/charts/chart241.xml" ContentType="application/vnd.openxmlformats-officedocument.drawingml.chart+xml"/>
  <Override PartName="/xl/charts/style233.xml" ContentType="application/vnd.ms-office.chartstyle+xml"/>
  <Override PartName="/xl/charts/colors233.xml" ContentType="application/vnd.ms-office.chartcolorstyle+xml"/>
  <Override PartName="/xl/charts/chart242.xml" ContentType="application/vnd.openxmlformats-officedocument.drawingml.chart+xml"/>
  <Override PartName="/xl/charts/style234.xml" ContentType="application/vnd.ms-office.chartstyle+xml"/>
  <Override PartName="/xl/charts/colors234.xml" ContentType="application/vnd.ms-office.chartcolorstyle+xml"/>
  <Override PartName="/xl/charts/chart243.xml" ContentType="application/vnd.openxmlformats-officedocument.drawingml.chart+xml"/>
  <Override PartName="/xl/charts/style235.xml" ContentType="application/vnd.ms-office.chartstyle+xml"/>
  <Override PartName="/xl/charts/colors235.xml" ContentType="application/vnd.ms-office.chartcolorstyle+xml"/>
  <Override PartName="/xl/charts/chart244.xml" ContentType="application/vnd.openxmlformats-officedocument.drawingml.chart+xml"/>
  <Override PartName="/xl/charts/style236.xml" ContentType="application/vnd.ms-office.chartstyle+xml"/>
  <Override PartName="/xl/charts/colors236.xml" ContentType="application/vnd.ms-office.chartcolorstyle+xml"/>
  <Override PartName="/xl/charts/chart245.xml" ContentType="application/vnd.openxmlformats-officedocument.drawingml.chart+xml"/>
  <Override PartName="/xl/charts/style237.xml" ContentType="application/vnd.ms-office.chartstyle+xml"/>
  <Override PartName="/xl/charts/colors237.xml" ContentType="application/vnd.ms-office.chartcolorstyle+xml"/>
  <Override PartName="/xl/charts/chart246.xml" ContentType="application/vnd.openxmlformats-officedocument.drawingml.chart+xml"/>
  <Override PartName="/xl/charts/style238.xml" ContentType="application/vnd.ms-office.chartstyle+xml"/>
  <Override PartName="/xl/charts/colors238.xml" ContentType="application/vnd.ms-office.chartcolorstyle+xml"/>
  <Override PartName="/xl/charts/chart247.xml" ContentType="application/vnd.openxmlformats-officedocument.drawingml.chart+xml"/>
  <Override PartName="/xl/charts/style239.xml" ContentType="application/vnd.ms-office.chartstyle+xml"/>
  <Override PartName="/xl/charts/colors239.xml" ContentType="application/vnd.ms-office.chartcolorstyle+xml"/>
  <Override PartName="/xl/charts/chart248.xml" ContentType="application/vnd.openxmlformats-officedocument.drawingml.chart+xml"/>
  <Override PartName="/xl/charts/style240.xml" ContentType="application/vnd.ms-office.chartstyle+xml"/>
  <Override PartName="/xl/charts/colors240.xml" ContentType="application/vnd.ms-office.chartcolorstyle+xml"/>
  <Override PartName="/xl/charts/chart249.xml" ContentType="application/vnd.openxmlformats-officedocument.drawingml.chart+xml"/>
  <Override PartName="/xl/charts/style241.xml" ContentType="application/vnd.ms-office.chartstyle+xml"/>
  <Override PartName="/xl/charts/colors241.xml" ContentType="application/vnd.ms-office.chartcolorstyle+xml"/>
  <Override PartName="/xl/charts/chart250.xml" ContentType="application/vnd.openxmlformats-officedocument.drawingml.chart+xml"/>
  <Override PartName="/xl/charts/style242.xml" ContentType="application/vnd.ms-office.chartstyle+xml"/>
  <Override PartName="/xl/charts/colors242.xml" ContentType="application/vnd.ms-office.chartcolorstyle+xml"/>
  <Override PartName="/xl/charts/chart251.xml" ContentType="application/vnd.openxmlformats-officedocument.drawingml.chart+xml"/>
  <Override PartName="/xl/charts/style243.xml" ContentType="application/vnd.ms-office.chartstyle+xml"/>
  <Override PartName="/xl/charts/colors243.xml" ContentType="application/vnd.ms-office.chartcolorstyle+xml"/>
  <Override PartName="/xl/charts/chart252.xml" ContentType="application/vnd.openxmlformats-officedocument.drawingml.chart+xml"/>
  <Override PartName="/xl/charts/style244.xml" ContentType="application/vnd.ms-office.chartstyle+xml"/>
  <Override PartName="/xl/charts/colors244.xml" ContentType="application/vnd.ms-office.chartcolorstyle+xml"/>
  <Override PartName="/xl/charts/chart253.xml" ContentType="application/vnd.openxmlformats-officedocument.drawingml.chart+xml"/>
  <Override PartName="/xl/charts/style245.xml" ContentType="application/vnd.ms-office.chartstyle+xml"/>
  <Override PartName="/xl/charts/colors245.xml" ContentType="application/vnd.ms-office.chartcolorstyle+xml"/>
  <Override PartName="/xl/charts/chart254.xml" ContentType="application/vnd.openxmlformats-officedocument.drawingml.chart+xml"/>
  <Override PartName="/xl/charts/style246.xml" ContentType="application/vnd.ms-office.chartstyle+xml"/>
  <Override PartName="/xl/charts/colors246.xml" ContentType="application/vnd.ms-office.chartcolorstyle+xml"/>
  <Override PartName="/xl/charts/chart255.xml" ContentType="application/vnd.openxmlformats-officedocument.drawingml.chart+xml"/>
  <Override PartName="/xl/charts/style247.xml" ContentType="application/vnd.ms-office.chartstyle+xml"/>
  <Override PartName="/xl/charts/colors247.xml" ContentType="application/vnd.ms-office.chartcolorstyle+xml"/>
  <Override PartName="/xl/charts/chart256.xml" ContentType="application/vnd.openxmlformats-officedocument.drawingml.chart+xml"/>
  <Override PartName="/xl/charts/style248.xml" ContentType="application/vnd.ms-office.chartstyle+xml"/>
  <Override PartName="/xl/charts/colors248.xml" ContentType="application/vnd.ms-office.chartcolorstyle+xml"/>
  <Override PartName="/xl/charts/chart257.xml" ContentType="application/vnd.openxmlformats-officedocument.drawingml.chart+xml"/>
  <Override PartName="/xl/charts/style249.xml" ContentType="application/vnd.ms-office.chartstyle+xml"/>
  <Override PartName="/xl/charts/colors249.xml" ContentType="application/vnd.ms-office.chartcolorstyle+xml"/>
  <Override PartName="/xl/charts/chart258.xml" ContentType="application/vnd.openxmlformats-officedocument.drawingml.chart+xml"/>
  <Override PartName="/xl/charts/style250.xml" ContentType="application/vnd.ms-office.chartstyle+xml"/>
  <Override PartName="/xl/charts/colors250.xml" ContentType="application/vnd.ms-office.chartcolorstyle+xml"/>
  <Override PartName="/xl/charts/chart259.xml" ContentType="application/vnd.openxmlformats-officedocument.drawingml.chart+xml"/>
  <Override PartName="/xl/charts/style251.xml" ContentType="application/vnd.ms-office.chartstyle+xml"/>
  <Override PartName="/xl/charts/colors251.xml" ContentType="application/vnd.ms-office.chartcolorstyle+xml"/>
  <Override PartName="/xl/charts/chart260.xml" ContentType="application/vnd.openxmlformats-officedocument.drawingml.chart+xml"/>
  <Override PartName="/xl/charts/style252.xml" ContentType="application/vnd.ms-office.chartstyle+xml"/>
  <Override PartName="/xl/charts/colors252.xml" ContentType="application/vnd.ms-office.chartcolorstyle+xml"/>
  <Override PartName="/xl/charts/chart261.xml" ContentType="application/vnd.openxmlformats-officedocument.drawingml.chart+xml"/>
  <Override PartName="/xl/charts/style253.xml" ContentType="application/vnd.ms-office.chartstyle+xml"/>
  <Override PartName="/xl/charts/colors253.xml" ContentType="application/vnd.ms-office.chartcolorstyle+xml"/>
  <Override PartName="/xl/charts/chart262.xml" ContentType="application/vnd.openxmlformats-officedocument.drawingml.chart+xml"/>
  <Override PartName="/xl/charts/style254.xml" ContentType="application/vnd.ms-office.chartstyle+xml"/>
  <Override PartName="/xl/charts/colors254.xml" ContentType="application/vnd.ms-office.chartcolorstyle+xml"/>
  <Override PartName="/xl/charts/chart263.xml" ContentType="application/vnd.openxmlformats-officedocument.drawingml.chart+xml"/>
  <Override PartName="/xl/charts/style255.xml" ContentType="application/vnd.ms-office.chartstyle+xml"/>
  <Override PartName="/xl/charts/colors255.xml" ContentType="application/vnd.ms-office.chartcolorstyle+xml"/>
  <Override PartName="/xl/charts/chart264.xml" ContentType="application/vnd.openxmlformats-officedocument.drawingml.chart+xml"/>
  <Override PartName="/xl/charts/style256.xml" ContentType="application/vnd.ms-office.chartstyle+xml"/>
  <Override PartName="/xl/charts/colors256.xml" ContentType="application/vnd.ms-office.chartcolorstyle+xml"/>
  <Override PartName="/xl/charts/chart265.xml" ContentType="application/vnd.openxmlformats-officedocument.drawingml.chart+xml"/>
  <Override PartName="/xl/charts/style257.xml" ContentType="application/vnd.ms-office.chartstyle+xml"/>
  <Override PartName="/xl/charts/colors257.xml" ContentType="application/vnd.ms-office.chartcolorstyle+xml"/>
  <Override PartName="/xl/charts/chart266.xml" ContentType="application/vnd.openxmlformats-officedocument.drawingml.chart+xml"/>
  <Override PartName="/xl/charts/style258.xml" ContentType="application/vnd.ms-office.chartstyle+xml"/>
  <Override PartName="/xl/charts/colors258.xml" ContentType="application/vnd.ms-office.chartcolorstyle+xml"/>
  <Override PartName="/xl/charts/chart267.xml" ContentType="application/vnd.openxmlformats-officedocument.drawingml.chart+xml"/>
  <Override PartName="/xl/charts/style259.xml" ContentType="application/vnd.ms-office.chartstyle+xml"/>
  <Override PartName="/xl/charts/colors259.xml" ContentType="application/vnd.ms-office.chartcolorstyle+xml"/>
  <Override PartName="/xl/charts/chart268.xml" ContentType="application/vnd.openxmlformats-officedocument.drawingml.chart+xml"/>
  <Override PartName="/xl/charts/style260.xml" ContentType="application/vnd.ms-office.chartstyle+xml"/>
  <Override PartName="/xl/charts/colors260.xml" ContentType="application/vnd.ms-office.chartcolorstyle+xml"/>
  <Override PartName="/xl/charts/chart269.xml" ContentType="application/vnd.openxmlformats-officedocument.drawingml.chart+xml"/>
  <Override PartName="/xl/charts/style261.xml" ContentType="application/vnd.ms-office.chartstyle+xml"/>
  <Override PartName="/xl/charts/colors261.xml" ContentType="application/vnd.ms-office.chartcolorstyle+xml"/>
  <Override PartName="/xl/charts/chart270.xml" ContentType="application/vnd.openxmlformats-officedocument.drawingml.chart+xml"/>
  <Override PartName="/xl/charts/style262.xml" ContentType="application/vnd.ms-office.chartstyle+xml"/>
  <Override PartName="/xl/charts/colors262.xml" ContentType="application/vnd.ms-office.chartcolorstyle+xml"/>
  <Override PartName="/xl/charts/chart271.xml" ContentType="application/vnd.openxmlformats-officedocument.drawingml.chart+xml"/>
  <Override PartName="/xl/charts/style263.xml" ContentType="application/vnd.ms-office.chartstyle+xml"/>
  <Override PartName="/xl/charts/colors263.xml" ContentType="application/vnd.ms-office.chartcolorstyle+xml"/>
  <Override PartName="/xl/charts/chart272.xml" ContentType="application/vnd.openxmlformats-officedocument.drawingml.chart+xml"/>
  <Override PartName="/xl/charts/style264.xml" ContentType="application/vnd.ms-office.chartstyle+xml"/>
  <Override PartName="/xl/charts/colors264.xml" ContentType="application/vnd.ms-office.chartcolorstyle+xml"/>
  <Override PartName="/xl/charts/chart273.xml" ContentType="application/vnd.openxmlformats-officedocument.drawingml.chart+xml"/>
  <Override PartName="/xl/charts/style265.xml" ContentType="application/vnd.ms-office.chartstyle+xml"/>
  <Override PartName="/xl/charts/colors265.xml" ContentType="application/vnd.ms-office.chartcolorstyle+xml"/>
  <Override PartName="/xl/charts/chart274.xml" ContentType="application/vnd.openxmlformats-officedocument.drawingml.chart+xml"/>
  <Override PartName="/xl/charts/style266.xml" ContentType="application/vnd.ms-office.chartstyle+xml"/>
  <Override PartName="/xl/charts/colors266.xml" ContentType="application/vnd.ms-office.chartcolorstyle+xml"/>
  <Override PartName="/xl/charts/chart275.xml" ContentType="application/vnd.openxmlformats-officedocument.drawingml.chart+xml"/>
  <Override PartName="/xl/charts/style267.xml" ContentType="application/vnd.ms-office.chartstyle+xml"/>
  <Override PartName="/xl/charts/colors267.xml" ContentType="application/vnd.ms-office.chartcolorstyle+xml"/>
  <Override PartName="/xl/charts/chart276.xml" ContentType="application/vnd.openxmlformats-officedocument.drawingml.chart+xml"/>
  <Override PartName="/xl/charts/style268.xml" ContentType="application/vnd.ms-office.chartstyle+xml"/>
  <Override PartName="/xl/charts/colors268.xml" ContentType="application/vnd.ms-office.chartcolorstyle+xml"/>
  <Override PartName="/xl/charts/chart277.xml" ContentType="application/vnd.openxmlformats-officedocument.drawingml.chart+xml"/>
  <Override PartName="/xl/charts/style269.xml" ContentType="application/vnd.ms-office.chartstyle+xml"/>
  <Override PartName="/xl/charts/colors269.xml" ContentType="application/vnd.ms-office.chartcolorstyle+xml"/>
  <Override PartName="/xl/charts/chart278.xml" ContentType="application/vnd.openxmlformats-officedocument.drawingml.chart+xml"/>
  <Override PartName="/xl/charts/style270.xml" ContentType="application/vnd.ms-office.chartstyle+xml"/>
  <Override PartName="/xl/charts/colors270.xml" ContentType="application/vnd.ms-office.chartcolorstyle+xml"/>
  <Override PartName="/xl/charts/chart279.xml" ContentType="application/vnd.openxmlformats-officedocument.drawingml.chart+xml"/>
  <Override PartName="/xl/charts/style271.xml" ContentType="application/vnd.ms-office.chartstyle+xml"/>
  <Override PartName="/xl/charts/colors271.xml" ContentType="application/vnd.ms-office.chartcolorstyle+xml"/>
  <Override PartName="/xl/charts/chart280.xml" ContentType="application/vnd.openxmlformats-officedocument.drawingml.chart+xml"/>
  <Override PartName="/xl/charts/style272.xml" ContentType="application/vnd.ms-office.chartstyle+xml"/>
  <Override PartName="/xl/charts/colors272.xml" ContentType="application/vnd.ms-office.chartcolorstyle+xml"/>
  <Override PartName="/xl/charts/chart281.xml" ContentType="application/vnd.openxmlformats-officedocument.drawingml.chart+xml"/>
  <Override PartName="/xl/charts/style273.xml" ContentType="application/vnd.ms-office.chartstyle+xml"/>
  <Override PartName="/xl/charts/colors273.xml" ContentType="application/vnd.ms-office.chartcolorstyle+xml"/>
  <Override PartName="/xl/charts/chart282.xml" ContentType="application/vnd.openxmlformats-officedocument.drawingml.chart+xml"/>
  <Override PartName="/xl/charts/style274.xml" ContentType="application/vnd.ms-office.chartstyle+xml"/>
  <Override PartName="/xl/charts/colors274.xml" ContentType="application/vnd.ms-office.chartcolorstyle+xml"/>
  <Override PartName="/xl/charts/chart283.xml" ContentType="application/vnd.openxmlformats-officedocument.drawingml.chart+xml"/>
  <Override PartName="/xl/charts/style275.xml" ContentType="application/vnd.ms-office.chartstyle+xml"/>
  <Override PartName="/xl/charts/colors275.xml" ContentType="application/vnd.ms-office.chartcolorstyle+xml"/>
  <Override PartName="/xl/charts/chart284.xml" ContentType="application/vnd.openxmlformats-officedocument.drawingml.chart+xml"/>
  <Override PartName="/xl/charts/style276.xml" ContentType="application/vnd.ms-office.chartstyle+xml"/>
  <Override PartName="/xl/charts/colors276.xml" ContentType="application/vnd.ms-office.chartcolorstyle+xml"/>
  <Override PartName="/xl/charts/chart285.xml" ContentType="application/vnd.openxmlformats-officedocument.drawingml.chart+xml"/>
  <Override PartName="/xl/charts/style277.xml" ContentType="application/vnd.ms-office.chartstyle+xml"/>
  <Override PartName="/xl/charts/colors277.xml" ContentType="application/vnd.ms-office.chartcolorstyle+xml"/>
  <Override PartName="/xl/charts/chart286.xml" ContentType="application/vnd.openxmlformats-officedocument.drawingml.chart+xml"/>
  <Override PartName="/xl/charts/style278.xml" ContentType="application/vnd.ms-office.chartstyle+xml"/>
  <Override PartName="/xl/charts/colors278.xml" ContentType="application/vnd.ms-office.chartcolorstyle+xml"/>
  <Override PartName="/xl/charts/chart287.xml" ContentType="application/vnd.openxmlformats-officedocument.drawingml.chart+xml"/>
  <Override PartName="/xl/charts/style279.xml" ContentType="application/vnd.ms-office.chartstyle+xml"/>
  <Override PartName="/xl/charts/colors279.xml" ContentType="application/vnd.ms-office.chartcolorstyle+xml"/>
  <Override PartName="/xl/charts/chart288.xml" ContentType="application/vnd.openxmlformats-officedocument.drawingml.chart+xml"/>
  <Override PartName="/xl/charts/style280.xml" ContentType="application/vnd.ms-office.chartstyle+xml"/>
  <Override PartName="/xl/charts/colors280.xml" ContentType="application/vnd.ms-office.chartcolorstyle+xml"/>
  <Override PartName="/xl/charts/chart289.xml" ContentType="application/vnd.openxmlformats-officedocument.drawingml.chart+xml"/>
  <Override PartName="/xl/charts/style281.xml" ContentType="application/vnd.ms-office.chartstyle+xml"/>
  <Override PartName="/xl/charts/colors281.xml" ContentType="application/vnd.ms-office.chartcolorstyle+xml"/>
  <Override PartName="/xl/charts/chart290.xml" ContentType="application/vnd.openxmlformats-officedocument.drawingml.chart+xml"/>
  <Override PartName="/xl/charts/style282.xml" ContentType="application/vnd.ms-office.chartstyle+xml"/>
  <Override PartName="/xl/charts/colors282.xml" ContentType="application/vnd.ms-office.chartcolorstyle+xml"/>
  <Override PartName="/xl/charts/chart291.xml" ContentType="application/vnd.openxmlformats-officedocument.drawingml.chart+xml"/>
  <Override PartName="/xl/charts/style283.xml" ContentType="application/vnd.ms-office.chartstyle+xml"/>
  <Override PartName="/xl/charts/colors283.xml" ContentType="application/vnd.ms-office.chartcolorstyle+xml"/>
  <Override PartName="/xl/charts/chart292.xml" ContentType="application/vnd.openxmlformats-officedocument.drawingml.chart+xml"/>
  <Override PartName="/xl/charts/style284.xml" ContentType="application/vnd.ms-office.chartstyle+xml"/>
  <Override PartName="/xl/charts/colors284.xml" ContentType="application/vnd.ms-office.chartcolorstyle+xml"/>
  <Override PartName="/xl/charts/chart293.xml" ContentType="application/vnd.openxmlformats-officedocument.drawingml.chart+xml"/>
  <Override PartName="/xl/charts/style285.xml" ContentType="application/vnd.ms-office.chartstyle+xml"/>
  <Override PartName="/xl/charts/colors285.xml" ContentType="application/vnd.ms-office.chartcolorstyle+xml"/>
  <Override PartName="/xl/charts/chart294.xml" ContentType="application/vnd.openxmlformats-officedocument.drawingml.chart+xml"/>
  <Override PartName="/xl/charts/style286.xml" ContentType="application/vnd.ms-office.chartstyle+xml"/>
  <Override PartName="/xl/charts/colors286.xml" ContentType="application/vnd.ms-office.chartcolorstyle+xml"/>
  <Override PartName="/xl/charts/chart295.xml" ContentType="application/vnd.openxmlformats-officedocument.drawingml.chart+xml"/>
  <Override PartName="/xl/charts/style287.xml" ContentType="application/vnd.ms-office.chartstyle+xml"/>
  <Override PartName="/xl/charts/colors287.xml" ContentType="application/vnd.ms-office.chartcolorstyle+xml"/>
  <Override PartName="/xl/charts/chart296.xml" ContentType="application/vnd.openxmlformats-officedocument.drawingml.chart+xml"/>
  <Override PartName="/xl/charts/style288.xml" ContentType="application/vnd.ms-office.chartstyle+xml"/>
  <Override PartName="/xl/charts/colors288.xml" ContentType="application/vnd.ms-office.chartcolorstyle+xml"/>
  <Override PartName="/xl/charts/chart297.xml" ContentType="application/vnd.openxmlformats-officedocument.drawingml.chart+xml"/>
  <Override PartName="/xl/charts/style289.xml" ContentType="application/vnd.ms-office.chartstyle+xml"/>
  <Override PartName="/xl/charts/colors289.xml" ContentType="application/vnd.ms-office.chartcolorstyle+xml"/>
  <Override PartName="/xl/charts/chart298.xml" ContentType="application/vnd.openxmlformats-officedocument.drawingml.chart+xml"/>
  <Override PartName="/xl/charts/style290.xml" ContentType="application/vnd.ms-office.chartstyle+xml"/>
  <Override PartName="/xl/charts/colors290.xml" ContentType="application/vnd.ms-office.chartcolorstyle+xml"/>
  <Override PartName="/xl/charts/chart299.xml" ContentType="application/vnd.openxmlformats-officedocument.drawingml.chart+xml"/>
  <Override PartName="/xl/charts/style291.xml" ContentType="application/vnd.ms-office.chartstyle+xml"/>
  <Override PartName="/xl/charts/colors291.xml" ContentType="application/vnd.ms-office.chartcolorstyle+xml"/>
  <Override PartName="/xl/charts/chart300.xml" ContentType="application/vnd.openxmlformats-officedocument.drawingml.chart+xml"/>
  <Override PartName="/xl/charts/style292.xml" ContentType="application/vnd.ms-office.chartstyle+xml"/>
  <Override PartName="/xl/charts/colors292.xml" ContentType="application/vnd.ms-office.chartcolorstyle+xml"/>
  <Override PartName="/xl/charts/chart301.xml" ContentType="application/vnd.openxmlformats-officedocument.drawingml.chart+xml"/>
  <Override PartName="/xl/charts/style293.xml" ContentType="application/vnd.ms-office.chartstyle+xml"/>
  <Override PartName="/xl/charts/colors293.xml" ContentType="application/vnd.ms-office.chartcolorstyle+xml"/>
  <Override PartName="/xl/charts/chart302.xml" ContentType="application/vnd.openxmlformats-officedocument.drawingml.chart+xml"/>
  <Override PartName="/xl/charts/style294.xml" ContentType="application/vnd.ms-office.chartstyle+xml"/>
  <Override PartName="/xl/charts/colors294.xml" ContentType="application/vnd.ms-office.chartcolorstyle+xml"/>
  <Override PartName="/xl/charts/chart303.xml" ContentType="application/vnd.openxmlformats-officedocument.drawingml.chart+xml"/>
  <Override PartName="/xl/charts/style295.xml" ContentType="application/vnd.ms-office.chartstyle+xml"/>
  <Override PartName="/xl/charts/colors295.xml" ContentType="application/vnd.ms-office.chartcolorstyle+xml"/>
  <Override PartName="/xl/charts/chart304.xml" ContentType="application/vnd.openxmlformats-officedocument.drawingml.chart+xml"/>
  <Override PartName="/xl/charts/style296.xml" ContentType="application/vnd.ms-office.chartstyle+xml"/>
  <Override PartName="/xl/charts/colors296.xml" ContentType="application/vnd.ms-office.chartcolorstyle+xml"/>
  <Override PartName="/xl/charts/chart305.xml" ContentType="application/vnd.openxmlformats-officedocument.drawingml.chart+xml"/>
  <Override PartName="/xl/charts/style297.xml" ContentType="application/vnd.ms-office.chartstyle+xml"/>
  <Override PartName="/xl/charts/colors297.xml" ContentType="application/vnd.ms-office.chartcolorstyle+xml"/>
  <Override PartName="/xl/charts/chart306.xml" ContentType="application/vnd.openxmlformats-officedocument.drawingml.chart+xml"/>
  <Override PartName="/xl/charts/style298.xml" ContentType="application/vnd.ms-office.chartstyle+xml"/>
  <Override PartName="/xl/charts/colors298.xml" ContentType="application/vnd.ms-office.chartcolorstyle+xml"/>
  <Override PartName="/xl/charts/chart307.xml" ContentType="application/vnd.openxmlformats-officedocument.drawingml.chart+xml"/>
  <Override PartName="/xl/charts/style299.xml" ContentType="application/vnd.ms-office.chartstyle+xml"/>
  <Override PartName="/xl/charts/colors299.xml" ContentType="application/vnd.ms-office.chartcolorstyle+xml"/>
  <Override PartName="/xl/charts/chart308.xml" ContentType="application/vnd.openxmlformats-officedocument.drawingml.chart+xml"/>
  <Override PartName="/xl/charts/style300.xml" ContentType="application/vnd.ms-office.chartstyle+xml"/>
  <Override PartName="/xl/charts/colors300.xml" ContentType="application/vnd.ms-office.chartcolorstyle+xml"/>
  <Override PartName="/xl/charts/chart309.xml" ContentType="application/vnd.openxmlformats-officedocument.drawingml.chart+xml"/>
  <Override PartName="/xl/charts/style301.xml" ContentType="application/vnd.ms-office.chartstyle+xml"/>
  <Override PartName="/xl/charts/colors301.xml" ContentType="application/vnd.ms-office.chartcolorstyle+xml"/>
  <Override PartName="/xl/charts/chart310.xml" ContentType="application/vnd.openxmlformats-officedocument.drawingml.chart+xml"/>
  <Override PartName="/xl/charts/style302.xml" ContentType="application/vnd.ms-office.chartstyle+xml"/>
  <Override PartName="/xl/charts/colors302.xml" ContentType="application/vnd.ms-office.chartcolorstyle+xml"/>
  <Override PartName="/xl/charts/chart311.xml" ContentType="application/vnd.openxmlformats-officedocument.drawingml.chart+xml"/>
  <Override PartName="/xl/charts/style303.xml" ContentType="application/vnd.ms-office.chartstyle+xml"/>
  <Override PartName="/xl/charts/colors303.xml" ContentType="application/vnd.ms-office.chartcolorstyle+xml"/>
  <Override PartName="/xl/charts/chart312.xml" ContentType="application/vnd.openxmlformats-officedocument.drawingml.chart+xml"/>
  <Override PartName="/xl/charts/style304.xml" ContentType="application/vnd.ms-office.chartstyle+xml"/>
  <Override PartName="/xl/charts/colors304.xml" ContentType="application/vnd.ms-office.chartcolorstyle+xml"/>
  <Override PartName="/xl/charts/chart313.xml" ContentType="application/vnd.openxmlformats-officedocument.drawingml.chart+xml"/>
  <Override PartName="/xl/charts/style305.xml" ContentType="application/vnd.ms-office.chartstyle+xml"/>
  <Override PartName="/xl/charts/colors305.xml" ContentType="application/vnd.ms-office.chartcolorstyle+xml"/>
  <Override PartName="/xl/charts/chart314.xml" ContentType="application/vnd.openxmlformats-officedocument.drawingml.chart+xml"/>
  <Override PartName="/xl/charts/style306.xml" ContentType="application/vnd.ms-office.chartstyle+xml"/>
  <Override PartName="/xl/charts/colors306.xml" ContentType="application/vnd.ms-office.chartcolorstyle+xml"/>
  <Override PartName="/xl/charts/chart315.xml" ContentType="application/vnd.openxmlformats-officedocument.drawingml.chart+xml"/>
  <Override PartName="/xl/charts/style307.xml" ContentType="application/vnd.ms-office.chartstyle+xml"/>
  <Override PartName="/xl/charts/colors307.xml" ContentType="application/vnd.ms-office.chartcolorstyle+xml"/>
  <Override PartName="/xl/charts/chart316.xml" ContentType="application/vnd.openxmlformats-officedocument.drawingml.chart+xml"/>
  <Override PartName="/xl/charts/style308.xml" ContentType="application/vnd.ms-office.chartstyle+xml"/>
  <Override PartName="/xl/charts/colors308.xml" ContentType="application/vnd.ms-office.chartcolorstyle+xml"/>
  <Override PartName="/xl/charts/chart317.xml" ContentType="application/vnd.openxmlformats-officedocument.drawingml.chart+xml"/>
  <Override PartName="/xl/charts/style309.xml" ContentType="application/vnd.ms-office.chartstyle+xml"/>
  <Override PartName="/xl/charts/colors309.xml" ContentType="application/vnd.ms-office.chartcolorstyle+xml"/>
  <Override PartName="/xl/charts/chart318.xml" ContentType="application/vnd.openxmlformats-officedocument.drawingml.chart+xml"/>
  <Override PartName="/xl/charts/style310.xml" ContentType="application/vnd.ms-office.chartstyle+xml"/>
  <Override PartName="/xl/charts/colors310.xml" ContentType="application/vnd.ms-office.chartcolorstyle+xml"/>
  <Override PartName="/xl/charts/chart319.xml" ContentType="application/vnd.openxmlformats-officedocument.drawingml.chart+xml"/>
  <Override PartName="/xl/charts/style311.xml" ContentType="application/vnd.ms-office.chartstyle+xml"/>
  <Override PartName="/xl/charts/colors311.xml" ContentType="application/vnd.ms-office.chartcolorstyle+xml"/>
  <Override PartName="/xl/charts/chart320.xml" ContentType="application/vnd.openxmlformats-officedocument.drawingml.chart+xml"/>
  <Override PartName="/xl/charts/style312.xml" ContentType="application/vnd.ms-office.chartstyle+xml"/>
  <Override PartName="/xl/charts/colors312.xml" ContentType="application/vnd.ms-office.chartcolorstyle+xml"/>
  <Override PartName="/xl/charts/chart321.xml" ContentType="application/vnd.openxmlformats-officedocument.drawingml.chart+xml"/>
  <Override PartName="/xl/charts/style313.xml" ContentType="application/vnd.ms-office.chartstyle+xml"/>
  <Override PartName="/xl/charts/colors313.xml" ContentType="application/vnd.ms-office.chartcolorstyle+xml"/>
  <Override PartName="/xl/charts/chart322.xml" ContentType="application/vnd.openxmlformats-officedocument.drawingml.chart+xml"/>
  <Override PartName="/xl/charts/style314.xml" ContentType="application/vnd.ms-office.chartstyle+xml"/>
  <Override PartName="/xl/charts/colors314.xml" ContentType="application/vnd.ms-office.chartcolorstyle+xml"/>
  <Override PartName="/xl/charts/chart323.xml" ContentType="application/vnd.openxmlformats-officedocument.drawingml.chart+xml"/>
  <Override PartName="/xl/charts/style315.xml" ContentType="application/vnd.ms-office.chartstyle+xml"/>
  <Override PartName="/xl/charts/colors315.xml" ContentType="application/vnd.ms-office.chartcolorstyle+xml"/>
  <Override PartName="/xl/charts/chart324.xml" ContentType="application/vnd.openxmlformats-officedocument.drawingml.chart+xml"/>
  <Override PartName="/xl/charts/style316.xml" ContentType="application/vnd.ms-office.chartstyle+xml"/>
  <Override PartName="/xl/charts/colors316.xml" ContentType="application/vnd.ms-office.chartcolorstyle+xml"/>
  <Override PartName="/xl/charts/chart325.xml" ContentType="application/vnd.openxmlformats-officedocument.drawingml.chart+xml"/>
  <Override PartName="/xl/charts/style317.xml" ContentType="application/vnd.ms-office.chartstyle+xml"/>
  <Override PartName="/xl/charts/colors317.xml" ContentType="application/vnd.ms-office.chartcolorstyle+xml"/>
  <Override PartName="/xl/charts/chart326.xml" ContentType="application/vnd.openxmlformats-officedocument.drawingml.chart+xml"/>
  <Override PartName="/xl/charts/style318.xml" ContentType="application/vnd.ms-office.chartstyle+xml"/>
  <Override PartName="/xl/charts/colors318.xml" ContentType="application/vnd.ms-office.chartcolorstyle+xml"/>
  <Override PartName="/xl/charts/chart327.xml" ContentType="application/vnd.openxmlformats-officedocument.drawingml.chart+xml"/>
  <Override PartName="/xl/charts/style319.xml" ContentType="application/vnd.ms-office.chartstyle+xml"/>
  <Override PartName="/xl/charts/colors319.xml" ContentType="application/vnd.ms-office.chartcolorstyle+xml"/>
  <Override PartName="/xl/charts/chart328.xml" ContentType="application/vnd.openxmlformats-officedocument.drawingml.chart+xml"/>
  <Override PartName="/xl/charts/style320.xml" ContentType="application/vnd.ms-office.chartstyle+xml"/>
  <Override PartName="/xl/charts/colors320.xml" ContentType="application/vnd.ms-office.chartcolorstyle+xml"/>
  <Override PartName="/xl/charts/chart329.xml" ContentType="application/vnd.openxmlformats-officedocument.drawingml.chart+xml"/>
  <Override PartName="/xl/charts/style321.xml" ContentType="application/vnd.ms-office.chartstyle+xml"/>
  <Override PartName="/xl/charts/colors321.xml" ContentType="application/vnd.ms-office.chartcolorstyle+xml"/>
  <Override PartName="/xl/charts/chart330.xml" ContentType="application/vnd.openxmlformats-officedocument.drawingml.chart+xml"/>
  <Override PartName="/xl/charts/style322.xml" ContentType="application/vnd.ms-office.chartstyle+xml"/>
  <Override PartName="/xl/charts/colors322.xml" ContentType="application/vnd.ms-office.chartcolorstyle+xml"/>
  <Override PartName="/xl/charts/chart331.xml" ContentType="application/vnd.openxmlformats-officedocument.drawingml.chart+xml"/>
  <Override PartName="/xl/charts/style323.xml" ContentType="application/vnd.ms-office.chartstyle+xml"/>
  <Override PartName="/xl/charts/colors323.xml" ContentType="application/vnd.ms-office.chartcolorstyle+xml"/>
  <Override PartName="/xl/charts/chart332.xml" ContentType="application/vnd.openxmlformats-officedocument.drawingml.chart+xml"/>
  <Override PartName="/xl/charts/style324.xml" ContentType="application/vnd.ms-office.chartstyle+xml"/>
  <Override PartName="/xl/charts/colors324.xml" ContentType="application/vnd.ms-office.chartcolorstyle+xml"/>
  <Override PartName="/xl/charts/chart333.xml" ContentType="application/vnd.openxmlformats-officedocument.drawingml.chart+xml"/>
  <Override PartName="/xl/charts/style325.xml" ContentType="application/vnd.ms-office.chartstyle+xml"/>
  <Override PartName="/xl/charts/colors325.xml" ContentType="application/vnd.ms-office.chartcolorstyle+xml"/>
  <Override PartName="/xl/charts/chart334.xml" ContentType="application/vnd.openxmlformats-officedocument.drawingml.chart+xml"/>
  <Override PartName="/xl/charts/style326.xml" ContentType="application/vnd.ms-office.chartstyle+xml"/>
  <Override PartName="/xl/charts/colors326.xml" ContentType="application/vnd.ms-office.chartcolorstyle+xml"/>
  <Override PartName="/xl/charts/chart335.xml" ContentType="application/vnd.openxmlformats-officedocument.drawingml.chart+xml"/>
  <Override PartName="/xl/charts/style327.xml" ContentType="application/vnd.ms-office.chartstyle+xml"/>
  <Override PartName="/xl/charts/colors327.xml" ContentType="application/vnd.ms-office.chartcolorstyle+xml"/>
  <Override PartName="/xl/charts/chart336.xml" ContentType="application/vnd.openxmlformats-officedocument.drawingml.chart+xml"/>
  <Override PartName="/xl/charts/style328.xml" ContentType="application/vnd.ms-office.chartstyle+xml"/>
  <Override PartName="/xl/charts/colors328.xml" ContentType="application/vnd.ms-office.chartcolorstyle+xml"/>
  <Override PartName="/xl/charts/chart337.xml" ContentType="application/vnd.openxmlformats-officedocument.drawingml.chart+xml"/>
  <Override PartName="/xl/charts/style329.xml" ContentType="application/vnd.ms-office.chartstyle+xml"/>
  <Override PartName="/xl/charts/colors329.xml" ContentType="application/vnd.ms-office.chartcolorstyle+xml"/>
  <Override PartName="/xl/charts/chart338.xml" ContentType="application/vnd.openxmlformats-officedocument.drawingml.chart+xml"/>
  <Override PartName="/xl/charts/style330.xml" ContentType="application/vnd.ms-office.chartstyle+xml"/>
  <Override PartName="/xl/charts/colors330.xml" ContentType="application/vnd.ms-office.chartcolorstyle+xml"/>
  <Override PartName="/xl/charts/chart339.xml" ContentType="application/vnd.openxmlformats-officedocument.drawingml.chart+xml"/>
  <Override PartName="/xl/charts/style331.xml" ContentType="application/vnd.ms-office.chartstyle+xml"/>
  <Override PartName="/xl/charts/colors331.xml" ContentType="application/vnd.ms-office.chartcolorstyle+xml"/>
  <Override PartName="/xl/charts/chart340.xml" ContentType="application/vnd.openxmlformats-officedocument.drawingml.chart+xml"/>
  <Override PartName="/xl/charts/style332.xml" ContentType="application/vnd.ms-office.chartstyle+xml"/>
  <Override PartName="/xl/charts/colors332.xml" ContentType="application/vnd.ms-office.chartcolorstyle+xml"/>
  <Override PartName="/xl/charts/chart341.xml" ContentType="application/vnd.openxmlformats-officedocument.drawingml.chart+xml"/>
  <Override PartName="/xl/charts/style333.xml" ContentType="application/vnd.ms-office.chartstyle+xml"/>
  <Override PartName="/xl/charts/colors333.xml" ContentType="application/vnd.ms-office.chartcolorstyle+xml"/>
  <Override PartName="/xl/charts/chart342.xml" ContentType="application/vnd.openxmlformats-officedocument.drawingml.chart+xml"/>
  <Override PartName="/xl/charts/style334.xml" ContentType="application/vnd.ms-office.chartstyle+xml"/>
  <Override PartName="/xl/charts/colors334.xml" ContentType="application/vnd.ms-office.chartcolorstyle+xml"/>
  <Override PartName="/xl/charts/chart343.xml" ContentType="application/vnd.openxmlformats-officedocument.drawingml.chart+xml"/>
  <Override PartName="/xl/charts/style335.xml" ContentType="application/vnd.ms-office.chartstyle+xml"/>
  <Override PartName="/xl/charts/colors335.xml" ContentType="application/vnd.ms-office.chartcolorstyle+xml"/>
  <Override PartName="/xl/charts/chart344.xml" ContentType="application/vnd.openxmlformats-officedocument.drawingml.chart+xml"/>
  <Override PartName="/xl/charts/style336.xml" ContentType="application/vnd.ms-office.chartstyle+xml"/>
  <Override PartName="/xl/charts/colors336.xml" ContentType="application/vnd.ms-office.chartcolorstyle+xml"/>
  <Override PartName="/xl/charts/chart345.xml" ContentType="application/vnd.openxmlformats-officedocument.drawingml.chart+xml"/>
  <Override PartName="/xl/charts/style337.xml" ContentType="application/vnd.ms-office.chartstyle+xml"/>
  <Override PartName="/xl/charts/colors337.xml" ContentType="application/vnd.ms-office.chartcolorstyle+xml"/>
  <Override PartName="/xl/charts/chart346.xml" ContentType="application/vnd.openxmlformats-officedocument.drawingml.chart+xml"/>
  <Override PartName="/xl/charts/style338.xml" ContentType="application/vnd.ms-office.chartstyle+xml"/>
  <Override PartName="/xl/charts/colors338.xml" ContentType="application/vnd.ms-office.chartcolorstyle+xml"/>
  <Override PartName="/xl/charts/chart347.xml" ContentType="application/vnd.openxmlformats-officedocument.drawingml.chart+xml"/>
  <Override PartName="/xl/charts/style339.xml" ContentType="application/vnd.ms-office.chartstyle+xml"/>
  <Override PartName="/xl/charts/colors339.xml" ContentType="application/vnd.ms-office.chartcolorstyle+xml"/>
  <Override PartName="/xl/charts/chart348.xml" ContentType="application/vnd.openxmlformats-officedocument.drawingml.chart+xml"/>
  <Override PartName="/xl/charts/style340.xml" ContentType="application/vnd.ms-office.chartstyle+xml"/>
  <Override PartName="/xl/charts/colors340.xml" ContentType="application/vnd.ms-office.chartcolorstyle+xml"/>
  <Override PartName="/xl/charts/chart349.xml" ContentType="application/vnd.openxmlformats-officedocument.drawingml.chart+xml"/>
  <Override PartName="/xl/charts/style341.xml" ContentType="application/vnd.ms-office.chartstyle+xml"/>
  <Override PartName="/xl/charts/colors341.xml" ContentType="application/vnd.ms-office.chartcolorstyle+xml"/>
  <Override PartName="/xl/charts/chart350.xml" ContentType="application/vnd.openxmlformats-officedocument.drawingml.chart+xml"/>
  <Override PartName="/xl/charts/style342.xml" ContentType="application/vnd.ms-office.chartstyle+xml"/>
  <Override PartName="/xl/charts/colors342.xml" ContentType="application/vnd.ms-office.chartcolorstyle+xml"/>
  <Override PartName="/xl/charts/chart351.xml" ContentType="application/vnd.openxmlformats-officedocument.drawingml.chart+xml"/>
  <Override PartName="/xl/charts/style343.xml" ContentType="application/vnd.ms-office.chartstyle+xml"/>
  <Override PartName="/xl/charts/colors343.xml" ContentType="application/vnd.ms-office.chartcolorstyle+xml"/>
  <Override PartName="/xl/charts/chart352.xml" ContentType="application/vnd.openxmlformats-officedocument.drawingml.chart+xml"/>
  <Override PartName="/xl/charts/style344.xml" ContentType="application/vnd.ms-office.chartstyle+xml"/>
  <Override PartName="/xl/charts/colors344.xml" ContentType="application/vnd.ms-office.chartcolorstyle+xml"/>
  <Override PartName="/xl/charts/chart353.xml" ContentType="application/vnd.openxmlformats-officedocument.drawingml.chart+xml"/>
  <Override PartName="/xl/charts/style345.xml" ContentType="application/vnd.ms-office.chartstyle+xml"/>
  <Override PartName="/xl/charts/colors345.xml" ContentType="application/vnd.ms-office.chartcolorstyle+xml"/>
  <Override PartName="/xl/charts/chart354.xml" ContentType="application/vnd.openxmlformats-officedocument.drawingml.chart+xml"/>
  <Override PartName="/xl/charts/style346.xml" ContentType="application/vnd.ms-office.chartstyle+xml"/>
  <Override PartName="/xl/charts/colors346.xml" ContentType="application/vnd.ms-office.chartcolorstyle+xml"/>
  <Override PartName="/xl/charts/chart355.xml" ContentType="application/vnd.openxmlformats-officedocument.drawingml.chart+xml"/>
  <Override PartName="/xl/charts/style347.xml" ContentType="application/vnd.ms-office.chartstyle+xml"/>
  <Override PartName="/xl/charts/colors347.xml" ContentType="application/vnd.ms-office.chartcolorstyle+xml"/>
  <Override PartName="/xl/charts/chart356.xml" ContentType="application/vnd.openxmlformats-officedocument.drawingml.chart+xml"/>
  <Override PartName="/xl/charts/style348.xml" ContentType="application/vnd.ms-office.chartstyle+xml"/>
  <Override PartName="/xl/charts/colors348.xml" ContentType="application/vnd.ms-office.chartcolorstyle+xml"/>
  <Override PartName="/xl/charts/chart357.xml" ContentType="application/vnd.openxmlformats-officedocument.drawingml.chart+xml"/>
  <Override PartName="/xl/charts/style349.xml" ContentType="application/vnd.ms-office.chartstyle+xml"/>
  <Override PartName="/xl/charts/colors349.xml" ContentType="application/vnd.ms-office.chartcolorstyle+xml"/>
  <Override PartName="/xl/charts/chart358.xml" ContentType="application/vnd.openxmlformats-officedocument.drawingml.chart+xml"/>
  <Override PartName="/xl/charts/style350.xml" ContentType="application/vnd.ms-office.chartstyle+xml"/>
  <Override PartName="/xl/charts/colors350.xml" ContentType="application/vnd.ms-office.chartcolorstyle+xml"/>
  <Override PartName="/xl/charts/chart359.xml" ContentType="application/vnd.openxmlformats-officedocument.drawingml.chart+xml"/>
  <Override PartName="/xl/charts/style351.xml" ContentType="application/vnd.ms-office.chartstyle+xml"/>
  <Override PartName="/xl/charts/colors351.xml" ContentType="application/vnd.ms-office.chartcolorstyle+xml"/>
  <Override PartName="/xl/charts/chart360.xml" ContentType="application/vnd.openxmlformats-officedocument.drawingml.chart+xml"/>
  <Override PartName="/xl/charts/style352.xml" ContentType="application/vnd.ms-office.chartstyle+xml"/>
  <Override PartName="/xl/charts/colors352.xml" ContentType="application/vnd.ms-office.chartcolorstyle+xml"/>
  <Override PartName="/xl/charts/chart361.xml" ContentType="application/vnd.openxmlformats-officedocument.drawingml.chart+xml"/>
  <Override PartName="/xl/charts/style353.xml" ContentType="application/vnd.ms-office.chartstyle+xml"/>
  <Override PartName="/xl/charts/colors353.xml" ContentType="application/vnd.ms-office.chartcolorstyle+xml"/>
  <Override PartName="/xl/charts/chart362.xml" ContentType="application/vnd.openxmlformats-officedocument.drawingml.chart+xml"/>
  <Override PartName="/xl/charts/style354.xml" ContentType="application/vnd.ms-office.chartstyle+xml"/>
  <Override PartName="/xl/charts/colors354.xml" ContentType="application/vnd.ms-office.chartcolorstyle+xml"/>
  <Override PartName="/xl/charts/chart363.xml" ContentType="application/vnd.openxmlformats-officedocument.drawingml.chart+xml"/>
  <Override PartName="/xl/charts/style355.xml" ContentType="application/vnd.ms-office.chartstyle+xml"/>
  <Override PartName="/xl/charts/colors355.xml" ContentType="application/vnd.ms-office.chartcolorstyle+xml"/>
  <Override PartName="/xl/charts/chart364.xml" ContentType="application/vnd.openxmlformats-officedocument.drawingml.chart+xml"/>
  <Override PartName="/xl/charts/style356.xml" ContentType="application/vnd.ms-office.chartstyle+xml"/>
  <Override PartName="/xl/charts/colors356.xml" ContentType="application/vnd.ms-office.chartcolorstyle+xml"/>
  <Override PartName="/xl/charts/chart365.xml" ContentType="application/vnd.openxmlformats-officedocument.drawingml.chart+xml"/>
  <Override PartName="/xl/charts/style357.xml" ContentType="application/vnd.ms-office.chartstyle+xml"/>
  <Override PartName="/xl/charts/colors357.xml" ContentType="application/vnd.ms-office.chartcolorstyle+xml"/>
  <Override PartName="/xl/charts/chart366.xml" ContentType="application/vnd.openxmlformats-officedocument.drawingml.chart+xml"/>
  <Override PartName="/xl/charts/style358.xml" ContentType="application/vnd.ms-office.chartstyle+xml"/>
  <Override PartName="/xl/charts/colors358.xml" ContentType="application/vnd.ms-office.chartcolorstyle+xml"/>
  <Override PartName="/xl/charts/chart367.xml" ContentType="application/vnd.openxmlformats-officedocument.drawingml.chart+xml"/>
  <Override PartName="/xl/charts/style359.xml" ContentType="application/vnd.ms-office.chartstyle+xml"/>
  <Override PartName="/xl/charts/colors359.xml" ContentType="application/vnd.ms-office.chartcolorstyle+xml"/>
  <Override PartName="/xl/charts/chart368.xml" ContentType="application/vnd.openxmlformats-officedocument.drawingml.chart+xml"/>
  <Override PartName="/xl/charts/style360.xml" ContentType="application/vnd.ms-office.chartstyle+xml"/>
  <Override PartName="/xl/charts/colors360.xml" ContentType="application/vnd.ms-office.chartcolorstyle+xml"/>
  <Override PartName="/xl/charts/chart369.xml" ContentType="application/vnd.openxmlformats-officedocument.drawingml.chart+xml"/>
  <Override PartName="/xl/charts/style361.xml" ContentType="application/vnd.ms-office.chartstyle+xml"/>
  <Override PartName="/xl/charts/colors361.xml" ContentType="application/vnd.ms-office.chartcolorstyle+xml"/>
  <Override PartName="/xl/charts/chart370.xml" ContentType="application/vnd.openxmlformats-officedocument.drawingml.chart+xml"/>
  <Override PartName="/xl/charts/style362.xml" ContentType="application/vnd.ms-office.chartstyle+xml"/>
  <Override PartName="/xl/charts/colors362.xml" ContentType="application/vnd.ms-office.chartcolorstyle+xml"/>
  <Override PartName="/xl/charts/chart371.xml" ContentType="application/vnd.openxmlformats-officedocument.drawingml.chart+xml"/>
  <Override PartName="/xl/charts/style363.xml" ContentType="application/vnd.ms-office.chartstyle+xml"/>
  <Override PartName="/xl/charts/colors363.xml" ContentType="application/vnd.ms-office.chartcolorstyle+xml"/>
  <Override PartName="/xl/charts/chart372.xml" ContentType="application/vnd.openxmlformats-officedocument.drawingml.chart+xml"/>
  <Override PartName="/xl/charts/style364.xml" ContentType="application/vnd.ms-office.chartstyle+xml"/>
  <Override PartName="/xl/charts/colors364.xml" ContentType="application/vnd.ms-office.chartcolorstyle+xml"/>
  <Override PartName="/xl/charts/chart373.xml" ContentType="application/vnd.openxmlformats-officedocument.drawingml.chart+xml"/>
  <Override PartName="/xl/charts/style365.xml" ContentType="application/vnd.ms-office.chartstyle+xml"/>
  <Override PartName="/xl/charts/colors365.xml" ContentType="application/vnd.ms-office.chartcolorstyle+xml"/>
  <Override PartName="/xl/charts/chart374.xml" ContentType="application/vnd.openxmlformats-officedocument.drawingml.chart+xml"/>
  <Override PartName="/xl/charts/style366.xml" ContentType="application/vnd.ms-office.chartstyle+xml"/>
  <Override PartName="/xl/charts/colors366.xml" ContentType="application/vnd.ms-office.chartcolorstyle+xml"/>
  <Override PartName="/xl/charts/chart375.xml" ContentType="application/vnd.openxmlformats-officedocument.drawingml.chart+xml"/>
  <Override PartName="/xl/charts/style367.xml" ContentType="application/vnd.ms-office.chartstyle+xml"/>
  <Override PartName="/xl/charts/colors367.xml" ContentType="application/vnd.ms-office.chartcolorstyle+xml"/>
  <Override PartName="/xl/charts/chart376.xml" ContentType="application/vnd.openxmlformats-officedocument.drawingml.chart+xml"/>
  <Override PartName="/xl/charts/style368.xml" ContentType="application/vnd.ms-office.chartstyle+xml"/>
  <Override PartName="/xl/charts/colors368.xml" ContentType="application/vnd.ms-office.chartcolorstyle+xml"/>
  <Override PartName="/xl/charts/chart377.xml" ContentType="application/vnd.openxmlformats-officedocument.drawingml.chart+xml"/>
  <Override PartName="/xl/charts/style369.xml" ContentType="application/vnd.ms-office.chartstyle+xml"/>
  <Override PartName="/xl/charts/colors369.xml" ContentType="application/vnd.ms-office.chartcolorstyle+xml"/>
  <Override PartName="/xl/charts/chart378.xml" ContentType="application/vnd.openxmlformats-officedocument.drawingml.chart+xml"/>
  <Override PartName="/xl/charts/style370.xml" ContentType="application/vnd.ms-office.chartstyle+xml"/>
  <Override PartName="/xl/charts/colors370.xml" ContentType="application/vnd.ms-office.chartcolorstyle+xml"/>
  <Override PartName="/xl/charts/chart379.xml" ContentType="application/vnd.openxmlformats-officedocument.drawingml.chart+xml"/>
  <Override PartName="/xl/charts/style371.xml" ContentType="application/vnd.ms-office.chartstyle+xml"/>
  <Override PartName="/xl/charts/colors371.xml" ContentType="application/vnd.ms-office.chartcolorstyle+xml"/>
  <Override PartName="/xl/charts/chart380.xml" ContentType="application/vnd.openxmlformats-officedocument.drawingml.chart+xml"/>
  <Override PartName="/xl/charts/style372.xml" ContentType="application/vnd.ms-office.chartstyle+xml"/>
  <Override PartName="/xl/charts/colors372.xml" ContentType="application/vnd.ms-office.chartcolorstyle+xml"/>
  <Override PartName="/xl/charts/chart381.xml" ContentType="application/vnd.openxmlformats-officedocument.drawingml.chart+xml"/>
  <Override PartName="/xl/charts/style373.xml" ContentType="application/vnd.ms-office.chartstyle+xml"/>
  <Override PartName="/xl/charts/colors373.xml" ContentType="application/vnd.ms-office.chartcolorstyle+xml"/>
  <Override PartName="/xl/charts/chart382.xml" ContentType="application/vnd.openxmlformats-officedocument.drawingml.chart+xml"/>
  <Override PartName="/xl/charts/style374.xml" ContentType="application/vnd.ms-office.chartstyle+xml"/>
  <Override PartName="/xl/charts/colors374.xml" ContentType="application/vnd.ms-office.chartcolorstyle+xml"/>
  <Override PartName="/xl/charts/chart383.xml" ContentType="application/vnd.openxmlformats-officedocument.drawingml.chart+xml"/>
  <Override PartName="/xl/charts/style375.xml" ContentType="application/vnd.ms-office.chartstyle+xml"/>
  <Override PartName="/xl/charts/colors375.xml" ContentType="application/vnd.ms-office.chartcolorstyle+xml"/>
  <Override PartName="/xl/charts/chart384.xml" ContentType="application/vnd.openxmlformats-officedocument.drawingml.chart+xml"/>
  <Override PartName="/xl/charts/style376.xml" ContentType="application/vnd.ms-office.chartstyle+xml"/>
  <Override PartName="/xl/charts/colors376.xml" ContentType="application/vnd.ms-office.chartcolorstyle+xml"/>
  <Override PartName="/xl/charts/chart385.xml" ContentType="application/vnd.openxmlformats-officedocument.drawingml.chart+xml"/>
  <Override PartName="/xl/charts/style377.xml" ContentType="application/vnd.ms-office.chartstyle+xml"/>
  <Override PartName="/xl/charts/colors377.xml" ContentType="application/vnd.ms-office.chartcolorstyle+xml"/>
  <Override PartName="/xl/charts/chart386.xml" ContentType="application/vnd.openxmlformats-officedocument.drawingml.chart+xml"/>
  <Override PartName="/xl/charts/style378.xml" ContentType="application/vnd.ms-office.chartstyle+xml"/>
  <Override PartName="/xl/charts/colors378.xml" ContentType="application/vnd.ms-office.chartcolorstyle+xml"/>
  <Override PartName="/xl/charts/chart387.xml" ContentType="application/vnd.openxmlformats-officedocument.drawingml.chart+xml"/>
  <Override PartName="/xl/charts/style379.xml" ContentType="application/vnd.ms-office.chartstyle+xml"/>
  <Override PartName="/xl/charts/colors379.xml" ContentType="application/vnd.ms-office.chartcolorstyle+xml"/>
  <Override PartName="/xl/charts/chart388.xml" ContentType="application/vnd.openxmlformats-officedocument.drawingml.chart+xml"/>
  <Override PartName="/xl/charts/style380.xml" ContentType="application/vnd.ms-office.chartstyle+xml"/>
  <Override PartName="/xl/charts/colors380.xml" ContentType="application/vnd.ms-office.chartcolorstyle+xml"/>
  <Override PartName="/xl/charts/chart389.xml" ContentType="application/vnd.openxmlformats-officedocument.drawingml.chart+xml"/>
  <Override PartName="/xl/charts/style381.xml" ContentType="application/vnd.ms-office.chartstyle+xml"/>
  <Override PartName="/xl/charts/colors381.xml" ContentType="application/vnd.ms-office.chartcolorstyle+xml"/>
  <Override PartName="/xl/charts/chart390.xml" ContentType="application/vnd.openxmlformats-officedocument.drawingml.chart+xml"/>
  <Override PartName="/xl/charts/style382.xml" ContentType="application/vnd.ms-office.chartstyle+xml"/>
  <Override PartName="/xl/charts/colors382.xml" ContentType="application/vnd.ms-office.chartcolorstyle+xml"/>
  <Override PartName="/xl/charts/chart391.xml" ContentType="application/vnd.openxmlformats-officedocument.drawingml.chart+xml"/>
  <Override PartName="/xl/charts/style383.xml" ContentType="application/vnd.ms-office.chartstyle+xml"/>
  <Override PartName="/xl/charts/colors383.xml" ContentType="application/vnd.ms-office.chartcolorstyle+xml"/>
  <Override PartName="/xl/charts/chart392.xml" ContentType="application/vnd.openxmlformats-officedocument.drawingml.chart+xml"/>
  <Override PartName="/xl/charts/style384.xml" ContentType="application/vnd.ms-office.chartstyle+xml"/>
  <Override PartName="/xl/charts/colors384.xml" ContentType="application/vnd.ms-office.chartcolorstyle+xml"/>
  <Override PartName="/xl/charts/chart393.xml" ContentType="application/vnd.openxmlformats-officedocument.drawingml.chart+xml"/>
  <Override PartName="/xl/charts/style385.xml" ContentType="application/vnd.ms-office.chartstyle+xml"/>
  <Override PartName="/xl/charts/colors385.xml" ContentType="application/vnd.ms-office.chartcolorstyle+xml"/>
  <Override PartName="/xl/charts/chart394.xml" ContentType="application/vnd.openxmlformats-officedocument.drawingml.chart+xml"/>
  <Override PartName="/xl/charts/style386.xml" ContentType="application/vnd.ms-office.chartstyle+xml"/>
  <Override PartName="/xl/charts/colors386.xml" ContentType="application/vnd.ms-office.chartcolorstyle+xml"/>
  <Override PartName="/xl/charts/chart395.xml" ContentType="application/vnd.openxmlformats-officedocument.drawingml.chart+xml"/>
  <Override PartName="/xl/charts/style387.xml" ContentType="application/vnd.ms-office.chartstyle+xml"/>
  <Override PartName="/xl/charts/colors387.xml" ContentType="application/vnd.ms-office.chartcolorstyle+xml"/>
  <Override PartName="/xl/charts/chart396.xml" ContentType="application/vnd.openxmlformats-officedocument.drawingml.chart+xml"/>
  <Override PartName="/xl/charts/style388.xml" ContentType="application/vnd.ms-office.chartstyle+xml"/>
  <Override PartName="/xl/charts/colors388.xml" ContentType="application/vnd.ms-office.chartcolorstyle+xml"/>
  <Override PartName="/xl/charts/chart397.xml" ContentType="application/vnd.openxmlformats-officedocument.drawingml.chart+xml"/>
  <Override PartName="/xl/charts/style389.xml" ContentType="application/vnd.ms-office.chartstyle+xml"/>
  <Override PartName="/xl/charts/colors389.xml" ContentType="application/vnd.ms-office.chartcolorstyle+xml"/>
  <Override PartName="/xl/charts/chart398.xml" ContentType="application/vnd.openxmlformats-officedocument.drawingml.chart+xml"/>
  <Override PartName="/xl/charts/style390.xml" ContentType="application/vnd.ms-office.chartstyle+xml"/>
  <Override PartName="/xl/charts/colors390.xml" ContentType="application/vnd.ms-office.chartcolorstyle+xml"/>
  <Override PartName="/xl/charts/chart399.xml" ContentType="application/vnd.openxmlformats-officedocument.drawingml.chart+xml"/>
  <Override PartName="/xl/charts/style391.xml" ContentType="application/vnd.ms-office.chartstyle+xml"/>
  <Override PartName="/xl/charts/colors391.xml" ContentType="application/vnd.ms-office.chartcolorstyle+xml"/>
  <Override PartName="/xl/charts/chart400.xml" ContentType="application/vnd.openxmlformats-officedocument.drawingml.chart+xml"/>
  <Override PartName="/xl/charts/style392.xml" ContentType="application/vnd.ms-office.chartstyle+xml"/>
  <Override PartName="/xl/charts/colors392.xml" ContentType="application/vnd.ms-office.chartcolorstyle+xml"/>
  <Override PartName="/xl/charts/chart401.xml" ContentType="application/vnd.openxmlformats-officedocument.drawingml.chart+xml"/>
  <Override PartName="/xl/charts/style393.xml" ContentType="application/vnd.ms-office.chartstyle+xml"/>
  <Override PartName="/xl/charts/colors393.xml" ContentType="application/vnd.ms-office.chartcolorstyle+xml"/>
  <Override PartName="/xl/charts/chart402.xml" ContentType="application/vnd.openxmlformats-officedocument.drawingml.chart+xml"/>
  <Override PartName="/xl/charts/style394.xml" ContentType="application/vnd.ms-office.chartstyle+xml"/>
  <Override PartName="/xl/charts/colors394.xml" ContentType="application/vnd.ms-office.chartcolorstyle+xml"/>
  <Override PartName="/xl/charts/chart403.xml" ContentType="application/vnd.openxmlformats-officedocument.drawingml.chart+xml"/>
  <Override PartName="/xl/charts/style395.xml" ContentType="application/vnd.ms-office.chartstyle+xml"/>
  <Override PartName="/xl/charts/colors395.xml" ContentType="application/vnd.ms-office.chartcolorstyle+xml"/>
  <Override PartName="/xl/charts/chart404.xml" ContentType="application/vnd.openxmlformats-officedocument.drawingml.chart+xml"/>
  <Override PartName="/xl/charts/style396.xml" ContentType="application/vnd.ms-office.chartstyle+xml"/>
  <Override PartName="/xl/charts/colors396.xml" ContentType="application/vnd.ms-office.chartcolorstyle+xml"/>
  <Override PartName="/xl/charts/chart405.xml" ContentType="application/vnd.openxmlformats-officedocument.drawingml.chart+xml"/>
  <Override PartName="/xl/charts/style397.xml" ContentType="application/vnd.ms-office.chartstyle+xml"/>
  <Override PartName="/xl/charts/colors397.xml" ContentType="application/vnd.ms-office.chartcolorstyle+xml"/>
  <Override PartName="/xl/charts/chart406.xml" ContentType="application/vnd.openxmlformats-officedocument.drawingml.chart+xml"/>
  <Override PartName="/xl/charts/style398.xml" ContentType="application/vnd.ms-office.chartstyle+xml"/>
  <Override PartName="/xl/charts/colors398.xml" ContentType="application/vnd.ms-office.chartcolorstyle+xml"/>
  <Override PartName="/xl/charts/chart407.xml" ContentType="application/vnd.openxmlformats-officedocument.drawingml.chart+xml"/>
  <Override PartName="/xl/charts/style399.xml" ContentType="application/vnd.ms-office.chartstyle+xml"/>
  <Override PartName="/xl/charts/colors399.xml" ContentType="application/vnd.ms-office.chartcolorstyle+xml"/>
  <Override PartName="/xl/charts/chart408.xml" ContentType="application/vnd.openxmlformats-officedocument.drawingml.chart+xml"/>
  <Override PartName="/xl/charts/style400.xml" ContentType="application/vnd.ms-office.chartstyle+xml"/>
  <Override PartName="/xl/charts/colors400.xml" ContentType="application/vnd.ms-office.chartcolorstyle+xml"/>
  <Override PartName="/xl/charts/chart409.xml" ContentType="application/vnd.openxmlformats-officedocument.drawingml.chart+xml"/>
  <Override PartName="/xl/charts/style401.xml" ContentType="application/vnd.ms-office.chartstyle+xml"/>
  <Override PartName="/xl/charts/colors401.xml" ContentType="application/vnd.ms-office.chartcolorstyle+xml"/>
  <Override PartName="/xl/charts/chart410.xml" ContentType="application/vnd.openxmlformats-officedocument.drawingml.chart+xml"/>
  <Override PartName="/xl/charts/style402.xml" ContentType="application/vnd.ms-office.chartstyle+xml"/>
  <Override PartName="/xl/charts/colors402.xml" ContentType="application/vnd.ms-office.chartcolorstyle+xml"/>
  <Override PartName="/xl/charts/chart411.xml" ContentType="application/vnd.openxmlformats-officedocument.drawingml.chart+xml"/>
  <Override PartName="/xl/charts/style403.xml" ContentType="application/vnd.ms-office.chartstyle+xml"/>
  <Override PartName="/xl/charts/colors403.xml" ContentType="application/vnd.ms-office.chartcolorstyle+xml"/>
  <Override PartName="/xl/charts/chart412.xml" ContentType="application/vnd.openxmlformats-officedocument.drawingml.chart+xml"/>
  <Override PartName="/xl/charts/style404.xml" ContentType="application/vnd.ms-office.chartstyle+xml"/>
  <Override PartName="/xl/charts/colors404.xml" ContentType="application/vnd.ms-office.chartcolorstyle+xml"/>
  <Override PartName="/xl/charts/chart413.xml" ContentType="application/vnd.openxmlformats-officedocument.drawingml.chart+xml"/>
  <Override PartName="/xl/charts/style405.xml" ContentType="application/vnd.ms-office.chartstyle+xml"/>
  <Override PartName="/xl/charts/colors405.xml" ContentType="application/vnd.ms-office.chartcolorstyle+xml"/>
  <Override PartName="/xl/charts/chart414.xml" ContentType="application/vnd.openxmlformats-officedocument.drawingml.chart+xml"/>
  <Override PartName="/xl/charts/style406.xml" ContentType="application/vnd.ms-office.chartstyle+xml"/>
  <Override PartName="/xl/charts/colors406.xml" ContentType="application/vnd.ms-office.chartcolorstyle+xml"/>
  <Override PartName="/xl/charts/chart415.xml" ContentType="application/vnd.openxmlformats-officedocument.drawingml.chart+xml"/>
  <Override PartName="/xl/charts/style407.xml" ContentType="application/vnd.ms-office.chartstyle+xml"/>
  <Override PartName="/xl/charts/colors407.xml" ContentType="application/vnd.ms-office.chartcolorstyle+xml"/>
  <Override PartName="/xl/charts/chart416.xml" ContentType="application/vnd.openxmlformats-officedocument.drawingml.chart+xml"/>
  <Override PartName="/xl/charts/style408.xml" ContentType="application/vnd.ms-office.chartstyle+xml"/>
  <Override PartName="/xl/charts/colors408.xml" ContentType="application/vnd.ms-office.chartcolorstyle+xml"/>
  <Override PartName="/xl/charts/chart417.xml" ContentType="application/vnd.openxmlformats-officedocument.drawingml.chart+xml"/>
  <Override PartName="/xl/charts/style409.xml" ContentType="application/vnd.ms-office.chartstyle+xml"/>
  <Override PartName="/xl/charts/colors409.xml" ContentType="application/vnd.ms-office.chartcolorstyle+xml"/>
  <Override PartName="/xl/charts/chart418.xml" ContentType="application/vnd.openxmlformats-officedocument.drawingml.chart+xml"/>
  <Override PartName="/xl/charts/style410.xml" ContentType="application/vnd.ms-office.chartstyle+xml"/>
  <Override PartName="/xl/charts/colors410.xml" ContentType="application/vnd.ms-office.chartcolorstyle+xml"/>
  <Override PartName="/xl/charts/chart419.xml" ContentType="application/vnd.openxmlformats-officedocument.drawingml.chart+xml"/>
  <Override PartName="/xl/charts/style411.xml" ContentType="application/vnd.ms-office.chartstyle+xml"/>
  <Override PartName="/xl/charts/colors411.xml" ContentType="application/vnd.ms-office.chartcolorstyle+xml"/>
  <Override PartName="/xl/charts/chart420.xml" ContentType="application/vnd.openxmlformats-officedocument.drawingml.chart+xml"/>
  <Override PartName="/xl/charts/style412.xml" ContentType="application/vnd.ms-office.chartstyle+xml"/>
  <Override PartName="/xl/charts/colors412.xml" ContentType="application/vnd.ms-office.chartcolorstyle+xml"/>
  <Override PartName="/xl/charts/chart421.xml" ContentType="application/vnd.openxmlformats-officedocument.drawingml.chart+xml"/>
  <Override PartName="/xl/charts/style413.xml" ContentType="application/vnd.ms-office.chartstyle+xml"/>
  <Override PartName="/xl/charts/colors413.xml" ContentType="application/vnd.ms-office.chartcolorstyle+xml"/>
  <Override PartName="/xl/charts/chart422.xml" ContentType="application/vnd.openxmlformats-officedocument.drawingml.chart+xml"/>
  <Override PartName="/xl/charts/style414.xml" ContentType="application/vnd.ms-office.chartstyle+xml"/>
  <Override PartName="/xl/charts/colors414.xml" ContentType="application/vnd.ms-office.chartcolorstyle+xml"/>
  <Override PartName="/xl/charts/chart423.xml" ContentType="application/vnd.openxmlformats-officedocument.drawingml.chart+xml"/>
  <Override PartName="/xl/charts/style415.xml" ContentType="application/vnd.ms-office.chartstyle+xml"/>
  <Override PartName="/xl/charts/colors415.xml" ContentType="application/vnd.ms-office.chartcolorstyle+xml"/>
  <Override PartName="/xl/charts/chart424.xml" ContentType="application/vnd.openxmlformats-officedocument.drawingml.chart+xml"/>
  <Override PartName="/xl/charts/style416.xml" ContentType="application/vnd.ms-office.chartstyle+xml"/>
  <Override PartName="/xl/charts/colors416.xml" ContentType="application/vnd.ms-office.chartcolorstyle+xml"/>
  <Override PartName="/xl/charts/chart425.xml" ContentType="application/vnd.openxmlformats-officedocument.drawingml.chart+xml"/>
  <Override PartName="/xl/charts/style417.xml" ContentType="application/vnd.ms-office.chartstyle+xml"/>
  <Override PartName="/xl/charts/colors417.xml" ContentType="application/vnd.ms-office.chartcolorstyle+xml"/>
  <Override PartName="/xl/charts/chart426.xml" ContentType="application/vnd.openxmlformats-officedocument.drawingml.chart+xml"/>
  <Override PartName="/xl/charts/style418.xml" ContentType="application/vnd.ms-office.chartstyle+xml"/>
  <Override PartName="/xl/charts/colors418.xml" ContentType="application/vnd.ms-office.chartcolorstyle+xml"/>
  <Override PartName="/xl/charts/chart427.xml" ContentType="application/vnd.openxmlformats-officedocument.drawingml.chart+xml"/>
  <Override PartName="/xl/charts/style419.xml" ContentType="application/vnd.ms-office.chartstyle+xml"/>
  <Override PartName="/xl/charts/colors419.xml" ContentType="application/vnd.ms-office.chartcolorstyle+xml"/>
  <Override PartName="/xl/charts/chart428.xml" ContentType="application/vnd.openxmlformats-officedocument.drawingml.chart+xml"/>
  <Override PartName="/xl/charts/style420.xml" ContentType="application/vnd.ms-office.chartstyle+xml"/>
  <Override PartName="/xl/charts/colors420.xml" ContentType="application/vnd.ms-office.chartcolorstyle+xml"/>
  <Override PartName="/xl/charts/chart429.xml" ContentType="application/vnd.openxmlformats-officedocument.drawingml.chart+xml"/>
  <Override PartName="/xl/charts/style421.xml" ContentType="application/vnd.ms-office.chartstyle+xml"/>
  <Override PartName="/xl/charts/colors421.xml" ContentType="application/vnd.ms-office.chartcolorstyle+xml"/>
  <Override PartName="/xl/charts/chart430.xml" ContentType="application/vnd.openxmlformats-officedocument.drawingml.chart+xml"/>
  <Override PartName="/xl/charts/style422.xml" ContentType="application/vnd.ms-office.chartstyle+xml"/>
  <Override PartName="/xl/charts/colors422.xml" ContentType="application/vnd.ms-office.chartcolorstyle+xml"/>
  <Override PartName="/xl/charts/chart431.xml" ContentType="application/vnd.openxmlformats-officedocument.drawingml.chart+xml"/>
  <Override PartName="/xl/charts/style423.xml" ContentType="application/vnd.ms-office.chartstyle+xml"/>
  <Override PartName="/xl/charts/colors423.xml" ContentType="application/vnd.ms-office.chartcolorstyle+xml"/>
  <Override PartName="/xl/charts/chart432.xml" ContentType="application/vnd.openxmlformats-officedocument.drawingml.chart+xml"/>
  <Override PartName="/xl/charts/style424.xml" ContentType="application/vnd.ms-office.chartstyle+xml"/>
  <Override PartName="/xl/charts/colors424.xml" ContentType="application/vnd.ms-office.chartcolorstyle+xml"/>
  <Override PartName="/xl/charts/chart433.xml" ContentType="application/vnd.openxmlformats-officedocument.drawingml.chart+xml"/>
  <Override PartName="/xl/charts/style425.xml" ContentType="application/vnd.ms-office.chartstyle+xml"/>
  <Override PartName="/xl/charts/colors425.xml" ContentType="application/vnd.ms-office.chartcolorstyle+xml"/>
  <Override PartName="/xl/charts/chart434.xml" ContentType="application/vnd.openxmlformats-officedocument.drawingml.chart+xml"/>
  <Override PartName="/xl/charts/style426.xml" ContentType="application/vnd.ms-office.chartstyle+xml"/>
  <Override PartName="/xl/charts/colors426.xml" ContentType="application/vnd.ms-office.chartcolorstyle+xml"/>
  <Override PartName="/xl/charts/chart435.xml" ContentType="application/vnd.openxmlformats-officedocument.drawingml.chart+xml"/>
  <Override PartName="/xl/charts/style427.xml" ContentType="application/vnd.ms-office.chartstyle+xml"/>
  <Override PartName="/xl/charts/colors427.xml" ContentType="application/vnd.ms-office.chartcolorstyle+xml"/>
  <Override PartName="/xl/charts/chart436.xml" ContentType="application/vnd.openxmlformats-officedocument.drawingml.chart+xml"/>
  <Override PartName="/xl/charts/style428.xml" ContentType="application/vnd.ms-office.chartstyle+xml"/>
  <Override PartName="/xl/charts/colors428.xml" ContentType="application/vnd.ms-office.chartcolorstyle+xml"/>
  <Override PartName="/xl/charts/chart437.xml" ContentType="application/vnd.openxmlformats-officedocument.drawingml.chart+xml"/>
  <Override PartName="/xl/charts/style429.xml" ContentType="application/vnd.ms-office.chartstyle+xml"/>
  <Override PartName="/xl/charts/colors429.xml" ContentType="application/vnd.ms-office.chartcolorstyle+xml"/>
  <Override PartName="/xl/charts/chart438.xml" ContentType="application/vnd.openxmlformats-officedocument.drawingml.chart+xml"/>
  <Override PartName="/xl/charts/style430.xml" ContentType="application/vnd.ms-office.chartstyle+xml"/>
  <Override PartName="/xl/charts/colors430.xml" ContentType="application/vnd.ms-office.chartcolorstyle+xml"/>
  <Override PartName="/xl/charts/chart439.xml" ContentType="application/vnd.openxmlformats-officedocument.drawingml.chart+xml"/>
  <Override PartName="/xl/charts/style431.xml" ContentType="application/vnd.ms-office.chartstyle+xml"/>
  <Override PartName="/xl/charts/colors431.xml" ContentType="application/vnd.ms-office.chartcolorstyle+xml"/>
  <Override PartName="/xl/charts/chart440.xml" ContentType="application/vnd.openxmlformats-officedocument.drawingml.chart+xml"/>
  <Override PartName="/xl/charts/style432.xml" ContentType="application/vnd.ms-office.chartstyle+xml"/>
  <Override PartName="/xl/charts/colors432.xml" ContentType="application/vnd.ms-office.chartcolorstyle+xml"/>
  <Override PartName="/xl/charts/chart441.xml" ContentType="application/vnd.openxmlformats-officedocument.drawingml.chart+xml"/>
  <Override PartName="/xl/charts/style433.xml" ContentType="application/vnd.ms-office.chartstyle+xml"/>
  <Override PartName="/xl/charts/colors433.xml" ContentType="application/vnd.ms-office.chartcolorstyle+xml"/>
  <Override PartName="/xl/charts/chart442.xml" ContentType="application/vnd.openxmlformats-officedocument.drawingml.chart+xml"/>
  <Override PartName="/xl/charts/style434.xml" ContentType="application/vnd.ms-office.chartstyle+xml"/>
  <Override PartName="/xl/charts/colors434.xml" ContentType="application/vnd.ms-office.chartcolorstyle+xml"/>
  <Override PartName="/xl/charts/chart443.xml" ContentType="application/vnd.openxmlformats-officedocument.drawingml.chart+xml"/>
  <Override PartName="/xl/charts/style435.xml" ContentType="application/vnd.ms-office.chartstyle+xml"/>
  <Override PartName="/xl/charts/colors435.xml" ContentType="application/vnd.ms-office.chartcolorstyle+xml"/>
  <Override PartName="/xl/charts/chart444.xml" ContentType="application/vnd.openxmlformats-officedocument.drawingml.chart+xml"/>
  <Override PartName="/xl/charts/style436.xml" ContentType="application/vnd.ms-office.chartstyle+xml"/>
  <Override PartName="/xl/charts/colors436.xml" ContentType="application/vnd.ms-office.chartcolorstyle+xml"/>
  <Override PartName="/xl/charts/chart445.xml" ContentType="application/vnd.openxmlformats-officedocument.drawingml.chart+xml"/>
  <Override PartName="/xl/charts/style437.xml" ContentType="application/vnd.ms-office.chartstyle+xml"/>
  <Override PartName="/xl/charts/colors437.xml" ContentType="application/vnd.ms-office.chartcolorstyle+xml"/>
  <Override PartName="/xl/charts/chart446.xml" ContentType="application/vnd.openxmlformats-officedocument.drawingml.chart+xml"/>
  <Override PartName="/xl/charts/style438.xml" ContentType="application/vnd.ms-office.chartstyle+xml"/>
  <Override PartName="/xl/charts/colors438.xml" ContentType="application/vnd.ms-office.chartcolorstyle+xml"/>
  <Override PartName="/xl/charts/chart447.xml" ContentType="application/vnd.openxmlformats-officedocument.drawingml.chart+xml"/>
  <Override PartName="/xl/charts/style439.xml" ContentType="application/vnd.ms-office.chartstyle+xml"/>
  <Override PartName="/xl/charts/colors439.xml" ContentType="application/vnd.ms-office.chartcolorstyle+xml"/>
  <Override PartName="/xl/charts/chart448.xml" ContentType="application/vnd.openxmlformats-officedocument.drawingml.chart+xml"/>
  <Override PartName="/xl/charts/style440.xml" ContentType="application/vnd.ms-office.chartstyle+xml"/>
  <Override PartName="/xl/charts/colors440.xml" ContentType="application/vnd.ms-office.chartcolorstyle+xml"/>
  <Override PartName="/xl/charts/chart449.xml" ContentType="application/vnd.openxmlformats-officedocument.drawingml.chart+xml"/>
  <Override PartName="/xl/charts/style441.xml" ContentType="application/vnd.ms-office.chartstyle+xml"/>
  <Override PartName="/xl/charts/colors441.xml" ContentType="application/vnd.ms-office.chartcolorstyle+xml"/>
  <Override PartName="/xl/charts/chart450.xml" ContentType="application/vnd.openxmlformats-officedocument.drawingml.chart+xml"/>
  <Override PartName="/xl/charts/style442.xml" ContentType="application/vnd.ms-office.chartstyle+xml"/>
  <Override PartName="/xl/charts/colors442.xml" ContentType="application/vnd.ms-office.chartcolorstyle+xml"/>
  <Override PartName="/xl/charts/chart451.xml" ContentType="application/vnd.openxmlformats-officedocument.drawingml.chart+xml"/>
  <Override PartName="/xl/charts/style443.xml" ContentType="application/vnd.ms-office.chartstyle+xml"/>
  <Override PartName="/xl/charts/colors443.xml" ContentType="application/vnd.ms-office.chartcolorstyle+xml"/>
  <Override PartName="/xl/charts/chart452.xml" ContentType="application/vnd.openxmlformats-officedocument.drawingml.chart+xml"/>
  <Override PartName="/xl/charts/style444.xml" ContentType="application/vnd.ms-office.chartstyle+xml"/>
  <Override PartName="/xl/charts/colors444.xml" ContentType="application/vnd.ms-office.chartcolorstyle+xml"/>
  <Override PartName="/xl/charts/chart453.xml" ContentType="application/vnd.openxmlformats-officedocument.drawingml.chart+xml"/>
  <Override PartName="/xl/charts/style445.xml" ContentType="application/vnd.ms-office.chartstyle+xml"/>
  <Override PartName="/xl/charts/colors445.xml" ContentType="application/vnd.ms-office.chartcolorstyle+xml"/>
  <Override PartName="/xl/charts/chart454.xml" ContentType="application/vnd.openxmlformats-officedocument.drawingml.chart+xml"/>
  <Override PartName="/xl/charts/style446.xml" ContentType="application/vnd.ms-office.chartstyle+xml"/>
  <Override PartName="/xl/charts/colors446.xml" ContentType="application/vnd.ms-office.chartcolorstyle+xml"/>
  <Override PartName="/xl/charts/chart455.xml" ContentType="application/vnd.openxmlformats-officedocument.drawingml.chart+xml"/>
  <Override PartName="/xl/charts/style447.xml" ContentType="application/vnd.ms-office.chartstyle+xml"/>
  <Override PartName="/xl/charts/colors447.xml" ContentType="application/vnd.ms-office.chartcolorstyle+xml"/>
  <Override PartName="/xl/charts/chart456.xml" ContentType="application/vnd.openxmlformats-officedocument.drawingml.chart+xml"/>
  <Override PartName="/xl/charts/style448.xml" ContentType="application/vnd.ms-office.chartstyle+xml"/>
  <Override PartName="/xl/charts/colors448.xml" ContentType="application/vnd.ms-office.chartcolorstyle+xml"/>
  <Override PartName="/xl/charts/chart457.xml" ContentType="application/vnd.openxmlformats-officedocument.drawingml.chart+xml"/>
  <Override PartName="/xl/charts/style449.xml" ContentType="application/vnd.ms-office.chartstyle+xml"/>
  <Override PartName="/xl/charts/colors449.xml" ContentType="application/vnd.ms-office.chartcolorstyle+xml"/>
  <Override PartName="/xl/charts/chart458.xml" ContentType="application/vnd.openxmlformats-officedocument.drawingml.chart+xml"/>
  <Override PartName="/xl/charts/style450.xml" ContentType="application/vnd.ms-office.chartstyle+xml"/>
  <Override PartName="/xl/charts/colors450.xml" ContentType="application/vnd.ms-office.chartcolorstyle+xml"/>
  <Override PartName="/xl/charts/chart459.xml" ContentType="application/vnd.openxmlformats-officedocument.drawingml.chart+xml"/>
  <Override PartName="/xl/charts/style451.xml" ContentType="application/vnd.ms-office.chartstyle+xml"/>
  <Override PartName="/xl/charts/colors451.xml" ContentType="application/vnd.ms-office.chartcolorstyle+xml"/>
  <Override PartName="/xl/charts/chart460.xml" ContentType="application/vnd.openxmlformats-officedocument.drawingml.chart+xml"/>
  <Override PartName="/xl/charts/style452.xml" ContentType="application/vnd.ms-office.chartstyle+xml"/>
  <Override PartName="/xl/charts/colors452.xml" ContentType="application/vnd.ms-office.chartcolorstyle+xml"/>
  <Override PartName="/xl/charts/chart461.xml" ContentType="application/vnd.openxmlformats-officedocument.drawingml.chart+xml"/>
  <Override PartName="/xl/charts/style453.xml" ContentType="application/vnd.ms-office.chartstyle+xml"/>
  <Override PartName="/xl/charts/colors453.xml" ContentType="application/vnd.ms-office.chartcolorstyle+xml"/>
  <Override PartName="/xl/charts/chart462.xml" ContentType="application/vnd.openxmlformats-officedocument.drawingml.chart+xml"/>
  <Override PartName="/xl/charts/style454.xml" ContentType="application/vnd.ms-office.chartstyle+xml"/>
  <Override PartName="/xl/charts/colors454.xml" ContentType="application/vnd.ms-office.chartcolorstyle+xml"/>
  <Override PartName="/xl/charts/chart463.xml" ContentType="application/vnd.openxmlformats-officedocument.drawingml.chart+xml"/>
  <Override PartName="/xl/charts/style455.xml" ContentType="application/vnd.ms-office.chartstyle+xml"/>
  <Override PartName="/xl/charts/colors455.xml" ContentType="application/vnd.ms-office.chartcolorstyle+xml"/>
  <Override PartName="/xl/charts/chart464.xml" ContentType="application/vnd.openxmlformats-officedocument.drawingml.chart+xml"/>
  <Override PartName="/xl/charts/style456.xml" ContentType="application/vnd.ms-office.chartstyle+xml"/>
  <Override PartName="/xl/charts/colors456.xml" ContentType="application/vnd.ms-office.chartcolorstyle+xml"/>
  <Override PartName="/xl/charts/chart465.xml" ContentType="application/vnd.openxmlformats-officedocument.drawingml.chart+xml"/>
  <Override PartName="/xl/charts/style457.xml" ContentType="application/vnd.ms-office.chartstyle+xml"/>
  <Override PartName="/xl/charts/colors457.xml" ContentType="application/vnd.ms-office.chartcolorstyle+xml"/>
  <Override PartName="/xl/charts/chart466.xml" ContentType="application/vnd.openxmlformats-officedocument.drawingml.chart+xml"/>
  <Override PartName="/xl/charts/style458.xml" ContentType="application/vnd.ms-office.chartstyle+xml"/>
  <Override PartName="/xl/charts/colors458.xml" ContentType="application/vnd.ms-office.chartcolorstyle+xml"/>
  <Override PartName="/xl/charts/chart467.xml" ContentType="application/vnd.openxmlformats-officedocument.drawingml.chart+xml"/>
  <Override PartName="/xl/charts/style459.xml" ContentType="application/vnd.ms-office.chartstyle+xml"/>
  <Override PartName="/xl/charts/colors459.xml" ContentType="application/vnd.ms-office.chartcolorstyle+xml"/>
  <Override PartName="/xl/charts/chart468.xml" ContentType="application/vnd.openxmlformats-officedocument.drawingml.chart+xml"/>
  <Override PartName="/xl/charts/style460.xml" ContentType="application/vnd.ms-office.chartstyle+xml"/>
  <Override PartName="/xl/charts/colors460.xml" ContentType="application/vnd.ms-office.chartcolorstyle+xml"/>
  <Override PartName="/xl/charts/chart469.xml" ContentType="application/vnd.openxmlformats-officedocument.drawingml.chart+xml"/>
  <Override PartName="/xl/charts/style461.xml" ContentType="application/vnd.ms-office.chartstyle+xml"/>
  <Override PartName="/xl/charts/colors461.xml" ContentType="application/vnd.ms-office.chartcolorstyle+xml"/>
  <Override PartName="/xl/charts/chart470.xml" ContentType="application/vnd.openxmlformats-officedocument.drawingml.chart+xml"/>
  <Override PartName="/xl/charts/style462.xml" ContentType="application/vnd.ms-office.chartstyle+xml"/>
  <Override PartName="/xl/charts/colors462.xml" ContentType="application/vnd.ms-office.chartcolorstyle+xml"/>
  <Override PartName="/xl/charts/chart471.xml" ContentType="application/vnd.openxmlformats-officedocument.drawingml.chart+xml"/>
  <Override PartName="/xl/charts/style463.xml" ContentType="application/vnd.ms-office.chartstyle+xml"/>
  <Override PartName="/xl/charts/colors463.xml" ContentType="application/vnd.ms-office.chartcolorstyle+xml"/>
  <Override PartName="/xl/charts/chart472.xml" ContentType="application/vnd.openxmlformats-officedocument.drawingml.chart+xml"/>
  <Override PartName="/xl/charts/style464.xml" ContentType="application/vnd.ms-office.chartstyle+xml"/>
  <Override PartName="/xl/charts/colors464.xml" ContentType="application/vnd.ms-office.chartcolorstyle+xml"/>
  <Override PartName="/xl/charts/chart473.xml" ContentType="application/vnd.openxmlformats-officedocument.drawingml.chart+xml"/>
  <Override PartName="/xl/charts/style465.xml" ContentType="application/vnd.ms-office.chartstyle+xml"/>
  <Override PartName="/xl/charts/colors465.xml" ContentType="application/vnd.ms-office.chartcolorstyle+xml"/>
  <Override PartName="/xl/charts/chart474.xml" ContentType="application/vnd.openxmlformats-officedocument.drawingml.chart+xml"/>
  <Override PartName="/xl/charts/style466.xml" ContentType="application/vnd.ms-office.chartstyle+xml"/>
  <Override PartName="/xl/charts/colors466.xml" ContentType="application/vnd.ms-office.chartcolorstyle+xml"/>
  <Override PartName="/xl/charts/chart475.xml" ContentType="application/vnd.openxmlformats-officedocument.drawingml.chart+xml"/>
  <Override PartName="/xl/charts/style467.xml" ContentType="application/vnd.ms-office.chartstyle+xml"/>
  <Override PartName="/xl/charts/colors467.xml" ContentType="application/vnd.ms-office.chartcolorstyle+xml"/>
  <Override PartName="/xl/charts/chart476.xml" ContentType="application/vnd.openxmlformats-officedocument.drawingml.chart+xml"/>
  <Override PartName="/xl/charts/style468.xml" ContentType="application/vnd.ms-office.chartstyle+xml"/>
  <Override PartName="/xl/charts/colors468.xml" ContentType="application/vnd.ms-office.chartcolorstyle+xml"/>
  <Override PartName="/xl/charts/chart477.xml" ContentType="application/vnd.openxmlformats-officedocument.drawingml.chart+xml"/>
  <Override PartName="/xl/charts/style469.xml" ContentType="application/vnd.ms-office.chartstyle+xml"/>
  <Override PartName="/xl/charts/colors469.xml" ContentType="application/vnd.ms-office.chartcolorstyle+xml"/>
  <Override PartName="/xl/charts/chart478.xml" ContentType="application/vnd.openxmlformats-officedocument.drawingml.chart+xml"/>
  <Override PartName="/xl/charts/style470.xml" ContentType="application/vnd.ms-office.chartstyle+xml"/>
  <Override PartName="/xl/charts/colors470.xml" ContentType="application/vnd.ms-office.chartcolorstyle+xml"/>
  <Override PartName="/xl/charts/chart479.xml" ContentType="application/vnd.openxmlformats-officedocument.drawingml.chart+xml"/>
  <Override PartName="/xl/charts/style471.xml" ContentType="application/vnd.ms-office.chartstyle+xml"/>
  <Override PartName="/xl/charts/colors471.xml" ContentType="application/vnd.ms-office.chartcolorstyle+xml"/>
  <Override PartName="/xl/charts/chart480.xml" ContentType="application/vnd.openxmlformats-officedocument.drawingml.chart+xml"/>
  <Override PartName="/xl/charts/style472.xml" ContentType="application/vnd.ms-office.chartstyle+xml"/>
  <Override PartName="/xl/charts/colors472.xml" ContentType="application/vnd.ms-office.chartcolorstyle+xml"/>
  <Override PartName="/xl/charts/chart481.xml" ContentType="application/vnd.openxmlformats-officedocument.drawingml.chart+xml"/>
  <Override PartName="/xl/charts/style473.xml" ContentType="application/vnd.ms-office.chartstyle+xml"/>
  <Override PartName="/xl/charts/colors473.xml" ContentType="application/vnd.ms-office.chartcolorstyle+xml"/>
  <Override PartName="/xl/charts/chart482.xml" ContentType="application/vnd.openxmlformats-officedocument.drawingml.chart+xml"/>
  <Override PartName="/xl/charts/style474.xml" ContentType="application/vnd.ms-office.chartstyle+xml"/>
  <Override PartName="/xl/charts/colors474.xml" ContentType="application/vnd.ms-office.chartcolorstyle+xml"/>
  <Override PartName="/xl/charts/chart483.xml" ContentType="application/vnd.openxmlformats-officedocument.drawingml.chart+xml"/>
  <Override PartName="/xl/charts/style475.xml" ContentType="application/vnd.ms-office.chartstyle+xml"/>
  <Override PartName="/xl/charts/colors475.xml" ContentType="application/vnd.ms-office.chartcolorstyle+xml"/>
  <Override PartName="/xl/charts/chart484.xml" ContentType="application/vnd.openxmlformats-officedocument.drawingml.chart+xml"/>
  <Override PartName="/xl/charts/style476.xml" ContentType="application/vnd.ms-office.chartstyle+xml"/>
  <Override PartName="/xl/charts/colors476.xml" ContentType="application/vnd.ms-office.chartcolorstyle+xml"/>
  <Override PartName="/xl/charts/chart485.xml" ContentType="application/vnd.openxmlformats-officedocument.drawingml.chart+xml"/>
  <Override PartName="/xl/charts/style477.xml" ContentType="application/vnd.ms-office.chartstyle+xml"/>
  <Override PartName="/xl/charts/colors477.xml" ContentType="application/vnd.ms-office.chartcolorstyle+xml"/>
  <Override PartName="/xl/charts/chart486.xml" ContentType="application/vnd.openxmlformats-officedocument.drawingml.chart+xml"/>
  <Override PartName="/xl/charts/style478.xml" ContentType="application/vnd.ms-office.chartstyle+xml"/>
  <Override PartName="/xl/charts/colors478.xml" ContentType="application/vnd.ms-office.chartcolorstyle+xml"/>
  <Override PartName="/xl/charts/chart487.xml" ContentType="application/vnd.openxmlformats-officedocument.drawingml.chart+xml"/>
  <Override PartName="/xl/charts/style479.xml" ContentType="application/vnd.ms-office.chartstyle+xml"/>
  <Override PartName="/xl/charts/colors479.xml" ContentType="application/vnd.ms-office.chartcolorstyle+xml"/>
  <Override PartName="/xl/charts/chart488.xml" ContentType="application/vnd.openxmlformats-officedocument.drawingml.chart+xml"/>
  <Override PartName="/xl/charts/style480.xml" ContentType="application/vnd.ms-office.chartstyle+xml"/>
  <Override PartName="/xl/charts/colors480.xml" ContentType="application/vnd.ms-office.chartcolorstyle+xml"/>
  <Override PartName="/xl/charts/chart489.xml" ContentType="application/vnd.openxmlformats-officedocument.drawingml.chart+xml"/>
  <Override PartName="/xl/charts/style481.xml" ContentType="application/vnd.ms-office.chartstyle+xml"/>
  <Override PartName="/xl/charts/colors481.xml" ContentType="application/vnd.ms-office.chartcolorstyle+xml"/>
  <Override PartName="/xl/charts/chart490.xml" ContentType="application/vnd.openxmlformats-officedocument.drawingml.chart+xml"/>
  <Override PartName="/xl/charts/style482.xml" ContentType="application/vnd.ms-office.chartstyle+xml"/>
  <Override PartName="/xl/charts/colors482.xml" ContentType="application/vnd.ms-office.chartcolorstyle+xml"/>
  <Override PartName="/xl/charts/chart491.xml" ContentType="application/vnd.openxmlformats-officedocument.drawingml.chart+xml"/>
  <Override PartName="/xl/charts/style483.xml" ContentType="application/vnd.ms-office.chartstyle+xml"/>
  <Override PartName="/xl/charts/colors483.xml" ContentType="application/vnd.ms-office.chartcolorstyle+xml"/>
  <Override PartName="/xl/charts/chart492.xml" ContentType="application/vnd.openxmlformats-officedocument.drawingml.chart+xml"/>
  <Override PartName="/xl/charts/style484.xml" ContentType="application/vnd.ms-office.chartstyle+xml"/>
  <Override PartName="/xl/charts/colors484.xml" ContentType="application/vnd.ms-office.chartcolorstyle+xml"/>
  <Override PartName="/xl/charts/chart493.xml" ContentType="application/vnd.openxmlformats-officedocument.drawingml.chart+xml"/>
  <Override PartName="/xl/charts/style485.xml" ContentType="application/vnd.ms-office.chartstyle+xml"/>
  <Override PartName="/xl/charts/colors485.xml" ContentType="application/vnd.ms-office.chartcolorstyle+xml"/>
  <Override PartName="/xl/charts/chart494.xml" ContentType="application/vnd.openxmlformats-officedocument.drawingml.chart+xml"/>
  <Override PartName="/xl/charts/style486.xml" ContentType="application/vnd.ms-office.chartstyle+xml"/>
  <Override PartName="/xl/charts/colors486.xml" ContentType="application/vnd.ms-office.chartcolorstyle+xml"/>
  <Override PartName="/xl/charts/chart495.xml" ContentType="application/vnd.openxmlformats-officedocument.drawingml.chart+xml"/>
  <Override PartName="/xl/charts/style487.xml" ContentType="application/vnd.ms-office.chartstyle+xml"/>
  <Override PartName="/xl/charts/colors487.xml" ContentType="application/vnd.ms-office.chartcolorstyle+xml"/>
  <Override PartName="/xl/charts/chart496.xml" ContentType="application/vnd.openxmlformats-officedocument.drawingml.chart+xml"/>
  <Override PartName="/xl/charts/style488.xml" ContentType="application/vnd.ms-office.chartstyle+xml"/>
  <Override PartName="/xl/charts/colors488.xml" ContentType="application/vnd.ms-office.chartcolorstyle+xml"/>
  <Override PartName="/xl/charts/chart497.xml" ContentType="application/vnd.openxmlformats-officedocument.drawingml.chart+xml"/>
  <Override PartName="/xl/charts/style489.xml" ContentType="application/vnd.ms-office.chartstyle+xml"/>
  <Override PartName="/xl/charts/colors489.xml" ContentType="application/vnd.ms-office.chartcolorstyle+xml"/>
  <Override PartName="/xl/charts/chart498.xml" ContentType="application/vnd.openxmlformats-officedocument.drawingml.chart+xml"/>
  <Override PartName="/xl/charts/style490.xml" ContentType="application/vnd.ms-office.chartstyle+xml"/>
  <Override PartName="/xl/charts/colors490.xml" ContentType="application/vnd.ms-office.chartcolorstyle+xml"/>
  <Override PartName="/xl/charts/chart499.xml" ContentType="application/vnd.openxmlformats-officedocument.drawingml.chart+xml"/>
  <Override PartName="/xl/charts/style491.xml" ContentType="application/vnd.ms-office.chartstyle+xml"/>
  <Override PartName="/xl/charts/colors491.xml" ContentType="application/vnd.ms-office.chartcolorstyle+xml"/>
  <Override PartName="/xl/charts/chart500.xml" ContentType="application/vnd.openxmlformats-officedocument.drawingml.chart+xml"/>
  <Override PartName="/xl/charts/style492.xml" ContentType="application/vnd.ms-office.chartstyle+xml"/>
  <Override PartName="/xl/charts/colors492.xml" ContentType="application/vnd.ms-office.chartcolorstyle+xml"/>
  <Override PartName="/xl/charts/chart501.xml" ContentType="application/vnd.openxmlformats-officedocument.drawingml.chart+xml"/>
  <Override PartName="/xl/charts/style493.xml" ContentType="application/vnd.ms-office.chartstyle+xml"/>
  <Override PartName="/xl/charts/colors493.xml" ContentType="application/vnd.ms-office.chartcolorstyle+xml"/>
  <Override PartName="/xl/charts/chart502.xml" ContentType="application/vnd.openxmlformats-officedocument.drawingml.chart+xml"/>
  <Override PartName="/xl/charts/style494.xml" ContentType="application/vnd.ms-office.chartstyle+xml"/>
  <Override PartName="/xl/charts/colors494.xml" ContentType="application/vnd.ms-office.chartcolorstyle+xml"/>
  <Override PartName="/xl/charts/chart503.xml" ContentType="application/vnd.openxmlformats-officedocument.drawingml.chart+xml"/>
  <Override PartName="/xl/charts/style495.xml" ContentType="application/vnd.ms-office.chartstyle+xml"/>
  <Override PartName="/xl/charts/colors495.xml" ContentType="application/vnd.ms-office.chartcolorstyle+xml"/>
  <Override PartName="/xl/charts/chart504.xml" ContentType="application/vnd.openxmlformats-officedocument.drawingml.chart+xml"/>
  <Override PartName="/xl/charts/style496.xml" ContentType="application/vnd.ms-office.chartstyle+xml"/>
  <Override PartName="/xl/charts/colors496.xml" ContentType="application/vnd.ms-office.chartcolorstyle+xml"/>
  <Override PartName="/xl/charts/chart505.xml" ContentType="application/vnd.openxmlformats-officedocument.drawingml.chart+xml"/>
  <Override PartName="/xl/charts/style497.xml" ContentType="application/vnd.ms-office.chartstyle+xml"/>
  <Override PartName="/xl/charts/colors497.xml" ContentType="application/vnd.ms-office.chartcolorstyle+xml"/>
  <Override PartName="/xl/charts/chart506.xml" ContentType="application/vnd.openxmlformats-officedocument.drawingml.chart+xml"/>
  <Override PartName="/xl/charts/style498.xml" ContentType="application/vnd.ms-office.chartstyle+xml"/>
  <Override PartName="/xl/charts/colors498.xml" ContentType="application/vnd.ms-office.chartcolorstyle+xml"/>
  <Override PartName="/xl/charts/chart507.xml" ContentType="application/vnd.openxmlformats-officedocument.drawingml.chart+xml"/>
  <Override PartName="/xl/charts/style499.xml" ContentType="application/vnd.ms-office.chartstyle+xml"/>
  <Override PartName="/xl/charts/colors499.xml" ContentType="application/vnd.ms-office.chartcolorstyle+xml"/>
  <Override PartName="/xl/charts/chart508.xml" ContentType="application/vnd.openxmlformats-officedocument.drawingml.chart+xml"/>
  <Override PartName="/xl/charts/style500.xml" ContentType="application/vnd.ms-office.chartstyle+xml"/>
  <Override PartName="/xl/charts/colors500.xml" ContentType="application/vnd.ms-office.chartcolorstyle+xml"/>
  <Override PartName="/xl/charts/chart509.xml" ContentType="application/vnd.openxmlformats-officedocument.drawingml.chart+xml"/>
  <Override PartName="/xl/charts/style501.xml" ContentType="application/vnd.ms-office.chartstyle+xml"/>
  <Override PartName="/xl/charts/colors501.xml" ContentType="application/vnd.ms-office.chartcolorstyle+xml"/>
  <Override PartName="/xl/charts/chart510.xml" ContentType="application/vnd.openxmlformats-officedocument.drawingml.chart+xml"/>
  <Override PartName="/xl/charts/style502.xml" ContentType="application/vnd.ms-office.chartstyle+xml"/>
  <Override PartName="/xl/charts/colors502.xml" ContentType="application/vnd.ms-office.chartcolorstyle+xml"/>
  <Override PartName="/xl/charts/chart511.xml" ContentType="application/vnd.openxmlformats-officedocument.drawingml.chart+xml"/>
  <Override PartName="/xl/charts/style503.xml" ContentType="application/vnd.ms-office.chartstyle+xml"/>
  <Override PartName="/xl/charts/colors503.xml" ContentType="application/vnd.ms-office.chartcolorstyle+xml"/>
  <Override PartName="/xl/charts/chart512.xml" ContentType="application/vnd.openxmlformats-officedocument.drawingml.chart+xml"/>
  <Override PartName="/xl/charts/style504.xml" ContentType="application/vnd.ms-office.chartstyle+xml"/>
  <Override PartName="/xl/charts/colors504.xml" ContentType="application/vnd.ms-office.chartcolorstyle+xml"/>
  <Override PartName="/xl/charts/chart513.xml" ContentType="application/vnd.openxmlformats-officedocument.drawingml.chart+xml"/>
  <Override PartName="/xl/charts/style505.xml" ContentType="application/vnd.ms-office.chartstyle+xml"/>
  <Override PartName="/xl/charts/colors505.xml" ContentType="application/vnd.ms-office.chartcolorstyle+xml"/>
  <Override PartName="/xl/charts/chart514.xml" ContentType="application/vnd.openxmlformats-officedocument.drawingml.chart+xml"/>
  <Override PartName="/xl/charts/style506.xml" ContentType="application/vnd.ms-office.chartstyle+xml"/>
  <Override PartName="/xl/charts/colors506.xml" ContentType="application/vnd.ms-office.chartcolorstyle+xml"/>
  <Override PartName="/xl/charts/chart515.xml" ContentType="application/vnd.openxmlformats-officedocument.drawingml.chart+xml"/>
  <Override PartName="/xl/charts/style507.xml" ContentType="application/vnd.ms-office.chartstyle+xml"/>
  <Override PartName="/xl/charts/colors507.xml" ContentType="application/vnd.ms-office.chartcolorstyle+xml"/>
  <Override PartName="/xl/charts/chart516.xml" ContentType="application/vnd.openxmlformats-officedocument.drawingml.chart+xml"/>
  <Override PartName="/xl/charts/style508.xml" ContentType="application/vnd.ms-office.chartstyle+xml"/>
  <Override PartName="/xl/charts/colors508.xml" ContentType="application/vnd.ms-office.chartcolorstyle+xml"/>
  <Override PartName="/xl/charts/chart517.xml" ContentType="application/vnd.openxmlformats-officedocument.drawingml.chart+xml"/>
  <Override PartName="/xl/charts/style509.xml" ContentType="application/vnd.ms-office.chartstyle+xml"/>
  <Override PartName="/xl/charts/colors509.xml" ContentType="application/vnd.ms-office.chartcolorstyle+xml"/>
  <Override PartName="/xl/charts/chart518.xml" ContentType="application/vnd.openxmlformats-officedocument.drawingml.chart+xml"/>
  <Override PartName="/xl/charts/style510.xml" ContentType="application/vnd.ms-office.chartstyle+xml"/>
  <Override PartName="/xl/charts/colors510.xml" ContentType="application/vnd.ms-office.chartcolorstyle+xml"/>
  <Override PartName="/xl/charts/chart519.xml" ContentType="application/vnd.openxmlformats-officedocument.drawingml.chart+xml"/>
  <Override PartName="/xl/charts/style511.xml" ContentType="application/vnd.ms-office.chartstyle+xml"/>
  <Override PartName="/xl/charts/colors511.xml" ContentType="application/vnd.ms-office.chartcolorstyle+xml"/>
  <Override PartName="/xl/charts/chart520.xml" ContentType="application/vnd.openxmlformats-officedocument.drawingml.chart+xml"/>
  <Override PartName="/xl/charts/style512.xml" ContentType="application/vnd.ms-office.chartstyle+xml"/>
  <Override PartName="/xl/charts/colors512.xml" ContentType="application/vnd.ms-office.chartcolorstyle+xml"/>
  <Override PartName="/xl/charts/chart521.xml" ContentType="application/vnd.openxmlformats-officedocument.drawingml.chart+xml"/>
  <Override PartName="/xl/charts/style513.xml" ContentType="application/vnd.ms-office.chartstyle+xml"/>
  <Override PartName="/xl/charts/colors513.xml" ContentType="application/vnd.ms-office.chartcolorstyle+xml"/>
  <Override PartName="/xl/charts/chart522.xml" ContentType="application/vnd.openxmlformats-officedocument.drawingml.chart+xml"/>
  <Override PartName="/xl/charts/style514.xml" ContentType="application/vnd.ms-office.chartstyle+xml"/>
  <Override PartName="/xl/charts/colors514.xml" ContentType="application/vnd.ms-office.chartcolorstyle+xml"/>
  <Override PartName="/xl/charts/chart523.xml" ContentType="application/vnd.openxmlformats-officedocument.drawingml.chart+xml"/>
  <Override PartName="/xl/charts/style515.xml" ContentType="application/vnd.ms-office.chartstyle+xml"/>
  <Override PartName="/xl/charts/colors515.xml" ContentType="application/vnd.ms-office.chartcolorstyle+xml"/>
  <Override PartName="/xl/charts/chart524.xml" ContentType="application/vnd.openxmlformats-officedocument.drawingml.chart+xml"/>
  <Override PartName="/xl/charts/style516.xml" ContentType="application/vnd.ms-office.chartstyle+xml"/>
  <Override PartName="/xl/charts/colors516.xml" ContentType="application/vnd.ms-office.chartcolorstyle+xml"/>
  <Override PartName="/xl/charts/chart525.xml" ContentType="application/vnd.openxmlformats-officedocument.drawingml.chart+xml"/>
  <Override PartName="/xl/charts/style517.xml" ContentType="application/vnd.ms-office.chartstyle+xml"/>
  <Override PartName="/xl/charts/colors517.xml" ContentType="application/vnd.ms-office.chartcolorstyle+xml"/>
  <Override PartName="/xl/charts/chart526.xml" ContentType="application/vnd.openxmlformats-officedocument.drawingml.chart+xml"/>
  <Override PartName="/xl/charts/style518.xml" ContentType="application/vnd.ms-office.chartstyle+xml"/>
  <Override PartName="/xl/charts/colors518.xml" ContentType="application/vnd.ms-office.chartcolorstyle+xml"/>
  <Override PartName="/xl/charts/chart527.xml" ContentType="application/vnd.openxmlformats-officedocument.drawingml.chart+xml"/>
  <Override PartName="/xl/charts/style519.xml" ContentType="application/vnd.ms-office.chartstyle+xml"/>
  <Override PartName="/xl/charts/colors519.xml" ContentType="application/vnd.ms-office.chartcolorstyle+xml"/>
  <Override PartName="/xl/charts/chart528.xml" ContentType="application/vnd.openxmlformats-officedocument.drawingml.chart+xml"/>
  <Override PartName="/xl/charts/style520.xml" ContentType="application/vnd.ms-office.chartstyle+xml"/>
  <Override PartName="/xl/charts/colors520.xml" ContentType="application/vnd.ms-office.chartcolorstyle+xml"/>
  <Override PartName="/xl/charts/chart529.xml" ContentType="application/vnd.openxmlformats-officedocument.drawingml.chart+xml"/>
  <Override PartName="/xl/charts/style521.xml" ContentType="application/vnd.ms-office.chartstyle+xml"/>
  <Override PartName="/xl/charts/colors521.xml" ContentType="application/vnd.ms-office.chartcolorstyle+xml"/>
  <Override PartName="/xl/charts/chart530.xml" ContentType="application/vnd.openxmlformats-officedocument.drawingml.chart+xml"/>
  <Override PartName="/xl/charts/style522.xml" ContentType="application/vnd.ms-office.chartstyle+xml"/>
  <Override PartName="/xl/charts/colors522.xml" ContentType="application/vnd.ms-office.chartcolorstyle+xml"/>
  <Override PartName="/xl/charts/chart531.xml" ContentType="application/vnd.openxmlformats-officedocument.drawingml.chart+xml"/>
  <Override PartName="/xl/charts/style523.xml" ContentType="application/vnd.ms-office.chartstyle+xml"/>
  <Override PartName="/xl/charts/colors523.xml" ContentType="application/vnd.ms-office.chartcolorstyle+xml"/>
  <Override PartName="/xl/charts/chart532.xml" ContentType="application/vnd.openxmlformats-officedocument.drawingml.chart+xml"/>
  <Override PartName="/xl/charts/style524.xml" ContentType="application/vnd.ms-office.chartstyle+xml"/>
  <Override PartName="/xl/charts/colors524.xml" ContentType="application/vnd.ms-office.chartcolorstyle+xml"/>
  <Override PartName="/xl/charts/chart533.xml" ContentType="application/vnd.openxmlformats-officedocument.drawingml.chart+xml"/>
  <Override PartName="/xl/charts/style525.xml" ContentType="application/vnd.ms-office.chartstyle+xml"/>
  <Override PartName="/xl/charts/colors525.xml" ContentType="application/vnd.ms-office.chartcolorstyle+xml"/>
  <Override PartName="/xl/charts/chart534.xml" ContentType="application/vnd.openxmlformats-officedocument.drawingml.chart+xml"/>
  <Override PartName="/xl/charts/style526.xml" ContentType="application/vnd.ms-office.chartstyle+xml"/>
  <Override PartName="/xl/charts/colors526.xml" ContentType="application/vnd.ms-office.chartcolorstyle+xml"/>
  <Override PartName="/xl/charts/chart535.xml" ContentType="application/vnd.openxmlformats-officedocument.drawingml.chart+xml"/>
  <Override PartName="/xl/charts/style527.xml" ContentType="application/vnd.ms-office.chartstyle+xml"/>
  <Override PartName="/xl/charts/colors527.xml" ContentType="application/vnd.ms-office.chartcolorstyle+xml"/>
  <Override PartName="/xl/charts/chart536.xml" ContentType="application/vnd.openxmlformats-officedocument.drawingml.chart+xml"/>
  <Override PartName="/xl/charts/style528.xml" ContentType="application/vnd.ms-office.chartstyle+xml"/>
  <Override PartName="/xl/charts/colors528.xml" ContentType="application/vnd.ms-office.chartcolorstyle+xml"/>
  <Override PartName="/xl/charts/chart537.xml" ContentType="application/vnd.openxmlformats-officedocument.drawingml.chart+xml"/>
  <Override PartName="/xl/charts/style529.xml" ContentType="application/vnd.ms-office.chartstyle+xml"/>
  <Override PartName="/xl/charts/colors529.xml" ContentType="application/vnd.ms-office.chartcolorstyle+xml"/>
  <Override PartName="/xl/charts/chart538.xml" ContentType="application/vnd.openxmlformats-officedocument.drawingml.chart+xml"/>
  <Override PartName="/xl/charts/style530.xml" ContentType="application/vnd.ms-office.chartstyle+xml"/>
  <Override PartName="/xl/charts/colors530.xml" ContentType="application/vnd.ms-office.chartcolorstyle+xml"/>
  <Override PartName="/xl/charts/chart539.xml" ContentType="application/vnd.openxmlformats-officedocument.drawingml.chart+xml"/>
  <Override PartName="/xl/charts/style531.xml" ContentType="application/vnd.ms-office.chartstyle+xml"/>
  <Override PartName="/xl/charts/colors531.xml" ContentType="application/vnd.ms-office.chartcolorstyle+xml"/>
  <Override PartName="/xl/charts/chart540.xml" ContentType="application/vnd.openxmlformats-officedocument.drawingml.chart+xml"/>
  <Override PartName="/xl/charts/style532.xml" ContentType="application/vnd.ms-office.chartstyle+xml"/>
  <Override PartName="/xl/charts/colors532.xml" ContentType="application/vnd.ms-office.chartcolorstyle+xml"/>
  <Override PartName="/xl/drawings/drawing3.xml" ContentType="application/vnd.openxmlformats-officedocument.drawing+xml"/>
  <Override PartName="/xl/charts/chart541.xml" ContentType="application/vnd.openxmlformats-officedocument.drawingml.chart+xml"/>
  <Override PartName="/xl/charts/chart542.xml" ContentType="application/vnd.openxmlformats-officedocument.drawingml.chart+xml"/>
  <Override PartName="/xl/charts/chart543.xml" ContentType="application/vnd.openxmlformats-officedocument.drawingml.chart+xml"/>
  <Override PartName="/xl/charts/chart544.xml" ContentType="application/vnd.openxmlformats-officedocument.drawingml.chart+xml"/>
  <Override PartName="/xl/charts/chart545.xml" ContentType="application/vnd.openxmlformats-officedocument.drawingml.chart+xml"/>
  <Override PartName="/xl/charts/chart546.xml" ContentType="application/vnd.openxmlformats-officedocument.drawingml.chart+xml"/>
  <Override PartName="/xl/charts/chart547.xml" ContentType="application/vnd.openxmlformats-officedocument.drawingml.chart+xml"/>
  <Override PartName="/xl/charts/chart548.xml" ContentType="application/vnd.openxmlformats-officedocument.drawingml.chart+xml"/>
  <Override PartName="/xl/charts/chart549.xml" ContentType="application/vnd.openxmlformats-officedocument.drawingml.chart+xml"/>
  <Override PartName="/xl/charts/chart550.xml" ContentType="application/vnd.openxmlformats-officedocument.drawingml.chart+xml"/>
  <Override PartName="/xl/charts/chart551.xml" ContentType="application/vnd.openxmlformats-officedocument.drawingml.chart+xml"/>
  <Override PartName="/xl/charts/chart552.xml" ContentType="application/vnd.openxmlformats-officedocument.drawingml.chart+xml"/>
  <Override PartName="/xl/charts/chart553.xml" ContentType="application/vnd.openxmlformats-officedocument.drawingml.chart+xml"/>
  <Override PartName="/xl/charts/chart554.xml" ContentType="application/vnd.openxmlformats-officedocument.drawingml.chart+xml"/>
  <Override PartName="/xl/charts/chart555.xml" ContentType="application/vnd.openxmlformats-officedocument.drawingml.chart+xml"/>
  <Override PartName="/xl/charts/chart556.xml" ContentType="application/vnd.openxmlformats-officedocument.drawingml.chart+xml"/>
  <Override PartName="/xl/charts/style533.xml" ContentType="application/vnd.ms-office.chartstyle+xml"/>
  <Override PartName="/xl/charts/colors533.xml" ContentType="application/vnd.ms-office.chartcolorstyle+xml"/>
  <Override PartName="/xl/theme/themeOverride1.xml" ContentType="application/vnd.openxmlformats-officedocument.themeOverride+xml"/>
  <Override PartName="/xl/charts/chart557.xml" ContentType="application/vnd.openxmlformats-officedocument.drawingml.chart+xml"/>
  <Override PartName="/xl/charts/style534.xml" ContentType="application/vnd.ms-office.chartstyle+xml"/>
  <Override PartName="/xl/charts/colors534.xml" ContentType="application/vnd.ms-office.chartcolorstyle+xml"/>
  <Override PartName="/xl/theme/themeOverride2.xml" ContentType="application/vnd.openxmlformats-officedocument.themeOverride+xml"/>
  <Override PartName="/xl/charts/chart558.xml" ContentType="application/vnd.openxmlformats-officedocument.drawingml.chart+xml"/>
  <Override PartName="/xl/charts/style535.xml" ContentType="application/vnd.ms-office.chartstyle+xml"/>
  <Override PartName="/xl/charts/colors535.xml" ContentType="application/vnd.ms-office.chartcolorstyle+xml"/>
  <Override PartName="/xl/theme/themeOverride3.xml" ContentType="application/vnd.openxmlformats-officedocument.themeOverride+xml"/>
  <Override PartName="/xl/charts/chart559.xml" ContentType="application/vnd.openxmlformats-officedocument.drawingml.chart+xml"/>
  <Override PartName="/xl/charts/style536.xml" ContentType="application/vnd.ms-office.chartstyle+xml"/>
  <Override PartName="/xl/charts/colors536.xml" ContentType="application/vnd.ms-office.chartcolorstyle+xml"/>
  <Override PartName="/xl/theme/themeOverride4.xml" ContentType="application/vnd.openxmlformats-officedocument.themeOverride+xml"/>
  <Override PartName="/xl/charts/chart560.xml" ContentType="application/vnd.openxmlformats-officedocument.drawingml.chart+xml"/>
  <Override PartName="/xl/charts/style537.xml" ContentType="application/vnd.ms-office.chartstyle+xml"/>
  <Override PartName="/xl/charts/colors537.xml" ContentType="application/vnd.ms-office.chartcolorstyle+xml"/>
  <Override PartName="/xl/theme/themeOverride5.xml" ContentType="application/vnd.openxmlformats-officedocument.themeOverride+xml"/>
  <Override PartName="/xl/charts/chart561.xml" ContentType="application/vnd.openxmlformats-officedocument.drawingml.chart+xml"/>
  <Override PartName="/xl/charts/style538.xml" ContentType="application/vnd.ms-office.chartstyle+xml"/>
  <Override PartName="/xl/charts/colors538.xml" ContentType="application/vnd.ms-office.chartcolorstyle+xml"/>
  <Override PartName="/xl/theme/themeOverride6.xml" ContentType="application/vnd.openxmlformats-officedocument.themeOverride+xml"/>
  <Override PartName="/xl/charts/chart562.xml" ContentType="application/vnd.openxmlformats-officedocument.drawingml.chart+xml"/>
  <Override PartName="/xl/charts/style539.xml" ContentType="application/vnd.ms-office.chartstyle+xml"/>
  <Override PartName="/xl/charts/colors539.xml" ContentType="application/vnd.ms-office.chartcolorstyle+xml"/>
  <Override PartName="/xl/theme/themeOverride7.xml" ContentType="application/vnd.openxmlformats-officedocument.themeOverride+xml"/>
  <Override PartName="/xl/charts/chart563.xml" ContentType="application/vnd.openxmlformats-officedocument.drawingml.chart+xml"/>
  <Override PartName="/xl/charts/style540.xml" ContentType="application/vnd.ms-office.chartstyle+xml"/>
  <Override PartName="/xl/charts/colors540.xml" ContentType="application/vnd.ms-office.chartcolorstyle+xml"/>
  <Override PartName="/xl/theme/themeOverride8.xml" ContentType="application/vnd.openxmlformats-officedocument.themeOverride+xml"/>
  <Override PartName="/xl/charts/chart564.xml" ContentType="application/vnd.openxmlformats-officedocument.drawingml.chart+xml"/>
  <Override PartName="/xl/charts/style541.xml" ContentType="application/vnd.ms-office.chartstyle+xml"/>
  <Override PartName="/xl/charts/colors541.xml" ContentType="application/vnd.ms-office.chartcolorstyle+xml"/>
  <Override PartName="/xl/theme/themeOverride9.xml" ContentType="application/vnd.openxmlformats-officedocument.themeOverride+xml"/>
  <Override PartName="/xl/charts/chart565.xml" ContentType="application/vnd.openxmlformats-officedocument.drawingml.chart+xml"/>
  <Override PartName="/xl/charts/style542.xml" ContentType="application/vnd.ms-office.chartstyle+xml"/>
  <Override PartName="/xl/charts/colors542.xml" ContentType="application/vnd.ms-office.chartcolorstyle+xml"/>
  <Override PartName="/xl/theme/themeOverride10.xml" ContentType="application/vnd.openxmlformats-officedocument.themeOverride+xml"/>
  <Override PartName="/xl/charts/chart566.xml" ContentType="application/vnd.openxmlformats-officedocument.drawingml.chart+xml"/>
  <Override PartName="/xl/charts/style543.xml" ContentType="application/vnd.ms-office.chartstyle+xml"/>
  <Override PartName="/xl/charts/colors543.xml" ContentType="application/vnd.ms-office.chartcolorstyle+xml"/>
  <Override PartName="/xl/theme/themeOverride11.xml" ContentType="application/vnd.openxmlformats-officedocument.themeOverride+xml"/>
  <Override PartName="/xl/charts/chart567.xml" ContentType="application/vnd.openxmlformats-officedocument.drawingml.chart+xml"/>
  <Override PartName="/xl/charts/style544.xml" ContentType="application/vnd.ms-office.chartstyle+xml"/>
  <Override PartName="/xl/charts/colors544.xml" ContentType="application/vnd.ms-office.chartcolorstyle+xml"/>
  <Override PartName="/xl/theme/themeOverride12.xml" ContentType="application/vnd.openxmlformats-officedocument.themeOverride+xml"/>
  <Override PartName="/xl/charts/chart568.xml" ContentType="application/vnd.openxmlformats-officedocument.drawingml.chart+xml"/>
  <Override PartName="/xl/charts/style545.xml" ContentType="application/vnd.ms-office.chartstyle+xml"/>
  <Override PartName="/xl/charts/colors545.xml" ContentType="application/vnd.ms-office.chartcolorstyle+xml"/>
  <Override PartName="/xl/theme/themeOverride13.xml" ContentType="application/vnd.openxmlformats-officedocument.themeOverride+xml"/>
  <Override PartName="/xl/charts/chart569.xml" ContentType="application/vnd.openxmlformats-officedocument.drawingml.chart+xml"/>
  <Override PartName="/xl/charts/style546.xml" ContentType="application/vnd.ms-office.chartstyle+xml"/>
  <Override PartName="/xl/charts/colors546.xml" ContentType="application/vnd.ms-office.chartcolorstyle+xml"/>
  <Override PartName="/xl/theme/themeOverride14.xml" ContentType="application/vnd.openxmlformats-officedocument.themeOverride+xml"/>
  <Override PartName="/xl/charts/chart570.xml" ContentType="application/vnd.openxmlformats-officedocument.drawingml.chart+xml"/>
  <Override PartName="/xl/charts/style547.xml" ContentType="application/vnd.ms-office.chartstyle+xml"/>
  <Override PartName="/xl/charts/colors547.xml" ContentType="application/vnd.ms-office.chartcolorstyle+xml"/>
  <Override PartName="/xl/theme/themeOverride15.xml" ContentType="application/vnd.openxmlformats-officedocument.themeOverride+xml"/>
  <Override PartName="/xl/charts/chart571.xml" ContentType="application/vnd.openxmlformats-officedocument.drawingml.chart+xml"/>
  <Override PartName="/xl/charts/style548.xml" ContentType="application/vnd.ms-office.chartstyle+xml"/>
  <Override PartName="/xl/charts/colors548.xml" ContentType="application/vnd.ms-office.chartcolorstyle+xml"/>
  <Override PartName="/xl/theme/themeOverride16.xml" ContentType="application/vnd.openxmlformats-officedocument.themeOverride+xml"/>
  <Override PartName="/xl/charts/chart572.xml" ContentType="application/vnd.openxmlformats-officedocument.drawingml.chart+xml"/>
  <Override PartName="/xl/charts/style549.xml" ContentType="application/vnd.ms-office.chartstyle+xml"/>
  <Override PartName="/xl/charts/colors549.xml" ContentType="application/vnd.ms-office.chartcolorstyle+xml"/>
  <Override PartName="/xl/theme/themeOverride17.xml" ContentType="application/vnd.openxmlformats-officedocument.themeOverride+xml"/>
  <Override PartName="/xl/charts/chart573.xml" ContentType="application/vnd.openxmlformats-officedocument.drawingml.chart+xml"/>
  <Override PartName="/xl/charts/style550.xml" ContentType="application/vnd.ms-office.chartstyle+xml"/>
  <Override PartName="/xl/charts/colors550.xml" ContentType="application/vnd.ms-office.chartcolorstyle+xml"/>
  <Override PartName="/xl/theme/themeOverride18.xml" ContentType="application/vnd.openxmlformats-officedocument.themeOverride+xml"/>
  <Override PartName="/xl/charts/chart574.xml" ContentType="application/vnd.openxmlformats-officedocument.drawingml.chart+xml"/>
  <Override PartName="/xl/charts/style551.xml" ContentType="application/vnd.ms-office.chartstyle+xml"/>
  <Override PartName="/xl/charts/colors551.xml" ContentType="application/vnd.ms-office.chartcolorstyle+xml"/>
  <Override PartName="/xl/theme/themeOverride19.xml" ContentType="application/vnd.openxmlformats-officedocument.themeOverride+xml"/>
  <Override PartName="/xl/charts/chart575.xml" ContentType="application/vnd.openxmlformats-officedocument.drawingml.chart+xml"/>
  <Override PartName="/xl/charts/style552.xml" ContentType="application/vnd.ms-office.chartstyle+xml"/>
  <Override PartName="/xl/charts/colors552.xml" ContentType="application/vnd.ms-office.chartcolorstyle+xml"/>
  <Override PartName="/xl/theme/themeOverride20.xml" ContentType="application/vnd.openxmlformats-officedocument.themeOverride+xml"/>
  <Override PartName="/xl/charts/chart576.xml" ContentType="application/vnd.openxmlformats-officedocument.drawingml.chart+xml"/>
  <Override PartName="/xl/charts/style553.xml" ContentType="application/vnd.ms-office.chartstyle+xml"/>
  <Override PartName="/xl/charts/colors553.xml" ContentType="application/vnd.ms-office.chartcolorstyle+xml"/>
  <Override PartName="/xl/theme/themeOverride21.xml" ContentType="application/vnd.openxmlformats-officedocument.themeOverride+xml"/>
  <Override PartName="/xl/charts/chart577.xml" ContentType="application/vnd.openxmlformats-officedocument.drawingml.chart+xml"/>
  <Override PartName="/xl/charts/style554.xml" ContentType="application/vnd.ms-office.chartstyle+xml"/>
  <Override PartName="/xl/charts/colors554.xml" ContentType="application/vnd.ms-office.chartcolorstyle+xml"/>
  <Override PartName="/xl/theme/themeOverride22.xml" ContentType="application/vnd.openxmlformats-officedocument.themeOverride+xml"/>
  <Override PartName="/xl/charts/chart578.xml" ContentType="application/vnd.openxmlformats-officedocument.drawingml.chart+xml"/>
  <Override PartName="/xl/charts/style555.xml" ContentType="application/vnd.ms-office.chartstyle+xml"/>
  <Override PartName="/xl/charts/colors555.xml" ContentType="application/vnd.ms-office.chartcolorstyle+xml"/>
  <Override PartName="/xl/theme/themeOverride23.xml" ContentType="application/vnd.openxmlformats-officedocument.themeOverride+xml"/>
  <Override PartName="/xl/charts/chart579.xml" ContentType="application/vnd.openxmlformats-officedocument.drawingml.chart+xml"/>
  <Override PartName="/xl/charts/style556.xml" ContentType="application/vnd.ms-office.chartstyle+xml"/>
  <Override PartName="/xl/charts/colors556.xml" ContentType="application/vnd.ms-office.chartcolorstyle+xml"/>
  <Override PartName="/xl/theme/themeOverride24.xml" ContentType="application/vnd.openxmlformats-officedocument.themeOverride+xml"/>
  <Override PartName="/xl/charts/chart580.xml" ContentType="application/vnd.openxmlformats-officedocument.drawingml.chart+xml"/>
  <Override PartName="/xl/charts/style557.xml" ContentType="application/vnd.ms-office.chartstyle+xml"/>
  <Override PartName="/xl/charts/colors557.xml" ContentType="application/vnd.ms-office.chartcolorstyle+xml"/>
  <Override PartName="/xl/theme/themeOverride25.xml" ContentType="application/vnd.openxmlformats-officedocument.themeOverride+xml"/>
  <Override PartName="/xl/charts/chart581.xml" ContentType="application/vnd.openxmlformats-officedocument.drawingml.chart+xml"/>
  <Override PartName="/xl/charts/style558.xml" ContentType="application/vnd.ms-office.chartstyle+xml"/>
  <Override PartName="/xl/charts/colors558.xml" ContentType="application/vnd.ms-office.chartcolorstyle+xml"/>
  <Override PartName="/xl/theme/themeOverride26.xml" ContentType="application/vnd.openxmlformats-officedocument.themeOverride+xml"/>
  <Override PartName="/xl/charts/chart582.xml" ContentType="application/vnd.openxmlformats-officedocument.drawingml.chart+xml"/>
  <Override PartName="/xl/charts/style559.xml" ContentType="application/vnd.ms-office.chartstyle+xml"/>
  <Override PartName="/xl/charts/colors559.xml" ContentType="application/vnd.ms-office.chartcolorstyle+xml"/>
  <Override PartName="/xl/theme/themeOverride27.xml" ContentType="application/vnd.openxmlformats-officedocument.themeOverride+xml"/>
  <Override PartName="/xl/charts/chart583.xml" ContentType="application/vnd.openxmlformats-officedocument.drawingml.chart+xml"/>
  <Override PartName="/xl/charts/style560.xml" ContentType="application/vnd.ms-office.chartstyle+xml"/>
  <Override PartName="/xl/charts/colors560.xml" ContentType="application/vnd.ms-office.chartcolorstyle+xml"/>
  <Override PartName="/xl/theme/themeOverride28.xml" ContentType="application/vnd.openxmlformats-officedocument.themeOverride+xml"/>
  <Override PartName="/xl/charts/chart584.xml" ContentType="application/vnd.openxmlformats-officedocument.drawingml.chart+xml"/>
  <Override PartName="/xl/charts/style561.xml" ContentType="application/vnd.ms-office.chartstyle+xml"/>
  <Override PartName="/xl/charts/colors561.xml" ContentType="application/vnd.ms-office.chartcolorstyle+xml"/>
  <Override PartName="/xl/theme/themeOverride29.xml" ContentType="application/vnd.openxmlformats-officedocument.themeOverride+xml"/>
  <Override PartName="/xl/charts/chart585.xml" ContentType="application/vnd.openxmlformats-officedocument.drawingml.chart+xml"/>
  <Override PartName="/xl/charts/style562.xml" ContentType="application/vnd.ms-office.chartstyle+xml"/>
  <Override PartName="/xl/charts/colors562.xml" ContentType="application/vnd.ms-office.chartcolorstyle+xml"/>
  <Override PartName="/xl/theme/themeOverride30.xml" ContentType="application/vnd.openxmlformats-officedocument.themeOverride+xml"/>
  <Override PartName="/xl/charts/chart586.xml" ContentType="application/vnd.openxmlformats-officedocument.drawingml.chart+xml"/>
  <Override PartName="/xl/charts/style563.xml" ContentType="application/vnd.ms-office.chartstyle+xml"/>
  <Override PartName="/xl/charts/colors563.xml" ContentType="application/vnd.ms-office.chartcolorstyle+xml"/>
  <Override PartName="/xl/theme/themeOverride31.xml" ContentType="application/vnd.openxmlformats-officedocument.themeOverride+xml"/>
  <Override PartName="/xl/charts/chart587.xml" ContentType="application/vnd.openxmlformats-officedocument.drawingml.chart+xml"/>
  <Override PartName="/xl/charts/style564.xml" ContentType="application/vnd.ms-office.chartstyle+xml"/>
  <Override PartName="/xl/charts/colors564.xml" ContentType="application/vnd.ms-office.chartcolorstyle+xml"/>
  <Override PartName="/xl/theme/themeOverride32.xml" ContentType="application/vnd.openxmlformats-officedocument.themeOverride+xml"/>
  <Override PartName="/xl/charts/chart588.xml" ContentType="application/vnd.openxmlformats-officedocument.drawingml.chart+xml"/>
  <Override PartName="/xl/charts/style565.xml" ContentType="application/vnd.ms-office.chartstyle+xml"/>
  <Override PartName="/xl/charts/colors565.xml" ContentType="application/vnd.ms-office.chartcolorstyle+xml"/>
  <Override PartName="/xl/theme/themeOverride33.xml" ContentType="application/vnd.openxmlformats-officedocument.themeOverride+xml"/>
  <Override PartName="/xl/charts/chart589.xml" ContentType="application/vnd.openxmlformats-officedocument.drawingml.chart+xml"/>
  <Override PartName="/xl/charts/style566.xml" ContentType="application/vnd.ms-office.chartstyle+xml"/>
  <Override PartName="/xl/charts/colors566.xml" ContentType="application/vnd.ms-office.chartcolorstyle+xml"/>
  <Override PartName="/xl/theme/themeOverride34.xml" ContentType="application/vnd.openxmlformats-officedocument.themeOverride+xml"/>
  <Override PartName="/xl/charts/chart590.xml" ContentType="application/vnd.openxmlformats-officedocument.drawingml.chart+xml"/>
  <Override PartName="/xl/charts/style567.xml" ContentType="application/vnd.ms-office.chartstyle+xml"/>
  <Override PartName="/xl/charts/colors567.xml" ContentType="application/vnd.ms-office.chartcolorstyle+xml"/>
  <Override PartName="/xl/theme/themeOverride35.xml" ContentType="application/vnd.openxmlformats-officedocument.themeOverride+xml"/>
  <Override PartName="/xl/charts/chart591.xml" ContentType="application/vnd.openxmlformats-officedocument.drawingml.chart+xml"/>
  <Override PartName="/xl/charts/style568.xml" ContentType="application/vnd.ms-office.chartstyle+xml"/>
  <Override PartName="/xl/charts/colors568.xml" ContentType="application/vnd.ms-office.chartcolorstyle+xml"/>
  <Override PartName="/xl/theme/themeOverride36.xml" ContentType="application/vnd.openxmlformats-officedocument.themeOverride+xml"/>
  <Override PartName="/xl/charts/chart592.xml" ContentType="application/vnd.openxmlformats-officedocument.drawingml.chart+xml"/>
  <Override PartName="/xl/charts/style569.xml" ContentType="application/vnd.ms-office.chartstyle+xml"/>
  <Override PartName="/xl/charts/colors569.xml" ContentType="application/vnd.ms-office.chartcolorstyle+xml"/>
  <Override PartName="/xl/theme/themeOverride37.xml" ContentType="application/vnd.openxmlformats-officedocument.themeOverride+xml"/>
  <Override PartName="/xl/charts/chart593.xml" ContentType="application/vnd.openxmlformats-officedocument.drawingml.chart+xml"/>
  <Override PartName="/xl/charts/style570.xml" ContentType="application/vnd.ms-office.chartstyle+xml"/>
  <Override PartName="/xl/charts/colors570.xml" ContentType="application/vnd.ms-office.chartcolorstyle+xml"/>
  <Override PartName="/xl/theme/themeOverride38.xml" ContentType="application/vnd.openxmlformats-officedocument.themeOverride+xml"/>
  <Override PartName="/xl/charts/chart594.xml" ContentType="application/vnd.openxmlformats-officedocument.drawingml.chart+xml"/>
  <Override PartName="/xl/charts/style571.xml" ContentType="application/vnd.ms-office.chartstyle+xml"/>
  <Override PartName="/xl/charts/colors571.xml" ContentType="application/vnd.ms-office.chartcolorstyle+xml"/>
  <Override PartName="/xl/theme/themeOverride39.xml" ContentType="application/vnd.openxmlformats-officedocument.themeOverride+xml"/>
  <Override PartName="/xl/charts/chart595.xml" ContentType="application/vnd.openxmlformats-officedocument.drawingml.chart+xml"/>
  <Override PartName="/xl/charts/style572.xml" ContentType="application/vnd.ms-office.chartstyle+xml"/>
  <Override PartName="/xl/charts/colors572.xml" ContentType="application/vnd.ms-office.chartcolorstyle+xml"/>
  <Override PartName="/xl/theme/themeOverride40.xml" ContentType="application/vnd.openxmlformats-officedocument.themeOverride+xml"/>
  <Override PartName="/xl/charts/chart596.xml" ContentType="application/vnd.openxmlformats-officedocument.drawingml.chart+xml"/>
  <Override PartName="/xl/charts/style573.xml" ContentType="application/vnd.ms-office.chartstyle+xml"/>
  <Override PartName="/xl/charts/colors573.xml" ContentType="application/vnd.ms-office.chartcolorstyle+xml"/>
  <Override PartName="/xl/theme/themeOverride41.xml" ContentType="application/vnd.openxmlformats-officedocument.themeOverride+xml"/>
  <Override PartName="/xl/charts/chart597.xml" ContentType="application/vnd.openxmlformats-officedocument.drawingml.chart+xml"/>
  <Override PartName="/xl/charts/style574.xml" ContentType="application/vnd.ms-office.chartstyle+xml"/>
  <Override PartName="/xl/charts/colors574.xml" ContentType="application/vnd.ms-office.chartcolorstyle+xml"/>
  <Override PartName="/xl/theme/themeOverride42.xml" ContentType="application/vnd.openxmlformats-officedocument.themeOverride+xml"/>
  <Override PartName="/xl/charts/chart598.xml" ContentType="application/vnd.openxmlformats-officedocument.drawingml.chart+xml"/>
  <Override PartName="/xl/charts/style575.xml" ContentType="application/vnd.ms-office.chartstyle+xml"/>
  <Override PartName="/xl/charts/colors575.xml" ContentType="application/vnd.ms-office.chartcolorstyle+xml"/>
  <Override PartName="/xl/theme/themeOverride43.xml" ContentType="application/vnd.openxmlformats-officedocument.themeOverride+xml"/>
  <Override PartName="/xl/charts/chart599.xml" ContentType="application/vnd.openxmlformats-officedocument.drawingml.chart+xml"/>
  <Override PartName="/xl/charts/style576.xml" ContentType="application/vnd.ms-office.chartstyle+xml"/>
  <Override PartName="/xl/charts/colors576.xml" ContentType="application/vnd.ms-office.chartcolorstyle+xml"/>
  <Override PartName="/xl/theme/themeOverride44.xml" ContentType="application/vnd.openxmlformats-officedocument.themeOverride+xml"/>
  <Override PartName="/xl/charts/chart600.xml" ContentType="application/vnd.openxmlformats-officedocument.drawingml.chart+xml"/>
  <Override PartName="/xl/charts/style577.xml" ContentType="application/vnd.ms-office.chartstyle+xml"/>
  <Override PartName="/xl/charts/colors577.xml" ContentType="application/vnd.ms-office.chartcolorstyle+xml"/>
  <Override PartName="/xl/theme/themeOverride45.xml" ContentType="application/vnd.openxmlformats-officedocument.themeOverride+xml"/>
  <Override PartName="/xl/charts/chart601.xml" ContentType="application/vnd.openxmlformats-officedocument.drawingml.chart+xml"/>
  <Override PartName="/xl/charts/style578.xml" ContentType="application/vnd.ms-office.chartstyle+xml"/>
  <Override PartName="/xl/charts/colors578.xml" ContentType="application/vnd.ms-office.chartcolorstyle+xml"/>
  <Override PartName="/xl/theme/themeOverride46.xml" ContentType="application/vnd.openxmlformats-officedocument.themeOverride+xml"/>
  <Override PartName="/xl/charts/chart602.xml" ContentType="application/vnd.openxmlformats-officedocument.drawingml.chart+xml"/>
  <Override PartName="/xl/charts/style579.xml" ContentType="application/vnd.ms-office.chartstyle+xml"/>
  <Override PartName="/xl/charts/colors579.xml" ContentType="application/vnd.ms-office.chartcolorstyle+xml"/>
  <Override PartName="/xl/theme/themeOverride47.xml" ContentType="application/vnd.openxmlformats-officedocument.themeOverride+xml"/>
  <Override PartName="/xl/charts/chart603.xml" ContentType="application/vnd.openxmlformats-officedocument.drawingml.chart+xml"/>
  <Override PartName="/xl/charts/style580.xml" ContentType="application/vnd.ms-office.chartstyle+xml"/>
  <Override PartName="/xl/charts/colors580.xml" ContentType="application/vnd.ms-office.chartcolorstyle+xml"/>
  <Override PartName="/xl/theme/themeOverride48.xml" ContentType="application/vnd.openxmlformats-officedocument.themeOverride+xml"/>
  <Override PartName="/xl/charts/chart604.xml" ContentType="application/vnd.openxmlformats-officedocument.drawingml.chart+xml"/>
  <Override PartName="/xl/charts/style581.xml" ContentType="application/vnd.ms-office.chartstyle+xml"/>
  <Override PartName="/xl/charts/colors581.xml" ContentType="application/vnd.ms-office.chartcolorstyle+xml"/>
  <Override PartName="/xl/theme/themeOverride49.xml" ContentType="application/vnd.openxmlformats-officedocument.themeOverride+xml"/>
  <Override PartName="/xl/charts/chart605.xml" ContentType="application/vnd.openxmlformats-officedocument.drawingml.chart+xml"/>
  <Override PartName="/xl/charts/style582.xml" ContentType="application/vnd.ms-office.chartstyle+xml"/>
  <Override PartName="/xl/charts/colors582.xml" ContentType="application/vnd.ms-office.chartcolorstyle+xml"/>
  <Override PartName="/xl/theme/themeOverride50.xml" ContentType="application/vnd.openxmlformats-officedocument.themeOverrid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S:\PilotageInter\04_Eval ex\2018-2019 EVEIL\grilles_encodage\"/>
    </mc:Choice>
  </mc:AlternateContent>
  <bookViews>
    <workbookView xWindow="0" yWindow="0" windowWidth="18036" windowHeight="9576" tabRatio="509" firstSheet="1" activeTab="5"/>
  </bookViews>
  <sheets>
    <sheet name="Encodage réponses Es" sheetId="4" r:id="rId1"/>
    <sheet name="Compétences" sheetId="26" r:id="rId2"/>
    <sheet name="Bilan_élèves" sheetId="32" r:id="rId3"/>
    <sheet name="Résultats et commentaires" sheetId="35" r:id="rId4"/>
    <sheet name="Tri" sheetId="28" r:id="rId5"/>
    <sheet name="Instructions" sheetId="27" r:id="rId6"/>
  </sheets>
  <definedNames>
    <definedName name="_xlnm._FilterDatabase" localSheetId="4" hidden="1">Tri!$A$1:$D$51</definedName>
    <definedName name="_xlnm.Print_Titles" localSheetId="1">Compétences!$A:$D,Compétences!$1:$2</definedName>
    <definedName name="_xlnm.Print_Titles" localSheetId="0">'Encodage réponses Es'!$A:$F,'Encodage réponses Es'!$1:$1</definedName>
    <definedName name="_xlnm.Print_Titles" localSheetId="4">Tri!$1:$1</definedName>
    <definedName name="_xlnm.Print_Area" localSheetId="2">Bilan_élèves!$A$1:$G$1394</definedName>
    <definedName name="_xlnm.Print_Area" localSheetId="1">Compétences!$A$1:$BV$70</definedName>
    <definedName name="_xlnm.Print_Area" localSheetId="0">'Encodage réponses Es'!$A$1:$BI$48</definedName>
    <definedName name="_xlnm.Print_Area" localSheetId="3">'Résultats et commentaires'!$A$1:$K$107</definedName>
    <definedName name="_xlnm.Print_Area" localSheetId="4">Tri!$A$1:$D$52</definedName>
  </definedNames>
  <calcPr calcId="152511"/>
</workbook>
</file>

<file path=xl/calcChain.xml><?xml version="1.0" encoding="utf-8"?>
<calcChain xmlns="http://schemas.openxmlformats.org/spreadsheetml/2006/main">
  <c r="AV46" i="26" l="1"/>
  <c r="BI3" i="4" l="1"/>
  <c r="BI36" i="4" l="1"/>
  <c r="BI35" i="4"/>
  <c r="BI34" i="4"/>
  <c r="BI33" i="4"/>
  <c r="BI32" i="4"/>
  <c r="BI31" i="4"/>
  <c r="BI30" i="4"/>
  <c r="BI29" i="4"/>
  <c r="BI28" i="4"/>
  <c r="BI27" i="4"/>
  <c r="BI26" i="4"/>
  <c r="BI25" i="4"/>
  <c r="BI24" i="4"/>
  <c r="BI23" i="4"/>
  <c r="BI22" i="4"/>
  <c r="BI21" i="4"/>
  <c r="BI20" i="4"/>
  <c r="BI19" i="4"/>
  <c r="BI18" i="4"/>
  <c r="BI17" i="4"/>
  <c r="BI16" i="4"/>
  <c r="BI15" i="4"/>
  <c r="BI14" i="4"/>
  <c r="BI13" i="4"/>
  <c r="BI12" i="4"/>
  <c r="BI11" i="4"/>
  <c r="BI10" i="4"/>
  <c r="BI9" i="4"/>
  <c r="BI8" i="4"/>
  <c r="BI7" i="4"/>
  <c r="BI6" i="4"/>
  <c r="BI5" i="4"/>
  <c r="BI4" i="4"/>
  <c r="AX40" i="4" l="1"/>
  <c r="AG42" i="26" s="1"/>
  <c r="E8" i="26"/>
  <c r="BB8" i="26" s="1"/>
  <c r="BO8" i="26"/>
  <c r="BS8" i="26"/>
  <c r="E6" i="26"/>
  <c r="S6" i="26" s="1"/>
  <c r="E7" i="26"/>
  <c r="S7" i="26" s="1"/>
  <c r="P8" i="26"/>
  <c r="T8" i="26"/>
  <c r="U8" i="26"/>
  <c r="X8" i="26"/>
  <c r="Y8" i="26"/>
  <c r="Z8" i="26"/>
  <c r="AB8" i="26"/>
  <c r="AD8" i="26"/>
  <c r="AF8" i="26"/>
  <c r="AG8" i="26"/>
  <c r="AH8" i="26"/>
  <c r="AM8" i="26"/>
  <c r="AN8" i="26"/>
  <c r="AO8" i="26"/>
  <c r="AP8" i="26"/>
  <c r="AS8" i="26"/>
  <c r="E9" i="26"/>
  <c r="U9" i="26" s="1"/>
  <c r="AB9" i="26"/>
  <c r="AD9" i="26"/>
  <c r="AS9" i="26"/>
  <c r="E10" i="26"/>
  <c r="Q10" i="26" s="1"/>
  <c r="E11" i="26"/>
  <c r="AE11" i="26" s="1"/>
  <c r="Q11" i="26"/>
  <c r="S11" i="26"/>
  <c r="Z11" i="26"/>
  <c r="AR11" i="26"/>
  <c r="E12" i="26"/>
  <c r="Y12" i="26" s="1"/>
  <c r="X12" i="26"/>
  <c r="Z12" i="26"/>
  <c r="AF12" i="26"/>
  <c r="E13" i="26"/>
  <c r="R13" i="26" s="1"/>
  <c r="AP13" i="26"/>
  <c r="E14" i="26"/>
  <c r="X14" i="26" s="1"/>
  <c r="E15" i="26"/>
  <c r="S15" i="26" s="1"/>
  <c r="X15" i="26"/>
  <c r="AF15" i="26"/>
  <c r="E16" i="26"/>
  <c r="Q16" i="26" s="1"/>
  <c r="E17" i="26"/>
  <c r="AG17" i="26" s="1"/>
  <c r="E18" i="26"/>
  <c r="R18" i="26" s="1"/>
  <c r="AI18" i="26"/>
  <c r="E19" i="26"/>
  <c r="X19" i="26" s="1"/>
  <c r="Y19" i="26"/>
  <c r="AG19" i="26"/>
  <c r="E20" i="26"/>
  <c r="Q20" i="26" s="1"/>
  <c r="AB20" i="26"/>
  <c r="AL20" i="26"/>
  <c r="E21" i="26"/>
  <c r="R21" i="26" s="1"/>
  <c r="AA21" i="26"/>
  <c r="AB21" i="26"/>
  <c r="E22" i="26"/>
  <c r="P22" i="26" s="1"/>
  <c r="Z22" i="26"/>
  <c r="E23" i="26"/>
  <c r="R23" i="26" s="1"/>
  <c r="U23" i="26"/>
  <c r="E24" i="26"/>
  <c r="S24" i="26" s="1"/>
  <c r="AH24" i="26"/>
  <c r="AN24" i="26"/>
  <c r="AQ24" i="26"/>
  <c r="E25" i="26"/>
  <c r="P25" i="26" s="1"/>
  <c r="X25" i="26"/>
  <c r="E26" i="26"/>
  <c r="P26" i="26" s="1"/>
  <c r="T26" i="26"/>
  <c r="AG26" i="26"/>
  <c r="E27" i="26"/>
  <c r="AA27" i="26" s="1"/>
  <c r="Q27" i="26"/>
  <c r="Y27" i="26"/>
  <c r="Z27" i="26"/>
  <c r="AF27" i="26"/>
  <c r="AH27" i="26"/>
  <c r="AL27" i="26"/>
  <c r="AS27" i="26"/>
  <c r="E28" i="26"/>
  <c r="AL28" i="26" s="1"/>
  <c r="E29" i="26"/>
  <c r="P29" i="26" s="1"/>
  <c r="E30" i="26"/>
  <c r="P30" i="26" s="1"/>
  <c r="Z30" i="26"/>
  <c r="E31" i="26"/>
  <c r="R31" i="26" s="1"/>
  <c r="E32" i="26"/>
  <c r="P32" i="26" s="1"/>
  <c r="Y32" i="26"/>
  <c r="Z32" i="26"/>
  <c r="AC32" i="26"/>
  <c r="AF32" i="26"/>
  <c r="AS32" i="26"/>
  <c r="E33" i="26"/>
  <c r="R33" i="26" s="1"/>
  <c r="Q33" i="26"/>
  <c r="AE33" i="26"/>
  <c r="AF33" i="26"/>
  <c r="E34" i="26"/>
  <c r="P34" i="26" s="1"/>
  <c r="Q34" i="26"/>
  <c r="AG34" i="26"/>
  <c r="AI34" i="26"/>
  <c r="AM34" i="26"/>
  <c r="E35" i="26"/>
  <c r="P35" i="26" s="1"/>
  <c r="AQ35" i="26"/>
  <c r="AS35" i="26"/>
  <c r="E36" i="26"/>
  <c r="Q36" i="26" s="1"/>
  <c r="P36" i="26"/>
  <c r="AC36" i="26"/>
  <c r="AG36" i="26"/>
  <c r="AH36" i="26"/>
  <c r="E37" i="26"/>
  <c r="Q37" i="26" s="1"/>
  <c r="S37" i="26"/>
  <c r="AG37" i="26"/>
  <c r="E38" i="26"/>
  <c r="X38" i="26" s="1"/>
  <c r="AI38" i="26"/>
  <c r="AQ38" i="26"/>
  <c r="BY6" i="26"/>
  <c r="BY7" i="26"/>
  <c r="BY8" i="26"/>
  <c r="BY9" i="26"/>
  <c r="BY10" i="26"/>
  <c r="BY11" i="26"/>
  <c r="BY12" i="26"/>
  <c r="BY13" i="26"/>
  <c r="BY14" i="26"/>
  <c r="BY15" i="26"/>
  <c r="BY16" i="26"/>
  <c r="BY17" i="26"/>
  <c r="BY18" i="26"/>
  <c r="BY19" i="26"/>
  <c r="BY20" i="26"/>
  <c r="BY21" i="26"/>
  <c r="BY22" i="26"/>
  <c r="BY23" i="26"/>
  <c r="BY24" i="26"/>
  <c r="BY25" i="26"/>
  <c r="BY26" i="26"/>
  <c r="BY27" i="26"/>
  <c r="BY28" i="26"/>
  <c r="BY29" i="26"/>
  <c r="BY30" i="26"/>
  <c r="BY31" i="26"/>
  <c r="BY32" i="26"/>
  <c r="BY33" i="26"/>
  <c r="BY34" i="26"/>
  <c r="BY35" i="26"/>
  <c r="BY36" i="26"/>
  <c r="BY37" i="26"/>
  <c r="BY38" i="26"/>
  <c r="BY5" i="26"/>
  <c r="B3" i="26"/>
  <c r="BX6" i="26"/>
  <c r="BX7" i="26"/>
  <c r="BX8" i="26"/>
  <c r="BX9" i="26"/>
  <c r="BX10" i="26"/>
  <c r="BX11" i="26"/>
  <c r="BX12" i="26"/>
  <c r="BX13" i="26"/>
  <c r="BX14" i="26"/>
  <c r="BX15" i="26"/>
  <c r="BX16" i="26"/>
  <c r="BX17" i="26"/>
  <c r="BX18" i="26"/>
  <c r="BX19" i="26"/>
  <c r="BX20" i="26"/>
  <c r="BX21" i="26"/>
  <c r="BX22" i="26"/>
  <c r="BX23" i="26"/>
  <c r="BX24" i="26"/>
  <c r="BX25" i="26"/>
  <c r="BX26" i="26"/>
  <c r="BX27" i="26"/>
  <c r="BX28" i="26"/>
  <c r="BX29" i="26"/>
  <c r="BX30" i="26"/>
  <c r="BX31" i="26"/>
  <c r="BX32" i="26"/>
  <c r="BX33" i="26"/>
  <c r="BX34" i="26"/>
  <c r="BX35" i="26"/>
  <c r="BX36" i="26"/>
  <c r="BX37" i="26"/>
  <c r="BX38" i="26"/>
  <c r="BX5" i="26"/>
  <c r="BW6" i="26"/>
  <c r="BW7" i="26"/>
  <c r="BW8" i="26"/>
  <c r="BW9" i="26"/>
  <c r="BW10" i="26"/>
  <c r="BW11" i="26"/>
  <c r="BW12" i="26"/>
  <c r="BW13" i="26"/>
  <c r="BW14" i="26"/>
  <c r="BW15" i="26"/>
  <c r="BW16" i="26"/>
  <c r="BW17" i="26"/>
  <c r="BW18" i="26"/>
  <c r="BW19" i="26"/>
  <c r="BW20" i="26"/>
  <c r="BW21" i="26"/>
  <c r="BW22" i="26"/>
  <c r="BW23" i="26"/>
  <c r="BW24" i="26"/>
  <c r="BW25" i="26"/>
  <c r="BW26" i="26"/>
  <c r="BW27" i="26"/>
  <c r="BW28" i="26"/>
  <c r="BW29" i="26"/>
  <c r="BW30" i="26"/>
  <c r="BW31" i="26"/>
  <c r="BW32" i="26"/>
  <c r="BW33" i="26"/>
  <c r="BW34" i="26"/>
  <c r="BW35" i="26"/>
  <c r="BW36" i="26"/>
  <c r="BW37" i="26"/>
  <c r="BW38" i="26"/>
  <c r="BW5" i="26"/>
  <c r="AV27" i="26"/>
  <c r="AW27" i="26"/>
  <c r="AX27" i="26"/>
  <c r="AY27" i="26"/>
  <c r="AZ27" i="26"/>
  <c r="BA27" i="26"/>
  <c r="BB27" i="26"/>
  <c r="BC27" i="26"/>
  <c r="BD27" i="26"/>
  <c r="BE27" i="26"/>
  <c r="BF27" i="26"/>
  <c r="BG27" i="26"/>
  <c r="BH27" i="26"/>
  <c r="BI27" i="26"/>
  <c r="BJ27" i="26"/>
  <c r="BK27" i="26"/>
  <c r="BL27" i="26"/>
  <c r="BM27" i="26"/>
  <c r="BN27" i="26"/>
  <c r="BO27" i="26"/>
  <c r="BP27" i="26"/>
  <c r="BQ27" i="26"/>
  <c r="BR27" i="26"/>
  <c r="BS27" i="26"/>
  <c r="BT27" i="26"/>
  <c r="AV6" i="26"/>
  <c r="AW6" i="26"/>
  <c r="AX6" i="26"/>
  <c r="AY6" i="26"/>
  <c r="AZ6" i="26"/>
  <c r="BA6" i="26"/>
  <c r="BB6" i="26"/>
  <c r="BC6" i="26"/>
  <c r="BD6" i="26"/>
  <c r="BE6" i="26"/>
  <c r="BF6" i="26"/>
  <c r="BG6" i="26"/>
  <c r="BH6" i="26"/>
  <c r="BI6" i="26"/>
  <c r="BJ6" i="26"/>
  <c r="BK6" i="26"/>
  <c r="BL6" i="26"/>
  <c r="BM6" i="26"/>
  <c r="BN6" i="26"/>
  <c r="BO6" i="26"/>
  <c r="BP6" i="26"/>
  <c r="BQ6" i="26"/>
  <c r="BR6" i="26"/>
  <c r="BS6" i="26"/>
  <c r="BT6" i="26"/>
  <c r="E5" i="26"/>
  <c r="BB5" i="26" s="1"/>
  <c r="AZ7" i="26"/>
  <c r="BH7" i="26"/>
  <c r="BP7" i="26"/>
  <c r="AV9" i="26"/>
  <c r="AW9" i="26"/>
  <c r="AX9" i="26"/>
  <c r="AY9" i="26"/>
  <c r="AZ9" i="26"/>
  <c r="BA9" i="26"/>
  <c r="BB9" i="26"/>
  <c r="BC9" i="26"/>
  <c r="BD9" i="26"/>
  <c r="BE9" i="26"/>
  <c r="BF9" i="26"/>
  <c r="BG9" i="26"/>
  <c r="BH9" i="26"/>
  <c r="BI9" i="26"/>
  <c r="BJ9" i="26"/>
  <c r="BK9" i="26"/>
  <c r="BL9" i="26"/>
  <c r="BM9" i="26"/>
  <c r="BN9" i="26"/>
  <c r="BO9" i="26"/>
  <c r="BP9" i="26"/>
  <c r="BQ9" i="26"/>
  <c r="BR9" i="26"/>
  <c r="BS9" i="26"/>
  <c r="BT9" i="26"/>
  <c r="AV10" i="26"/>
  <c r="AW10" i="26"/>
  <c r="AX10" i="26"/>
  <c r="AY10" i="26"/>
  <c r="AZ10" i="26"/>
  <c r="BA10" i="26"/>
  <c r="BB10" i="26"/>
  <c r="BC10" i="26"/>
  <c r="BD10" i="26"/>
  <c r="BE10" i="26"/>
  <c r="BF10" i="26"/>
  <c r="BG10" i="26"/>
  <c r="BH10" i="26"/>
  <c r="BI10" i="26"/>
  <c r="BJ10" i="26"/>
  <c r="BK10" i="26"/>
  <c r="BL10" i="26"/>
  <c r="BM10" i="26"/>
  <c r="BN10" i="26"/>
  <c r="BO10" i="26"/>
  <c r="BP10" i="26"/>
  <c r="BQ10" i="26"/>
  <c r="BR10" i="26"/>
  <c r="BS10" i="26"/>
  <c r="BT10" i="26"/>
  <c r="AV11" i="26"/>
  <c r="AW11" i="26"/>
  <c r="AX11" i="26"/>
  <c r="AY11" i="26"/>
  <c r="AZ11" i="26"/>
  <c r="BA11" i="26"/>
  <c r="BB11" i="26"/>
  <c r="BC11" i="26"/>
  <c r="BD11" i="26"/>
  <c r="BE11" i="26"/>
  <c r="BF11" i="26"/>
  <c r="BG11" i="26"/>
  <c r="BH11" i="26"/>
  <c r="BI11" i="26"/>
  <c r="BJ11" i="26"/>
  <c r="BK11" i="26"/>
  <c r="BL11" i="26"/>
  <c r="BM11" i="26"/>
  <c r="BN11" i="26"/>
  <c r="BO11" i="26"/>
  <c r="BP11" i="26"/>
  <c r="BQ11" i="26"/>
  <c r="BR11" i="26"/>
  <c r="BS11" i="26"/>
  <c r="BT11" i="26"/>
  <c r="AV12" i="26"/>
  <c r="AW12" i="26"/>
  <c r="AX12" i="26"/>
  <c r="AY12" i="26"/>
  <c r="AZ12" i="26"/>
  <c r="BA12" i="26"/>
  <c r="BB12" i="26"/>
  <c r="BC12" i="26"/>
  <c r="BD12" i="26"/>
  <c r="BE12" i="26"/>
  <c r="BF12" i="26"/>
  <c r="BG12" i="26"/>
  <c r="BH12" i="26"/>
  <c r="BI12" i="26"/>
  <c r="BJ12" i="26"/>
  <c r="BK12" i="26"/>
  <c r="BL12" i="26"/>
  <c r="BM12" i="26"/>
  <c r="BN12" i="26"/>
  <c r="BO12" i="26"/>
  <c r="BP12" i="26"/>
  <c r="BQ12" i="26"/>
  <c r="BR12" i="26"/>
  <c r="BS12" i="26"/>
  <c r="BT12" i="26"/>
  <c r="AV13" i="26"/>
  <c r="AW13" i="26"/>
  <c r="AX13" i="26"/>
  <c r="AY13" i="26"/>
  <c r="AZ13" i="26"/>
  <c r="BA13" i="26"/>
  <c r="BB13" i="26"/>
  <c r="BC13" i="26"/>
  <c r="BD13" i="26"/>
  <c r="BE13" i="26"/>
  <c r="BF13" i="26"/>
  <c r="BG13" i="26"/>
  <c r="BH13" i="26"/>
  <c r="BI13" i="26"/>
  <c r="BJ13" i="26"/>
  <c r="BK13" i="26"/>
  <c r="BL13" i="26"/>
  <c r="BM13" i="26"/>
  <c r="BN13" i="26"/>
  <c r="BO13" i="26"/>
  <c r="BP13" i="26"/>
  <c r="BQ13" i="26"/>
  <c r="BR13" i="26"/>
  <c r="BS13" i="26"/>
  <c r="BT13" i="26"/>
  <c r="BB14" i="26"/>
  <c r="BJ14" i="26"/>
  <c r="BR14" i="26"/>
  <c r="AV15" i="26"/>
  <c r="AW15" i="26"/>
  <c r="AX15" i="26"/>
  <c r="AY15" i="26"/>
  <c r="AZ15" i="26"/>
  <c r="BA15" i="26"/>
  <c r="BB15" i="26"/>
  <c r="BC15" i="26"/>
  <c r="BD15" i="26"/>
  <c r="BE15" i="26"/>
  <c r="BF15" i="26"/>
  <c r="BG15" i="26"/>
  <c r="BH15" i="26"/>
  <c r="BI15" i="26"/>
  <c r="BJ15" i="26"/>
  <c r="BK15" i="26"/>
  <c r="BL15" i="26"/>
  <c r="BM15" i="26"/>
  <c r="BN15" i="26"/>
  <c r="BO15" i="26"/>
  <c r="BP15" i="26"/>
  <c r="BQ15" i="26"/>
  <c r="BR15" i="26"/>
  <c r="BS15" i="26"/>
  <c r="BT15" i="26"/>
  <c r="AZ16" i="26"/>
  <c r="BH16" i="26"/>
  <c r="BP16" i="26"/>
  <c r="AV17" i="26"/>
  <c r="AW17" i="26"/>
  <c r="AX17" i="26"/>
  <c r="AY17" i="26"/>
  <c r="AZ17" i="26"/>
  <c r="BA17" i="26"/>
  <c r="BB17" i="26"/>
  <c r="BC17" i="26"/>
  <c r="BD17" i="26"/>
  <c r="BE17" i="26"/>
  <c r="BF17" i="26"/>
  <c r="BG17" i="26"/>
  <c r="BH17" i="26"/>
  <c r="BI17" i="26"/>
  <c r="BJ17" i="26"/>
  <c r="BK17" i="26"/>
  <c r="BL17" i="26"/>
  <c r="BM17" i="26"/>
  <c r="BN17" i="26"/>
  <c r="BO17" i="26"/>
  <c r="BP17" i="26"/>
  <c r="BQ17" i="26"/>
  <c r="BR17" i="26"/>
  <c r="BS17" i="26"/>
  <c r="BT17" i="26"/>
  <c r="AV18" i="26"/>
  <c r="AW18" i="26"/>
  <c r="AX18" i="26"/>
  <c r="AY18" i="26"/>
  <c r="AZ18" i="26"/>
  <c r="BA18" i="26"/>
  <c r="BB18" i="26"/>
  <c r="BC18" i="26"/>
  <c r="BD18" i="26"/>
  <c r="BE18" i="26"/>
  <c r="BF18" i="26"/>
  <c r="BG18" i="26"/>
  <c r="BH18" i="26"/>
  <c r="BI18" i="26"/>
  <c r="BJ18" i="26"/>
  <c r="BK18" i="26"/>
  <c r="BL18" i="26"/>
  <c r="BM18" i="26"/>
  <c r="BN18" i="26"/>
  <c r="BO18" i="26"/>
  <c r="BP18" i="26"/>
  <c r="BQ18" i="26"/>
  <c r="BR18" i="26"/>
  <c r="BS18" i="26"/>
  <c r="BT18" i="26"/>
  <c r="AV19" i="26"/>
  <c r="AW19" i="26"/>
  <c r="AX19" i="26"/>
  <c r="AY19" i="26"/>
  <c r="AZ19" i="26"/>
  <c r="BA19" i="26"/>
  <c r="BB19" i="26"/>
  <c r="BC19" i="26"/>
  <c r="BD19" i="26"/>
  <c r="BE19" i="26"/>
  <c r="BF19" i="26"/>
  <c r="BG19" i="26"/>
  <c r="BH19" i="26"/>
  <c r="BI19" i="26"/>
  <c r="BJ19" i="26"/>
  <c r="BK19" i="26"/>
  <c r="BL19" i="26"/>
  <c r="BM19" i="26"/>
  <c r="BN19" i="26"/>
  <c r="BO19" i="26"/>
  <c r="BP19" i="26"/>
  <c r="BQ19" i="26"/>
  <c r="BR19" i="26"/>
  <c r="BS19" i="26"/>
  <c r="BT19" i="26"/>
  <c r="AV20" i="26"/>
  <c r="AW20" i="26"/>
  <c r="AX20" i="26"/>
  <c r="AY20" i="26"/>
  <c r="AZ20" i="26"/>
  <c r="BA20" i="26"/>
  <c r="BB20" i="26"/>
  <c r="BC20" i="26"/>
  <c r="BD20" i="26"/>
  <c r="BE20" i="26"/>
  <c r="BF20" i="26"/>
  <c r="BG20" i="26"/>
  <c r="BH20" i="26"/>
  <c r="BI20" i="26"/>
  <c r="BJ20" i="26"/>
  <c r="BK20" i="26"/>
  <c r="BL20" i="26"/>
  <c r="BM20" i="26"/>
  <c r="BN20" i="26"/>
  <c r="BO20" i="26"/>
  <c r="BP20" i="26"/>
  <c r="BQ20" i="26"/>
  <c r="BR20" i="26"/>
  <c r="BS20" i="26"/>
  <c r="BT20" i="26"/>
  <c r="AV21" i="26"/>
  <c r="AW21" i="26"/>
  <c r="AX21" i="26"/>
  <c r="AY21" i="26"/>
  <c r="AZ21" i="26"/>
  <c r="BA21" i="26"/>
  <c r="BB21" i="26"/>
  <c r="BC21" i="26"/>
  <c r="BD21" i="26"/>
  <c r="BE21" i="26"/>
  <c r="BF21" i="26"/>
  <c r="BG21" i="26"/>
  <c r="BH21" i="26"/>
  <c r="BI21" i="26"/>
  <c r="BJ21" i="26"/>
  <c r="BK21" i="26"/>
  <c r="BL21" i="26"/>
  <c r="BM21" i="26"/>
  <c r="BN21" i="26"/>
  <c r="BO21" i="26"/>
  <c r="BP21" i="26"/>
  <c r="BQ21" i="26"/>
  <c r="BR21" i="26"/>
  <c r="BS21" i="26"/>
  <c r="BT21" i="26"/>
  <c r="AV22" i="26"/>
  <c r="AW22" i="26"/>
  <c r="AX22" i="26"/>
  <c r="AY22" i="26"/>
  <c r="AZ22" i="26"/>
  <c r="BA22" i="26"/>
  <c r="BB22" i="26"/>
  <c r="BC22" i="26"/>
  <c r="BD22" i="26"/>
  <c r="BE22" i="26"/>
  <c r="BF22" i="26"/>
  <c r="BG22" i="26"/>
  <c r="BH22" i="26"/>
  <c r="BI22" i="26"/>
  <c r="BJ22" i="26"/>
  <c r="BK22" i="26"/>
  <c r="BL22" i="26"/>
  <c r="BM22" i="26"/>
  <c r="BN22" i="26"/>
  <c r="BO22" i="26"/>
  <c r="BP22" i="26"/>
  <c r="BQ22" i="26"/>
  <c r="BR22" i="26"/>
  <c r="BS22" i="26"/>
  <c r="BT22" i="26"/>
  <c r="AV23" i="26"/>
  <c r="AW23" i="26"/>
  <c r="AX23" i="26"/>
  <c r="Q768" i="32" s="1"/>
  <c r="R768" i="32" s="1"/>
  <c r="AY23" i="26"/>
  <c r="AZ23" i="26"/>
  <c r="BA23" i="26"/>
  <c r="BB23" i="26"/>
  <c r="BC23" i="26"/>
  <c r="BD23" i="26"/>
  <c r="BE23" i="26"/>
  <c r="BF23" i="26"/>
  <c r="BG23" i="26"/>
  <c r="BH23" i="26"/>
  <c r="BI23" i="26"/>
  <c r="BJ23" i="26"/>
  <c r="BK23" i="26"/>
  <c r="BL23" i="26"/>
  <c r="BM23" i="26"/>
  <c r="BN23" i="26"/>
  <c r="BO23" i="26"/>
  <c r="BP23" i="26"/>
  <c r="BQ23" i="26"/>
  <c r="BR23" i="26"/>
  <c r="BS23" i="26"/>
  <c r="BT23" i="26"/>
  <c r="AV24" i="26"/>
  <c r="AW24" i="26"/>
  <c r="AX24" i="26"/>
  <c r="AY24" i="26"/>
  <c r="AZ24" i="26"/>
  <c r="BA24" i="26"/>
  <c r="BB24" i="26"/>
  <c r="BC24" i="26"/>
  <c r="BD24" i="26"/>
  <c r="BE24" i="26"/>
  <c r="BF24" i="26"/>
  <c r="BG24" i="26"/>
  <c r="BH24" i="26"/>
  <c r="BI24" i="26"/>
  <c r="BJ24" i="26"/>
  <c r="BK24" i="26"/>
  <c r="BL24" i="26"/>
  <c r="BM24" i="26"/>
  <c r="BN24" i="26"/>
  <c r="BO24" i="26"/>
  <c r="BP24" i="26"/>
  <c r="BQ24" i="26"/>
  <c r="BR24" i="26"/>
  <c r="BS24" i="26"/>
  <c r="BT24" i="26"/>
  <c r="AV25" i="26"/>
  <c r="AW25" i="26"/>
  <c r="AX25" i="26"/>
  <c r="AY25" i="26"/>
  <c r="AZ25" i="26"/>
  <c r="BA25" i="26"/>
  <c r="BB25" i="26"/>
  <c r="BC25" i="26"/>
  <c r="BD25" i="26"/>
  <c r="BE25" i="26"/>
  <c r="BF25" i="26"/>
  <c r="BG25" i="26"/>
  <c r="BH25" i="26"/>
  <c r="BI25" i="26"/>
  <c r="BJ25" i="26"/>
  <c r="BK25" i="26"/>
  <c r="BL25" i="26"/>
  <c r="BM25" i="26"/>
  <c r="BN25" i="26"/>
  <c r="BO25" i="26"/>
  <c r="BP25" i="26"/>
  <c r="BQ25" i="26"/>
  <c r="BR25" i="26"/>
  <c r="BS25" i="26"/>
  <c r="BT25" i="26"/>
  <c r="AV26" i="26"/>
  <c r="AW26" i="26"/>
  <c r="AX26" i="26"/>
  <c r="AY26" i="26"/>
  <c r="AZ26" i="26"/>
  <c r="BA26" i="26"/>
  <c r="BB26" i="26"/>
  <c r="BC26" i="26"/>
  <c r="BD26" i="26"/>
  <c r="BE26" i="26"/>
  <c r="BF26" i="26"/>
  <c r="BG26" i="26"/>
  <c r="BH26" i="26"/>
  <c r="BI26" i="26"/>
  <c r="BJ26" i="26"/>
  <c r="BK26" i="26"/>
  <c r="BL26" i="26"/>
  <c r="BM26" i="26"/>
  <c r="BN26" i="26"/>
  <c r="BO26" i="26"/>
  <c r="BP26" i="26"/>
  <c r="BQ26" i="26"/>
  <c r="BR26" i="26"/>
  <c r="BS26" i="26"/>
  <c r="BT26" i="26"/>
  <c r="AW28" i="26"/>
  <c r="BE28" i="26"/>
  <c r="BM28" i="26"/>
  <c r="AV29" i="26"/>
  <c r="AW29" i="26"/>
  <c r="AX29" i="26"/>
  <c r="AY29" i="26"/>
  <c r="AZ29" i="26"/>
  <c r="BA29" i="26"/>
  <c r="BB29" i="26"/>
  <c r="BC29" i="26"/>
  <c r="BD29" i="26"/>
  <c r="BE29" i="26"/>
  <c r="BF29" i="26"/>
  <c r="BG29" i="26"/>
  <c r="BH29" i="26"/>
  <c r="BI29" i="26"/>
  <c r="BJ29" i="26"/>
  <c r="BK29" i="26"/>
  <c r="BL29" i="26"/>
  <c r="BM29" i="26"/>
  <c r="BN29" i="26"/>
  <c r="BO29" i="26"/>
  <c r="BP29" i="26"/>
  <c r="BQ29" i="26"/>
  <c r="BR29" i="26"/>
  <c r="BS29" i="26"/>
  <c r="BT29" i="26"/>
  <c r="AV30" i="26"/>
  <c r="AW30" i="26"/>
  <c r="AX30" i="26"/>
  <c r="AY30" i="26"/>
  <c r="AZ30" i="26"/>
  <c r="BA30" i="26"/>
  <c r="BB30" i="26"/>
  <c r="BC30" i="26"/>
  <c r="BD30" i="26"/>
  <c r="BE30" i="26"/>
  <c r="BF30" i="26"/>
  <c r="BG30" i="26"/>
  <c r="BH30" i="26"/>
  <c r="BI30" i="26"/>
  <c r="BJ30" i="26"/>
  <c r="BK30" i="26"/>
  <c r="BL30" i="26"/>
  <c r="BM30" i="26"/>
  <c r="BN30" i="26"/>
  <c r="BO30" i="26"/>
  <c r="BP30" i="26"/>
  <c r="BQ30" i="26"/>
  <c r="BR30" i="26"/>
  <c r="BS30" i="26"/>
  <c r="BT30" i="26"/>
  <c r="AV31" i="26"/>
  <c r="AW31" i="26"/>
  <c r="AX31" i="26"/>
  <c r="AY31" i="26"/>
  <c r="AZ31" i="26"/>
  <c r="BA31" i="26"/>
  <c r="BB31" i="26"/>
  <c r="BC31" i="26"/>
  <c r="BD31" i="26"/>
  <c r="BE31" i="26"/>
  <c r="BF31" i="26"/>
  <c r="BG31" i="26"/>
  <c r="BH31" i="26"/>
  <c r="BI31" i="26"/>
  <c r="BJ31" i="26"/>
  <c r="BK31" i="26"/>
  <c r="BL31" i="26"/>
  <c r="BM31" i="26"/>
  <c r="BN31" i="26"/>
  <c r="BO31" i="26"/>
  <c r="BP31" i="26"/>
  <c r="BQ31" i="26"/>
  <c r="BR31" i="26"/>
  <c r="BS31" i="26"/>
  <c r="BT31" i="26"/>
  <c r="AV32" i="26"/>
  <c r="AW32" i="26"/>
  <c r="AX32" i="26"/>
  <c r="AY32" i="26"/>
  <c r="AZ32" i="26"/>
  <c r="BA32" i="26"/>
  <c r="BB32" i="26"/>
  <c r="BC32" i="26"/>
  <c r="BD32" i="26"/>
  <c r="BE32" i="26"/>
  <c r="BF32" i="26"/>
  <c r="BG32" i="26"/>
  <c r="BH32" i="26"/>
  <c r="BI32" i="26"/>
  <c r="BJ32" i="26"/>
  <c r="BK32" i="26"/>
  <c r="BL32" i="26"/>
  <c r="BM32" i="26"/>
  <c r="BN32" i="26"/>
  <c r="BO32" i="26"/>
  <c r="BP32" i="26"/>
  <c r="BQ32" i="26"/>
  <c r="BR32" i="26"/>
  <c r="BS32" i="26"/>
  <c r="BT32" i="26"/>
  <c r="AV33" i="26"/>
  <c r="AW33" i="26"/>
  <c r="AX33" i="26"/>
  <c r="AY33" i="26"/>
  <c r="AZ33" i="26"/>
  <c r="BA33" i="26"/>
  <c r="BB33" i="26"/>
  <c r="BC33" i="26"/>
  <c r="BD33" i="26"/>
  <c r="BE33" i="26"/>
  <c r="BF33" i="26"/>
  <c r="BG33" i="26"/>
  <c r="BH33" i="26"/>
  <c r="BI33" i="26"/>
  <c r="BJ33" i="26"/>
  <c r="BK33" i="26"/>
  <c r="BL33" i="26"/>
  <c r="BM33" i="26"/>
  <c r="BN33" i="26"/>
  <c r="BO33" i="26"/>
  <c r="BP33" i="26"/>
  <c r="BQ33" i="26"/>
  <c r="BR33" i="26"/>
  <c r="BS33" i="26"/>
  <c r="BT33" i="26"/>
  <c r="AV34" i="26"/>
  <c r="AW34" i="26"/>
  <c r="AX34" i="26"/>
  <c r="AY34" i="26"/>
  <c r="AZ34" i="26"/>
  <c r="BA34" i="26"/>
  <c r="BB34" i="26"/>
  <c r="BC34" i="26"/>
  <c r="BD34" i="26"/>
  <c r="BE34" i="26"/>
  <c r="BF34" i="26"/>
  <c r="BG34" i="26"/>
  <c r="BH34" i="26"/>
  <c r="BI34" i="26"/>
  <c r="BJ34" i="26"/>
  <c r="BK34" i="26"/>
  <c r="BL34" i="26"/>
  <c r="BM34" i="26"/>
  <c r="BN34" i="26"/>
  <c r="BO34" i="26"/>
  <c r="BP34" i="26"/>
  <c r="BQ34" i="26"/>
  <c r="BR34" i="26"/>
  <c r="BS34" i="26"/>
  <c r="BT34" i="26"/>
  <c r="AV35" i="26"/>
  <c r="AW35" i="26"/>
  <c r="AX35" i="26"/>
  <c r="AY35" i="26"/>
  <c r="AZ35" i="26"/>
  <c r="BA35" i="26"/>
  <c r="BB35" i="26"/>
  <c r="BC35" i="26"/>
  <c r="BD35" i="26"/>
  <c r="BE35" i="26"/>
  <c r="BF35" i="26"/>
  <c r="BG35" i="26"/>
  <c r="BH35" i="26"/>
  <c r="BI35" i="26"/>
  <c r="BJ35" i="26"/>
  <c r="BK35" i="26"/>
  <c r="BL35" i="26"/>
  <c r="BM35" i="26"/>
  <c r="BN35" i="26"/>
  <c r="BO35" i="26"/>
  <c r="BP35" i="26"/>
  <c r="BQ35" i="26"/>
  <c r="BR35" i="26"/>
  <c r="BS35" i="26"/>
  <c r="BT35" i="26"/>
  <c r="AV36" i="26"/>
  <c r="AW36" i="26"/>
  <c r="AX36" i="26"/>
  <c r="AY36" i="26"/>
  <c r="AZ36" i="26"/>
  <c r="BA36" i="26"/>
  <c r="BB36" i="26"/>
  <c r="BC36" i="26"/>
  <c r="BD36" i="26"/>
  <c r="BE36" i="26"/>
  <c r="BF36" i="26"/>
  <c r="BG36" i="26"/>
  <c r="BH36" i="26"/>
  <c r="BI36" i="26"/>
  <c r="BJ36" i="26"/>
  <c r="BK36" i="26"/>
  <c r="BL36" i="26"/>
  <c r="BM36" i="26"/>
  <c r="BN36" i="26"/>
  <c r="BO36" i="26"/>
  <c r="BP36" i="26"/>
  <c r="BQ36" i="26"/>
  <c r="BR36" i="26"/>
  <c r="BS36" i="26"/>
  <c r="BT36" i="26"/>
  <c r="AV37" i="26"/>
  <c r="AW37" i="26"/>
  <c r="AX37" i="26"/>
  <c r="AY37" i="26"/>
  <c r="AZ37" i="26"/>
  <c r="BA37" i="26"/>
  <c r="BB37" i="26"/>
  <c r="BC37" i="26"/>
  <c r="BD37" i="26"/>
  <c r="BE37" i="26"/>
  <c r="BF37" i="26"/>
  <c r="BG37" i="26"/>
  <c r="BH37" i="26"/>
  <c r="BI37" i="26"/>
  <c r="BJ37" i="26"/>
  <c r="BK37" i="26"/>
  <c r="BL37" i="26"/>
  <c r="BM37" i="26"/>
  <c r="BN37" i="26"/>
  <c r="BO37" i="26"/>
  <c r="BP37" i="26"/>
  <c r="BQ37" i="26"/>
  <c r="BR37" i="26"/>
  <c r="BS37" i="26"/>
  <c r="BT37" i="26"/>
  <c r="AV38" i="26"/>
  <c r="AW38" i="26"/>
  <c r="AX38" i="26"/>
  <c r="AY38" i="26"/>
  <c r="AZ38" i="26"/>
  <c r="BA38" i="26"/>
  <c r="BB38" i="26"/>
  <c r="BC38" i="26"/>
  <c r="BD38" i="26"/>
  <c r="BE38" i="26"/>
  <c r="BF38" i="26"/>
  <c r="BG38" i="26"/>
  <c r="BH38" i="26"/>
  <c r="BI38" i="26"/>
  <c r="BJ38" i="26"/>
  <c r="BK38" i="26"/>
  <c r="BL38" i="26"/>
  <c r="BM38" i="26"/>
  <c r="BN38" i="26"/>
  <c r="BO38" i="26"/>
  <c r="BP38" i="26"/>
  <c r="BQ38" i="26"/>
  <c r="BR38" i="26"/>
  <c r="BS38" i="26"/>
  <c r="BT38" i="26"/>
  <c r="AL5" i="26"/>
  <c r="AC5" i="26"/>
  <c r="AE5" i="26"/>
  <c r="Q5" i="26"/>
  <c r="S5" i="26"/>
  <c r="P41" i="4"/>
  <c r="P43" i="26" s="1"/>
  <c r="AK41" i="4"/>
  <c r="Q43" i="26" s="1"/>
  <c r="AM41" i="4"/>
  <c r="R43" i="26" s="1"/>
  <c r="BF41" i="4"/>
  <c r="S43" i="26" s="1"/>
  <c r="BG41" i="4"/>
  <c r="T43" i="26" s="1"/>
  <c r="BH41" i="4"/>
  <c r="U43" i="26" s="1"/>
  <c r="Q41" i="4"/>
  <c r="X43" i="26" s="1"/>
  <c r="R41" i="4"/>
  <c r="Y43" i="26" s="1"/>
  <c r="S41" i="4"/>
  <c r="Z43" i="26" s="1"/>
  <c r="T41" i="4"/>
  <c r="AA43" i="26" s="1"/>
  <c r="AD41" i="4"/>
  <c r="AB43" i="26" s="1"/>
  <c r="AI41" i="4"/>
  <c r="AC43" i="26" s="1"/>
  <c r="AU41" i="4"/>
  <c r="AD43" i="26" s="1"/>
  <c r="AV41" i="4"/>
  <c r="AE43" i="26" s="1"/>
  <c r="AW41" i="4"/>
  <c r="AF43" i="26" s="1"/>
  <c r="AX41" i="4"/>
  <c r="AG43" i="26" s="1"/>
  <c r="BD41" i="4"/>
  <c r="AH43" i="26" s="1"/>
  <c r="BE41" i="4"/>
  <c r="AI43" i="26" s="1"/>
  <c r="AA41" i="4"/>
  <c r="AL43" i="26" s="1"/>
  <c r="AB41" i="4"/>
  <c r="AM43" i="26" s="1"/>
  <c r="AC41" i="4"/>
  <c r="AN43" i="26" s="1"/>
  <c r="AL41" i="4"/>
  <c r="AO43" i="26" s="1"/>
  <c r="AO41" i="4"/>
  <c r="AP43" i="26" s="1"/>
  <c r="AP41" i="4"/>
  <c r="AQ43" i="26" s="1"/>
  <c r="AQ41" i="4"/>
  <c r="AR43" i="26" s="1"/>
  <c r="AR41" i="4"/>
  <c r="AS43" i="26" s="1"/>
  <c r="J41" i="4"/>
  <c r="AV43" i="26" s="1"/>
  <c r="K41" i="4"/>
  <c r="AW43" i="26" s="1"/>
  <c r="L41" i="4"/>
  <c r="AX43" i="26" s="1"/>
  <c r="M41" i="4"/>
  <c r="AY43" i="26" s="1"/>
  <c r="N41" i="4"/>
  <c r="AZ43" i="26" s="1"/>
  <c r="O41" i="4"/>
  <c r="BA43" i="26" s="1"/>
  <c r="U41" i="4"/>
  <c r="BB43" i="26" s="1"/>
  <c r="V41" i="4"/>
  <c r="BC43" i="26" s="1"/>
  <c r="W41" i="4"/>
  <c r="BD43" i="26" s="1"/>
  <c r="X41" i="4"/>
  <c r="BE43" i="26" s="1"/>
  <c r="Y41" i="4"/>
  <c r="BF43" i="26" s="1"/>
  <c r="Z41" i="4"/>
  <c r="BG43" i="26" s="1"/>
  <c r="AE41" i="4"/>
  <c r="BH43" i="26" s="1"/>
  <c r="AF41" i="4"/>
  <c r="BI43" i="26" s="1"/>
  <c r="AG41" i="4"/>
  <c r="BJ43" i="26" s="1"/>
  <c r="AH41" i="4"/>
  <c r="BK43" i="26" s="1"/>
  <c r="AJ41" i="4"/>
  <c r="BL43" i="26" s="1"/>
  <c r="AN41" i="4"/>
  <c r="BM43" i="26" s="1"/>
  <c r="AS41" i="4"/>
  <c r="BN43" i="26" s="1"/>
  <c r="AT41" i="4"/>
  <c r="BO43" i="26" s="1"/>
  <c r="AY41" i="4"/>
  <c r="BP43" i="26" s="1"/>
  <c r="AZ41" i="4"/>
  <c r="BQ43" i="26" s="1"/>
  <c r="BA41" i="4"/>
  <c r="BR43" i="26" s="1"/>
  <c r="BB41" i="4"/>
  <c r="BS43" i="26" s="1"/>
  <c r="BC41" i="4"/>
  <c r="BT43" i="26" s="1"/>
  <c r="AP38" i="4"/>
  <c r="AQ38" i="4"/>
  <c r="AR38" i="4"/>
  <c r="AP39" i="4"/>
  <c r="AQ41" i="26" s="1"/>
  <c r="AQ39" i="4"/>
  <c r="AR41" i="26" s="1"/>
  <c r="AR39" i="4"/>
  <c r="AS41" i="26" s="1"/>
  <c r="AP42" i="4"/>
  <c r="AQ44" i="26" s="1"/>
  <c r="AQ42" i="4"/>
  <c r="AR44" i="26" s="1"/>
  <c r="AR42" i="4"/>
  <c r="AS44" i="26" s="1"/>
  <c r="AO38" i="4"/>
  <c r="AO43" i="4" s="1"/>
  <c r="AO39" i="4"/>
  <c r="AP41" i="26" s="1"/>
  <c r="AO42" i="4"/>
  <c r="AP44" i="26" s="1"/>
  <c r="AL38" i="4"/>
  <c r="AL43" i="4" s="1"/>
  <c r="AL39" i="4"/>
  <c r="AO41" i="26" s="1"/>
  <c r="AL42" i="4"/>
  <c r="AO44" i="26" s="1"/>
  <c r="AB38" i="4"/>
  <c r="AC38" i="4"/>
  <c r="AB39" i="4"/>
  <c r="AM41" i="26" s="1"/>
  <c r="AC39" i="4"/>
  <c r="AN41" i="26" s="1"/>
  <c r="AB42" i="4"/>
  <c r="AM44" i="26" s="1"/>
  <c r="AC42" i="4"/>
  <c r="AN44" i="26" s="1"/>
  <c r="AN46" i="26"/>
  <c r="AA38" i="4"/>
  <c r="AA43" i="4" s="1"/>
  <c r="AA39" i="4"/>
  <c r="AL41" i="26" s="1"/>
  <c r="AA42" i="4"/>
  <c r="AL44" i="26" s="1"/>
  <c r="BE38" i="4"/>
  <c r="BE39" i="4"/>
  <c r="AI41" i="26" s="1"/>
  <c r="BE42" i="4"/>
  <c r="AI44" i="26" s="1"/>
  <c r="BD38" i="4"/>
  <c r="BD43" i="4" s="1"/>
  <c r="BD39" i="4"/>
  <c r="AH41" i="26" s="1"/>
  <c r="BD42" i="4"/>
  <c r="AH44" i="26" s="1"/>
  <c r="AV38" i="4"/>
  <c r="AW38" i="4"/>
  <c r="AX38" i="4"/>
  <c r="AV39" i="4"/>
  <c r="AE41" i="26" s="1"/>
  <c r="AW39" i="4"/>
  <c r="AF41" i="26" s="1"/>
  <c r="AX39" i="4"/>
  <c r="AG41" i="26" s="1"/>
  <c r="AV42" i="4"/>
  <c r="AE44" i="26" s="1"/>
  <c r="AW42" i="4"/>
  <c r="AF44" i="26" s="1"/>
  <c r="AX42" i="4"/>
  <c r="AG44" i="26" s="1"/>
  <c r="AU38" i="4"/>
  <c r="AU43" i="4" s="1"/>
  <c r="AU39" i="4"/>
  <c r="AD41" i="26" s="1"/>
  <c r="AU42" i="4"/>
  <c r="AD44" i="26" s="1"/>
  <c r="AI38" i="4"/>
  <c r="AI39" i="4"/>
  <c r="AC41" i="26" s="1"/>
  <c r="AI42" i="4"/>
  <c r="AC44" i="26" s="1"/>
  <c r="AD38" i="4"/>
  <c r="AD43" i="4" s="1"/>
  <c r="AD39" i="4"/>
  <c r="AB41" i="26" s="1"/>
  <c r="AD42" i="4"/>
  <c r="AB44" i="26" s="1"/>
  <c r="R38" i="4"/>
  <c r="S38" i="4"/>
  <c r="T38" i="4"/>
  <c r="R39" i="4"/>
  <c r="Y41" i="26" s="1"/>
  <c r="S39" i="4"/>
  <c r="Z41" i="26" s="1"/>
  <c r="T39" i="4"/>
  <c r="AA41" i="26" s="1"/>
  <c r="R42" i="4"/>
  <c r="Y44" i="26" s="1"/>
  <c r="S42" i="4"/>
  <c r="Z44" i="26" s="1"/>
  <c r="T42" i="4"/>
  <c r="AA44" i="26" s="1"/>
  <c r="Q38" i="4"/>
  <c r="Q43" i="4" s="1"/>
  <c r="Q39" i="4"/>
  <c r="X41" i="26" s="1"/>
  <c r="Q42" i="4"/>
  <c r="X44" i="26" s="1"/>
  <c r="BG38" i="4"/>
  <c r="BH38" i="4"/>
  <c r="BG39" i="4"/>
  <c r="T41" i="26" s="1"/>
  <c r="BH39" i="4"/>
  <c r="U41" i="26" s="1"/>
  <c r="BG42" i="4"/>
  <c r="T44" i="26" s="1"/>
  <c r="BH42" i="4"/>
  <c r="U44" i="26" s="1"/>
  <c r="BF38" i="4"/>
  <c r="BF39" i="4"/>
  <c r="S41" i="26" s="1"/>
  <c r="BF42" i="4"/>
  <c r="S44" i="26" s="1"/>
  <c r="AM38" i="4"/>
  <c r="AM43" i="4" s="1"/>
  <c r="AM39" i="4"/>
  <c r="R41" i="26" s="1"/>
  <c r="AM42" i="4"/>
  <c r="R44" i="26" s="1"/>
  <c r="AK38" i="4"/>
  <c r="AK43" i="4" s="1"/>
  <c r="AK39" i="4"/>
  <c r="Q41" i="26" s="1"/>
  <c r="AK42" i="4"/>
  <c r="Q44" i="26" s="1"/>
  <c r="P38" i="4"/>
  <c r="P43" i="4" s="1"/>
  <c r="P39" i="4"/>
  <c r="P41" i="26" s="1"/>
  <c r="P42" i="4"/>
  <c r="P44" i="26" s="1"/>
  <c r="AZ38" i="4"/>
  <c r="BQ40" i="26"/>
  <c r="BA38" i="4"/>
  <c r="BR40" i="26" s="1"/>
  <c r="BB38" i="4"/>
  <c r="BS40" i="26"/>
  <c r="BC38" i="4"/>
  <c r="BT40" i="26"/>
  <c r="AZ39" i="4"/>
  <c r="BQ41" i="26" s="1"/>
  <c r="BA39" i="4"/>
  <c r="BR41" i="26" s="1"/>
  <c r="BB39" i="4"/>
  <c r="BS41" i="26" s="1"/>
  <c r="BC39" i="4"/>
  <c r="BT41" i="26" s="1"/>
  <c r="AZ42" i="4"/>
  <c r="BQ44" i="26" s="1"/>
  <c r="BA42" i="4"/>
  <c r="BR44" i="26" s="1"/>
  <c r="BB42" i="4"/>
  <c r="BS44" i="26" s="1"/>
  <c r="BC42" i="4"/>
  <c r="BT44" i="26" s="1"/>
  <c r="AY38" i="4"/>
  <c r="AY39" i="4"/>
  <c r="BP41" i="26" s="1"/>
  <c r="AY42" i="4"/>
  <c r="BP44" i="26" s="1"/>
  <c r="AS38" i="4"/>
  <c r="AS39" i="4"/>
  <c r="BN41" i="26" s="1"/>
  <c r="AT42" i="4"/>
  <c r="BO44" i="26" s="1"/>
  <c r="AT39" i="4"/>
  <c r="BO41" i="26" s="1"/>
  <c r="AT38" i="4"/>
  <c r="BO40" i="26"/>
  <c r="AS42" i="4"/>
  <c r="BN44" i="26" s="1"/>
  <c r="AN38" i="4"/>
  <c r="AN39" i="4"/>
  <c r="BM41" i="26" s="1"/>
  <c r="AN42" i="4"/>
  <c r="BM44" i="26" s="1"/>
  <c r="BM40" i="26"/>
  <c r="V38" i="4"/>
  <c r="BC40" i="26"/>
  <c r="W38" i="4"/>
  <c r="W43" i="4" s="1"/>
  <c r="X38" i="4"/>
  <c r="BE40" i="26"/>
  <c r="Y38" i="4"/>
  <c r="BF40" i="26"/>
  <c r="Z38" i="4"/>
  <c r="Z43" i="4" s="1"/>
  <c r="BG40" i="26"/>
  <c r="V39" i="4"/>
  <c r="BC41" i="26" s="1"/>
  <c r="W39" i="4"/>
  <c r="BD41" i="26" s="1"/>
  <c r="X39" i="4"/>
  <c r="BE41" i="26" s="1"/>
  <c r="Y39" i="4"/>
  <c r="Z39" i="4"/>
  <c r="BG41" i="26" s="1"/>
  <c r="V42" i="4"/>
  <c r="BC44" i="26" s="1"/>
  <c r="W42" i="4"/>
  <c r="BD44" i="26" s="1"/>
  <c r="X42" i="4"/>
  <c r="BE44" i="26" s="1"/>
  <c r="Y42" i="4"/>
  <c r="BF44" i="26" s="1"/>
  <c r="Z42" i="4"/>
  <c r="BG44" i="26" s="1"/>
  <c r="U38" i="4"/>
  <c r="U39" i="4"/>
  <c r="BB41" i="26" s="1"/>
  <c r="U42" i="4"/>
  <c r="BB44" i="26" s="1"/>
  <c r="BB40" i="26"/>
  <c r="AJ38" i="4"/>
  <c r="AJ39" i="4"/>
  <c r="BL41" i="26" s="1"/>
  <c r="AJ42" i="4"/>
  <c r="BL44" i="26" s="1"/>
  <c r="AF38" i="4"/>
  <c r="BI40" i="26"/>
  <c r="AG38" i="4"/>
  <c r="AG43" i="4" s="1"/>
  <c r="BJ40" i="26"/>
  <c r="AH38" i="4"/>
  <c r="AH43" i="4" s="1"/>
  <c r="BK40" i="26"/>
  <c r="AF39" i="4"/>
  <c r="BI41" i="26" s="1"/>
  <c r="AG39" i="4"/>
  <c r="BJ41" i="26" s="1"/>
  <c r="AH39" i="4"/>
  <c r="BK41" i="26" s="1"/>
  <c r="AF42" i="4"/>
  <c r="BI44" i="26" s="1"/>
  <c r="AG42" i="4"/>
  <c r="BJ44" i="26" s="1"/>
  <c r="AH42" i="4"/>
  <c r="BK44" i="26" s="1"/>
  <c r="AE38" i="4"/>
  <c r="AE39" i="4"/>
  <c r="BH41" i="26" s="1"/>
  <c r="AE42" i="4"/>
  <c r="BH44" i="26" s="1"/>
  <c r="K38" i="4"/>
  <c r="K43" i="4" s="1"/>
  <c r="AW40" i="26"/>
  <c r="L38" i="4"/>
  <c r="AX40" i="26"/>
  <c r="M38" i="4"/>
  <c r="AY40" i="26"/>
  <c r="N38" i="4"/>
  <c r="AZ40" i="26" s="1"/>
  <c r="O38" i="4"/>
  <c r="BA40" i="26" s="1"/>
  <c r="K39" i="4"/>
  <c r="AW41" i="26" s="1"/>
  <c r="L39" i="4"/>
  <c r="AX41" i="26" s="1"/>
  <c r="M39" i="4"/>
  <c r="AY41" i="26" s="1"/>
  <c r="N39" i="4"/>
  <c r="AZ41" i="26" s="1"/>
  <c r="O39" i="4"/>
  <c r="BA41" i="26" s="1"/>
  <c r="K42" i="4"/>
  <c r="AW44" i="26" s="1"/>
  <c r="L42" i="4"/>
  <c r="AX44" i="26" s="1"/>
  <c r="M42" i="4"/>
  <c r="AY44" i="26" s="1"/>
  <c r="N42" i="4"/>
  <c r="AZ44" i="26" s="1"/>
  <c r="O42" i="4"/>
  <c r="BA44" i="26" s="1"/>
  <c r="J38" i="4"/>
  <c r="J39" i="4"/>
  <c r="AV41" i="26" s="1"/>
  <c r="J42" i="4"/>
  <c r="AV44" i="26" s="1"/>
  <c r="BC48" i="4"/>
  <c r="BD48" i="4" s="1"/>
  <c r="BC47" i="4"/>
  <c r="BD47" i="4" s="1"/>
  <c r="Y47" i="26"/>
  <c r="Z47" i="26"/>
  <c r="AA47" i="26"/>
  <c r="AB47" i="26"/>
  <c r="AC47" i="26"/>
  <c r="AD47" i="26"/>
  <c r="X47" i="26"/>
  <c r="U47" i="26"/>
  <c r="T47" i="26"/>
  <c r="A1358" i="32"/>
  <c r="A1317" i="32"/>
  <c r="A1276" i="32"/>
  <c r="A1235" i="32"/>
  <c r="A1194" i="32"/>
  <c r="A1153" i="32"/>
  <c r="A1112" i="32"/>
  <c r="A1071" i="32"/>
  <c r="A1030" i="32"/>
  <c r="A989" i="32"/>
  <c r="A948" i="32"/>
  <c r="A907" i="32"/>
  <c r="A866" i="32"/>
  <c r="A825" i="32"/>
  <c r="A784" i="32"/>
  <c r="A743" i="32"/>
  <c r="A702" i="32"/>
  <c r="A661" i="32"/>
  <c r="A620" i="32"/>
  <c r="A579" i="32"/>
  <c r="A538" i="32"/>
  <c r="A497" i="32"/>
  <c r="A456" i="32"/>
  <c r="A415" i="32"/>
  <c r="A374" i="32"/>
  <c r="A333" i="32"/>
  <c r="A292" i="32"/>
  <c r="A251" i="32"/>
  <c r="A210" i="32"/>
  <c r="A169" i="32"/>
  <c r="A128" i="32"/>
  <c r="A87" i="32"/>
  <c r="A46" i="32"/>
  <c r="A1357" i="32"/>
  <c r="A1316" i="32"/>
  <c r="A1275" i="32"/>
  <c r="A1234" i="32"/>
  <c r="A1193" i="32"/>
  <c r="A1152" i="32"/>
  <c r="A1111" i="32"/>
  <c r="A1070" i="32"/>
  <c r="A1029" i="32"/>
  <c r="A988" i="32"/>
  <c r="A947" i="32"/>
  <c r="A906" i="32"/>
  <c r="A865" i="32"/>
  <c r="A824" i="32"/>
  <c r="A783" i="32"/>
  <c r="A742" i="32"/>
  <c r="A701" i="32"/>
  <c r="A660" i="32"/>
  <c r="A619" i="32"/>
  <c r="A578" i="32"/>
  <c r="A537" i="32"/>
  <c r="A496" i="32"/>
  <c r="A455" i="32"/>
  <c r="A414" i="32"/>
  <c r="A373" i="32"/>
  <c r="A332" i="32"/>
  <c r="A291" i="32"/>
  <c r="A250" i="32"/>
  <c r="A209" i="32"/>
  <c r="A168" i="32"/>
  <c r="A127" i="32"/>
  <c r="A86" i="32"/>
  <c r="A45" i="32"/>
  <c r="A1363" i="32"/>
  <c r="A1361" i="32"/>
  <c r="A1355" i="32"/>
  <c r="A1322" i="32"/>
  <c r="A1320" i="32"/>
  <c r="A1314" i="32"/>
  <c r="A1281" i="32"/>
  <c r="A1279" i="32"/>
  <c r="A1273" i="32"/>
  <c r="A1240" i="32"/>
  <c r="A1238" i="32"/>
  <c r="A1232" i="32"/>
  <c r="A1199" i="32"/>
  <c r="A1197" i="32"/>
  <c r="A1191" i="32"/>
  <c r="A1158" i="32"/>
  <c r="A1156" i="32"/>
  <c r="A1150" i="32"/>
  <c r="A1117" i="32"/>
  <c r="A1115" i="32"/>
  <c r="A1109" i="32"/>
  <c r="A1076" i="32"/>
  <c r="A1074" i="32"/>
  <c r="A1068" i="32"/>
  <c r="A1035" i="32"/>
  <c r="A1033" i="32"/>
  <c r="A1027" i="32"/>
  <c r="A994" i="32"/>
  <c r="A992" i="32"/>
  <c r="A986" i="32"/>
  <c r="A953" i="32"/>
  <c r="A951" i="32"/>
  <c r="A945" i="32"/>
  <c r="A912" i="32"/>
  <c r="A910" i="32"/>
  <c r="A904" i="32"/>
  <c r="A871" i="32"/>
  <c r="A869" i="32"/>
  <c r="A863" i="32"/>
  <c r="A830" i="32"/>
  <c r="A828" i="32"/>
  <c r="A822" i="32"/>
  <c r="A789" i="32"/>
  <c r="A787" i="32"/>
  <c r="A781" i="32"/>
  <c r="A748" i="32"/>
  <c r="A746" i="32"/>
  <c r="A740" i="32"/>
  <c r="A707" i="32"/>
  <c r="A705" i="32"/>
  <c r="A699" i="32"/>
  <c r="A666" i="32"/>
  <c r="A664" i="32"/>
  <c r="A658" i="32"/>
  <c r="A625" i="32"/>
  <c r="A623" i="32"/>
  <c r="A617" i="32"/>
  <c r="A584" i="32"/>
  <c r="A582" i="32"/>
  <c r="A576" i="32"/>
  <c r="A543" i="32"/>
  <c r="A541" i="32"/>
  <c r="A535" i="32"/>
  <c r="A502" i="32"/>
  <c r="A500" i="32"/>
  <c r="A494" i="32"/>
  <c r="A461" i="32"/>
  <c r="A459" i="32"/>
  <c r="A453" i="32"/>
  <c r="A420" i="32"/>
  <c r="A418" i="32"/>
  <c r="A412" i="32"/>
  <c r="A379" i="32"/>
  <c r="A377" i="32"/>
  <c r="A371" i="32"/>
  <c r="A338" i="32"/>
  <c r="A336" i="32"/>
  <c r="A330" i="32"/>
  <c r="A297" i="32"/>
  <c r="A295" i="32"/>
  <c r="A289" i="32"/>
  <c r="A256" i="32"/>
  <c r="A254" i="32"/>
  <c r="A248" i="32"/>
  <c r="A215" i="32"/>
  <c r="A213" i="32"/>
  <c r="A207" i="32"/>
  <c r="A174" i="32"/>
  <c r="A172" i="32"/>
  <c r="A166" i="32"/>
  <c r="A133" i="32"/>
  <c r="A131" i="32"/>
  <c r="A125" i="32"/>
  <c r="A92" i="32"/>
  <c r="A90" i="32"/>
  <c r="A84" i="32"/>
  <c r="A51" i="32"/>
  <c r="A49" i="32"/>
  <c r="A43" i="32"/>
  <c r="A10" i="32"/>
  <c r="A8" i="32"/>
  <c r="A2" i="32"/>
  <c r="A2" i="28"/>
  <c r="B1" i="26"/>
  <c r="BI37" i="4"/>
  <c r="Q47" i="26"/>
  <c r="R47" i="26"/>
  <c r="S47" i="26"/>
  <c r="P47" i="26"/>
  <c r="BT47" i="26"/>
  <c r="BO47" i="26"/>
  <c r="AV47" i="26"/>
  <c r="AS47" i="26"/>
  <c r="AN47" i="26"/>
  <c r="AM47" i="26"/>
  <c r="AL47" i="26"/>
  <c r="B5" i="26"/>
  <c r="D5" i="26"/>
  <c r="B6" i="26"/>
  <c r="D6" i="26"/>
  <c r="D7" i="26"/>
  <c r="D8" i="26"/>
  <c r="D9" i="26"/>
  <c r="D10" i="26"/>
  <c r="D11" i="26"/>
  <c r="D12" i="26"/>
  <c r="D13" i="26"/>
  <c r="D14" i="26"/>
  <c r="D15" i="26"/>
  <c r="D16" i="26"/>
  <c r="D17" i="26"/>
  <c r="D18" i="26"/>
  <c r="D19" i="26"/>
  <c r="D20" i="26"/>
  <c r="D21" i="26"/>
  <c r="D22" i="26"/>
  <c r="D23" i="26"/>
  <c r="D24" i="26"/>
  <c r="D25" i="26"/>
  <c r="D26" i="26"/>
  <c r="D27" i="26"/>
  <c r="D28" i="26"/>
  <c r="D29" i="26"/>
  <c r="D30" i="26"/>
  <c r="D31" i="26"/>
  <c r="D32" i="26"/>
  <c r="D33" i="26"/>
  <c r="D34" i="26"/>
  <c r="D35" i="26"/>
  <c r="D36" i="26"/>
  <c r="D37" i="26"/>
  <c r="D38" i="26"/>
  <c r="D4" i="4"/>
  <c r="D5" i="4"/>
  <c r="D6" i="4"/>
  <c r="D7" i="4"/>
  <c r="D8" i="4"/>
  <c r="D9" i="4"/>
  <c r="D10" i="4"/>
  <c r="D11" i="4"/>
  <c r="D12" i="4"/>
  <c r="D13" i="4"/>
  <c r="D14" i="4"/>
  <c r="D15" i="4"/>
  <c r="D16" i="4"/>
  <c r="D17" i="4"/>
  <c r="D18" i="4"/>
  <c r="D19" i="4"/>
  <c r="D20" i="4"/>
  <c r="D21" i="4"/>
  <c r="D22" i="4"/>
  <c r="D23" i="4"/>
  <c r="D24" i="4"/>
  <c r="D25" i="4"/>
  <c r="D26" i="4"/>
  <c r="D27" i="4"/>
  <c r="D28" i="4"/>
  <c r="D29" i="4"/>
  <c r="D30" i="4"/>
  <c r="D31" i="4"/>
  <c r="D32" i="4"/>
  <c r="D33" i="4"/>
  <c r="D34" i="4"/>
  <c r="D35" i="4"/>
  <c r="D36" i="4"/>
  <c r="C4" i="4"/>
  <c r="C5" i="4"/>
  <c r="C6" i="4"/>
  <c r="C7" i="4"/>
  <c r="C8" i="4"/>
  <c r="C9" i="4"/>
  <c r="C10" i="4"/>
  <c r="C11" i="4"/>
  <c r="C12" i="4"/>
  <c r="C13" i="4"/>
  <c r="C14" i="4"/>
  <c r="C15" i="4"/>
  <c r="C16" i="4"/>
  <c r="C17" i="4"/>
  <c r="C18" i="4"/>
  <c r="C19" i="4"/>
  <c r="C20" i="4"/>
  <c r="C21" i="4"/>
  <c r="C22" i="4"/>
  <c r="C23" i="4"/>
  <c r="C24" i="4"/>
  <c r="C25" i="4"/>
  <c r="C26" i="4"/>
  <c r="C27" i="4"/>
  <c r="C28" i="4"/>
  <c r="C29" i="4"/>
  <c r="C30" i="4"/>
  <c r="C31" i="4"/>
  <c r="C32" i="4"/>
  <c r="C33" i="4"/>
  <c r="C34" i="4"/>
  <c r="C35" i="4"/>
  <c r="C36" i="4"/>
  <c r="D3" i="4"/>
  <c r="C3" i="4"/>
  <c r="A43" i="28"/>
  <c r="A42" i="28"/>
  <c r="A41" i="28"/>
  <c r="A40" i="28"/>
  <c r="A39" i="28"/>
  <c r="A38" i="28"/>
  <c r="A37" i="28"/>
  <c r="A36" i="28"/>
  <c r="A35" i="28"/>
  <c r="A34" i="28"/>
  <c r="A33" i="28"/>
  <c r="A32" i="28"/>
  <c r="A31" i="28"/>
  <c r="A29" i="28"/>
  <c r="A28" i="28"/>
  <c r="A27" i="28"/>
  <c r="A26" i="28"/>
  <c r="A25" i="28"/>
  <c r="A24" i="28"/>
  <c r="A23" i="28"/>
  <c r="A22" i="28"/>
  <c r="A21" i="28"/>
  <c r="A20" i="28"/>
  <c r="A19" i="28"/>
  <c r="A18" i="28"/>
  <c r="A17" i="28"/>
  <c r="A16" i="28"/>
  <c r="A15" i="28"/>
  <c r="A14" i="28"/>
  <c r="A13" i="28"/>
  <c r="A12" i="28"/>
  <c r="A11" i="28"/>
  <c r="A10" i="28"/>
  <c r="A9" i="28"/>
  <c r="A8" i="28"/>
  <c r="A7" i="28"/>
  <c r="A6" i="28"/>
  <c r="A5" i="28"/>
  <c r="A4" i="28"/>
  <c r="A3" i="28"/>
  <c r="J43" i="4" l="1"/>
  <c r="I54" i="35" s="1"/>
  <c r="B25" i="28"/>
  <c r="I78" i="35"/>
  <c r="B39" i="28"/>
  <c r="I93" i="35"/>
  <c r="B29" i="28"/>
  <c r="I82" i="35"/>
  <c r="B15" i="28"/>
  <c r="I67" i="35"/>
  <c r="B31" i="28"/>
  <c r="I84" i="35"/>
  <c r="B22" i="28"/>
  <c r="I75" i="35"/>
  <c r="B19" i="28"/>
  <c r="I71" i="35"/>
  <c r="B33" i="28"/>
  <c r="I86" i="35"/>
  <c r="B3" i="28"/>
  <c r="I55" i="35"/>
  <c r="B8" i="28"/>
  <c r="I60" i="35"/>
  <c r="B48" i="28"/>
  <c r="I103" i="35"/>
  <c r="B30" i="28"/>
  <c r="I83" i="35"/>
  <c r="B18" i="28"/>
  <c r="I70" i="35"/>
  <c r="B26" i="28"/>
  <c r="I79" i="35"/>
  <c r="B9" i="28"/>
  <c r="I61" i="35"/>
  <c r="AF40" i="26"/>
  <c r="AW43" i="4"/>
  <c r="AY46" i="26"/>
  <c r="M43" i="4"/>
  <c r="AE43" i="4"/>
  <c r="AJ43" i="4"/>
  <c r="V43" i="4"/>
  <c r="AT43" i="4"/>
  <c r="AY43" i="4"/>
  <c r="AZ43" i="4"/>
  <c r="AE40" i="26"/>
  <c r="AV43" i="4"/>
  <c r="AM40" i="26"/>
  <c r="AB43" i="4"/>
  <c r="BH43" i="4"/>
  <c r="AQ40" i="26"/>
  <c r="AP43" i="4"/>
  <c r="L43" i="4"/>
  <c r="Y43" i="4"/>
  <c r="BT46" i="26"/>
  <c r="BC43" i="4"/>
  <c r="T40" i="26"/>
  <c r="BG43" i="4"/>
  <c r="AN40" i="26"/>
  <c r="AC43" i="4"/>
  <c r="AF43" i="4"/>
  <c r="U43" i="4"/>
  <c r="X43" i="4"/>
  <c r="AN43" i="4"/>
  <c r="AS43" i="4"/>
  <c r="BB43" i="4"/>
  <c r="BF43" i="4"/>
  <c r="AA40" i="26"/>
  <c r="T43" i="4"/>
  <c r="AI43" i="4"/>
  <c r="O43" i="4"/>
  <c r="AV40" i="26"/>
  <c r="BH40" i="26"/>
  <c r="BL40" i="26"/>
  <c r="BD40" i="26"/>
  <c r="BN40" i="26"/>
  <c r="BP40" i="26"/>
  <c r="Z40" i="26"/>
  <c r="S43" i="4"/>
  <c r="AS40" i="26"/>
  <c r="AR43" i="4"/>
  <c r="N43" i="4"/>
  <c r="BA43" i="4"/>
  <c r="Y40" i="26"/>
  <c r="R43" i="4"/>
  <c r="AG40" i="26"/>
  <c r="AX43" i="4"/>
  <c r="AI40" i="26"/>
  <c r="BE43" i="4"/>
  <c r="AR40" i="26"/>
  <c r="AQ43" i="4"/>
  <c r="Q358" i="32"/>
  <c r="R358" i="32" s="1"/>
  <c r="Q317" i="32"/>
  <c r="R317" i="32" s="1"/>
  <c r="Q235" i="32"/>
  <c r="R235" i="32" s="1"/>
  <c r="Q194" i="32"/>
  <c r="R194" i="32" s="1"/>
  <c r="AL35" i="26"/>
  <c r="AQ9" i="26"/>
  <c r="AA9" i="26"/>
  <c r="AG35" i="26"/>
  <c r="AR25" i="26"/>
  <c r="AN9" i="26"/>
  <c r="Y9" i="26"/>
  <c r="BU37" i="26"/>
  <c r="L37" i="26" s="1"/>
  <c r="AC35" i="26"/>
  <c r="AI25" i="26"/>
  <c r="AS21" i="26"/>
  <c r="AN10" i="26"/>
  <c r="AM9" i="26"/>
  <c r="T9" i="26"/>
  <c r="T38" i="26"/>
  <c r="AA35" i="26"/>
  <c r="AR32" i="26"/>
  <c r="Y31" i="26"/>
  <c r="AQ27" i="26"/>
  <c r="P27" i="26"/>
  <c r="AF25" i="26"/>
  <c r="P24" i="26"/>
  <c r="AN21" i="26"/>
  <c r="T20" i="26"/>
  <c r="AI13" i="26"/>
  <c r="AL11" i="26"/>
  <c r="AL10" i="26"/>
  <c r="AI9" i="26"/>
  <c r="S9" i="26"/>
  <c r="BK8" i="26"/>
  <c r="Q850" i="32"/>
  <c r="R850" i="32" s="1"/>
  <c r="Q686" i="32"/>
  <c r="R686" i="32" s="1"/>
  <c r="Q563" i="32"/>
  <c r="R563" i="32" s="1"/>
  <c r="X35" i="26"/>
  <c r="AS33" i="26"/>
  <c r="AP32" i="26"/>
  <c r="AT32" i="26" s="1"/>
  <c r="AU32" i="26" s="1"/>
  <c r="AB25" i="26"/>
  <c r="AD21" i="26"/>
  <c r="AH11" i="26"/>
  <c r="AG10" i="26"/>
  <c r="AH9" i="26"/>
  <c r="R9" i="26"/>
  <c r="AI37" i="26"/>
  <c r="U35" i="26"/>
  <c r="AG33" i="26"/>
  <c r="AH32" i="26"/>
  <c r="AM30" i="26"/>
  <c r="AI27" i="26"/>
  <c r="AN26" i="26"/>
  <c r="Z25" i="26"/>
  <c r="AQ23" i="26"/>
  <c r="AC21" i="26"/>
  <c r="AQ19" i="26"/>
  <c r="AQ15" i="26"/>
  <c r="AQ12" i="26"/>
  <c r="AF11" i="26"/>
  <c r="R10" i="26"/>
  <c r="AF9" i="26"/>
  <c r="P9" i="26"/>
  <c r="BT28" i="26"/>
  <c r="BL28" i="26"/>
  <c r="BD28" i="26"/>
  <c r="AV28" i="26"/>
  <c r="BO16" i="26"/>
  <c r="BG16" i="26"/>
  <c r="AY16" i="26"/>
  <c r="BQ14" i="26"/>
  <c r="BI14" i="26"/>
  <c r="BA14" i="26"/>
  <c r="BO7" i="26"/>
  <c r="BG7" i="26"/>
  <c r="AY7" i="26"/>
  <c r="AM38" i="26"/>
  <c r="Q38" i="26"/>
  <c r="AH37" i="26"/>
  <c r="P37" i="26"/>
  <c r="V37" i="26" s="1"/>
  <c r="AI26" i="26"/>
  <c r="Q26" i="26"/>
  <c r="P23" i="26"/>
  <c r="S22" i="26"/>
  <c r="Z18" i="26"/>
  <c r="AP7" i="26"/>
  <c r="T6" i="26"/>
  <c r="BS28" i="26"/>
  <c r="BK28" i="26"/>
  <c r="BC28" i="26"/>
  <c r="BN16" i="26"/>
  <c r="BF16" i="26"/>
  <c r="AX16" i="26"/>
  <c r="BP14" i="26"/>
  <c r="BH14" i="26"/>
  <c r="AZ14" i="26"/>
  <c r="BN7" i="26"/>
  <c r="BF7" i="26"/>
  <c r="AX7" i="26"/>
  <c r="AH7" i="26"/>
  <c r="AQ7" i="26"/>
  <c r="BR28" i="26"/>
  <c r="BJ28" i="26"/>
  <c r="BB28" i="26"/>
  <c r="BM16" i="26"/>
  <c r="BE16" i="26"/>
  <c r="AW16" i="26"/>
  <c r="BO14" i="26"/>
  <c r="BG14" i="26"/>
  <c r="AY14" i="26"/>
  <c r="BM7" i="26"/>
  <c r="BE7" i="26"/>
  <c r="AW7" i="26"/>
  <c r="AG38" i="26"/>
  <c r="AS37" i="26"/>
  <c r="AD37" i="26"/>
  <c r="AS36" i="26"/>
  <c r="AA36" i="26"/>
  <c r="AF34" i="26"/>
  <c r="AQ33" i="26"/>
  <c r="AB33" i="26"/>
  <c r="AE26" i="26"/>
  <c r="AG24" i="26"/>
  <c r="AM23" i="26"/>
  <c r="AM22" i="26"/>
  <c r="AE13" i="26"/>
  <c r="AF10" i="26"/>
  <c r="AF7" i="26"/>
  <c r="BQ28" i="26"/>
  <c r="BI28" i="26"/>
  <c r="BA28" i="26"/>
  <c r="BT16" i="26"/>
  <c r="BL16" i="26"/>
  <c r="BD16" i="26"/>
  <c r="AV16" i="26"/>
  <c r="BN14" i="26"/>
  <c r="BF14" i="26"/>
  <c r="AX14" i="26"/>
  <c r="BT7" i="26"/>
  <c r="BL7" i="26"/>
  <c r="BD7" i="26"/>
  <c r="AV7" i="26"/>
  <c r="AE38" i="26"/>
  <c r="AR37" i="26"/>
  <c r="AA37" i="26"/>
  <c r="AR36" i="26"/>
  <c r="Z36" i="26"/>
  <c r="AN35" i="26"/>
  <c r="R35" i="26"/>
  <c r="AB34" i="26"/>
  <c r="AP33" i="26"/>
  <c r="AA33" i="26"/>
  <c r="AQ32" i="26"/>
  <c r="R32" i="26"/>
  <c r="AD26" i="26"/>
  <c r="AQ25" i="26"/>
  <c r="U25" i="26"/>
  <c r="AD24" i="26"/>
  <c r="AI23" i="26"/>
  <c r="AI22" i="26"/>
  <c r="AQ21" i="26"/>
  <c r="T21" i="26"/>
  <c r="AS16" i="26"/>
  <c r="Z13" i="26"/>
  <c r="R11" i="26"/>
  <c r="AE10" i="26"/>
  <c r="AP9" i="26"/>
  <c r="AC9" i="26"/>
  <c r="Q9" i="26"/>
  <c r="AD7" i="26"/>
  <c r="BP28" i="26"/>
  <c r="BH28" i="26"/>
  <c r="AZ28" i="26"/>
  <c r="BS16" i="26"/>
  <c r="BK16" i="26"/>
  <c r="BC16" i="26"/>
  <c r="BM14" i="26"/>
  <c r="BE14" i="26"/>
  <c r="AW14" i="26"/>
  <c r="BS7" i="26"/>
  <c r="BK7" i="26"/>
  <c r="BC7" i="26"/>
  <c r="AB38" i="26"/>
  <c r="AQ37" i="26"/>
  <c r="Q1336" i="32" s="1"/>
  <c r="R1336" i="32" s="1"/>
  <c r="Z37" i="26"/>
  <c r="AN36" i="26"/>
  <c r="Y36" i="26"/>
  <c r="Z34" i="26"/>
  <c r="AM33" i="26"/>
  <c r="Y33" i="26"/>
  <c r="AI29" i="26"/>
  <c r="AS26" i="26"/>
  <c r="AA26" i="26"/>
  <c r="AN25" i="26"/>
  <c r="Q25" i="26"/>
  <c r="Z24" i="26"/>
  <c r="AF23" i="26"/>
  <c r="AH22" i="26"/>
  <c r="AP21" i="26"/>
  <c r="Q21" i="26"/>
  <c r="Q678" i="32" s="1"/>
  <c r="R678" i="32" s="1"/>
  <c r="AL16" i="26"/>
  <c r="AQ14" i="26"/>
  <c r="T13" i="26"/>
  <c r="Y10" i="26"/>
  <c r="AB7" i="26"/>
  <c r="BO28" i="26"/>
  <c r="BG28" i="26"/>
  <c r="AY28" i="26"/>
  <c r="BR16" i="26"/>
  <c r="BJ16" i="26"/>
  <c r="BB16" i="26"/>
  <c r="BT14" i="26"/>
  <c r="BL14" i="26"/>
  <c r="BD14" i="26"/>
  <c r="AV14" i="26"/>
  <c r="BR7" i="26"/>
  <c r="BJ7" i="26"/>
  <c r="BB7" i="26"/>
  <c r="Z38" i="26"/>
  <c r="AN37" i="26"/>
  <c r="Y37" i="26"/>
  <c r="AL36" i="26"/>
  <c r="X36" i="26"/>
  <c r="AR34" i="26"/>
  <c r="X34" i="26"/>
  <c r="AL33" i="26"/>
  <c r="U33" i="26"/>
  <c r="AQ31" i="26"/>
  <c r="AQ26" i="26"/>
  <c r="Y26" i="26"/>
  <c r="Y24" i="26"/>
  <c r="AA23" i="26"/>
  <c r="AF22" i="26"/>
  <c r="AC16" i="26"/>
  <c r="AG14" i="26"/>
  <c r="U10" i="26"/>
  <c r="X7" i="26"/>
  <c r="BN28" i="26"/>
  <c r="BF28" i="26"/>
  <c r="AX28" i="26"/>
  <c r="Q973" i="32" s="1"/>
  <c r="R973" i="32" s="1"/>
  <c r="BQ16" i="26"/>
  <c r="BI16" i="26"/>
  <c r="BA16" i="26"/>
  <c r="BS14" i="26"/>
  <c r="BK14" i="26"/>
  <c r="BC14" i="26"/>
  <c r="BQ7" i="26"/>
  <c r="BI7" i="26"/>
  <c r="BA7" i="26"/>
  <c r="AR38" i="26"/>
  <c r="U38" i="26"/>
  <c r="AL37" i="26"/>
  <c r="X37" i="26"/>
  <c r="AI36" i="26"/>
  <c r="R36" i="26"/>
  <c r="AF35" i="26"/>
  <c r="AQ34" i="26"/>
  <c r="U34" i="26"/>
  <c r="AI33" i="26"/>
  <c r="T33" i="26"/>
  <c r="AG32" i="26"/>
  <c r="AG31" i="26"/>
  <c r="AA28" i="26"/>
  <c r="AO26" i="26"/>
  <c r="Q885" i="32" s="1"/>
  <c r="R885" i="32" s="1"/>
  <c r="U26" i="26"/>
  <c r="AG25" i="26"/>
  <c r="AR24" i="26"/>
  <c r="T24" i="26"/>
  <c r="Z23" i="26"/>
  <c r="AA22" i="26"/>
  <c r="AF21" i="26"/>
  <c r="AN20" i="26"/>
  <c r="AT20" i="26" s="1"/>
  <c r="AU20" i="26" s="1"/>
  <c r="T16" i="26"/>
  <c r="Y14" i="26"/>
  <c r="AR12" i="26"/>
  <c r="AI11" i="26"/>
  <c r="AO10" i="26"/>
  <c r="T10" i="26"/>
  <c r="AL9" i="26"/>
  <c r="Z9" i="26"/>
  <c r="AR7" i="26"/>
  <c r="P7" i="26"/>
  <c r="AS31" i="26"/>
  <c r="AI31" i="26"/>
  <c r="AA31" i="26"/>
  <c r="Q31" i="26"/>
  <c r="AL24" i="26"/>
  <c r="AB24" i="26"/>
  <c r="Q802" i="32" s="1"/>
  <c r="R802" i="32" s="1"/>
  <c r="R24" i="26"/>
  <c r="AO23" i="26"/>
  <c r="AD23" i="26"/>
  <c r="S23" i="26"/>
  <c r="AS20" i="26"/>
  <c r="Y20" i="26"/>
  <c r="AO19" i="26"/>
  <c r="AE19" i="26"/>
  <c r="U19" i="26"/>
  <c r="AR18" i="26"/>
  <c r="AG18" i="26"/>
  <c r="X18" i="26"/>
  <c r="AF17" i="26"/>
  <c r="AG16" i="26"/>
  <c r="R16" i="26"/>
  <c r="AC15" i="26"/>
  <c r="AO14" i="26"/>
  <c r="AE14" i="26"/>
  <c r="U14" i="26"/>
  <c r="AR13" i="26"/>
  <c r="AG13" i="26"/>
  <c r="X13" i="26"/>
  <c r="R7" i="26"/>
  <c r="AS38" i="26"/>
  <c r="AH38" i="26"/>
  <c r="Y38" i="26"/>
  <c r="AI35" i="26"/>
  <c r="Y35" i="26"/>
  <c r="AS34" i="26"/>
  <c r="AH34" i="26"/>
  <c r="Y34" i="26"/>
  <c r="X33" i="26"/>
  <c r="AJ33" i="26" s="1"/>
  <c r="AK33" i="26" s="1"/>
  <c r="AR31" i="26"/>
  <c r="AH31" i="26"/>
  <c r="Z31" i="26"/>
  <c r="P31" i="26"/>
  <c r="AL29" i="26"/>
  <c r="AP26" i="26"/>
  <c r="AF26" i="26"/>
  <c r="X26" i="26"/>
  <c r="AJ26" i="26" s="1"/>
  <c r="AK26" i="26" s="1"/>
  <c r="AS25" i="26"/>
  <c r="AH25" i="26"/>
  <c r="Y25" i="26"/>
  <c r="AS24" i="26"/>
  <c r="AI24" i="26"/>
  <c r="AA24" i="26"/>
  <c r="Q24" i="26"/>
  <c r="AN23" i="26"/>
  <c r="AC23" i="26"/>
  <c r="Q23" i="26"/>
  <c r="AO20" i="26"/>
  <c r="X20" i="26"/>
  <c r="AN19" i="26"/>
  <c r="AD19" i="26"/>
  <c r="T19" i="26"/>
  <c r="AQ18" i="26"/>
  <c r="AF18" i="26"/>
  <c r="U18" i="26"/>
  <c r="AD16" i="26"/>
  <c r="P16" i="26"/>
  <c r="Y15" i="26"/>
  <c r="AN14" i="26"/>
  <c r="AD14" i="26"/>
  <c r="T14" i="26"/>
  <c r="V14" i="26" s="1"/>
  <c r="AQ13" i="26"/>
  <c r="AF13" i="26"/>
  <c r="U13" i="26"/>
  <c r="BU29" i="26"/>
  <c r="AM19" i="26"/>
  <c r="AC19" i="26"/>
  <c r="S19" i="26"/>
  <c r="AP18" i="26"/>
  <c r="Q557" i="32" s="1"/>
  <c r="R557" i="32" s="1"/>
  <c r="AE18" i="26"/>
  <c r="T18" i="26"/>
  <c r="AM14" i="26"/>
  <c r="AC14" i="26"/>
  <c r="S14" i="26"/>
  <c r="AP31" i="26"/>
  <c r="AF31" i="26"/>
  <c r="X31" i="26"/>
  <c r="Q1089" i="32" s="1"/>
  <c r="R1089" i="32" s="1"/>
  <c r="AA29" i="26"/>
  <c r="AL19" i="26"/>
  <c r="AB19" i="26"/>
  <c r="R19" i="26"/>
  <c r="AO18" i="26"/>
  <c r="AD18" i="26"/>
  <c r="S18" i="26"/>
  <c r="AQ16" i="26"/>
  <c r="AB16" i="26"/>
  <c r="AL14" i="26"/>
  <c r="AB14" i="26"/>
  <c r="R14" i="26"/>
  <c r="AO13" i="26"/>
  <c r="AD13" i="26"/>
  <c r="S13" i="26"/>
  <c r="AN7" i="26"/>
  <c r="AA7" i="26"/>
  <c r="AO6" i="26"/>
  <c r="BG8" i="26"/>
  <c r="AO38" i="26"/>
  <c r="AD38" i="26"/>
  <c r="S38" i="26"/>
  <c r="AP37" i="26"/>
  <c r="AF37" i="26"/>
  <c r="AJ37" i="26" s="1"/>
  <c r="AK37" i="26" s="1"/>
  <c r="U37" i="26"/>
  <c r="AQ36" i="26"/>
  <c r="AF36" i="26"/>
  <c r="T36" i="26"/>
  <c r="AP35" i="26"/>
  <c r="AE35" i="26"/>
  <c r="T35" i="26"/>
  <c r="AP34" i="26"/>
  <c r="Q1213" i="32" s="1"/>
  <c r="R1213" i="32" s="1"/>
  <c r="AE34" i="26"/>
  <c r="S34" i="26"/>
  <c r="AO33" i="26"/>
  <c r="AD33" i="26"/>
  <c r="S33" i="26"/>
  <c r="AN32" i="26"/>
  <c r="X32" i="26"/>
  <c r="AO31" i="26"/>
  <c r="AT31" i="26" s="1"/>
  <c r="AU31" i="26" s="1"/>
  <c r="AE31" i="26"/>
  <c r="U31" i="26"/>
  <c r="AI30" i="26"/>
  <c r="Z29" i="26"/>
  <c r="AM26" i="26"/>
  <c r="AC26" i="26"/>
  <c r="S26" i="26"/>
  <c r="AP25" i="26"/>
  <c r="AE25" i="26"/>
  <c r="T25" i="26"/>
  <c r="AP24" i="26"/>
  <c r="AF24" i="26"/>
  <c r="X24" i="26"/>
  <c r="AS23" i="26"/>
  <c r="AH23" i="26"/>
  <c r="Y23" i="26"/>
  <c r="AR22" i="26"/>
  <c r="Y22" i="26"/>
  <c r="AM21" i="26"/>
  <c r="S21" i="26"/>
  <c r="AI20" i="26"/>
  <c r="AS19" i="26"/>
  <c r="AI19" i="26"/>
  <c r="AA19" i="26"/>
  <c r="Q19" i="26"/>
  <c r="AN18" i="26"/>
  <c r="AC18" i="26"/>
  <c r="Q18" i="26"/>
  <c r="AP16" i="26"/>
  <c r="Z16" i="26"/>
  <c r="AP15" i="26"/>
  <c r="AS14" i="26"/>
  <c r="AI14" i="26"/>
  <c r="AA14" i="26"/>
  <c r="Q14" i="26"/>
  <c r="AN13" i="26"/>
  <c r="AC13" i="26"/>
  <c r="Q13" i="26"/>
  <c r="AB11" i="26"/>
  <c r="AQ10" i="26"/>
  <c r="AD10" i="26"/>
  <c r="AL7" i="26"/>
  <c r="Z7" i="26"/>
  <c r="AL6" i="26"/>
  <c r="BC8" i="26"/>
  <c r="AN38" i="26"/>
  <c r="AC38" i="26"/>
  <c r="R38" i="26"/>
  <c r="AO37" i="26"/>
  <c r="AE37" i="26"/>
  <c r="T37" i="26"/>
  <c r="AP36" i="26"/>
  <c r="AD36" i="26"/>
  <c r="S36" i="26"/>
  <c r="AO35" i="26"/>
  <c r="AD35" i="26"/>
  <c r="S35" i="26"/>
  <c r="AO34" i="26"/>
  <c r="AC34" i="26"/>
  <c r="R34" i="26"/>
  <c r="AN33" i="26"/>
  <c r="AC33" i="26"/>
  <c r="AI32" i="26"/>
  <c r="U32" i="26"/>
  <c r="AN31" i="26"/>
  <c r="AD31" i="26"/>
  <c r="T31" i="26"/>
  <c r="AA30" i="26"/>
  <c r="AL26" i="26"/>
  <c r="AB26" i="26"/>
  <c r="R26" i="26"/>
  <c r="AO25" i="26"/>
  <c r="AD25" i="26"/>
  <c r="R25" i="26"/>
  <c r="AO24" i="26"/>
  <c r="AE24" i="26"/>
  <c r="U24" i="26"/>
  <c r="Q801" i="32" s="1"/>
  <c r="R801" i="32" s="1"/>
  <c r="AR23" i="26"/>
  <c r="AG23" i="26"/>
  <c r="X23" i="26"/>
  <c r="Q761" i="32" s="1"/>
  <c r="R761" i="32" s="1"/>
  <c r="AN22" i="26"/>
  <c r="X22" i="26"/>
  <c r="AG21" i="26"/>
  <c r="AF20" i="26"/>
  <c r="AR19" i="26"/>
  <c r="AH19" i="26"/>
  <c r="Z19" i="26"/>
  <c r="P19" i="26"/>
  <c r="AM18" i="26"/>
  <c r="AA18" i="26"/>
  <c r="P18" i="26"/>
  <c r="AM16" i="26"/>
  <c r="Y16" i="26"/>
  <c r="AG15" i="26"/>
  <c r="AR14" i="26"/>
  <c r="AH14" i="26"/>
  <c r="Z14" i="26"/>
  <c r="P14" i="26"/>
  <c r="AM13" i="26"/>
  <c r="AA13" i="26"/>
  <c r="P13" i="26"/>
  <c r="AS11" i="26"/>
  <c r="AA11" i="26"/>
  <c r="AP10" i="26"/>
  <c r="AB10" i="26"/>
  <c r="AR9" i="26"/>
  <c r="AG9" i="26"/>
  <c r="X9" i="26"/>
  <c r="AQ8" i="26"/>
  <c r="AE8" i="26"/>
  <c r="R8" i="26"/>
  <c r="AI7" i="26"/>
  <c r="Y7" i="26"/>
  <c r="AE6" i="26"/>
  <c r="AY8" i="26"/>
  <c r="BU33" i="26"/>
  <c r="L33" i="26" s="1"/>
  <c r="AM31" i="26"/>
  <c r="AC31" i="26"/>
  <c r="S31" i="26"/>
  <c r="AL38" i="26"/>
  <c r="AA38" i="26"/>
  <c r="P38" i="26"/>
  <c r="AM37" i="26"/>
  <c r="AC37" i="26"/>
  <c r="AM36" i="26"/>
  <c r="AB36" i="26"/>
  <c r="AM35" i="26"/>
  <c r="AB35" i="26"/>
  <c r="AL34" i="26"/>
  <c r="AA34" i="26"/>
  <c r="AL31" i="26"/>
  <c r="AB31" i="26"/>
  <c r="AR26" i="26"/>
  <c r="AH26" i="26"/>
  <c r="Z26" i="26"/>
  <c r="AL25" i="26"/>
  <c r="AA25" i="26"/>
  <c r="AM24" i="26"/>
  <c r="AC24" i="26"/>
  <c r="AP23" i="26"/>
  <c r="AE23" i="26"/>
  <c r="T23" i="26"/>
  <c r="AA20" i="26"/>
  <c r="AP19" i="26"/>
  <c r="AF19" i="26"/>
  <c r="AS18" i="26"/>
  <c r="AH18" i="26"/>
  <c r="Y18" i="26"/>
  <c r="AH16" i="26"/>
  <c r="S16" i="26"/>
  <c r="AE15" i="26"/>
  <c r="AP14" i="26"/>
  <c r="AF14" i="26"/>
  <c r="AS13" i="26"/>
  <c r="AH13" i="26"/>
  <c r="Y13" i="26"/>
  <c r="AP11" i="26"/>
  <c r="X11" i="26"/>
  <c r="X10" i="26"/>
  <c r="AS7" i="26"/>
  <c r="AG7" i="26"/>
  <c r="T7" i="26"/>
  <c r="BV29" i="26"/>
  <c r="L29" i="26"/>
  <c r="BU38" i="26"/>
  <c r="BV38" i="26" s="1"/>
  <c r="BU23" i="26"/>
  <c r="Q604" i="32"/>
  <c r="R604" i="32" s="1"/>
  <c r="BU15" i="26"/>
  <c r="Q276" i="32"/>
  <c r="R276" i="32" s="1"/>
  <c r="P28" i="26"/>
  <c r="Z28" i="26"/>
  <c r="AH28" i="26"/>
  <c r="AR28" i="26"/>
  <c r="S17" i="26"/>
  <c r="AC17" i="26"/>
  <c r="AM17" i="26"/>
  <c r="U17" i="26"/>
  <c r="AE17" i="26"/>
  <c r="AO17" i="26"/>
  <c r="Q17" i="26"/>
  <c r="AA17" i="26"/>
  <c r="AI17" i="26"/>
  <c r="AS17" i="26"/>
  <c r="R17" i="26"/>
  <c r="AB17" i="26"/>
  <c r="AL17" i="26"/>
  <c r="BU22" i="26"/>
  <c r="Q645" i="32"/>
  <c r="R645" i="32" s="1"/>
  <c r="R30" i="26"/>
  <c r="AB30" i="26"/>
  <c r="AL30" i="26"/>
  <c r="U29" i="26"/>
  <c r="V29" i="26" s="1"/>
  <c r="AE29" i="26"/>
  <c r="AO29" i="26"/>
  <c r="AI28" i="26"/>
  <c r="Y28" i="26"/>
  <c r="T27" i="26"/>
  <c r="AC27" i="26"/>
  <c r="AM27" i="26"/>
  <c r="V38" i="26"/>
  <c r="W38" i="26" s="1"/>
  <c r="AO32" i="26"/>
  <c r="AE32" i="26"/>
  <c r="S32" i="26"/>
  <c r="AS30" i="26"/>
  <c r="AH30" i="26"/>
  <c r="Y30" i="26"/>
  <c r="AS29" i="26"/>
  <c r="AH29" i="26"/>
  <c r="Y29" i="26"/>
  <c r="AS28" i="26"/>
  <c r="AG28" i="26"/>
  <c r="X28" i="26"/>
  <c r="AR27" i="26"/>
  <c r="AG27" i="26"/>
  <c r="X27" i="26"/>
  <c r="AS22" i="26"/>
  <c r="AG22" i="26"/>
  <c r="T22" i="26"/>
  <c r="P21" i="26"/>
  <c r="Z21" i="26"/>
  <c r="AH21" i="26"/>
  <c r="AR21" i="26"/>
  <c r="U21" i="26"/>
  <c r="AE21" i="26"/>
  <c r="AO21" i="26"/>
  <c r="AG20" i="26"/>
  <c r="U20" i="26"/>
  <c r="AD17" i="26"/>
  <c r="Q727" i="32"/>
  <c r="R727" i="32" s="1"/>
  <c r="AR30" i="26"/>
  <c r="AG30" i="26"/>
  <c r="X30" i="26"/>
  <c r="AJ30" i="26" s="1"/>
  <c r="AK30" i="26" s="1"/>
  <c r="AR29" i="26"/>
  <c r="AG29" i="26"/>
  <c r="X29" i="26"/>
  <c r="AQ28" i="26"/>
  <c r="AF28" i="26"/>
  <c r="U28" i="26"/>
  <c r="AR17" i="26"/>
  <c r="Z17" i="26"/>
  <c r="AL32" i="26"/>
  <c r="AB32" i="26"/>
  <c r="Q32" i="26"/>
  <c r="AQ30" i="26"/>
  <c r="AF30" i="26"/>
  <c r="U30" i="26"/>
  <c r="AQ29" i="26"/>
  <c r="AF29" i="26"/>
  <c r="AJ29" i="26" s="1"/>
  <c r="AK29" i="26" s="1"/>
  <c r="T29" i="26"/>
  <c r="AP28" i="26"/>
  <c r="AE28" i="26"/>
  <c r="T28" i="26"/>
  <c r="AP27" i="26"/>
  <c r="AE27" i="26"/>
  <c r="U27" i="26"/>
  <c r="AT24" i="26"/>
  <c r="AU24" i="26" s="1"/>
  <c r="AQ22" i="26"/>
  <c r="AD22" i="26"/>
  <c r="Q22" i="26"/>
  <c r="AL21" i="26"/>
  <c r="Y21" i="26"/>
  <c r="AQ20" i="26"/>
  <c r="AE20" i="26"/>
  <c r="R20" i="26"/>
  <c r="AQ17" i="26"/>
  <c r="Y17" i="26"/>
  <c r="R12" i="26"/>
  <c r="S12" i="26"/>
  <c r="AC12" i="26"/>
  <c r="AM12" i="26"/>
  <c r="T12" i="26"/>
  <c r="AD12" i="26"/>
  <c r="AN12" i="26"/>
  <c r="U12" i="26"/>
  <c r="AE12" i="26"/>
  <c r="AO12" i="26"/>
  <c r="P12" i="26"/>
  <c r="AA12" i="26"/>
  <c r="AI12" i="26"/>
  <c r="AS12" i="26"/>
  <c r="AT12" i="26" s="1"/>
  <c r="AU12" i="26" s="1"/>
  <c r="Q12" i="26"/>
  <c r="AB12" i="26"/>
  <c r="AL12" i="26"/>
  <c r="Q809" i="32"/>
  <c r="R809" i="32" s="1"/>
  <c r="BU18" i="26"/>
  <c r="BU10" i="26"/>
  <c r="AP38" i="26"/>
  <c r="AF38" i="26"/>
  <c r="AJ38" i="26" s="1"/>
  <c r="AK38" i="26" s="1"/>
  <c r="R37" i="26"/>
  <c r="AB37" i="26"/>
  <c r="U36" i="26"/>
  <c r="Q1293" i="32" s="1"/>
  <c r="R1293" i="32" s="1"/>
  <c r="AE36" i="26"/>
  <c r="AO36" i="26"/>
  <c r="Q35" i="26"/>
  <c r="Z35" i="26"/>
  <c r="AH35" i="26"/>
  <c r="AR35" i="26"/>
  <c r="T34" i="26"/>
  <c r="Q1211" i="32" s="1"/>
  <c r="R1211" i="32" s="1"/>
  <c r="AD34" i="26"/>
  <c r="Q1212" i="32" s="1"/>
  <c r="R1212" i="32" s="1"/>
  <c r="AN34" i="26"/>
  <c r="P33" i="26"/>
  <c r="Z33" i="26"/>
  <c r="AH33" i="26"/>
  <c r="AR33" i="26"/>
  <c r="AT33" i="26" s="1"/>
  <c r="AU33" i="26" s="1"/>
  <c r="AA32" i="26"/>
  <c r="AP30" i="26"/>
  <c r="AE30" i="26"/>
  <c r="T30" i="26"/>
  <c r="AP29" i="26"/>
  <c r="AD29" i="26"/>
  <c r="S29" i="26"/>
  <c r="AO28" i="26"/>
  <c r="AT28" i="26" s="1"/>
  <c r="AU28" i="26" s="1"/>
  <c r="AD28" i="26"/>
  <c r="S28" i="26"/>
  <c r="AO27" i="26"/>
  <c r="AD27" i="26"/>
  <c r="S27" i="26"/>
  <c r="S25" i="26"/>
  <c r="AC25" i="26"/>
  <c r="Q843" i="32" s="1"/>
  <c r="R843" i="32" s="1"/>
  <c r="AM25" i="26"/>
  <c r="Q844" i="32" s="1"/>
  <c r="R844" i="32" s="1"/>
  <c r="AP22" i="26"/>
  <c r="AC22" i="26"/>
  <c r="AI21" i="26"/>
  <c r="X21" i="26"/>
  <c r="AP20" i="26"/>
  <c r="AD20" i="26"/>
  <c r="Q555" i="32"/>
  <c r="R555" i="32" s="1"/>
  <c r="AP17" i="26"/>
  <c r="X17" i="26"/>
  <c r="AO15" i="26"/>
  <c r="U15" i="26"/>
  <c r="AP12" i="26"/>
  <c r="T32" i="26"/>
  <c r="AD32" i="26"/>
  <c r="AM32" i="26"/>
  <c r="AO30" i="26"/>
  <c r="AT30" i="26" s="1"/>
  <c r="AU30" i="26" s="1"/>
  <c r="AD30" i="26"/>
  <c r="S30" i="26"/>
  <c r="AN29" i="26"/>
  <c r="AC29" i="26"/>
  <c r="R29" i="26"/>
  <c r="AN28" i="26"/>
  <c r="AC28" i="26"/>
  <c r="R28" i="26"/>
  <c r="AN27" i="26"/>
  <c r="AB27" i="26"/>
  <c r="R27" i="26"/>
  <c r="Q803" i="32"/>
  <c r="R803" i="32" s="1"/>
  <c r="U22" i="26"/>
  <c r="AE22" i="26"/>
  <c r="AO22" i="26"/>
  <c r="R22" i="26"/>
  <c r="AB22" i="26"/>
  <c r="AL22" i="26"/>
  <c r="S20" i="26"/>
  <c r="AC20" i="26"/>
  <c r="AM20" i="26"/>
  <c r="P20" i="26"/>
  <c r="Z20" i="26"/>
  <c r="AH20" i="26"/>
  <c r="AR20" i="26"/>
  <c r="AN17" i="26"/>
  <c r="T17" i="26"/>
  <c r="AM15" i="26"/>
  <c r="AH12" i="26"/>
  <c r="AN30" i="26"/>
  <c r="AC30" i="26"/>
  <c r="Q30" i="26"/>
  <c r="Q1047" i="32" s="1"/>
  <c r="R1047" i="32" s="1"/>
  <c r="AM29" i="26"/>
  <c r="AB29" i="26"/>
  <c r="Q29" i="26"/>
  <c r="AM28" i="26"/>
  <c r="AB28" i="26"/>
  <c r="Q28" i="26"/>
  <c r="V24" i="26"/>
  <c r="W24" i="26" s="1"/>
  <c r="AH17" i="26"/>
  <c r="P17" i="26"/>
  <c r="R15" i="26"/>
  <c r="AB15" i="26"/>
  <c r="AL15" i="26"/>
  <c r="T15" i="26"/>
  <c r="AD15" i="26"/>
  <c r="AN15" i="26"/>
  <c r="P15" i="26"/>
  <c r="Z15" i="26"/>
  <c r="AH15" i="26"/>
  <c r="AR15" i="26"/>
  <c r="Q15" i="26"/>
  <c r="AA15" i="26"/>
  <c r="AI15" i="26"/>
  <c r="AS15" i="26"/>
  <c r="AG12" i="26"/>
  <c r="AO16" i="26"/>
  <c r="AF16" i="26"/>
  <c r="X16" i="26"/>
  <c r="AN11" i="26"/>
  <c r="AD11" i="26"/>
  <c r="U11" i="26"/>
  <c r="AR10" i="26"/>
  <c r="AH10" i="26"/>
  <c r="Z10" i="26"/>
  <c r="P10" i="26"/>
  <c r="BQ8" i="26"/>
  <c r="BI8" i="26"/>
  <c r="BA8" i="26"/>
  <c r="AN16" i="26"/>
  <c r="AE16" i="26"/>
  <c r="U16" i="26"/>
  <c r="AM11" i="26"/>
  <c r="AC11" i="26"/>
  <c r="T11" i="26"/>
  <c r="Q7" i="26"/>
  <c r="U6" i="26"/>
  <c r="BP8" i="26"/>
  <c r="BH8" i="26"/>
  <c r="AZ8" i="26"/>
  <c r="R6" i="26"/>
  <c r="BN8" i="26"/>
  <c r="BF8" i="26"/>
  <c r="AX8" i="26"/>
  <c r="BM8" i="26"/>
  <c r="BE8" i="26"/>
  <c r="AW8" i="26"/>
  <c r="AL23" i="26"/>
  <c r="AB23" i="26"/>
  <c r="AL18" i="26"/>
  <c r="AB18" i="26"/>
  <c r="AR16" i="26"/>
  <c r="AI16" i="26"/>
  <c r="AA16" i="26"/>
  <c r="AL13" i="26"/>
  <c r="AB13" i="26"/>
  <c r="Q351" i="32" s="1"/>
  <c r="R351" i="32" s="1"/>
  <c r="AQ11" i="26"/>
  <c r="AG11" i="26"/>
  <c r="Y11" i="26"/>
  <c r="P11" i="26"/>
  <c r="AM10" i="26"/>
  <c r="AC10" i="26"/>
  <c r="S10" i="26"/>
  <c r="AL8" i="26"/>
  <c r="Q147" i="32" s="1"/>
  <c r="R147" i="32" s="1"/>
  <c r="AC8" i="26"/>
  <c r="S8" i="26"/>
  <c r="AO7" i="26"/>
  <c r="AE7" i="26"/>
  <c r="U7" i="26"/>
  <c r="AN6" i="26"/>
  <c r="BT8" i="26"/>
  <c r="BL8" i="26"/>
  <c r="BD8" i="26"/>
  <c r="AV8" i="26"/>
  <c r="AO11" i="26"/>
  <c r="AS10" i="26"/>
  <c r="AI10" i="26"/>
  <c r="AA10" i="26"/>
  <c r="AO9" i="26"/>
  <c r="AE9" i="26"/>
  <c r="AR8" i="26"/>
  <c r="AI8" i="26"/>
  <c r="AA8" i="26"/>
  <c r="Q8" i="26"/>
  <c r="AM7" i="26"/>
  <c r="AC7" i="26"/>
  <c r="AG6" i="26"/>
  <c r="BR8" i="26"/>
  <c r="BJ8" i="26"/>
  <c r="Q891" i="32"/>
  <c r="R891" i="32" s="1"/>
  <c r="Q883" i="32"/>
  <c r="R883" i="32" s="1"/>
  <c r="BU26" i="26"/>
  <c r="Q522" i="32"/>
  <c r="R522" i="32" s="1"/>
  <c r="BR46" i="26"/>
  <c r="U40" i="26"/>
  <c r="BS46" i="26"/>
  <c r="BO46" i="26"/>
  <c r="BQ46" i="26"/>
  <c r="BF41" i="26"/>
  <c r="BD46" i="26"/>
  <c r="AX46" i="26"/>
  <c r="AD6" i="26"/>
  <c r="AB6" i="26"/>
  <c r="AQ6" i="26"/>
  <c r="Y6" i="26"/>
  <c r="BK5" i="26"/>
  <c r="AY5" i="26"/>
  <c r="R5" i="26"/>
  <c r="AD5" i="26"/>
  <c r="AS5" i="26"/>
  <c r="BI5" i="26"/>
  <c r="AW5" i="26"/>
  <c r="P5" i="26"/>
  <c r="AB5" i="26"/>
  <c r="AQ5" i="26"/>
  <c r="BS5" i="26"/>
  <c r="BG5" i="26"/>
  <c r="AR5" i="26"/>
  <c r="BH5" i="26"/>
  <c r="AI5" i="26"/>
  <c r="AA5" i="26"/>
  <c r="AP5" i="26"/>
  <c r="BQ5" i="26"/>
  <c r="BE5" i="26"/>
  <c r="AH5" i="26"/>
  <c r="Z5" i="26"/>
  <c r="AO5" i="26"/>
  <c r="BP5" i="26"/>
  <c r="BC5" i="26"/>
  <c r="U5" i="26"/>
  <c r="AG5" i="26"/>
  <c r="Y5" i="26"/>
  <c r="AN5" i="26"/>
  <c r="BO5" i="26"/>
  <c r="BA5" i="26"/>
  <c r="T5" i="26"/>
  <c r="AF5" i="26"/>
  <c r="X5" i="26"/>
  <c r="AM5" i="26"/>
  <c r="BM5" i="26"/>
  <c r="AZ5" i="26"/>
  <c r="AS6" i="26"/>
  <c r="AI6" i="26"/>
  <c r="AA6" i="26"/>
  <c r="Q6" i="26"/>
  <c r="AR6" i="26"/>
  <c r="AH6" i="26"/>
  <c r="Z6" i="26"/>
  <c r="P6" i="26"/>
  <c r="AP6" i="26"/>
  <c r="AF6" i="26"/>
  <c r="X6" i="26"/>
  <c r="AM6" i="26"/>
  <c r="AC6" i="26"/>
  <c r="BN5" i="26"/>
  <c r="BF5" i="26"/>
  <c r="AX5" i="26"/>
  <c r="BT5" i="26"/>
  <c r="BL5" i="26"/>
  <c r="BD5" i="26"/>
  <c r="AV5" i="26"/>
  <c r="BR5" i="26"/>
  <c r="BJ5" i="26"/>
  <c r="BE46" i="26"/>
  <c r="AP40" i="26"/>
  <c r="AL40" i="26"/>
  <c r="AO40" i="26"/>
  <c r="AW46" i="26"/>
  <c r="BJ46" i="26"/>
  <c r="R46" i="26"/>
  <c r="AL46" i="26"/>
  <c r="BM46" i="26"/>
  <c r="AO46" i="26"/>
  <c r="BI46" i="26"/>
  <c r="AC46" i="26"/>
  <c r="BH46" i="26"/>
  <c r="S46" i="26"/>
  <c r="U46" i="26"/>
  <c r="BA46" i="26"/>
  <c r="AZ46" i="26"/>
  <c r="P46" i="26"/>
  <c r="X46" i="26"/>
  <c r="BB46" i="26"/>
  <c r="BG46" i="26"/>
  <c r="BC46" i="26"/>
  <c r="Q46" i="26"/>
  <c r="AD46" i="26"/>
  <c r="BF46" i="26"/>
  <c r="BK46" i="26"/>
  <c r="BL46" i="26"/>
  <c r="BP46" i="26"/>
  <c r="AH46" i="26"/>
  <c r="AP46" i="26"/>
  <c r="AB46" i="26"/>
  <c r="R40" i="26"/>
  <c r="P40" i="26"/>
  <c r="S40" i="26"/>
  <c r="AC40" i="26"/>
  <c r="AH40" i="26"/>
  <c r="AB40" i="26"/>
  <c r="Q40" i="26"/>
  <c r="X40" i="26"/>
  <c r="AD40" i="26"/>
  <c r="M37" i="26"/>
  <c r="G1340" i="32"/>
  <c r="Q1342" i="32"/>
  <c r="R1342" i="32" s="1"/>
  <c r="BU27" i="26"/>
  <c r="Q932" i="32"/>
  <c r="R932" i="32" s="1"/>
  <c r="L38" i="26"/>
  <c r="BU30" i="26"/>
  <c r="Q1055" i="32"/>
  <c r="R1055" i="32" s="1"/>
  <c r="Q1014" i="32"/>
  <c r="R1014" i="32" s="1"/>
  <c r="BU21" i="26"/>
  <c r="BU13" i="26"/>
  <c r="BU6" i="26"/>
  <c r="Q69" i="32"/>
  <c r="R69" i="32" s="1"/>
  <c r="V33" i="26"/>
  <c r="Q1170" i="32"/>
  <c r="R1170" i="32" s="1"/>
  <c r="BV37" i="26"/>
  <c r="Q1137" i="32"/>
  <c r="R1137" i="32" s="1"/>
  <c r="BU32" i="26"/>
  <c r="BU19" i="26"/>
  <c r="Q440" i="32"/>
  <c r="R440" i="32" s="1"/>
  <c r="BU11" i="26"/>
  <c r="AJ36" i="26"/>
  <c r="AK36" i="26" s="1"/>
  <c r="Q1294" i="32"/>
  <c r="R1294" i="32" s="1"/>
  <c r="BU31" i="26"/>
  <c r="Q1096" i="32"/>
  <c r="R1096" i="32" s="1"/>
  <c r="V31" i="26"/>
  <c r="Q1088" i="32"/>
  <c r="R1088" i="32" s="1"/>
  <c r="Q1006" i="32"/>
  <c r="R1006" i="32" s="1"/>
  <c r="BU34" i="26"/>
  <c r="Q1219" i="32"/>
  <c r="R1219" i="32" s="1"/>
  <c r="Q1178" i="32"/>
  <c r="R1178" i="32" s="1"/>
  <c r="BU24" i="26"/>
  <c r="AT29" i="26"/>
  <c r="AU29" i="26" s="1"/>
  <c r="Q1008" i="32"/>
  <c r="R1008" i="32" s="1"/>
  <c r="Q926" i="32"/>
  <c r="R926" i="32" s="1"/>
  <c r="AT27" i="26"/>
  <c r="AU27" i="26" s="1"/>
  <c r="V26" i="26"/>
  <c r="Q270" i="32"/>
  <c r="R270" i="32" s="1"/>
  <c r="AT11" i="26"/>
  <c r="AU11" i="26" s="1"/>
  <c r="Q1383" i="32"/>
  <c r="R1383" i="32" s="1"/>
  <c r="BU35" i="26"/>
  <c r="Q1260" i="32"/>
  <c r="R1260" i="32" s="1"/>
  <c r="BU25" i="26"/>
  <c r="BU17" i="26"/>
  <c r="BU9" i="26"/>
  <c r="V25" i="26"/>
  <c r="Q842" i="32"/>
  <c r="R842" i="32" s="1"/>
  <c r="Q1301" i="32"/>
  <c r="R1301" i="32" s="1"/>
  <c r="BU36" i="26"/>
  <c r="AT36" i="26"/>
  <c r="AU36" i="26" s="1"/>
  <c r="Q760" i="32"/>
  <c r="R760" i="32" s="1"/>
  <c r="V23" i="26"/>
  <c r="AJ28" i="26"/>
  <c r="AK28" i="26" s="1"/>
  <c r="Q966" i="32"/>
  <c r="R966" i="32" s="1"/>
  <c r="BU20" i="26"/>
  <c r="BU12" i="26"/>
  <c r="Q1254" i="32"/>
  <c r="R1254" i="32" s="1"/>
  <c r="AT35" i="26"/>
  <c r="AU35" i="26" s="1"/>
  <c r="Q719" i="32" l="1"/>
  <c r="R719" i="32" s="1"/>
  <c r="Q391" i="32"/>
  <c r="R391" i="32" s="1"/>
  <c r="Q1376" i="32"/>
  <c r="R1376" i="32" s="1"/>
  <c r="Q762" i="32"/>
  <c r="R762" i="32" s="1"/>
  <c r="Q1334" i="32"/>
  <c r="R1334" i="32" s="1"/>
  <c r="AJ35" i="26"/>
  <c r="AK35" i="26" s="1"/>
  <c r="AT37" i="26"/>
  <c r="AU37" i="26" s="1"/>
  <c r="V30" i="26"/>
  <c r="Q432" i="32"/>
  <c r="R432" i="32" s="1"/>
  <c r="Q514" i="32"/>
  <c r="R514" i="32" s="1"/>
  <c r="AJ7" i="26"/>
  <c r="AK7" i="26" s="1"/>
  <c r="Q392" i="32"/>
  <c r="R392" i="32" s="1"/>
  <c r="AT18" i="26"/>
  <c r="AU18" i="26" s="1"/>
  <c r="AT13" i="26"/>
  <c r="AU13" i="26" s="1"/>
  <c r="AT14" i="26"/>
  <c r="AU14" i="26" s="1"/>
  <c r="AT34" i="26"/>
  <c r="AU34" i="26" s="1"/>
  <c r="Q1007" i="32"/>
  <c r="R1007" i="32" s="1"/>
  <c r="Q1131" i="32"/>
  <c r="R1131" i="32" s="1"/>
  <c r="Q1377" i="32"/>
  <c r="R1377" i="32" s="1"/>
  <c r="AT23" i="26"/>
  <c r="AU23" i="26" s="1"/>
  <c r="AJ31" i="26"/>
  <c r="AK31" i="26" s="1"/>
  <c r="BU28" i="26"/>
  <c r="Q884" i="32"/>
  <c r="R884" i="32" s="1"/>
  <c r="Q1090" i="32"/>
  <c r="R1090" i="32" s="1"/>
  <c r="Q1335" i="32"/>
  <c r="R1335" i="32" s="1"/>
  <c r="AT26" i="26"/>
  <c r="AU26" i="26" s="1"/>
  <c r="AJ6" i="26"/>
  <c r="AK6" i="26" s="1"/>
  <c r="AJ23" i="26"/>
  <c r="AK23" i="26" s="1"/>
  <c r="AJ27" i="26"/>
  <c r="AK27" i="26" s="1"/>
  <c r="Q1375" i="32"/>
  <c r="R1375" i="32" s="1"/>
  <c r="B2" i="28"/>
  <c r="B21" i="28"/>
  <c r="I73" i="35"/>
  <c r="B34" i="28"/>
  <c r="I87" i="35"/>
  <c r="B43" i="28"/>
  <c r="I98" i="35"/>
  <c r="B41" i="28"/>
  <c r="I95" i="35"/>
  <c r="V15" i="26"/>
  <c r="I15" i="26" s="1"/>
  <c r="B35" i="28"/>
  <c r="I88" i="35"/>
  <c r="B45" i="28"/>
  <c r="I100" i="35"/>
  <c r="B50" i="28"/>
  <c r="I105" i="35"/>
  <c r="B38" i="28"/>
  <c r="I92" i="35"/>
  <c r="AT16" i="26"/>
  <c r="AU16" i="26" s="1"/>
  <c r="AJ15" i="26"/>
  <c r="AK15" i="26" s="1"/>
  <c r="AJ22" i="26"/>
  <c r="AK22" i="26" s="1"/>
  <c r="AJ12" i="26"/>
  <c r="AK12" i="26" s="1"/>
  <c r="Q516" i="32"/>
  <c r="R516" i="32" s="1"/>
  <c r="V21" i="26"/>
  <c r="Q515" i="32"/>
  <c r="R515" i="32" s="1"/>
  <c r="AJ10" i="26"/>
  <c r="AK10" i="26" s="1"/>
  <c r="Q638" i="32"/>
  <c r="R638" i="32" s="1"/>
  <c r="Q393" i="32"/>
  <c r="R393" i="32" s="1"/>
  <c r="AJ19" i="26"/>
  <c r="AK19" i="26" s="1"/>
  <c r="Q434" i="32"/>
  <c r="R434" i="32" s="1"/>
  <c r="Q350" i="32"/>
  <c r="R350" i="32" s="1"/>
  <c r="V18" i="26"/>
  <c r="W18" i="26" s="1"/>
  <c r="AJ14" i="26"/>
  <c r="AK14" i="26" s="1"/>
  <c r="Q598" i="32"/>
  <c r="R598" i="32" s="1"/>
  <c r="AJ21" i="26"/>
  <c r="AK21" i="26" s="1"/>
  <c r="Q399" i="32"/>
  <c r="R399" i="32" s="1"/>
  <c r="Q680" i="32"/>
  <c r="R680" i="32" s="1"/>
  <c r="BU16" i="26"/>
  <c r="BU7" i="26"/>
  <c r="V9" i="26"/>
  <c r="W9" i="26" s="1"/>
  <c r="B6" i="28"/>
  <c r="I58" i="35"/>
  <c r="B46" i="28"/>
  <c r="I101" i="35"/>
  <c r="B51" i="28"/>
  <c r="I106" i="35"/>
  <c r="B52" i="28"/>
  <c r="I107" i="35"/>
  <c r="B14" i="28"/>
  <c r="I66" i="35"/>
  <c r="V22" i="26"/>
  <c r="W22" i="26" s="1"/>
  <c r="B49" i="28"/>
  <c r="I104" i="35"/>
  <c r="B36" i="28"/>
  <c r="I89" i="35"/>
  <c r="B37" i="28"/>
  <c r="I91" i="35"/>
  <c r="B20" i="28"/>
  <c r="I72" i="35"/>
  <c r="B28" i="28"/>
  <c r="I81" i="35"/>
  <c r="B32" i="28"/>
  <c r="I85" i="35"/>
  <c r="B47" i="28"/>
  <c r="I102" i="35"/>
  <c r="B23" i="28"/>
  <c r="I76" i="35"/>
  <c r="Q352" i="32"/>
  <c r="R352" i="32" s="1"/>
  <c r="AT7" i="26"/>
  <c r="AU7" i="26" s="1"/>
  <c r="AJ18" i="26"/>
  <c r="AK18" i="26" s="1"/>
  <c r="B42" i="28"/>
  <c r="I96" i="35"/>
  <c r="B11" i="28"/>
  <c r="I63" i="35"/>
  <c r="B7" i="28"/>
  <c r="I59" i="35"/>
  <c r="B16" i="28"/>
  <c r="I68" i="35"/>
  <c r="B40" i="28"/>
  <c r="I94" i="35"/>
  <c r="B5" i="28"/>
  <c r="I57" i="35"/>
  <c r="AJ13" i="26"/>
  <c r="AK13" i="26" s="1"/>
  <c r="B27" i="28"/>
  <c r="I80" i="35"/>
  <c r="B13" i="28"/>
  <c r="I65" i="35"/>
  <c r="B17" i="28"/>
  <c r="I69" i="35"/>
  <c r="V17" i="26"/>
  <c r="W17" i="26" s="1"/>
  <c r="B10" i="28"/>
  <c r="I62" i="35"/>
  <c r="B12" i="28"/>
  <c r="I64" i="35"/>
  <c r="B24" i="28"/>
  <c r="I77" i="35"/>
  <c r="B4" i="28"/>
  <c r="I56" i="35"/>
  <c r="B44" i="28"/>
  <c r="I99" i="35"/>
  <c r="AT19" i="26"/>
  <c r="AU19" i="26" s="1"/>
  <c r="AT15" i="26"/>
  <c r="AU15" i="26" s="1"/>
  <c r="Q433" i="32"/>
  <c r="R433" i="32" s="1"/>
  <c r="BU14" i="26"/>
  <c r="L14" i="26" s="1"/>
  <c r="AT21" i="26"/>
  <c r="AU21" i="26" s="1"/>
  <c r="Q679" i="32"/>
  <c r="R679" i="32" s="1"/>
  <c r="AJ17" i="26"/>
  <c r="AK17" i="26" s="1"/>
  <c r="AJ20" i="26"/>
  <c r="AK20" i="26" s="1"/>
  <c r="V13" i="26"/>
  <c r="I13" i="26" s="1"/>
  <c r="Q187" i="32"/>
  <c r="R187" i="32" s="1"/>
  <c r="Q720" i="32"/>
  <c r="R720" i="32" s="1"/>
  <c r="Q473" i="32"/>
  <c r="R473" i="32" s="1"/>
  <c r="Q597" i="32"/>
  <c r="R597" i="32" s="1"/>
  <c r="Q186" i="32"/>
  <c r="R186" i="32" s="1"/>
  <c r="AT22" i="26"/>
  <c r="AU22" i="26" s="1"/>
  <c r="Q1171" i="32"/>
  <c r="R1171" i="32" s="1"/>
  <c r="Q153" i="32"/>
  <c r="R153" i="32" s="1"/>
  <c r="BV33" i="26"/>
  <c r="AJ24" i="26"/>
  <c r="AK24" i="26" s="1"/>
  <c r="Q106" i="32"/>
  <c r="R106" i="32" s="1"/>
  <c r="Q556" i="32"/>
  <c r="R556" i="32" s="1"/>
  <c r="AJ25" i="26"/>
  <c r="AK25" i="26" s="1"/>
  <c r="Q1295" i="32"/>
  <c r="R1295" i="32" s="1"/>
  <c r="Q481" i="32"/>
  <c r="R481" i="32" s="1"/>
  <c r="Q475" i="32"/>
  <c r="R475" i="32" s="1"/>
  <c r="Q639" i="32"/>
  <c r="R639" i="32" s="1"/>
  <c r="V27" i="26"/>
  <c r="I27" i="26" s="1"/>
  <c r="Q112" i="32"/>
  <c r="R112" i="32" s="1"/>
  <c r="BU8" i="26"/>
  <c r="AJ34" i="26"/>
  <c r="AK34" i="26" s="1"/>
  <c r="Q105" i="32"/>
  <c r="R105" i="32" s="1"/>
  <c r="Q310" i="32"/>
  <c r="R310" i="32" s="1"/>
  <c r="V19" i="26"/>
  <c r="W19" i="26" s="1"/>
  <c r="Q596" i="32"/>
  <c r="R596" i="32" s="1"/>
  <c r="V28" i="26"/>
  <c r="W28" i="26" s="1"/>
  <c r="V8" i="26"/>
  <c r="W8" i="26" s="1"/>
  <c r="Q474" i="32"/>
  <c r="R474" i="32" s="1"/>
  <c r="Q637" i="32"/>
  <c r="R637" i="32" s="1"/>
  <c r="AJ32" i="26"/>
  <c r="AK32" i="26" s="1"/>
  <c r="V12" i="26"/>
  <c r="W12" i="26" s="1"/>
  <c r="Q228" i="32"/>
  <c r="R228" i="32" s="1"/>
  <c r="Q967" i="32"/>
  <c r="R967" i="32" s="1"/>
  <c r="Q1253" i="32"/>
  <c r="R1253" i="32" s="1"/>
  <c r="W27" i="26"/>
  <c r="AJ8" i="26"/>
  <c r="Q146" i="32"/>
  <c r="R146" i="32" s="1"/>
  <c r="AT10" i="26"/>
  <c r="AU10" i="26" s="1"/>
  <c r="Q229" i="32"/>
  <c r="R229" i="32" s="1"/>
  <c r="V10" i="26"/>
  <c r="W10" i="26" s="1"/>
  <c r="Q227" i="32"/>
  <c r="R227" i="32" s="1"/>
  <c r="V35" i="26"/>
  <c r="W35" i="26" s="1"/>
  <c r="Q1252" i="32"/>
  <c r="R1252" i="32" s="1"/>
  <c r="BV10" i="26"/>
  <c r="L10" i="26"/>
  <c r="AT17" i="26"/>
  <c r="AU17" i="26" s="1"/>
  <c r="V11" i="26"/>
  <c r="W11" i="26" s="1"/>
  <c r="Q268" i="32"/>
  <c r="R268" i="32" s="1"/>
  <c r="AT8" i="26"/>
  <c r="AU8" i="26" s="1"/>
  <c r="Q1172" i="32"/>
  <c r="R1172" i="32" s="1"/>
  <c r="L18" i="26"/>
  <c r="BV18" i="26"/>
  <c r="Q309" i="32"/>
  <c r="R309" i="32" s="1"/>
  <c r="Q925" i="32"/>
  <c r="R925" i="32" s="1"/>
  <c r="V16" i="26"/>
  <c r="AT38" i="26"/>
  <c r="AJ9" i="26"/>
  <c r="AJ11" i="26"/>
  <c r="AK11" i="26" s="1"/>
  <c r="Q269" i="32"/>
  <c r="R269" i="32" s="1"/>
  <c r="Q311" i="32"/>
  <c r="R311" i="32" s="1"/>
  <c r="Q1048" i="32"/>
  <c r="R1048" i="32" s="1"/>
  <c r="Q1049" i="32"/>
  <c r="R1049" i="32" s="1"/>
  <c r="Q1129" i="32"/>
  <c r="R1129" i="32" s="1"/>
  <c r="L15" i="26"/>
  <c r="BV15" i="26"/>
  <c r="AT9" i="26"/>
  <c r="AU9" i="26" s="1"/>
  <c r="Q188" i="32"/>
  <c r="R188" i="32" s="1"/>
  <c r="V32" i="26"/>
  <c r="V7" i="26"/>
  <c r="W7" i="26" s="1"/>
  <c r="Q104" i="32"/>
  <c r="R104" i="32" s="1"/>
  <c r="Q721" i="32"/>
  <c r="R721" i="32" s="1"/>
  <c r="Q1130" i="32"/>
  <c r="R1130" i="32" s="1"/>
  <c r="BV22" i="26"/>
  <c r="L22" i="26"/>
  <c r="BV23" i="26"/>
  <c r="L23" i="26"/>
  <c r="V20" i="26"/>
  <c r="W20" i="26" s="1"/>
  <c r="V34" i="26"/>
  <c r="W34" i="26" s="1"/>
  <c r="Q965" i="32"/>
  <c r="R965" i="32" s="1"/>
  <c r="M29" i="26"/>
  <c r="G1012" i="32"/>
  <c r="Q145" i="32"/>
  <c r="R145" i="32" s="1"/>
  <c r="AJ16" i="26"/>
  <c r="AK16" i="26" s="1"/>
  <c r="Q924" i="32"/>
  <c r="R924" i="32" s="1"/>
  <c r="AT25" i="26"/>
  <c r="AU25" i="26" s="1"/>
  <c r="V36" i="26"/>
  <c r="M33" i="26"/>
  <c r="G1176" i="32"/>
  <c r="L26" i="26"/>
  <c r="BV26" i="26"/>
  <c r="AT5" i="26"/>
  <c r="AU5" i="26" s="1"/>
  <c r="AJ5" i="26"/>
  <c r="V5" i="26"/>
  <c r="W5" i="26" s="1"/>
  <c r="Q24" i="32"/>
  <c r="R24" i="32" s="1"/>
  <c r="Q65" i="32"/>
  <c r="R65" i="32" s="1"/>
  <c r="Q64" i="32"/>
  <c r="R64" i="32" s="1"/>
  <c r="Q22" i="32"/>
  <c r="R22" i="32" s="1"/>
  <c r="Q23" i="32"/>
  <c r="R23" i="32" s="1"/>
  <c r="Q28" i="32"/>
  <c r="R28" i="32" s="1"/>
  <c r="V6" i="26"/>
  <c r="Q63" i="32"/>
  <c r="R63" i="32" s="1"/>
  <c r="AT6" i="26"/>
  <c r="AU6" i="26" s="1"/>
  <c r="BU5" i="26"/>
  <c r="BN46" i="26"/>
  <c r="AS46" i="26"/>
  <c r="AE46" i="26"/>
  <c r="Y46" i="26"/>
  <c r="Z46" i="26"/>
  <c r="T46" i="26"/>
  <c r="AI46" i="26"/>
  <c r="AF46" i="26"/>
  <c r="AG46" i="26"/>
  <c r="AQ46" i="26"/>
  <c r="AA46" i="26"/>
  <c r="AM46" i="26"/>
  <c r="AR46" i="26"/>
  <c r="I33" i="26"/>
  <c r="W33" i="26"/>
  <c r="M38" i="26"/>
  <c r="G1381" i="32"/>
  <c r="I35" i="26"/>
  <c r="BV19" i="26"/>
  <c r="L19" i="26"/>
  <c r="L28" i="26"/>
  <c r="BV28" i="26"/>
  <c r="BV24" i="26"/>
  <c r="L24" i="26"/>
  <c r="L12" i="26"/>
  <c r="BV12" i="26"/>
  <c r="W14" i="26"/>
  <c r="I23" i="26"/>
  <c r="W23" i="26"/>
  <c r="W25" i="26"/>
  <c r="BV35" i="26"/>
  <c r="L35" i="26"/>
  <c r="BV32" i="26"/>
  <c r="L32" i="26"/>
  <c r="L6" i="26"/>
  <c r="BV6" i="26"/>
  <c r="BV8" i="26"/>
  <c r="L8" i="26"/>
  <c r="L20" i="26"/>
  <c r="BV20" i="26"/>
  <c r="I37" i="26"/>
  <c r="W37" i="26"/>
  <c r="BV34" i="26"/>
  <c r="L34" i="26"/>
  <c r="L31" i="26"/>
  <c r="BV31" i="26"/>
  <c r="BV13" i="26"/>
  <c r="L13" i="26"/>
  <c r="W21" i="26"/>
  <c r="L36" i="26"/>
  <c r="BV36" i="26"/>
  <c r="L21" i="26"/>
  <c r="BV21" i="26"/>
  <c r="L27" i="26"/>
  <c r="BV27" i="26"/>
  <c r="I30" i="26"/>
  <c r="W30" i="26"/>
  <c r="W15" i="26"/>
  <c r="I29" i="26"/>
  <c r="W29" i="26"/>
  <c r="L9" i="26"/>
  <c r="BV9" i="26"/>
  <c r="I26" i="26"/>
  <c r="W26" i="26"/>
  <c r="L7" i="26"/>
  <c r="BV7" i="26"/>
  <c r="I18" i="26"/>
  <c r="L25" i="26"/>
  <c r="BV25" i="26"/>
  <c r="L17" i="26"/>
  <c r="BV17" i="26"/>
  <c r="I12" i="26"/>
  <c r="BV16" i="26"/>
  <c r="L16" i="26"/>
  <c r="I31" i="26"/>
  <c r="W31" i="26"/>
  <c r="L11" i="26"/>
  <c r="BV11" i="26"/>
  <c r="L30" i="26"/>
  <c r="BV30" i="26"/>
  <c r="BV14" i="26" l="1"/>
  <c r="I14" i="26"/>
  <c r="T891" i="32"/>
  <c r="U891" i="32" s="1"/>
  <c r="I34" i="26"/>
  <c r="I25" i="26"/>
  <c r="I19" i="26"/>
  <c r="I10" i="26"/>
  <c r="W13" i="26"/>
  <c r="I22" i="26"/>
  <c r="G717" i="32" s="1"/>
  <c r="I17" i="26"/>
  <c r="I21" i="26"/>
  <c r="J21" i="26" s="1"/>
  <c r="T843" i="32"/>
  <c r="I20" i="26"/>
  <c r="I24" i="26"/>
  <c r="G922" i="32"/>
  <c r="J27" i="26"/>
  <c r="I11" i="26"/>
  <c r="F11" i="26" s="1"/>
  <c r="I28" i="26"/>
  <c r="I7" i="26"/>
  <c r="G102" i="32" s="1"/>
  <c r="F27" i="26"/>
  <c r="AK9" i="26"/>
  <c r="I9" i="26"/>
  <c r="G438" i="32"/>
  <c r="M15" i="26"/>
  <c r="AU38" i="26"/>
  <c r="AU43" i="26" s="1"/>
  <c r="AU44" i="26" s="1"/>
  <c r="I38" i="26"/>
  <c r="W16" i="26"/>
  <c r="I16" i="26"/>
  <c r="W36" i="26"/>
  <c r="I36" i="26"/>
  <c r="G233" i="32"/>
  <c r="M10" i="26"/>
  <c r="M23" i="26"/>
  <c r="G766" i="32"/>
  <c r="W32" i="26"/>
  <c r="I32" i="26"/>
  <c r="AK8" i="26"/>
  <c r="I8" i="26"/>
  <c r="M18" i="26"/>
  <c r="G561" i="32"/>
  <c r="G725" i="32"/>
  <c r="M22" i="26"/>
  <c r="G889" i="32"/>
  <c r="M26" i="26"/>
  <c r="AK66" i="26"/>
  <c r="T228" i="32"/>
  <c r="AK56" i="26"/>
  <c r="AK40" i="26"/>
  <c r="T883" i="32"/>
  <c r="U883" i="32" s="1"/>
  <c r="T1375" i="32"/>
  <c r="U1375" i="32" s="1"/>
  <c r="AK54" i="26"/>
  <c r="AK53" i="26"/>
  <c r="AK64" i="26"/>
  <c r="T1335" i="32"/>
  <c r="AK63" i="26"/>
  <c r="AK67" i="26"/>
  <c r="T1089" i="32"/>
  <c r="T310" i="32"/>
  <c r="T638" i="32"/>
  <c r="T105" i="32"/>
  <c r="T1048" i="32"/>
  <c r="T597" i="32"/>
  <c r="AK5" i="26"/>
  <c r="T686" i="32"/>
  <c r="U686" i="32" s="1"/>
  <c r="T269" i="32"/>
  <c r="T64" i="32"/>
  <c r="U64" i="32" s="1"/>
  <c r="T1007" i="32"/>
  <c r="T556" i="32"/>
  <c r="T884" i="32"/>
  <c r="AK61" i="26"/>
  <c r="AK59" i="26"/>
  <c r="T23" i="32"/>
  <c r="U843" i="32" s="1"/>
  <c r="T925" i="32"/>
  <c r="AK65" i="26"/>
  <c r="T1376" i="32"/>
  <c r="T146" i="32"/>
  <c r="T1130" i="32"/>
  <c r="T351" i="32"/>
  <c r="T679" i="32"/>
  <c r="T924" i="32"/>
  <c r="U924" i="32" s="1"/>
  <c r="I5" i="26"/>
  <c r="G20" i="32" s="1"/>
  <c r="AK57" i="26"/>
  <c r="AK62" i="26"/>
  <c r="T187" i="32"/>
  <c r="T1171" i="32"/>
  <c r="T392" i="32"/>
  <c r="T720" i="32"/>
  <c r="AK55" i="26"/>
  <c r="T1212" i="32"/>
  <c r="T433" i="32"/>
  <c r="T761" i="32"/>
  <c r="AK60" i="26"/>
  <c r="T1253" i="32"/>
  <c r="T474" i="32"/>
  <c r="T802" i="32"/>
  <c r="AK58" i="26"/>
  <c r="T966" i="32"/>
  <c r="T1294" i="32"/>
  <c r="T515" i="32"/>
  <c r="T596" i="32"/>
  <c r="U596" i="32" s="1"/>
  <c r="T555" i="32"/>
  <c r="U555" i="32" s="1"/>
  <c r="T393" i="32"/>
  <c r="T1170" i="32"/>
  <c r="U1170" i="32" s="1"/>
  <c r="T844" i="32"/>
  <c r="T801" i="32"/>
  <c r="U801" i="32" s="1"/>
  <c r="T680" i="32"/>
  <c r="T145" i="32"/>
  <c r="U145" i="32" s="1"/>
  <c r="T967" i="32"/>
  <c r="T391" i="32"/>
  <c r="U391" i="32" s="1"/>
  <c r="T309" i="32"/>
  <c r="U309" i="32" s="1"/>
  <c r="T268" i="32"/>
  <c r="U268" i="32" s="1"/>
  <c r="T842" i="32"/>
  <c r="U842" i="32" s="1"/>
  <c r="T1090" i="32"/>
  <c r="T1295" i="32"/>
  <c r="T1254" i="32"/>
  <c r="T514" i="32"/>
  <c r="U514" i="32" s="1"/>
  <c r="T516" i="32"/>
  <c r="T1334" i="32"/>
  <c r="U1334" i="32" s="1"/>
  <c r="T227" i="32"/>
  <c r="U227" i="32" s="1"/>
  <c r="T926" i="32"/>
  <c r="T24" i="32"/>
  <c r="U1295" i="32" s="1"/>
  <c r="T186" i="32"/>
  <c r="U186" i="32" s="1"/>
  <c r="T1172" i="32"/>
  <c r="T188" i="32"/>
  <c r="T1088" i="32"/>
  <c r="U1088" i="32" s="1"/>
  <c r="T1006" i="32"/>
  <c r="U1006" i="32" s="1"/>
  <c r="T1049" i="32"/>
  <c r="T721" i="32"/>
  <c r="T598" i="32"/>
  <c r="T1213" i="32"/>
  <c r="W40" i="26"/>
  <c r="T147" i="32"/>
  <c r="T352" i="32"/>
  <c r="T760" i="32"/>
  <c r="U760" i="32" s="1"/>
  <c r="T678" i="32"/>
  <c r="U678" i="32" s="1"/>
  <c r="T104" i="32"/>
  <c r="U104" i="32" s="1"/>
  <c r="T1129" i="32"/>
  <c r="U1129" i="32" s="1"/>
  <c r="T762" i="32"/>
  <c r="T22" i="32"/>
  <c r="U22" i="32" s="1"/>
  <c r="T1377" i="32"/>
  <c r="T311" i="32"/>
  <c r="T639" i="32"/>
  <c r="T557" i="32"/>
  <c r="T432" i="32"/>
  <c r="U432" i="32" s="1"/>
  <c r="T1047" i="32"/>
  <c r="U1047" i="32" s="1"/>
  <c r="T350" i="32"/>
  <c r="U350" i="32" s="1"/>
  <c r="T965" i="32"/>
  <c r="U965" i="32" s="1"/>
  <c r="T803" i="32"/>
  <c r="T1131" i="32"/>
  <c r="AU53" i="26"/>
  <c r="T473" i="32"/>
  <c r="U473" i="32" s="1"/>
  <c r="T1252" i="32"/>
  <c r="U1252" i="32" s="1"/>
  <c r="T1211" i="32"/>
  <c r="U1211" i="32" s="1"/>
  <c r="T434" i="32"/>
  <c r="T475" i="32"/>
  <c r="AU40" i="26"/>
  <c r="T106" i="32"/>
  <c r="T719" i="32"/>
  <c r="U719" i="32" s="1"/>
  <c r="T63" i="32"/>
  <c r="U63" i="32" s="1"/>
  <c r="T637" i="32"/>
  <c r="U637" i="32" s="1"/>
  <c r="T1293" i="32"/>
  <c r="U1293" i="32" s="1"/>
  <c r="T1260" i="32"/>
  <c r="U1260" i="32" s="1"/>
  <c r="T112" i="32"/>
  <c r="U112" i="32" s="1"/>
  <c r="T932" i="32"/>
  <c r="U932" i="32" s="1"/>
  <c r="T1383" i="32"/>
  <c r="U1383" i="32" s="1"/>
  <c r="T153" i="32"/>
  <c r="U153" i="32" s="1"/>
  <c r="T317" i="32"/>
  <c r="U317" i="32" s="1"/>
  <c r="BV40" i="26"/>
  <c r="T1055" i="32"/>
  <c r="U1055" i="32" s="1"/>
  <c r="T69" i="32"/>
  <c r="U69" i="32" s="1"/>
  <c r="T358" i="32"/>
  <c r="U358" i="32" s="1"/>
  <c r="T1137" i="32"/>
  <c r="U1137" i="32" s="1"/>
  <c r="T604" i="32"/>
  <c r="U604" i="32" s="1"/>
  <c r="T1342" i="32"/>
  <c r="U1342" i="32" s="1"/>
  <c r="T645" i="32"/>
  <c r="U645" i="32" s="1"/>
  <c r="T1008" i="32"/>
  <c r="T1336" i="32"/>
  <c r="T270" i="32"/>
  <c r="T65" i="32"/>
  <c r="U65" i="32" s="1"/>
  <c r="T885" i="32"/>
  <c r="T229" i="32"/>
  <c r="W6" i="26"/>
  <c r="I6" i="26"/>
  <c r="T1219" i="32"/>
  <c r="U1219" i="32" s="1"/>
  <c r="T973" i="32"/>
  <c r="U973" i="32" s="1"/>
  <c r="T399" i="32"/>
  <c r="U399" i="32" s="1"/>
  <c r="T727" i="32"/>
  <c r="U727" i="32" s="1"/>
  <c r="L5" i="26"/>
  <c r="M5" i="26" s="1"/>
  <c r="T1301" i="32"/>
  <c r="U1301" i="32" s="1"/>
  <c r="T440" i="32"/>
  <c r="U440" i="32" s="1"/>
  <c r="T768" i="32"/>
  <c r="U768" i="32" s="1"/>
  <c r="BV5" i="26"/>
  <c r="BV41" i="26" s="1"/>
  <c r="T276" i="32"/>
  <c r="U276" i="32" s="1"/>
  <c r="T481" i="32"/>
  <c r="U481" i="32" s="1"/>
  <c r="T809" i="32"/>
  <c r="U809" i="32" s="1"/>
  <c r="T28" i="32"/>
  <c r="U28" i="32" s="1"/>
  <c r="T194" i="32"/>
  <c r="U194" i="32" s="1"/>
  <c r="T1014" i="32"/>
  <c r="U1014" i="32" s="1"/>
  <c r="T522" i="32"/>
  <c r="U522" i="32" s="1"/>
  <c r="T850" i="32"/>
  <c r="U850" i="32" s="1"/>
  <c r="T1096" i="32"/>
  <c r="U1096" i="32" s="1"/>
  <c r="T235" i="32"/>
  <c r="U235" i="32" s="1"/>
  <c r="T1178" i="32"/>
  <c r="U1178" i="32" s="1"/>
  <c r="T563" i="32"/>
  <c r="U563" i="32" s="1"/>
  <c r="G397" i="32"/>
  <c r="M14" i="26"/>
  <c r="G27" i="26"/>
  <c r="G914" i="32"/>
  <c r="M36" i="26"/>
  <c r="G1299" i="32"/>
  <c r="G602" i="32"/>
  <c r="M19" i="26"/>
  <c r="F33" i="26"/>
  <c r="G1168" i="32"/>
  <c r="J33" i="26"/>
  <c r="M30" i="26"/>
  <c r="G1053" i="32"/>
  <c r="M16" i="26"/>
  <c r="G479" i="32"/>
  <c r="G553" i="32"/>
  <c r="F18" i="26"/>
  <c r="J18" i="26"/>
  <c r="G389" i="32"/>
  <c r="J14" i="26"/>
  <c r="F14" i="26"/>
  <c r="G192" i="32"/>
  <c r="M9" i="26"/>
  <c r="G1217" i="32"/>
  <c r="M34" i="26"/>
  <c r="G1135" i="32"/>
  <c r="M32" i="26"/>
  <c r="F21" i="26"/>
  <c r="G676" i="32"/>
  <c r="M13" i="26"/>
  <c r="G356" i="32"/>
  <c r="G1258" i="32"/>
  <c r="M35" i="26"/>
  <c r="M11" i="26"/>
  <c r="G274" i="32"/>
  <c r="J12" i="26"/>
  <c r="G307" i="32"/>
  <c r="F12" i="26"/>
  <c r="J20" i="26"/>
  <c r="F20" i="26"/>
  <c r="G635" i="32"/>
  <c r="G110" i="32"/>
  <c r="M7" i="26"/>
  <c r="F17" i="26"/>
  <c r="G512" i="32"/>
  <c r="J17" i="26"/>
  <c r="G225" i="32"/>
  <c r="F10" i="26"/>
  <c r="J10" i="26"/>
  <c r="G1332" i="32"/>
  <c r="F37" i="26"/>
  <c r="J37" i="26"/>
  <c r="G315" i="32"/>
  <c r="M12" i="26"/>
  <c r="J28" i="26"/>
  <c r="G963" i="32"/>
  <c r="F28" i="26"/>
  <c r="M25" i="26"/>
  <c r="G848" i="32"/>
  <c r="G430" i="32"/>
  <c r="J15" i="26"/>
  <c r="F15" i="26"/>
  <c r="M24" i="26"/>
  <c r="G807" i="32"/>
  <c r="G930" i="32"/>
  <c r="M27" i="26"/>
  <c r="G520" i="32"/>
  <c r="M17" i="26"/>
  <c r="F16" i="26"/>
  <c r="M21" i="26"/>
  <c r="G684" i="32"/>
  <c r="G1094" i="32"/>
  <c r="M31" i="26"/>
  <c r="G643" i="32"/>
  <c r="M20" i="26"/>
  <c r="F25" i="26"/>
  <c r="J25" i="26"/>
  <c r="G840" i="32"/>
  <c r="F19" i="26"/>
  <c r="G594" i="32"/>
  <c r="J19" i="26"/>
  <c r="G1086" i="32"/>
  <c r="F31" i="26"/>
  <c r="J31" i="26"/>
  <c r="G881" i="32"/>
  <c r="F26" i="26"/>
  <c r="J26" i="26"/>
  <c r="G1045" i="32"/>
  <c r="F30" i="26"/>
  <c r="J30" i="26"/>
  <c r="M8" i="26"/>
  <c r="G151" i="32"/>
  <c r="J35" i="26"/>
  <c r="G1250" i="32"/>
  <c r="F35" i="26"/>
  <c r="G1209" i="32"/>
  <c r="F34" i="26"/>
  <c r="J34" i="26"/>
  <c r="F29" i="26"/>
  <c r="G1004" i="32"/>
  <c r="J29" i="26"/>
  <c r="F32" i="26"/>
  <c r="F13" i="26"/>
  <c r="J13" i="26"/>
  <c r="G348" i="32"/>
  <c r="G69" i="32"/>
  <c r="M6" i="26"/>
  <c r="F23" i="26"/>
  <c r="J23" i="26"/>
  <c r="G758" i="32"/>
  <c r="G971" i="32"/>
  <c r="M28" i="26"/>
  <c r="F22" i="26" l="1"/>
  <c r="AU41" i="26"/>
  <c r="J11" i="26"/>
  <c r="G266" i="32"/>
  <c r="J22" i="26"/>
  <c r="U1212" i="32"/>
  <c r="M42" i="26"/>
  <c r="K5" i="35" s="1"/>
  <c r="W43" i="26"/>
  <c r="W41" i="26"/>
  <c r="J24" i="26"/>
  <c r="G799" i="32"/>
  <c r="F24" i="26"/>
  <c r="J7" i="26"/>
  <c r="F7" i="26"/>
  <c r="G7" i="26" s="1"/>
  <c r="AK43" i="26"/>
  <c r="AK44" i="26" s="1"/>
  <c r="J32" i="26"/>
  <c r="G1127" i="32"/>
  <c r="J16" i="26"/>
  <c r="G471" i="32"/>
  <c r="F38" i="26"/>
  <c r="J38" i="26"/>
  <c r="G1373" i="32"/>
  <c r="F8" i="26"/>
  <c r="J8" i="26"/>
  <c r="G143" i="32"/>
  <c r="J36" i="26"/>
  <c r="G1291" i="32"/>
  <c r="F36" i="26"/>
  <c r="G184" i="32"/>
  <c r="F9" i="26"/>
  <c r="J9" i="26"/>
  <c r="U1336" i="32"/>
  <c r="J5" i="26"/>
  <c r="U106" i="32"/>
  <c r="L40" i="26"/>
  <c r="U434" i="32"/>
  <c r="AK41" i="26"/>
  <c r="U1253" i="32"/>
  <c r="F5" i="26"/>
  <c r="G5" i="26" s="1"/>
  <c r="U1335" i="32"/>
  <c r="U310" i="32"/>
  <c r="U556" i="32"/>
  <c r="G28" i="32"/>
  <c r="U187" i="32"/>
  <c r="U679" i="32"/>
  <c r="U23" i="32"/>
  <c r="U884" i="32"/>
  <c r="U597" i="32"/>
  <c r="U351" i="32"/>
  <c r="U966" i="32"/>
  <c r="U925" i="32"/>
  <c r="U228" i="32"/>
  <c r="U1376" i="32"/>
  <c r="U1294" i="32"/>
  <c r="U638" i="32"/>
  <c r="U1007" i="32"/>
  <c r="U720" i="32"/>
  <c r="U269" i="32"/>
  <c r="U1089" i="32"/>
  <c r="U1048" i="32"/>
  <c r="U392" i="32"/>
  <c r="U433" i="32"/>
  <c r="U761" i="32"/>
  <c r="U146" i="32"/>
  <c r="U1130" i="32"/>
  <c r="U474" i="32"/>
  <c r="U802" i="32"/>
  <c r="U105" i="32"/>
  <c r="U1171" i="32"/>
  <c r="U515" i="32"/>
  <c r="U188" i="32"/>
  <c r="U762" i="32"/>
  <c r="U844" i="32"/>
  <c r="U967" i="32"/>
  <c r="U516" i="32"/>
  <c r="U1090" i="32"/>
  <c r="U24" i="32"/>
  <c r="U475" i="32"/>
  <c r="U803" i="32"/>
  <c r="U1008" i="32"/>
  <c r="U885" i="32"/>
  <c r="U270" i="32"/>
  <c r="U598" i="32"/>
  <c r="U926" i="32"/>
  <c r="U1172" i="32"/>
  <c r="U557" i="32"/>
  <c r="U311" i="32"/>
  <c r="U1131" i="32"/>
  <c r="U639" i="32"/>
  <c r="U147" i="32"/>
  <c r="U1213" i="32"/>
  <c r="U352" i="32"/>
  <c r="U680" i="32"/>
  <c r="U1377" i="32"/>
  <c r="U1254" i="32"/>
  <c r="U229" i="32"/>
  <c r="U393" i="32"/>
  <c r="U721" i="32"/>
  <c r="U1049" i="32"/>
  <c r="BV43" i="26"/>
  <c r="BV44" i="26" s="1"/>
  <c r="BV45" i="26" s="1"/>
  <c r="J6" i="26"/>
  <c r="G61" i="32"/>
  <c r="I40" i="26"/>
  <c r="F6" i="26"/>
  <c r="G832" i="32"/>
  <c r="G25" i="26"/>
  <c r="G1119" i="32"/>
  <c r="G32" i="26"/>
  <c r="G35" i="26"/>
  <c r="G1242" i="32"/>
  <c r="G1037" i="32"/>
  <c r="G30" i="26"/>
  <c r="G217" i="32"/>
  <c r="G10" i="26"/>
  <c r="G627" i="32"/>
  <c r="G20" i="26"/>
  <c r="G463" i="32"/>
  <c r="G16" i="26"/>
  <c r="G750" i="32"/>
  <c r="G23" i="26"/>
  <c r="M41" i="26"/>
  <c r="M45" i="26"/>
  <c r="M46" i="26" s="1"/>
  <c r="G11" i="26"/>
  <c r="G258" i="32"/>
  <c r="G34" i="26"/>
  <c r="G1201" i="32"/>
  <c r="G586" i="32"/>
  <c r="G19" i="26"/>
  <c r="AU45" i="26"/>
  <c r="G12" i="26"/>
  <c r="G299" i="32"/>
  <c r="G26" i="26"/>
  <c r="G873" i="32"/>
  <c r="G668" i="32"/>
  <c r="G21" i="26"/>
  <c r="G381" i="32"/>
  <c r="G14" i="26"/>
  <c r="G18" i="26"/>
  <c r="G545" i="32"/>
  <c r="G33" i="26"/>
  <c r="G1160" i="32"/>
  <c r="G996" i="32"/>
  <c r="G29" i="26"/>
  <c r="W44" i="26"/>
  <c r="G37" i="26"/>
  <c r="G1324" i="32"/>
  <c r="G504" i="32"/>
  <c r="G17" i="26"/>
  <c r="G955" i="32"/>
  <c r="G28" i="26"/>
  <c r="G340" i="32"/>
  <c r="G13" i="26"/>
  <c r="G31" i="26"/>
  <c r="G1078" i="32"/>
  <c r="G15" i="26"/>
  <c r="G422" i="32"/>
  <c r="G709" i="32"/>
  <c r="G22" i="26"/>
  <c r="AK45" i="26" l="1"/>
  <c r="AK46" i="26" s="1"/>
  <c r="AK47" i="26" s="1"/>
  <c r="J42" i="26"/>
  <c r="K4" i="35" s="1"/>
  <c r="G94" i="32"/>
  <c r="G791" i="32"/>
  <c r="G24" i="26"/>
  <c r="G135" i="32"/>
  <c r="G8" i="26"/>
  <c r="G9" i="26"/>
  <c r="G176" i="32"/>
  <c r="G1283" i="32"/>
  <c r="G36" i="26"/>
  <c r="G1365" i="32"/>
  <c r="G38" i="26"/>
  <c r="J41" i="26"/>
  <c r="G12" i="32"/>
  <c r="F40" i="26"/>
  <c r="J45" i="26"/>
  <c r="J46" i="26" s="1"/>
  <c r="G53" i="32"/>
  <c r="G6" i="26"/>
  <c r="BV46" i="26"/>
  <c r="BV47" i="26" s="1"/>
  <c r="BV48" i="26" s="1"/>
  <c r="M47" i="26"/>
  <c r="M48" i="26" s="1"/>
  <c r="M49" i="26" s="1"/>
  <c r="AU46" i="26"/>
  <c r="W45" i="26"/>
  <c r="G42" i="26" l="1"/>
  <c r="K3" i="35" s="1"/>
  <c r="J47" i="35" s="1"/>
  <c r="AK48" i="26"/>
  <c r="AK49" i="26" s="1"/>
  <c r="G41" i="26"/>
  <c r="J47" i="26"/>
  <c r="J48" i="26" s="1"/>
  <c r="G45" i="26"/>
  <c r="G46" i="26" s="1"/>
  <c r="G47" i="26" s="1"/>
  <c r="BV49" i="26"/>
  <c r="BV50" i="26" s="1"/>
  <c r="BV51" i="26" s="1"/>
  <c r="M50" i="26"/>
  <c r="M51" i="26" s="1"/>
  <c r="W46" i="26"/>
  <c r="AU47" i="26"/>
  <c r="AU48" i="26" s="1"/>
  <c r="AU49" i="26" s="1"/>
  <c r="G25" i="35" l="1"/>
  <c r="K47" i="35"/>
  <c r="K25" i="35"/>
  <c r="H25" i="35"/>
  <c r="D25" i="35"/>
  <c r="J25" i="35"/>
  <c r="B47" i="35"/>
  <c r="F25" i="35"/>
  <c r="C25" i="35"/>
  <c r="I25" i="35"/>
  <c r="H47" i="35"/>
  <c r="D47" i="35"/>
  <c r="E25" i="35"/>
  <c r="I47" i="35"/>
  <c r="B25" i="35"/>
  <c r="F47" i="35"/>
  <c r="C47" i="35"/>
  <c r="E47" i="35"/>
  <c r="G47" i="35"/>
  <c r="AK50" i="26"/>
  <c r="AK51" i="26" s="1"/>
  <c r="AK52" i="26" s="1"/>
  <c r="J49" i="26"/>
  <c r="J50" i="26" s="1"/>
  <c r="G48" i="26"/>
  <c r="G49" i="26" s="1"/>
  <c r="BV52" i="26"/>
  <c r="M52" i="26"/>
  <c r="AU50" i="26"/>
  <c r="AU51" i="26" s="1"/>
  <c r="AU52" i="26" s="1"/>
  <c r="W47" i="26"/>
  <c r="G50" i="26" l="1"/>
  <c r="G51" i="26" s="1"/>
  <c r="M53" i="26"/>
  <c r="M54" i="26" s="1"/>
  <c r="J51" i="26"/>
  <c r="W48" i="26"/>
  <c r="W49" i="26" s="1"/>
  <c r="W50" i="26" s="1"/>
  <c r="W51" i="26" s="1"/>
  <c r="W52" i="26" s="1"/>
  <c r="G52" i="26" l="1"/>
  <c r="G53" i="26" s="1"/>
  <c r="G54" i="26" s="1"/>
  <c r="J52" i="26"/>
  <c r="J53" i="26" s="1"/>
  <c r="J54" i="26" l="1"/>
</calcChain>
</file>

<file path=xl/sharedStrings.xml><?xml version="1.0" encoding="utf-8"?>
<sst xmlns="http://schemas.openxmlformats.org/spreadsheetml/2006/main" count="1068" uniqueCount="133">
  <si>
    <t>Participants</t>
  </si>
  <si>
    <t>a</t>
  </si>
  <si>
    <t>Items</t>
  </si>
  <si>
    <t>Compétences</t>
  </si>
  <si>
    <t>Nombre de réponses</t>
  </si>
  <si>
    <t>Réponses correctes</t>
  </si>
  <si>
    <t>Réponses incorrectes</t>
  </si>
  <si>
    <t xml:space="preserve">   Pas de réponse</t>
  </si>
  <si>
    <t>Classe</t>
  </si>
  <si>
    <t>Classe :</t>
  </si>
  <si>
    <t>Pas de réponse</t>
  </si>
  <si>
    <r>
      <t xml:space="preserve">Pour profiter des fonctionnalités de cette grille, </t>
    </r>
    <r>
      <rPr>
        <b/>
        <sz val="12"/>
        <rFont val="Arial"/>
        <family val="2"/>
      </rPr>
      <t>il suffit</t>
    </r>
    <r>
      <rPr>
        <sz val="12"/>
        <rFont val="Arial"/>
        <family val="2"/>
      </rPr>
      <t xml:space="preserve"> </t>
    </r>
    <r>
      <rPr>
        <b/>
        <sz val="12"/>
        <rFont val="Arial"/>
        <family val="2"/>
      </rPr>
      <t>de remplir la feuille</t>
    </r>
    <r>
      <rPr>
        <sz val="12"/>
        <rFont val="Arial"/>
        <family val="2"/>
      </rPr>
      <t xml:space="preserve"> </t>
    </r>
    <r>
      <rPr>
        <b/>
        <sz val="12"/>
        <rFont val="Arial"/>
        <family val="2"/>
      </rPr>
      <t>"Encodage réponses Es"</t>
    </r>
    <r>
      <rPr>
        <sz val="12"/>
        <rFont val="Arial"/>
        <family val="2"/>
      </rPr>
      <t xml:space="preserve"> ;</t>
    </r>
  </si>
  <si>
    <t>Fonctionnalités</t>
  </si>
  <si>
    <t>* Seuls les codes admis pourront être introduits.</t>
  </si>
  <si>
    <t>* Une fois tous les items encodés, vous obtiendrez pour chaque élève et pour votre classe une série de scores.</t>
  </si>
  <si>
    <t>* Le score des élèves absents n'intervient pas dans le score moyen de la classe.</t>
  </si>
  <si>
    <t>En cas de problème avec cette grille</t>
  </si>
  <si>
    <t xml:space="preserve">Total / </t>
  </si>
  <si>
    <t>Total</t>
  </si>
  <si>
    <t>en %</t>
  </si>
  <si>
    <t>Abs</t>
  </si>
  <si>
    <t>% FWB</t>
  </si>
  <si>
    <t>FASE ETAB :</t>
  </si>
  <si>
    <t xml:space="preserve">FASE IMPL : </t>
  </si>
  <si>
    <t>FASE IMPL :</t>
  </si>
  <si>
    <t>Total /</t>
  </si>
  <si>
    <t>Proportion d'élèves ayant réussi l'item</t>
  </si>
  <si>
    <t>Proportion d'élèves ayant réussi l'item en FWB</t>
  </si>
  <si>
    <r>
      <t>Code</t>
    </r>
    <r>
      <rPr>
        <b/>
        <sz val="12"/>
        <rFont val="Arial"/>
        <family val="2"/>
      </rPr>
      <t xml:space="preserve"> 1</t>
    </r>
  </si>
  <si>
    <t>réponse correcte</t>
  </si>
  <si>
    <r>
      <t>Code</t>
    </r>
    <r>
      <rPr>
        <b/>
        <sz val="12"/>
        <rFont val="Arial"/>
        <family val="2"/>
      </rPr>
      <t xml:space="preserve"> 0</t>
    </r>
  </si>
  <si>
    <t>réponse incorrecte</t>
  </si>
  <si>
    <r>
      <t>Code</t>
    </r>
    <r>
      <rPr>
        <b/>
        <sz val="12"/>
        <rFont val="Arial"/>
        <family val="2"/>
      </rPr>
      <t xml:space="preserve"> 9</t>
    </r>
  </si>
  <si>
    <t>pas de réponse (omission)</t>
  </si>
  <si>
    <r>
      <t>Code</t>
    </r>
    <r>
      <rPr>
        <b/>
        <sz val="12"/>
        <rFont val="Arial"/>
        <family val="2"/>
      </rPr>
      <t xml:space="preserve"> a</t>
    </r>
  </si>
  <si>
    <t>absence</t>
  </si>
  <si>
    <t>Score global à l'épreuve</t>
  </si>
  <si>
    <t>Moy FWB</t>
  </si>
  <si>
    <t>Sexe</t>
  </si>
  <si>
    <t>Année de naissance</t>
  </si>
  <si>
    <r>
      <t xml:space="preserve">* En bas de la grille, </t>
    </r>
    <r>
      <rPr>
        <u/>
        <sz val="12"/>
        <rFont val="Arial"/>
        <family val="2"/>
      </rPr>
      <t>si nécessaire</t>
    </r>
    <r>
      <rPr>
        <sz val="12"/>
        <rFont val="Arial"/>
        <family val="2"/>
      </rPr>
      <t xml:space="preserve">, des indications apparaissent vous renseignant : </t>
    </r>
  </si>
  <si>
    <t>Élèves                  Encodage</t>
  </si>
  <si>
    <t>École :</t>
  </si>
  <si>
    <t>École</t>
  </si>
  <si>
    <t>Écart-type</t>
  </si>
  <si>
    <r>
      <t xml:space="preserve"> </t>
    </r>
    <r>
      <rPr>
        <sz val="12"/>
        <color indexed="57"/>
        <rFont val="Arial"/>
        <family val="2"/>
      </rPr>
      <t>le nombre d'élèves encodés</t>
    </r>
    <r>
      <rPr>
        <sz val="12"/>
        <rFont val="Arial"/>
        <family val="2"/>
      </rPr>
      <t>,</t>
    </r>
    <r>
      <rPr>
        <sz val="12"/>
        <color indexed="46"/>
        <rFont val="Arial"/>
        <family val="2"/>
      </rPr>
      <t xml:space="preserve"> le nombre d'élèves absents et </t>
    </r>
    <r>
      <rPr>
        <sz val="12"/>
        <color indexed="12"/>
        <rFont val="Arial"/>
        <family val="2"/>
      </rPr>
      <t>le nombre de lignes complètes</t>
    </r>
    <r>
      <rPr>
        <sz val="12"/>
        <rFont val="Arial"/>
        <family val="2"/>
      </rPr>
      <t>.</t>
    </r>
  </si>
  <si>
    <r>
      <t>* Pour l'encodage, TOUTES les cellules d'une même ligne doivent être remplies sinon un "</t>
    </r>
    <r>
      <rPr>
        <b/>
        <sz val="12"/>
        <color indexed="10"/>
        <rFont val="Arial"/>
        <family val="2"/>
      </rPr>
      <t>!</t>
    </r>
    <r>
      <rPr>
        <sz val="12"/>
        <rFont val="Arial"/>
        <family val="2"/>
      </rPr>
      <t>"</t>
    </r>
    <r>
      <rPr>
        <sz val="12"/>
        <rFont val="Arial"/>
        <family val="2"/>
      </rPr>
      <t xml:space="preserve"> apparait dans la colonne "Abs".</t>
    </r>
  </si>
  <si>
    <t>Cliquez ici pour commencer l'encodage !</t>
  </si>
  <si>
    <t>[0 , 10[</t>
  </si>
  <si>
    <t>[10 , 20[</t>
  </si>
  <si>
    <t>[20 , 30[</t>
  </si>
  <si>
    <t>[30 , 40[</t>
  </si>
  <si>
    <t>[40 , 50[</t>
  </si>
  <si>
    <t>[50 , 60[</t>
  </si>
  <si>
    <t>[60 , 70[</t>
  </si>
  <si>
    <t>[70 , 80[</t>
  </si>
  <si>
    <t>[80 , 90[</t>
  </si>
  <si>
    <t>[90 , 100]</t>
  </si>
  <si>
    <t>participants</t>
  </si>
  <si>
    <t>Élèves</t>
  </si>
  <si>
    <t>Élèves absents
 à la totalité
 de l'épreuve</t>
  </si>
  <si>
    <t xml:space="preserve">Total </t>
  </si>
  <si>
    <t xml:space="preserve">Items réussis </t>
  </si>
  <si>
    <t xml:space="preserve">Moyenne </t>
  </si>
  <si>
    <t>Items réussis</t>
  </si>
  <si>
    <t>élève</t>
  </si>
  <si>
    <t>maximum</t>
  </si>
  <si>
    <t>réussi</t>
  </si>
  <si>
    <t>classe</t>
  </si>
  <si>
    <t>nbre items</t>
  </si>
  <si>
    <t>réussis</t>
  </si>
  <si>
    <t>non réussis</t>
  </si>
  <si>
    <t>moyenne de la classe</t>
  </si>
  <si>
    <t>no réussi</t>
  </si>
  <si>
    <t>MEERSSEMAN Marie-Noëlle : 02/690.80.62 ou marie-noelle.meersseman@cfwb.be</t>
  </si>
  <si>
    <t>0-1-9-a</t>
  </si>
  <si>
    <t>* Si un élève est absent à la totalité de l'épreuve, tapez "a" ou "A" dans la colonne I.</t>
  </si>
  <si>
    <r>
      <t>* Si un élève est absent pour une partie de l'épreuve, tapez "a" ou "A"</t>
    </r>
    <r>
      <rPr>
        <u/>
        <sz val="12"/>
        <rFont val="Arial"/>
        <family val="2"/>
      </rPr>
      <t xml:space="preserve"> pour chaque item</t>
    </r>
    <r>
      <rPr>
        <sz val="12"/>
        <rFont val="Arial"/>
        <family val="2"/>
      </rPr>
      <t xml:space="preserve"> concerné.</t>
    </r>
  </si>
  <si>
    <t xml:space="preserve">  que l'absence soit partielle ou totale, "Abs" apparaît dans la dernière colonne</t>
  </si>
  <si>
    <t>Savoir-faire</t>
  </si>
  <si>
    <t>Savoirs</t>
  </si>
  <si>
    <t>0-8-1-9-a</t>
  </si>
  <si>
    <t>Investiguer des pistes de recherche</t>
  </si>
  <si>
    <t>Structurer les résultats, les communiquer, les valider, les synthétiser</t>
  </si>
  <si>
    <t>Rencontrer et appréhender une réalité complexe</t>
  </si>
  <si>
    <t>1-8</t>
  </si>
  <si>
    <t xml:space="preserve">Évaluation externe non certificative: initiation scientifique </t>
  </si>
  <si>
    <r>
      <t>année scolaire 2018-2019  –  3</t>
    </r>
    <r>
      <rPr>
        <b/>
        <vertAlign val="superscript"/>
        <sz val="12"/>
        <rFont val="Arial"/>
        <family val="2"/>
      </rPr>
      <t>e</t>
    </r>
    <r>
      <rPr>
        <b/>
        <sz val="12"/>
        <rFont val="Arial"/>
        <family val="2"/>
      </rPr>
      <t xml:space="preserve"> année primaire</t>
    </r>
  </si>
  <si>
    <t>INITIATION SCIENTIFIQUE</t>
  </si>
  <si>
    <t xml:space="preserve">Rencontrer et appréhender une réalité complexe             </t>
  </si>
  <si>
    <t>Évaluation externe non certificative
Initiation scientifique - 2018
3e année primaire</t>
  </si>
  <si>
    <t>Cette grille a été conçue dans le cadre de l'évaluation externe non certificative en Initiation scientifique</t>
  </si>
  <si>
    <r>
      <t>Code</t>
    </r>
    <r>
      <rPr>
        <b/>
        <sz val="12"/>
        <rFont val="Arial"/>
        <family val="2"/>
      </rPr>
      <t xml:space="preserve"> 8</t>
    </r>
  </si>
  <si>
    <t>réponse partiellement correcte</t>
  </si>
  <si>
    <r>
      <t>Évaluation externe non certificative
Initiation scientifique - 2018
3</t>
    </r>
    <r>
      <rPr>
        <b/>
        <vertAlign val="superscript"/>
        <sz val="16"/>
        <rFont val="Arial"/>
        <family val="2"/>
      </rPr>
      <t>e</t>
    </r>
    <r>
      <rPr>
        <b/>
        <sz val="16"/>
        <rFont val="Arial"/>
        <family val="2"/>
      </rPr>
      <t xml:space="preserve"> année primaire</t>
    </r>
  </si>
  <si>
    <r>
      <t>2018 -2019  – 3</t>
    </r>
    <r>
      <rPr>
        <b/>
        <vertAlign val="superscript"/>
        <sz val="12"/>
        <color rgb="FF94C64F"/>
        <rFont val="Arial"/>
        <family val="2"/>
      </rPr>
      <t>e</t>
    </r>
    <r>
      <rPr>
        <b/>
        <sz val="12"/>
        <color rgb="FF94C64F"/>
        <rFont val="Arial"/>
        <family val="2"/>
      </rPr>
      <t xml:space="preserve"> année de l'enseignement primaire</t>
    </r>
  </si>
  <si>
    <t>Etab</t>
  </si>
  <si>
    <t>Imp</t>
  </si>
  <si>
    <t>Réponses partiellement correctes</t>
  </si>
  <si>
    <t>Pour rappel :</t>
  </si>
  <si>
    <t xml:space="preserve">scientifique. Le but est de poser un regard diagnostique sur les forces et les faiblesses </t>
  </si>
  <si>
    <t>de chaque élève tout en nuançant par la moyenne de la classe.</t>
  </si>
  <si>
    <t>Cette évaluation comporte 51 items relatifs aux compétences, savoirs et savoir-faire en initiation</t>
  </si>
  <si>
    <t xml:space="preserve">Proportion d'élèves ayant réussi l'item </t>
  </si>
  <si>
    <t>% classe</t>
  </si>
  <si>
    <t>Savoir-faire (26 items)</t>
  </si>
  <si>
    <t>Savoirs (25 items)</t>
  </si>
  <si>
    <t>Ma classe</t>
  </si>
  <si>
    <t>RÉSULTATS GLOBAUX DES ÉLÈVES</t>
  </si>
  <si>
    <t>Item</t>
  </si>
  <si>
    <t>Hors ED</t>
  </si>
  <si>
    <t>ED</t>
  </si>
  <si>
    <t>Élèves en FWB</t>
  </si>
  <si>
    <t>Élèves hors ED</t>
  </si>
  <si>
    <t>Élèves ED</t>
  </si>
  <si>
    <t xml:space="preserve">Graphique 1 - Distribution du score global des classes "hors ED" à l'épreuve </t>
  </si>
  <si>
    <t>Position de votre classe si celle-ci se trouve dans une implantation ne bénéficiant pas d'un encadrement différencié</t>
  </si>
  <si>
    <t xml:space="preserve">Graphique 2 - Distribution du score global des classes "en ED" à l'épreuve </t>
  </si>
  <si>
    <t>Position de votre classe si celle-ci se trouve dans une implantation bénéficiant d'un encadrement différencié</t>
  </si>
  <si>
    <t>PARTIE 1</t>
  </si>
  <si>
    <t>Pourcentage d'élèves ayant réussi l'item</t>
  </si>
  <si>
    <t>Question</t>
  </si>
  <si>
    <t>Total FWB</t>
  </si>
  <si>
    <t>PARTIE 2</t>
  </si>
  <si>
    <t>PARTIE 3</t>
  </si>
  <si>
    <t>Ensemble du test d'éveil-initiation scientifique (51 items)</t>
  </si>
  <si>
    <t>Moyenne</t>
  </si>
  <si>
    <t>v</t>
  </si>
  <si>
    <t>Avis sur la difficulté de la question</t>
  </si>
  <si>
    <r>
      <t xml:space="preserve">les feuilles "Compétences", "Bilan", "Résultats et commentaires" et "Tri" </t>
    </r>
    <r>
      <rPr>
        <b/>
        <sz val="12"/>
        <rFont val="Arial"/>
        <family val="2"/>
      </rPr>
      <t>se complètent automatiquement</t>
    </r>
    <r>
      <rPr>
        <sz val="12"/>
        <rFont val="Arial"/>
        <family val="2"/>
      </rPr>
      <t>.</t>
    </r>
  </si>
  <si>
    <t xml:space="preserve">http://www.enseignement.be/evaluationsexternes </t>
  </si>
  <si>
    <t>Elles ont été construites au départ de résultats de mathématiques mais la procédure reste la même avec les résultats d’éveil scientifique.</t>
  </si>
  <si>
    <t>Deux capsules vidéos  ont été créées pour faciliter le travail des enseignants et des équipes éducatives.
La première intitulée « Copier – Coller » explique comment insérer facilement les résultats de ses élèves dans les nouvelles grilles d’encodage. 
La seconde capsule quant à elle, intitulée « Analyse de mes résultats », expose des méthodes d’analyse possibles des résultats. 
Ces 2 vidéos sont accessibles sur: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</si>
</sst>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dd/mm/yy"/>
  </numFmts>
  <fonts count="60" x14ac:knownFonts="1">
    <font>
      <sz val="10"/>
      <name val="Arial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color indexed="8"/>
      <name val="Arial"/>
      <family val="2"/>
    </font>
    <font>
      <sz val="10"/>
      <name val="Arial"/>
      <family val="2"/>
    </font>
    <font>
      <b/>
      <sz val="9"/>
      <name val="Arial"/>
      <family val="2"/>
    </font>
    <font>
      <sz val="10"/>
      <name val="Arial"/>
      <family val="2"/>
    </font>
    <font>
      <b/>
      <sz val="9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b/>
      <i/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0"/>
      <color indexed="9"/>
      <name val="Arial"/>
      <family val="2"/>
    </font>
    <font>
      <b/>
      <u/>
      <sz val="10"/>
      <name val="Arial"/>
      <family val="2"/>
    </font>
    <font>
      <b/>
      <i/>
      <sz val="10"/>
      <color indexed="9"/>
      <name val="Arial"/>
      <family val="2"/>
    </font>
    <font>
      <b/>
      <sz val="12"/>
      <name val="Arial"/>
      <family val="2"/>
    </font>
    <font>
      <sz val="9"/>
      <name val="Arial"/>
      <family val="2"/>
    </font>
    <font>
      <b/>
      <sz val="8"/>
      <name val="Arial"/>
      <family val="2"/>
    </font>
    <font>
      <b/>
      <sz val="14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b/>
      <u/>
      <sz val="12"/>
      <name val="Arial"/>
      <family val="2"/>
    </font>
    <font>
      <u/>
      <sz val="12"/>
      <name val="Arial"/>
      <family val="2"/>
    </font>
    <font>
      <i/>
      <sz val="10"/>
      <name val="Arial"/>
      <family val="2"/>
    </font>
    <font>
      <i/>
      <sz val="10"/>
      <name val="Arial"/>
      <family val="2"/>
    </font>
    <font>
      <b/>
      <sz val="12"/>
      <color indexed="10"/>
      <name val="Arial"/>
      <family val="2"/>
    </font>
    <font>
      <b/>
      <sz val="10"/>
      <color indexed="55"/>
      <name val="Arial"/>
      <family val="2"/>
    </font>
    <font>
      <b/>
      <sz val="10"/>
      <color indexed="9"/>
      <name val="Arial"/>
      <family val="2"/>
    </font>
    <font>
      <sz val="12"/>
      <color indexed="46"/>
      <name val="Arial"/>
      <family val="2"/>
    </font>
    <font>
      <sz val="12"/>
      <color indexed="57"/>
      <name val="Arial"/>
      <family val="2"/>
    </font>
    <font>
      <sz val="12"/>
      <color indexed="12"/>
      <name val="Arial"/>
      <family val="2"/>
    </font>
    <font>
      <b/>
      <sz val="9"/>
      <color indexed="9"/>
      <name val="Arial"/>
      <family val="2"/>
    </font>
    <font>
      <b/>
      <sz val="12"/>
      <color indexed="9"/>
      <name val="Arial"/>
      <family val="2"/>
    </font>
    <font>
      <b/>
      <sz val="10"/>
      <color indexed="9"/>
      <name val="Arial"/>
      <family val="2"/>
    </font>
    <font>
      <b/>
      <sz val="10"/>
      <color theme="0"/>
      <name val="Arial"/>
      <family val="2"/>
    </font>
    <font>
      <b/>
      <sz val="10"/>
      <color theme="0" tint="-0.34998626667073579"/>
      <name val="Arial"/>
      <family val="2"/>
    </font>
    <font>
      <sz val="10"/>
      <color theme="0" tint="-0.34998626667073579"/>
      <name val="Arial"/>
      <family val="2"/>
    </font>
    <font>
      <sz val="10"/>
      <color rgb="FFE482C3"/>
      <name val="Arial"/>
      <family val="2"/>
    </font>
    <font>
      <b/>
      <vertAlign val="superscript"/>
      <sz val="12"/>
      <name val="Arial"/>
      <family val="2"/>
    </font>
    <font>
      <sz val="10"/>
      <color theme="0"/>
      <name val="Arial"/>
      <family val="2"/>
    </font>
    <font>
      <b/>
      <u/>
      <sz val="18"/>
      <color indexed="12"/>
      <name val="Arial"/>
      <family val="2"/>
    </font>
    <font>
      <sz val="10"/>
      <color theme="0" tint="-0.499984740745262"/>
      <name val="Arial"/>
      <family val="2"/>
    </font>
    <font>
      <b/>
      <sz val="14"/>
      <color indexed="8"/>
      <name val="Arial"/>
      <family val="2"/>
    </font>
    <font>
      <b/>
      <sz val="16"/>
      <name val="Arial"/>
      <family val="2"/>
    </font>
    <font>
      <b/>
      <vertAlign val="superscript"/>
      <sz val="16"/>
      <name val="Arial"/>
      <family val="2"/>
    </font>
    <font>
      <b/>
      <sz val="12"/>
      <color rgb="FF94C64F"/>
      <name val="Arial"/>
      <family val="2"/>
    </font>
    <font>
      <b/>
      <vertAlign val="superscript"/>
      <sz val="12"/>
      <color rgb="FF94C64F"/>
      <name val="Arial"/>
      <family val="2"/>
    </font>
    <font>
      <u/>
      <sz val="10"/>
      <name val="Arial"/>
      <family val="2"/>
    </font>
    <font>
      <sz val="9"/>
      <color indexed="63"/>
      <name val="Arial"/>
      <family val="2"/>
    </font>
    <font>
      <b/>
      <sz val="9"/>
      <color indexed="63"/>
      <name val="Arial"/>
      <family val="2"/>
    </font>
    <font>
      <sz val="10"/>
      <color indexed="63"/>
      <name val="Arial"/>
      <family val="2"/>
    </font>
    <font>
      <b/>
      <sz val="24"/>
      <color indexed="10"/>
      <name val="Gill Sans Ultra Bold"/>
      <family val="2"/>
    </font>
    <font>
      <b/>
      <sz val="12"/>
      <color theme="1"/>
      <name val="Arial"/>
      <family val="2"/>
    </font>
    <font>
      <sz val="14"/>
      <color indexed="63"/>
      <name val="Arial"/>
      <family val="2"/>
    </font>
  </fonts>
  <fills count="19">
    <fill>
      <patternFill patternType="none"/>
    </fill>
    <fill>
      <patternFill patternType="gray125"/>
    </fill>
    <fill>
      <patternFill patternType="solid">
        <fgColor indexed="5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63"/>
        <bgColor indexed="64"/>
      </patternFill>
    </fill>
    <fill>
      <patternFill patternType="solid">
        <fgColor theme="6" tint="-0.24994659260841701"/>
        <bgColor indexed="64"/>
      </patternFill>
    </fill>
    <fill>
      <patternFill patternType="solid">
        <fgColor theme="4" tint="0.59996337778862885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rgb="FF94C64F"/>
        <bgColor indexed="50"/>
      </patternFill>
    </fill>
    <fill>
      <patternFill patternType="solid">
        <fgColor rgb="FF94C64F"/>
        <bgColor indexed="64"/>
      </patternFill>
    </fill>
    <fill>
      <patternFill patternType="solid">
        <fgColor rgb="FFADD376"/>
        <bgColor indexed="64"/>
      </patternFill>
    </fill>
    <fill>
      <patternFill patternType="solid">
        <fgColor rgb="FFC6E09D"/>
        <bgColor indexed="64"/>
      </patternFill>
    </fill>
    <fill>
      <patternFill patternType="solid">
        <fgColor rgb="FF94C64F"/>
        <bgColor indexed="42"/>
      </patternFill>
    </fill>
    <fill>
      <patternFill patternType="solid">
        <fgColor indexed="23"/>
        <bgColor indexed="64"/>
      </patternFill>
    </fill>
    <fill>
      <patternFill patternType="solid">
        <fgColor theme="6" tint="-0.499984740745262"/>
        <bgColor indexed="64"/>
      </patternFill>
    </fill>
  </fills>
  <borders count="110">
    <border>
      <left/>
      <right/>
      <top/>
      <bottom/>
      <diagonal/>
    </border>
    <border>
      <left style="dotted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dotted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dotted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dotted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medium">
        <color indexed="64"/>
      </top>
      <bottom style="thin">
        <color indexed="64"/>
      </bottom>
      <diagonal/>
    </border>
    <border>
      <left style="dotted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dotted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dotted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dotted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dotted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dotted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dotted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 diagonalDown="1"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 style="medium">
        <color indexed="64"/>
      </diagonal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8"/>
      </right>
      <top/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theme="0" tint="-0.34998626667073579"/>
      </left>
      <right/>
      <top style="thin">
        <color theme="0"/>
      </top>
      <bottom style="thin">
        <color theme="0" tint="-0.34998626667073579"/>
      </bottom>
      <diagonal/>
    </border>
    <border>
      <left/>
      <right/>
      <top style="thin">
        <color theme="0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/>
      <diagonal/>
    </border>
    <border>
      <left/>
      <right/>
      <top style="thin">
        <color theme="0" tint="-0.34998626667073579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 style="dashed">
        <color indexed="64"/>
      </right>
      <top style="medium">
        <color indexed="64"/>
      </top>
      <bottom style="medium">
        <color indexed="64"/>
      </bottom>
      <diagonal/>
    </border>
    <border>
      <left style="dashed">
        <color indexed="64"/>
      </left>
      <right style="dashed">
        <color indexed="64"/>
      </right>
      <top style="medium">
        <color indexed="64"/>
      </top>
      <bottom style="medium">
        <color indexed="64"/>
      </bottom>
      <diagonal/>
    </border>
    <border>
      <left style="dashed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auto="1"/>
      </left>
      <right/>
      <top style="thick">
        <color auto="1"/>
      </top>
      <bottom style="thick">
        <color auto="1"/>
      </bottom>
      <diagonal/>
    </border>
    <border>
      <left/>
      <right/>
      <top style="thick">
        <color auto="1"/>
      </top>
      <bottom style="thick">
        <color auto="1"/>
      </bottom>
      <diagonal/>
    </border>
    <border>
      <left/>
      <right style="thick">
        <color auto="1"/>
      </right>
      <top style="thick">
        <color auto="1"/>
      </top>
      <bottom style="thick">
        <color auto="1"/>
      </bottom>
      <diagonal/>
    </border>
    <border>
      <left style="dashed">
        <color indexed="64"/>
      </left>
      <right style="dashed">
        <color indexed="64"/>
      </right>
      <top style="medium">
        <color indexed="64"/>
      </top>
      <bottom/>
      <diagonal/>
    </border>
    <border>
      <left/>
      <right style="dotted">
        <color indexed="64"/>
      </right>
      <top/>
      <bottom/>
      <diagonal/>
    </border>
    <border>
      <left/>
      <right/>
      <top style="medium">
        <color indexed="8"/>
      </top>
      <bottom/>
      <diagonal/>
    </border>
    <border>
      <left/>
      <right style="medium">
        <color indexed="8"/>
      </right>
      <top style="medium">
        <color indexed="8"/>
      </top>
      <bottom/>
      <diagonal/>
    </border>
    <border>
      <left/>
      <right/>
      <top/>
      <bottom style="medium">
        <color indexed="8"/>
      </bottom>
      <diagonal/>
    </border>
    <border>
      <left/>
      <right style="medium">
        <color indexed="8"/>
      </right>
      <top/>
      <bottom style="medium">
        <color indexed="8"/>
      </bottom>
      <diagonal/>
    </border>
    <border>
      <left/>
      <right style="medium">
        <color indexed="8"/>
      </right>
      <top style="hair">
        <color indexed="8"/>
      </top>
      <bottom style="medium">
        <color indexed="8"/>
      </bottom>
      <diagonal/>
    </border>
    <border>
      <left/>
      <right style="medium">
        <color indexed="8"/>
      </right>
      <top/>
      <bottom style="hair">
        <color indexed="8"/>
      </bottom>
      <diagonal/>
    </border>
    <border>
      <left style="medium">
        <color indexed="64"/>
      </left>
      <right style="dotted">
        <color indexed="64"/>
      </right>
      <top/>
      <bottom style="thin">
        <color indexed="64"/>
      </bottom>
      <diagonal/>
    </border>
    <border>
      <left style="medium">
        <color indexed="64"/>
      </left>
      <right style="dotted">
        <color indexed="64"/>
      </right>
      <top style="thin">
        <color indexed="64"/>
      </top>
      <bottom/>
      <diagonal/>
    </border>
    <border>
      <left style="dotted">
        <color indexed="64"/>
      </left>
      <right style="dotted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59"/>
      </top>
      <bottom style="thin">
        <color indexed="59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59"/>
      </bottom>
      <diagonal/>
    </border>
    <border>
      <left/>
      <right/>
      <top/>
      <bottom style="thin">
        <color auto="1"/>
      </bottom>
      <diagonal/>
    </border>
  </borders>
  <cellStyleXfs count="4">
    <xf numFmtId="0" fontId="0" fillId="0" borderId="0"/>
    <xf numFmtId="0" fontId="5" fillId="0" borderId="0" applyNumberFormat="0" applyFill="0" applyBorder="0" applyAlignment="0" applyProtection="0">
      <alignment vertical="top"/>
      <protection locked="0"/>
    </xf>
    <xf numFmtId="9" fontId="1" fillId="0" borderId="0" applyFont="0" applyFill="0" applyBorder="0" applyAlignment="0" applyProtection="0"/>
    <xf numFmtId="0" fontId="1" fillId="0" borderId="0"/>
  </cellStyleXfs>
  <cellXfs count="555">
    <xf numFmtId="0" fontId="0" fillId="0" borderId="0" xfId="0"/>
    <xf numFmtId="49" fontId="6" fillId="0" borderId="0" xfId="0" applyNumberFormat="1" applyFont="1" applyProtection="1">
      <protection hidden="1"/>
    </xf>
    <xf numFmtId="0" fontId="4" fillId="0" borderId="0" xfId="0" applyFont="1" applyProtection="1">
      <protection hidden="1"/>
    </xf>
    <xf numFmtId="0" fontId="11" fillId="0" borderId="0" xfId="0" applyFont="1" applyProtection="1">
      <protection hidden="1"/>
    </xf>
    <xf numFmtId="0" fontId="7" fillId="0" borderId="0" xfId="0" applyFont="1" applyProtection="1">
      <protection hidden="1"/>
    </xf>
    <xf numFmtId="0" fontId="17" fillId="0" borderId="1" xfId="0" applyFont="1" applyFill="1" applyBorder="1" applyAlignment="1" applyProtection="1">
      <alignment horizontal="center"/>
      <protection hidden="1"/>
    </xf>
    <xf numFmtId="0" fontId="12" fillId="0" borderId="2" xfId="0" applyFont="1" applyFill="1" applyBorder="1" applyAlignment="1" applyProtection="1">
      <alignment horizontal="center"/>
      <protection hidden="1"/>
    </xf>
    <xf numFmtId="0" fontId="14" fillId="0" borderId="2" xfId="0" applyFont="1" applyFill="1" applyBorder="1" applyAlignment="1" applyProtection="1">
      <alignment horizontal="center"/>
      <protection hidden="1"/>
    </xf>
    <xf numFmtId="0" fontId="4" fillId="0" borderId="0" xfId="0" applyFont="1" applyFill="1" applyProtection="1">
      <protection hidden="1"/>
    </xf>
    <xf numFmtId="0" fontId="3" fillId="0" borderId="0" xfId="0" applyFont="1" applyFill="1" applyBorder="1" applyAlignment="1" applyProtection="1">
      <alignment horizontal="center"/>
      <protection hidden="1"/>
    </xf>
    <xf numFmtId="9" fontId="4" fillId="0" borderId="0" xfId="2" applyFont="1" applyProtection="1">
      <protection hidden="1"/>
    </xf>
    <xf numFmtId="0" fontId="9" fillId="0" borderId="0" xfId="0" applyFont="1" applyAlignment="1" applyProtection="1">
      <alignment vertical="center"/>
      <protection hidden="1"/>
    </xf>
    <xf numFmtId="0" fontId="4" fillId="0" borderId="0" xfId="0" applyFont="1" applyAlignment="1" applyProtection="1">
      <alignment horizontal="center"/>
      <protection hidden="1"/>
    </xf>
    <xf numFmtId="9" fontId="4" fillId="0" borderId="0" xfId="2" applyFont="1" applyAlignment="1" applyProtection="1">
      <alignment horizontal="center"/>
      <protection hidden="1"/>
    </xf>
    <xf numFmtId="0" fontId="4" fillId="0" borderId="3" xfId="0" applyFont="1" applyBorder="1" applyAlignment="1" applyProtection="1">
      <alignment horizontal="center"/>
      <protection hidden="1"/>
    </xf>
    <xf numFmtId="0" fontId="4" fillId="0" borderId="4" xfId="0" applyFont="1" applyBorder="1" applyAlignment="1" applyProtection="1">
      <alignment horizontal="center"/>
      <protection hidden="1"/>
    </xf>
    <xf numFmtId="0" fontId="3" fillId="2" borderId="5" xfId="0" applyFont="1" applyFill="1" applyBorder="1" applyProtection="1">
      <protection hidden="1"/>
    </xf>
    <xf numFmtId="1" fontId="6" fillId="0" borderId="0" xfId="0" applyNumberFormat="1" applyFont="1" applyBorder="1" applyProtection="1">
      <protection hidden="1"/>
    </xf>
    <xf numFmtId="1" fontId="7" fillId="0" borderId="0" xfId="0" applyNumberFormat="1" applyFont="1" applyBorder="1" applyProtection="1">
      <protection hidden="1"/>
    </xf>
    <xf numFmtId="0" fontId="4" fillId="0" borderId="0" xfId="0" applyFont="1" applyAlignment="1" applyProtection="1">
      <alignment vertical="center"/>
      <protection hidden="1"/>
    </xf>
    <xf numFmtId="49" fontId="6" fillId="0" borderId="0" xfId="0" applyNumberFormat="1" applyFont="1" applyAlignment="1" applyProtection="1">
      <alignment vertical="center"/>
      <protection hidden="1"/>
    </xf>
    <xf numFmtId="1" fontId="6" fillId="0" borderId="0" xfId="0" applyNumberFormat="1" applyFont="1" applyBorder="1" applyAlignment="1" applyProtection="1">
      <alignment vertical="center"/>
      <protection hidden="1"/>
    </xf>
    <xf numFmtId="0" fontId="16" fillId="0" borderId="0" xfId="0" applyFont="1" applyFill="1"/>
    <xf numFmtId="0" fontId="16" fillId="0" borderId="0" xfId="0" applyFont="1"/>
    <xf numFmtId="0" fontId="26" fillId="0" borderId="0" xfId="0" applyFont="1" applyFill="1"/>
    <xf numFmtId="0" fontId="0" fillId="0" borderId="0" xfId="0" applyFill="1"/>
    <xf numFmtId="0" fontId="26" fillId="0" borderId="0" xfId="0" applyFont="1" applyFill="1" applyAlignment="1"/>
    <xf numFmtId="0" fontId="26" fillId="0" borderId="0" xfId="0" applyFont="1" applyFill="1" applyAlignment="1">
      <alignment horizontal="left" wrapText="1"/>
    </xf>
    <xf numFmtId="0" fontId="27" fillId="0" borderId="0" xfId="0" applyFont="1" applyFill="1"/>
    <xf numFmtId="0" fontId="12" fillId="0" borderId="0" xfId="0" applyFont="1" applyAlignment="1" applyProtection="1">
      <alignment vertical="center"/>
      <protection hidden="1"/>
    </xf>
    <xf numFmtId="0" fontId="4" fillId="0" borderId="6" xfId="0" applyFont="1" applyBorder="1" applyAlignment="1" applyProtection="1">
      <alignment horizontal="center"/>
      <protection hidden="1"/>
    </xf>
    <xf numFmtId="0" fontId="3" fillId="0" borderId="0" xfId="0" applyFont="1" applyFill="1" applyAlignment="1" applyProtection="1">
      <alignment horizontal="center"/>
      <protection hidden="1"/>
    </xf>
    <xf numFmtId="0" fontId="7" fillId="0" borderId="0" xfId="0" applyFont="1" applyFill="1" applyProtection="1">
      <protection hidden="1"/>
    </xf>
    <xf numFmtId="9" fontId="4" fillId="0" borderId="0" xfId="2" applyFont="1" applyFill="1" applyProtection="1">
      <protection hidden="1"/>
    </xf>
    <xf numFmtId="0" fontId="3" fillId="0" borderId="8" xfId="0" applyFont="1" applyBorder="1" applyAlignment="1">
      <alignment horizontal="center"/>
    </xf>
    <xf numFmtId="0" fontId="30" fillId="4" borderId="2" xfId="0" applyFont="1" applyFill="1" applyBorder="1" applyAlignment="1" applyProtection="1">
      <alignment horizontal="center"/>
      <protection hidden="1"/>
    </xf>
    <xf numFmtId="0" fontId="3" fillId="0" borderId="11" xfId="0" applyFont="1" applyBorder="1" applyAlignment="1">
      <alignment horizontal="center"/>
    </xf>
    <xf numFmtId="0" fontId="21" fillId="0" borderId="0" xfId="0" applyFont="1" applyFill="1"/>
    <xf numFmtId="0" fontId="21" fillId="3" borderId="12" xfId="0" applyFont="1" applyFill="1" applyBorder="1" applyAlignment="1" applyProtection="1">
      <alignment vertical="center" wrapText="1"/>
      <protection locked="0"/>
    </xf>
    <xf numFmtId="0" fontId="21" fillId="3" borderId="13" xfId="0" applyFont="1" applyFill="1" applyBorder="1" applyAlignment="1" applyProtection="1">
      <alignment vertical="center" wrapText="1"/>
      <protection locked="0"/>
    </xf>
    <xf numFmtId="0" fontId="7" fillId="5" borderId="0" xfId="0" applyFont="1" applyFill="1" applyProtection="1">
      <protection hidden="1"/>
    </xf>
    <xf numFmtId="0" fontId="7" fillId="5" borderId="0" xfId="0" applyFont="1" applyFill="1" applyBorder="1" applyProtection="1">
      <protection hidden="1"/>
    </xf>
    <xf numFmtId="0" fontId="20" fillId="5" borderId="0" xfId="0" applyFont="1" applyFill="1" applyBorder="1" applyAlignment="1" applyProtection="1">
      <protection hidden="1"/>
    </xf>
    <xf numFmtId="0" fontId="16" fillId="5" borderId="0" xfId="0" applyFont="1" applyFill="1" applyBorder="1" applyAlignment="1" applyProtection="1">
      <alignment horizontal="center"/>
      <protection hidden="1"/>
    </xf>
    <xf numFmtId="0" fontId="7" fillId="5" borderId="15" xfId="0" applyFont="1" applyFill="1" applyBorder="1" applyProtection="1">
      <protection hidden="1"/>
    </xf>
    <xf numFmtId="0" fontId="22" fillId="5" borderId="15" xfId="0" applyFont="1" applyFill="1" applyBorder="1" applyAlignment="1" applyProtection="1">
      <alignment horizontal="center" vertical="center" textRotation="90"/>
      <protection hidden="1"/>
    </xf>
    <xf numFmtId="0" fontId="11" fillId="5" borderId="15" xfId="0" applyFont="1" applyFill="1" applyBorder="1" applyProtection="1">
      <protection hidden="1"/>
    </xf>
    <xf numFmtId="0" fontId="11" fillId="5" borderId="17" xfId="0" applyFont="1" applyFill="1" applyBorder="1" applyProtection="1">
      <protection hidden="1"/>
    </xf>
    <xf numFmtId="0" fontId="7" fillId="5" borderId="18" xfId="0" applyFont="1" applyFill="1" applyBorder="1" applyProtection="1">
      <protection hidden="1"/>
    </xf>
    <xf numFmtId="0" fontId="11" fillId="5" borderId="0" xfId="0" applyFont="1" applyFill="1" applyProtection="1">
      <protection hidden="1"/>
    </xf>
    <xf numFmtId="0" fontId="13" fillId="5" borderId="0" xfId="0" applyFont="1" applyFill="1" applyProtection="1">
      <protection hidden="1"/>
    </xf>
    <xf numFmtId="0" fontId="4" fillId="5" borderId="0" xfId="0" applyFont="1" applyFill="1" applyBorder="1" applyProtection="1">
      <protection hidden="1"/>
    </xf>
    <xf numFmtId="0" fontId="3" fillId="5" borderId="0" xfId="0" applyFont="1" applyFill="1" applyBorder="1" applyProtection="1">
      <protection hidden="1"/>
    </xf>
    <xf numFmtId="0" fontId="3" fillId="5" borderId="19" xfId="0" applyFont="1" applyFill="1" applyBorder="1" applyProtection="1">
      <protection hidden="1"/>
    </xf>
    <xf numFmtId="0" fontId="3" fillId="5" borderId="0" xfId="0" applyFont="1" applyFill="1" applyProtection="1">
      <protection hidden="1"/>
    </xf>
    <xf numFmtId="0" fontId="18" fillId="5" borderId="15" xfId="0" applyFont="1" applyFill="1" applyBorder="1" applyProtection="1">
      <protection hidden="1"/>
    </xf>
    <xf numFmtId="0" fontId="4" fillId="5" borderId="0" xfId="0" applyFont="1" applyFill="1" applyProtection="1">
      <protection hidden="1"/>
    </xf>
    <xf numFmtId="0" fontId="4" fillId="5" borderId="0" xfId="0" applyFont="1" applyFill="1" applyAlignment="1" applyProtection="1">
      <alignment horizontal="right"/>
      <protection hidden="1"/>
    </xf>
    <xf numFmtId="0" fontId="3" fillId="5" borderId="0" xfId="0" applyFont="1" applyFill="1" applyBorder="1" applyAlignment="1" applyProtection="1">
      <alignment horizontal="right"/>
      <protection hidden="1"/>
    </xf>
    <xf numFmtId="0" fontId="15" fillId="5" borderId="0" xfId="0" applyFont="1" applyFill="1" applyBorder="1" applyAlignment="1" applyProtection="1">
      <alignment horizontal="right"/>
      <protection hidden="1"/>
    </xf>
    <xf numFmtId="0" fontId="4" fillId="5" borderId="0" xfId="0" applyFont="1" applyFill="1" applyAlignment="1" applyProtection="1">
      <alignment vertical="center"/>
      <protection hidden="1"/>
    </xf>
    <xf numFmtId="0" fontId="4" fillId="5" borderId="15" xfId="0" applyFont="1" applyFill="1" applyBorder="1" applyAlignment="1" applyProtection="1">
      <alignment vertical="center"/>
      <protection hidden="1"/>
    </xf>
    <xf numFmtId="0" fontId="8" fillId="5" borderId="15" xfId="0" applyFont="1" applyFill="1" applyBorder="1" applyAlignment="1" applyProtection="1">
      <alignment horizontal="right" vertical="center"/>
      <protection hidden="1"/>
    </xf>
    <xf numFmtId="0" fontId="16" fillId="5" borderId="15" xfId="0" applyFont="1" applyFill="1" applyBorder="1" applyAlignment="1" applyProtection="1">
      <alignment horizontal="right" vertical="center"/>
      <protection hidden="1"/>
    </xf>
    <xf numFmtId="0" fontId="3" fillId="5" borderId="0" xfId="0" applyFont="1" applyFill="1" applyBorder="1" applyAlignment="1" applyProtection="1">
      <alignment horizontal="center" vertical="center" shrinkToFit="1"/>
      <protection hidden="1"/>
    </xf>
    <xf numFmtId="0" fontId="16" fillId="5" borderId="0" xfId="0" applyFont="1" applyFill="1" applyBorder="1" applyAlignment="1" applyProtection="1">
      <alignment horizontal="center" vertical="center" shrinkToFit="1"/>
      <protection hidden="1"/>
    </xf>
    <xf numFmtId="0" fontId="4" fillId="5" borderId="0" xfId="0" applyFont="1" applyFill="1" applyBorder="1" applyAlignment="1" applyProtection="1">
      <alignment horizontal="center"/>
      <protection hidden="1"/>
    </xf>
    <xf numFmtId="0" fontId="8" fillId="5" borderId="0" xfId="0" applyFont="1" applyFill="1" applyAlignment="1" applyProtection="1">
      <alignment horizontal="right"/>
      <protection hidden="1"/>
    </xf>
    <xf numFmtId="0" fontId="4" fillId="5" borderId="20" xfId="0" applyFont="1" applyFill="1" applyBorder="1" applyAlignment="1" applyProtection="1">
      <alignment horizontal="center"/>
      <protection hidden="1"/>
    </xf>
    <xf numFmtId="0" fontId="3" fillId="5" borderId="0" xfId="0" applyFont="1" applyFill="1" applyBorder="1" applyAlignment="1" applyProtection="1">
      <alignment horizontal="center"/>
      <protection hidden="1"/>
    </xf>
    <xf numFmtId="0" fontId="16" fillId="5" borderId="20" xfId="0" applyFont="1" applyFill="1" applyBorder="1" applyAlignment="1" applyProtection="1">
      <alignment horizontal="center" vertical="center" shrinkToFit="1"/>
      <protection hidden="1"/>
    </xf>
    <xf numFmtId="0" fontId="4" fillId="5" borderId="0" xfId="0" applyFont="1" applyFill="1" applyAlignment="1" applyProtection="1">
      <alignment horizontal="center"/>
      <protection hidden="1"/>
    </xf>
    <xf numFmtId="0" fontId="4" fillId="5" borderId="22" xfId="0" applyFont="1" applyFill="1" applyBorder="1" applyProtection="1">
      <protection hidden="1"/>
    </xf>
    <xf numFmtId="0" fontId="3" fillId="5" borderId="22" xfId="0" applyFont="1" applyFill="1" applyBorder="1" applyAlignment="1" applyProtection="1">
      <alignment horizontal="right"/>
      <protection hidden="1"/>
    </xf>
    <xf numFmtId="0" fontId="12" fillId="0" borderId="23" xfId="0" applyFont="1" applyFill="1" applyBorder="1" applyAlignment="1" applyProtection="1">
      <alignment horizontal="center"/>
      <protection hidden="1"/>
    </xf>
    <xf numFmtId="0" fontId="3" fillId="5" borderId="20" xfId="0" applyFont="1" applyFill="1" applyBorder="1" applyAlignment="1" applyProtection="1">
      <alignment horizontal="right"/>
      <protection hidden="1"/>
    </xf>
    <xf numFmtId="0" fontId="4" fillId="5" borderId="20" xfId="0" applyFont="1" applyFill="1" applyBorder="1" applyAlignment="1" applyProtection="1">
      <alignment horizontal="right"/>
      <protection hidden="1"/>
    </xf>
    <xf numFmtId="0" fontId="12" fillId="5" borderId="25" xfId="0" applyFont="1" applyFill="1" applyBorder="1" applyAlignment="1" applyProtection="1">
      <alignment horizontal="center"/>
      <protection hidden="1"/>
    </xf>
    <xf numFmtId="0" fontId="16" fillId="5" borderId="26" xfId="0" applyFont="1" applyFill="1" applyBorder="1" applyAlignment="1" applyProtection="1">
      <alignment horizontal="right" indent="1"/>
      <protection hidden="1"/>
    </xf>
    <xf numFmtId="0" fontId="17" fillId="5" borderId="0" xfId="0" applyFont="1" applyFill="1" applyBorder="1" applyProtection="1">
      <protection hidden="1"/>
    </xf>
    <xf numFmtId="0" fontId="14" fillId="5" borderId="0" xfId="0" applyFont="1" applyFill="1" applyBorder="1" applyProtection="1">
      <protection hidden="1"/>
    </xf>
    <xf numFmtId="0" fontId="19" fillId="5" borderId="29" xfId="0" applyFont="1" applyFill="1" applyBorder="1" applyProtection="1">
      <protection hidden="1"/>
    </xf>
    <xf numFmtId="0" fontId="4" fillId="5" borderId="15" xfId="0" applyFont="1" applyFill="1" applyBorder="1" applyProtection="1">
      <protection hidden="1"/>
    </xf>
    <xf numFmtId="0" fontId="30" fillId="4" borderId="23" xfId="0" applyFont="1" applyFill="1" applyBorder="1" applyAlignment="1" applyProtection="1">
      <alignment horizontal="center"/>
      <protection hidden="1"/>
    </xf>
    <xf numFmtId="0" fontId="25" fillId="0" borderId="0" xfId="0" applyFont="1" applyFill="1" applyAlignment="1"/>
    <xf numFmtId="0" fontId="3" fillId="5" borderId="0" xfId="0" applyFont="1" applyFill="1" applyBorder="1" applyAlignment="1" applyProtection="1">
      <alignment horizontal="left" shrinkToFit="1"/>
      <protection hidden="1"/>
    </xf>
    <xf numFmtId="0" fontId="4" fillId="5" borderId="0" xfId="0" applyFont="1" applyFill="1" applyAlignment="1" applyProtection="1">
      <alignment shrinkToFit="1"/>
      <protection hidden="1"/>
    </xf>
    <xf numFmtId="49" fontId="6" fillId="0" borderId="0" xfId="0" applyNumberFormat="1" applyFont="1" applyAlignment="1" applyProtection="1">
      <alignment shrinkToFit="1"/>
      <protection hidden="1"/>
    </xf>
    <xf numFmtId="1" fontId="6" fillId="0" borderId="0" xfId="0" applyNumberFormat="1" applyFont="1" applyBorder="1" applyAlignment="1" applyProtection="1">
      <alignment shrinkToFit="1"/>
      <protection hidden="1"/>
    </xf>
    <xf numFmtId="0" fontId="4" fillId="0" borderId="0" xfId="0" applyFont="1" applyAlignment="1" applyProtection="1">
      <alignment shrinkToFit="1"/>
      <protection hidden="1"/>
    </xf>
    <xf numFmtId="9" fontId="3" fillId="0" borderId="33" xfId="0" applyNumberFormat="1" applyFont="1" applyFill="1" applyBorder="1" applyAlignment="1" applyProtection="1">
      <alignment horizontal="center" vertical="center" shrinkToFit="1"/>
      <protection hidden="1"/>
    </xf>
    <xf numFmtId="9" fontId="3" fillId="2" borderId="2" xfId="2" applyFont="1" applyFill="1" applyBorder="1" applyAlignment="1" applyProtection="1">
      <alignment horizontal="center"/>
      <protection hidden="1"/>
    </xf>
    <xf numFmtId="9" fontId="3" fillId="2" borderId="23" xfId="2" applyFont="1" applyFill="1" applyBorder="1" applyAlignment="1" applyProtection="1">
      <alignment horizontal="center"/>
      <protection hidden="1"/>
    </xf>
    <xf numFmtId="0" fontId="16" fillId="5" borderId="34" xfId="0" applyFont="1" applyFill="1" applyBorder="1" applyAlignment="1" applyProtection="1">
      <alignment horizontal="center" vertical="center" shrinkToFit="1"/>
      <protection hidden="1"/>
    </xf>
    <xf numFmtId="9" fontId="8" fillId="2" borderId="35" xfId="0" applyNumberFormat="1" applyFont="1" applyFill="1" applyBorder="1" applyAlignment="1" applyProtection="1">
      <alignment horizontal="center"/>
    </xf>
    <xf numFmtId="0" fontId="12" fillId="5" borderId="15" xfId="0" applyFont="1" applyFill="1" applyBorder="1" applyAlignment="1" applyProtection="1">
      <alignment horizontal="center"/>
      <protection hidden="1"/>
    </xf>
    <xf numFmtId="0" fontId="16" fillId="5" borderId="0" xfId="0" applyFont="1" applyFill="1" applyBorder="1" applyAlignment="1" applyProtection="1">
      <alignment horizontal="right" indent="1"/>
      <protection hidden="1"/>
    </xf>
    <xf numFmtId="0" fontId="11" fillId="5" borderId="29" xfId="0" applyFont="1" applyFill="1" applyBorder="1" applyProtection="1">
      <protection hidden="1"/>
    </xf>
    <xf numFmtId="0" fontId="14" fillId="0" borderId="36" xfId="0" applyFont="1" applyFill="1" applyBorder="1" applyAlignment="1" applyProtection="1">
      <alignment horizontal="center"/>
      <protection hidden="1"/>
    </xf>
    <xf numFmtId="0" fontId="17" fillId="0" borderId="37" xfId="0" applyFont="1" applyFill="1" applyBorder="1" applyAlignment="1" applyProtection="1">
      <alignment horizontal="center"/>
      <protection hidden="1"/>
    </xf>
    <xf numFmtId="9" fontId="3" fillId="0" borderId="36" xfId="0" applyNumberFormat="1" applyFont="1" applyFill="1" applyBorder="1" applyAlignment="1" applyProtection="1">
      <alignment horizontal="center" vertical="center" shrinkToFit="1"/>
      <protection hidden="1"/>
    </xf>
    <xf numFmtId="0" fontId="4" fillId="5" borderId="34" xfId="0" applyFont="1" applyFill="1" applyBorder="1" applyAlignment="1" applyProtection="1">
      <alignment horizontal="center"/>
      <protection hidden="1"/>
    </xf>
    <xf numFmtId="0" fontId="4" fillId="5" borderId="34" xfId="0" applyFont="1" applyFill="1" applyBorder="1" applyProtection="1">
      <protection hidden="1"/>
    </xf>
    <xf numFmtId="0" fontId="3" fillId="5" borderId="34" xfId="0" applyFont="1" applyFill="1" applyBorder="1" applyAlignment="1" applyProtection="1">
      <alignment horizontal="right"/>
      <protection hidden="1"/>
    </xf>
    <xf numFmtId="0" fontId="3" fillId="5" borderId="7" xfId="0" applyFont="1" applyFill="1" applyBorder="1" applyAlignment="1" applyProtection="1">
      <alignment horizontal="right"/>
      <protection hidden="1"/>
    </xf>
    <xf numFmtId="0" fontId="15" fillId="5" borderId="7" xfId="0" applyFont="1" applyFill="1" applyBorder="1" applyAlignment="1" applyProtection="1">
      <alignment horizontal="right"/>
      <protection hidden="1"/>
    </xf>
    <xf numFmtId="0" fontId="8" fillId="5" borderId="7" xfId="0" applyFont="1" applyFill="1" applyBorder="1" applyAlignment="1" applyProtection="1">
      <alignment horizontal="right"/>
      <protection hidden="1"/>
    </xf>
    <xf numFmtId="0" fontId="4" fillId="5" borderId="7" xfId="0" applyFont="1" applyFill="1" applyBorder="1" applyAlignment="1" applyProtection="1">
      <alignment shrinkToFit="1"/>
      <protection hidden="1"/>
    </xf>
    <xf numFmtId="0" fontId="4" fillId="5" borderId="7" xfId="0" applyFont="1" applyFill="1" applyBorder="1" applyAlignment="1" applyProtection="1">
      <alignment vertical="center"/>
      <protection hidden="1"/>
    </xf>
    <xf numFmtId="9" fontId="8" fillId="0" borderId="39" xfId="0" applyNumberFormat="1" applyFont="1" applyFill="1" applyBorder="1" applyAlignment="1" applyProtection="1">
      <alignment horizontal="center" vertical="center" wrapText="1"/>
      <protection hidden="1"/>
    </xf>
    <xf numFmtId="9" fontId="8" fillId="0" borderId="40" xfId="0" applyNumberFormat="1" applyFont="1" applyFill="1" applyBorder="1" applyAlignment="1" applyProtection="1">
      <alignment horizontal="center" vertical="center" wrapText="1"/>
      <protection hidden="1"/>
    </xf>
    <xf numFmtId="9" fontId="8" fillId="0" borderId="35" xfId="0" applyNumberFormat="1" applyFont="1" applyFill="1" applyBorder="1" applyAlignment="1" applyProtection="1">
      <alignment horizontal="center" vertical="center" wrapText="1"/>
      <protection hidden="1"/>
    </xf>
    <xf numFmtId="0" fontId="11" fillId="0" borderId="37" xfId="0" applyNumberFormat="1" applyFont="1" applyFill="1" applyBorder="1" applyAlignment="1" applyProtection="1">
      <alignment horizontal="center" vertical="center" shrinkToFit="1"/>
      <protection locked="0"/>
    </xf>
    <xf numFmtId="0" fontId="11" fillId="0" borderId="49" xfId="0" applyNumberFormat="1" applyFont="1" applyFill="1" applyBorder="1" applyAlignment="1" applyProtection="1">
      <alignment horizontal="center" vertical="center" shrinkToFit="1"/>
      <protection locked="0"/>
    </xf>
    <xf numFmtId="0" fontId="12" fillId="0" borderId="2" xfId="0" applyFont="1" applyFill="1" applyBorder="1" applyAlignment="1" applyProtection="1">
      <alignment horizontal="center" vertical="center"/>
      <protection hidden="1"/>
    </xf>
    <xf numFmtId="0" fontId="4" fillId="5" borderId="0" xfId="0" applyFont="1" applyFill="1" applyBorder="1" applyAlignment="1" applyProtection="1">
      <alignment horizontal="center" vertical="center"/>
      <protection hidden="1"/>
    </xf>
    <xf numFmtId="0" fontId="4" fillId="5" borderId="0" xfId="0" applyFont="1" applyFill="1" applyAlignment="1" applyProtection="1">
      <alignment horizontal="center" vertical="center"/>
      <protection hidden="1"/>
    </xf>
    <xf numFmtId="0" fontId="16" fillId="5" borderId="20" xfId="0" applyFont="1" applyFill="1" applyBorder="1" applyAlignment="1" applyProtection="1">
      <alignment horizontal="right" indent="1"/>
      <protection hidden="1"/>
    </xf>
    <xf numFmtId="0" fontId="8" fillId="0" borderId="51" xfId="0" applyNumberFormat="1" applyFont="1" applyFill="1" applyBorder="1" applyAlignment="1" applyProtection="1">
      <alignment horizontal="center" vertical="center" wrapText="1"/>
      <protection hidden="1"/>
    </xf>
    <xf numFmtId="0" fontId="8" fillId="0" borderId="44" xfId="0" applyNumberFormat="1" applyFont="1" applyFill="1" applyBorder="1" applyAlignment="1" applyProtection="1">
      <alignment horizontal="center" vertical="center" wrapText="1"/>
      <protection hidden="1"/>
    </xf>
    <xf numFmtId="0" fontId="8" fillId="0" borderId="5" xfId="0" applyNumberFormat="1" applyFont="1" applyFill="1" applyBorder="1" applyAlignment="1" applyProtection="1">
      <alignment horizontal="center" vertical="center" wrapText="1"/>
      <protection hidden="1"/>
    </xf>
    <xf numFmtId="0" fontId="3" fillId="6" borderId="37" xfId="0" applyFont="1" applyFill="1" applyBorder="1" applyAlignment="1" applyProtection="1">
      <alignment horizontal="center"/>
      <protection hidden="1"/>
    </xf>
    <xf numFmtId="0" fontId="3" fillId="6" borderId="49" xfId="0" applyFont="1" applyFill="1" applyBorder="1" applyAlignment="1" applyProtection="1">
      <alignment horizontal="center"/>
      <protection hidden="1"/>
    </xf>
    <xf numFmtId="0" fontId="16" fillId="6" borderId="2" xfId="0" applyFont="1" applyFill="1" applyBorder="1" applyAlignment="1" applyProtection="1">
      <alignment horizontal="center"/>
      <protection hidden="1"/>
    </xf>
    <xf numFmtId="0" fontId="16" fillId="6" borderId="23" xfId="0" applyFont="1" applyFill="1" applyBorder="1" applyAlignment="1" applyProtection="1">
      <alignment horizontal="center"/>
      <protection hidden="1"/>
    </xf>
    <xf numFmtId="0" fontId="11" fillId="5" borderId="0" xfId="0" applyFont="1" applyFill="1" applyBorder="1" applyProtection="1">
      <protection hidden="1"/>
    </xf>
    <xf numFmtId="0" fontId="16" fillId="5" borderId="7" xfId="0" applyFont="1" applyFill="1" applyBorder="1" applyAlignment="1" applyProtection="1">
      <alignment horizontal="right" indent="1"/>
      <protection hidden="1"/>
    </xf>
    <xf numFmtId="0" fontId="3" fillId="5" borderId="0" xfId="0" applyFont="1" applyFill="1" applyBorder="1" applyAlignment="1" applyProtection="1">
      <alignment horizontal="right" indent="1"/>
      <protection hidden="1"/>
    </xf>
    <xf numFmtId="0" fontId="7" fillId="5" borderId="52" xfId="0" applyFont="1" applyFill="1" applyBorder="1" applyProtection="1">
      <protection hidden="1"/>
    </xf>
    <xf numFmtId="0" fontId="12" fillId="0" borderId="51" xfId="0" applyFont="1" applyBorder="1" applyAlignment="1" applyProtection="1">
      <alignment horizontal="center" vertical="center"/>
      <protection hidden="1"/>
    </xf>
    <xf numFmtId="0" fontId="12" fillId="0" borderId="44" xfId="0" applyFont="1" applyBorder="1" applyAlignment="1" applyProtection="1">
      <alignment horizontal="center" vertical="center"/>
      <protection hidden="1"/>
    </xf>
    <xf numFmtId="0" fontId="12" fillId="0" borderId="5" xfId="0" applyFont="1" applyBorder="1" applyAlignment="1" applyProtection="1">
      <alignment horizontal="center" vertical="center"/>
      <protection hidden="1"/>
    </xf>
    <xf numFmtId="0" fontId="11" fillId="0" borderId="15" xfId="0" applyFont="1" applyFill="1" applyBorder="1" applyProtection="1">
      <protection hidden="1"/>
    </xf>
    <xf numFmtId="9" fontId="16" fillId="2" borderId="38" xfId="0" applyNumberFormat="1" applyFont="1" applyFill="1" applyBorder="1" applyAlignment="1" applyProtection="1">
      <alignment horizontal="center" vertical="center" shrinkToFit="1"/>
    </xf>
    <xf numFmtId="9" fontId="16" fillId="2" borderId="28" xfId="0" applyNumberFormat="1" applyFont="1" applyFill="1" applyBorder="1" applyAlignment="1" applyProtection="1">
      <alignment horizontal="center" vertical="center" shrinkToFit="1"/>
    </xf>
    <xf numFmtId="0" fontId="0" fillId="0" borderId="49" xfId="0" applyNumberFormat="1" applyFont="1" applyFill="1" applyBorder="1" applyAlignment="1" applyProtection="1">
      <alignment horizontal="center" vertical="center" shrinkToFit="1"/>
      <protection locked="0"/>
    </xf>
    <xf numFmtId="1" fontId="8" fillId="5" borderId="0" xfId="0" applyNumberFormat="1" applyFont="1" applyFill="1" applyBorder="1" applyAlignment="1" applyProtection="1">
      <alignment horizontal="center"/>
      <protection hidden="1"/>
    </xf>
    <xf numFmtId="9" fontId="37" fillId="5" borderId="0" xfId="0" applyNumberFormat="1" applyFont="1" applyFill="1" applyBorder="1" applyAlignment="1" applyProtection="1">
      <alignment horizontal="center"/>
      <protection hidden="1"/>
    </xf>
    <xf numFmtId="9" fontId="8" fillId="5" borderId="0" xfId="0" applyNumberFormat="1" applyFont="1" applyFill="1" applyBorder="1" applyAlignment="1" applyProtection="1">
      <alignment horizontal="center"/>
    </xf>
    <xf numFmtId="1" fontId="6" fillId="5" borderId="0" xfId="0" applyNumberFormat="1" applyFont="1" applyFill="1" applyBorder="1" applyProtection="1">
      <protection hidden="1"/>
    </xf>
    <xf numFmtId="1" fontId="6" fillId="5" borderId="0" xfId="0" applyNumberFormat="1" applyFont="1" applyFill="1" applyBorder="1" applyAlignment="1" applyProtection="1">
      <alignment shrinkToFit="1"/>
      <protection hidden="1"/>
    </xf>
    <xf numFmtId="1" fontId="6" fillId="5" borderId="0" xfId="0" applyNumberFormat="1" applyFont="1" applyFill="1" applyBorder="1" applyAlignment="1" applyProtection="1">
      <alignment vertical="center"/>
      <protection hidden="1"/>
    </xf>
    <xf numFmtId="1" fontId="7" fillId="5" borderId="0" xfId="0" applyNumberFormat="1" applyFont="1" applyFill="1" applyBorder="1" applyProtection="1">
      <protection hidden="1"/>
    </xf>
    <xf numFmtId="9" fontId="4" fillId="5" borderId="0" xfId="2" applyFont="1" applyFill="1" applyProtection="1">
      <protection hidden="1"/>
    </xf>
    <xf numFmtId="0" fontId="38" fillId="5" borderId="34" xfId="0" applyFont="1" applyFill="1" applyBorder="1" applyAlignment="1" applyProtection="1">
      <alignment horizontal="center" vertical="center"/>
      <protection hidden="1"/>
    </xf>
    <xf numFmtId="0" fontId="33" fillId="5" borderId="34" xfId="0" applyFont="1" applyFill="1" applyBorder="1" applyAlignment="1" applyProtection="1">
      <alignment horizontal="center" vertical="center" shrinkToFit="1"/>
      <protection hidden="1"/>
    </xf>
    <xf numFmtId="0" fontId="8" fillId="5" borderId="0" xfId="0" applyFont="1" applyFill="1" applyBorder="1" applyAlignment="1" applyProtection="1">
      <alignment horizontal="right"/>
      <protection hidden="1"/>
    </xf>
    <xf numFmtId="0" fontId="4" fillId="5" borderId="20" xfId="0" applyFont="1" applyFill="1" applyBorder="1" applyAlignment="1" applyProtection="1">
      <alignment shrinkToFit="1"/>
      <protection hidden="1"/>
    </xf>
    <xf numFmtId="0" fontId="4" fillId="5" borderId="20" xfId="0" applyFont="1" applyFill="1" applyBorder="1" applyAlignment="1" applyProtection="1">
      <alignment vertical="center"/>
      <protection hidden="1"/>
    </xf>
    <xf numFmtId="9" fontId="4" fillId="5" borderId="0" xfId="2" applyFont="1" applyFill="1" applyBorder="1" applyProtection="1">
      <protection hidden="1"/>
    </xf>
    <xf numFmtId="0" fontId="3" fillId="5" borderId="18" xfId="0" applyFont="1" applyFill="1" applyBorder="1" applyProtection="1">
      <protection hidden="1"/>
    </xf>
    <xf numFmtId="49" fontId="6" fillId="0" borderId="0" xfId="0" applyNumberFormat="1" applyFont="1" applyBorder="1" applyProtection="1">
      <protection hidden="1"/>
    </xf>
    <xf numFmtId="9" fontId="3" fillId="2" borderId="53" xfId="2" applyFont="1" applyFill="1" applyBorder="1" applyAlignment="1" applyProtection="1">
      <alignment horizontal="center"/>
      <protection hidden="1"/>
    </xf>
    <xf numFmtId="0" fontId="3" fillId="0" borderId="0" xfId="0" applyFont="1" applyFill="1" applyBorder="1" applyAlignment="1" applyProtection="1">
      <alignment horizontal="center" shrinkToFit="1"/>
      <protection hidden="1"/>
    </xf>
    <xf numFmtId="9" fontId="3" fillId="0" borderId="25" xfId="0" applyNumberFormat="1" applyFont="1" applyFill="1" applyBorder="1" applyAlignment="1" applyProtection="1">
      <alignment horizontal="center" vertical="center" shrinkToFit="1"/>
      <protection hidden="1"/>
    </xf>
    <xf numFmtId="0" fontId="3" fillId="5" borderId="54" xfId="0" applyFont="1" applyFill="1" applyBorder="1" applyAlignment="1" applyProtection="1">
      <alignment horizontal="center"/>
      <protection hidden="1"/>
    </xf>
    <xf numFmtId="9" fontId="3" fillId="2" borderId="55" xfId="2" applyFont="1" applyFill="1" applyBorder="1" applyAlignment="1" applyProtection="1">
      <alignment horizontal="center"/>
      <protection hidden="1"/>
    </xf>
    <xf numFmtId="1" fontId="3" fillId="0" borderId="0" xfId="0" applyNumberFormat="1" applyFont="1" applyFill="1" applyBorder="1" applyAlignment="1" applyProtection="1">
      <alignment horizontal="center"/>
      <protection hidden="1"/>
    </xf>
    <xf numFmtId="0" fontId="7" fillId="0" borderId="0" xfId="0" applyFont="1" applyFill="1" applyBorder="1" applyProtection="1">
      <protection hidden="1"/>
    </xf>
    <xf numFmtId="0" fontId="32" fillId="5" borderId="0" xfId="0" applyFont="1" applyFill="1" applyBorder="1" applyAlignment="1" applyProtection="1">
      <alignment horizontal="center"/>
      <protection hidden="1"/>
    </xf>
    <xf numFmtId="9" fontId="3" fillId="2" borderId="49" xfId="2" applyFont="1" applyFill="1" applyBorder="1" applyAlignment="1" applyProtection="1">
      <alignment horizontal="center"/>
      <protection hidden="1"/>
    </xf>
    <xf numFmtId="0" fontId="16" fillId="0" borderId="58" xfId="0" applyFont="1" applyBorder="1" applyAlignment="1" applyProtection="1">
      <alignment vertical="center" wrapText="1"/>
      <protection hidden="1"/>
    </xf>
    <xf numFmtId="0" fontId="12" fillId="0" borderId="34" xfId="0" applyFont="1" applyBorder="1" applyAlignment="1" applyProtection="1">
      <alignment horizontal="center" vertical="center" shrinkToFit="1"/>
      <protection locked="0"/>
    </xf>
    <xf numFmtId="0" fontId="11" fillId="5" borderId="18" xfId="0" applyFont="1" applyFill="1" applyBorder="1" applyProtection="1">
      <protection hidden="1"/>
    </xf>
    <xf numFmtId="0" fontId="12" fillId="0" borderId="59" xfId="0" applyFont="1" applyBorder="1" applyAlignment="1" applyProtection="1">
      <alignment shrinkToFit="1"/>
      <protection locked="0"/>
    </xf>
    <xf numFmtId="0" fontId="11" fillId="0" borderId="38" xfId="0" applyNumberFormat="1" applyFont="1" applyFill="1" applyBorder="1" applyAlignment="1" applyProtection="1">
      <alignment horizontal="center" vertical="center" shrinkToFit="1"/>
      <protection locked="0"/>
    </xf>
    <xf numFmtId="0" fontId="11" fillId="0" borderId="60" xfId="0" applyNumberFormat="1" applyFont="1" applyFill="1" applyBorder="1" applyAlignment="1" applyProtection="1">
      <alignment horizontal="center" vertical="center" shrinkToFit="1"/>
      <protection locked="0"/>
    </xf>
    <xf numFmtId="0" fontId="23" fillId="0" borderId="47" xfId="0" applyFont="1" applyFill="1" applyBorder="1" applyAlignment="1" applyProtection="1">
      <alignment horizontal="center"/>
      <protection hidden="1"/>
    </xf>
    <xf numFmtId="0" fontId="16" fillId="0" borderId="14" xfId="0" applyFont="1" applyBorder="1" applyAlignment="1" applyProtection="1">
      <alignment horizontal="center" vertical="center"/>
      <protection hidden="1"/>
    </xf>
    <xf numFmtId="0" fontId="12" fillId="0" borderId="57" xfId="0" applyFont="1" applyBorder="1" applyAlignment="1" applyProtection="1">
      <alignment shrinkToFit="1"/>
      <protection locked="0"/>
    </xf>
    <xf numFmtId="0" fontId="3" fillId="5" borderId="20" xfId="0" applyFont="1" applyFill="1" applyBorder="1" applyAlignment="1" applyProtection="1">
      <alignment horizontal="right" indent="1"/>
      <protection hidden="1"/>
    </xf>
    <xf numFmtId="0" fontId="4" fillId="0" borderId="49" xfId="0" applyNumberFormat="1" applyFont="1" applyFill="1" applyBorder="1" applyAlignment="1" applyProtection="1">
      <alignment horizontal="center" vertical="center" shrinkToFit="1"/>
      <protection locked="0"/>
    </xf>
    <xf numFmtId="0" fontId="4" fillId="0" borderId="37" xfId="0" applyNumberFormat="1" applyFont="1" applyFill="1" applyBorder="1" applyAlignment="1" applyProtection="1">
      <alignment horizontal="center" vertical="center" shrinkToFit="1"/>
      <protection locked="0"/>
    </xf>
    <xf numFmtId="0" fontId="4" fillId="5" borderId="61" xfId="0" applyFont="1" applyFill="1" applyBorder="1" applyAlignment="1" applyProtection="1">
      <alignment horizontal="center"/>
      <protection hidden="1"/>
    </xf>
    <xf numFmtId="0" fontId="4" fillId="5" borderId="57" xfId="0" applyFont="1" applyFill="1" applyBorder="1" applyAlignment="1" applyProtection="1">
      <alignment horizontal="center"/>
      <protection hidden="1"/>
    </xf>
    <xf numFmtId="0" fontId="4" fillId="5" borderId="3" xfId="0" applyFont="1" applyFill="1" applyBorder="1" applyAlignment="1" applyProtection="1">
      <alignment horizontal="center"/>
      <protection hidden="1"/>
    </xf>
    <xf numFmtId="0" fontId="4" fillId="0" borderId="60" xfId="0" applyNumberFormat="1" applyFont="1" applyFill="1" applyBorder="1" applyAlignment="1" applyProtection="1">
      <alignment horizontal="center" vertical="center" shrinkToFit="1"/>
      <protection locked="0"/>
    </xf>
    <xf numFmtId="0" fontId="4" fillId="0" borderId="2" xfId="0" applyFont="1" applyFill="1" applyBorder="1" applyAlignment="1" applyProtection="1">
      <alignment horizontal="center" vertical="center"/>
      <protection hidden="1"/>
    </xf>
    <xf numFmtId="0" fontId="3" fillId="0" borderId="62" xfId="0" applyFont="1" applyBorder="1" applyAlignment="1" applyProtection="1">
      <alignment horizontal="right" vertical="center"/>
      <protection hidden="1"/>
    </xf>
    <xf numFmtId="0" fontId="3" fillId="5" borderId="18" xfId="0" applyFont="1" applyFill="1" applyBorder="1" applyAlignment="1" applyProtection="1">
      <alignment horizontal="right"/>
      <protection hidden="1"/>
    </xf>
    <xf numFmtId="0" fontId="3" fillId="5" borderId="34" xfId="0" applyFont="1" applyFill="1" applyBorder="1" applyAlignment="1" applyProtection="1">
      <alignment horizontal="center"/>
      <protection hidden="1"/>
    </xf>
    <xf numFmtId="0" fontId="4" fillId="0" borderId="57" xfId="0" applyFont="1" applyBorder="1" applyAlignment="1" applyProtection="1">
      <alignment horizontal="center" vertical="center" shrinkToFit="1"/>
      <protection locked="0"/>
    </xf>
    <xf numFmtId="0" fontId="4" fillId="0" borderId="47" xfId="0" applyFont="1" applyBorder="1" applyAlignment="1" applyProtection="1">
      <alignment shrinkToFit="1"/>
      <protection locked="0"/>
    </xf>
    <xf numFmtId="9" fontId="3" fillId="7" borderId="28" xfId="0" applyNumberFormat="1" applyFont="1" applyFill="1" applyBorder="1" applyAlignment="1" applyProtection="1">
      <alignment horizontal="center" vertical="center" shrinkToFit="1"/>
    </xf>
    <xf numFmtId="0" fontId="11" fillId="0" borderId="47" xfId="0" applyNumberFormat="1" applyFont="1" applyFill="1" applyBorder="1" applyAlignment="1" applyProtection="1">
      <alignment horizontal="center" vertical="center" shrinkToFit="1"/>
      <protection locked="0"/>
    </xf>
    <xf numFmtId="0" fontId="11" fillId="0" borderId="66" xfId="0" applyNumberFormat="1" applyFont="1" applyFill="1" applyBorder="1" applyAlignment="1" applyProtection="1">
      <alignment horizontal="center" vertical="center" shrinkToFit="1"/>
      <protection locked="0"/>
    </xf>
    <xf numFmtId="0" fontId="40" fillId="5" borderId="74" xfId="0" applyFont="1" applyFill="1" applyBorder="1" applyAlignment="1" applyProtection="1">
      <alignment horizontal="center"/>
      <protection hidden="1"/>
    </xf>
    <xf numFmtId="1" fontId="40" fillId="0" borderId="75" xfId="0" applyNumberFormat="1" applyFont="1" applyFill="1" applyBorder="1" applyAlignment="1" applyProtection="1">
      <alignment horizontal="center"/>
      <protection hidden="1"/>
    </xf>
    <xf numFmtId="0" fontId="14" fillId="0" borderId="32" xfId="0" applyFont="1" applyFill="1" applyBorder="1" applyAlignment="1" applyProtection="1">
      <alignment horizontal="center"/>
      <protection hidden="1"/>
    </xf>
    <xf numFmtId="0" fontId="42" fillId="0" borderId="0" xfId="0" applyFont="1" applyProtection="1">
      <protection hidden="1"/>
    </xf>
    <xf numFmtId="0" fontId="41" fillId="5" borderId="76" xfId="0" applyFont="1" applyFill="1" applyBorder="1" applyAlignment="1" applyProtection="1">
      <alignment horizontal="center"/>
      <protection hidden="1"/>
    </xf>
    <xf numFmtId="1" fontId="41" fillId="0" borderId="77" xfId="0" applyNumberFormat="1" applyFont="1" applyFill="1" applyBorder="1" applyAlignment="1" applyProtection="1">
      <alignment horizontal="center"/>
      <protection hidden="1"/>
    </xf>
    <xf numFmtId="0" fontId="41" fillId="5" borderId="78" xfId="0" applyFont="1" applyFill="1" applyBorder="1" applyAlignment="1" applyProtection="1">
      <alignment horizontal="center"/>
      <protection hidden="1"/>
    </xf>
    <xf numFmtId="1" fontId="41" fillId="0" borderId="79" xfId="0" applyNumberFormat="1" applyFont="1" applyFill="1" applyBorder="1" applyAlignment="1" applyProtection="1">
      <alignment horizontal="center"/>
      <protection hidden="1"/>
    </xf>
    <xf numFmtId="0" fontId="42" fillId="0" borderId="80" xfId="0" applyFont="1" applyBorder="1" applyProtection="1">
      <protection hidden="1"/>
    </xf>
    <xf numFmtId="0" fontId="42" fillId="0" borderId="81" xfId="0" applyFont="1" applyBorder="1" applyProtection="1">
      <protection hidden="1"/>
    </xf>
    <xf numFmtId="0" fontId="43" fillId="0" borderId="0" xfId="0" applyFont="1" applyFill="1"/>
    <xf numFmtId="0" fontId="8" fillId="0" borderId="31" xfId="0" applyNumberFormat="1" applyFont="1" applyFill="1" applyBorder="1" applyAlignment="1" applyProtection="1">
      <alignment horizontal="center" vertical="center" wrapText="1"/>
      <protection hidden="1"/>
    </xf>
    <xf numFmtId="9" fontId="8" fillId="0" borderId="31" xfId="2" applyFont="1" applyFill="1" applyBorder="1" applyAlignment="1" applyProtection="1">
      <alignment horizontal="center" vertical="center" wrapText="1"/>
      <protection hidden="1"/>
    </xf>
    <xf numFmtId="1" fontId="8" fillId="0" borderId="31" xfId="0" applyNumberFormat="1" applyFont="1" applyFill="1" applyBorder="1" applyAlignment="1" applyProtection="1">
      <alignment horizontal="center" vertical="center" wrapText="1"/>
      <protection hidden="1"/>
    </xf>
    <xf numFmtId="0" fontId="1" fillId="0" borderId="0" xfId="0" applyFont="1"/>
    <xf numFmtId="0" fontId="1" fillId="0" borderId="46" xfId="0" applyFont="1" applyBorder="1" applyAlignment="1" applyProtection="1">
      <alignment shrinkToFit="1"/>
      <protection locked="0"/>
    </xf>
    <xf numFmtId="0" fontId="21" fillId="0" borderId="0" xfId="0" applyFont="1"/>
    <xf numFmtId="0" fontId="3" fillId="0" borderId="0" xfId="0" applyFont="1"/>
    <xf numFmtId="0" fontId="0" fillId="0" borderId="0" xfId="0" applyAlignment="1">
      <alignment horizontal="left" vertical="top" wrapText="1"/>
    </xf>
    <xf numFmtId="9" fontId="0" fillId="0" borderId="0" xfId="2" applyFont="1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82" xfId="0" applyBorder="1"/>
    <xf numFmtId="0" fontId="0" fillId="0" borderId="83" xfId="0" applyBorder="1"/>
    <xf numFmtId="0" fontId="0" fillId="0" borderId="0" xfId="0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0" fillId="0" borderId="82" xfId="0" applyBorder="1" applyAlignment="1">
      <alignment horizontal="center" vertical="center"/>
    </xf>
    <xf numFmtId="0" fontId="1" fillId="0" borderId="0" xfId="0" applyFont="1" applyFill="1"/>
    <xf numFmtId="0" fontId="21" fillId="0" borderId="0" xfId="0" quotePrefix="1" applyFont="1" applyFill="1"/>
    <xf numFmtId="0" fontId="3" fillId="0" borderId="0" xfId="0" applyFont="1" applyAlignment="1">
      <alignment horizontal="center" vertical="center"/>
    </xf>
    <xf numFmtId="0" fontId="1" fillId="0" borderId="0" xfId="0" applyFont="1" applyFill="1" applyAlignment="1">
      <alignment horizontal="center"/>
    </xf>
    <xf numFmtId="0" fontId="3" fillId="0" borderId="0" xfId="0" applyFont="1" applyAlignment="1">
      <alignment horizontal="right"/>
    </xf>
    <xf numFmtId="0" fontId="3" fillId="0" borderId="31" xfId="0" applyFont="1" applyBorder="1" applyAlignment="1">
      <alignment horizontal="right"/>
    </xf>
    <xf numFmtId="0" fontId="0" fillId="0" borderId="0" xfId="0" applyAlignment="1">
      <alignment horizontal="center" wrapText="1"/>
    </xf>
    <xf numFmtId="0" fontId="21" fillId="0" borderId="0" xfId="0" applyFont="1" applyAlignment="1">
      <alignment horizontal="left"/>
    </xf>
    <xf numFmtId="0" fontId="21" fillId="0" borderId="84" xfId="0" quotePrefix="1" applyFont="1" applyFill="1" applyBorder="1"/>
    <xf numFmtId="0" fontId="1" fillId="0" borderId="55" xfId="0" applyFont="1" applyBorder="1" applyAlignment="1" applyProtection="1">
      <alignment shrinkToFit="1"/>
      <protection locked="0"/>
    </xf>
    <xf numFmtId="0" fontId="11" fillId="0" borderId="32" xfId="0" applyNumberFormat="1" applyFont="1" applyFill="1" applyBorder="1" applyAlignment="1" applyProtection="1">
      <alignment horizontal="center" vertical="center" shrinkToFit="1"/>
      <protection locked="0"/>
    </xf>
    <xf numFmtId="0" fontId="4" fillId="0" borderId="32" xfId="0" applyNumberFormat="1" applyFont="1" applyFill="1" applyBorder="1" applyAlignment="1" applyProtection="1">
      <alignment horizontal="center" vertical="center" shrinkToFit="1"/>
      <protection locked="0"/>
    </xf>
    <xf numFmtId="0" fontId="11" fillId="0" borderId="1" xfId="0" applyNumberFormat="1" applyFont="1" applyFill="1" applyBorder="1" applyAlignment="1" applyProtection="1">
      <alignment horizontal="center" vertical="center" shrinkToFit="1"/>
      <protection locked="0"/>
    </xf>
    <xf numFmtId="0" fontId="4" fillId="0" borderId="1" xfId="0" applyNumberFormat="1" applyFont="1" applyFill="1" applyBorder="1" applyAlignment="1" applyProtection="1">
      <alignment horizontal="center" vertical="center" shrinkToFit="1"/>
      <protection locked="0"/>
    </xf>
    <xf numFmtId="0" fontId="11" fillId="0" borderId="28" xfId="0" applyNumberFormat="1" applyFont="1" applyFill="1" applyBorder="1" applyAlignment="1" applyProtection="1">
      <alignment horizontal="center" vertical="center" shrinkToFit="1"/>
      <protection locked="0"/>
    </xf>
    <xf numFmtId="0" fontId="1" fillId="0" borderId="47" xfId="0" applyFont="1" applyBorder="1" applyAlignment="1" applyProtection="1">
      <alignment shrinkToFit="1"/>
      <protection locked="0"/>
    </xf>
    <xf numFmtId="0" fontId="33" fillId="5" borderId="0" xfId="0" applyFont="1" applyFill="1" applyBorder="1" applyProtection="1">
      <protection hidden="1"/>
    </xf>
    <xf numFmtId="0" fontId="7" fillId="0" borderId="0" xfId="0" applyFont="1" applyBorder="1" applyProtection="1">
      <protection hidden="1"/>
    </xf>
    <xf numFmtId="0" fontId="39" fillId="0" borderId="0" xfId="0" applyFont="1" applyBorder="1" applyProtection="1">
      <protection hidden="1"/>
    </xf>
    <xf numFmtId="0" fontId="45" fillId="8" borderId="84" xfId="0" applyFont="1" applyFill="1" applyBorder="1"/>
    <xf numFmtId="0" fontId="1" fillId="9" borderId="83" xfId="0" applyFont="1" applyFill="1" applyBorder="1" applyAlignment="1">
      <alignment horizontal="right"/>
    </xf>
    <xf numFmtId="0" fontId="21" fillId="0" borderId="0" xfId="0" applyFont="1" applyFill="1" applyAlignment="1"/>
    <xf numFmtId="0" fontId="0" fillId="10" borderId="0" xfId="0" applyFill="1"/>
    <xf numFmtId="0" fontId="26" fillId="0" borderId="0" xfId="0" applyFont="1" applyFill="1" applyProtection="1"/>
    <xf numFmtId="9" fontId="3" fillId="0" borderId="49" xfId="0" applyNumberFormat="1" applyFont="1" applyFill="1" applyBorder="1" applyAlignment="1" applyProtection="1">
      <alignment horizontal="center" vertical="center" shrinkToFit="1"/>
      <protection hidden="1"/>
    </xf>
    <xf numFmtId="0" fontId="16" fillId="5" borderId="0" xfId="0" applyFont="1" applyFill="1" applyBorder="1" applyAlignment="1" applyProtection="1">
      <alignment horizontal="right" indent="1"/>
      <protection hidden="1"/>
    </xf>
    <xf numFmtId="0" fontId="3" fillId="11" borderId="49" xfId="0" applyFont="1" applyFill="1" applyBorder="1" applyAlignment="1" applyProtection="1">
      <alignment horizontal="center"/>
      <protection hidden="1"/>
    </xf>
    <xf numFmtId="0" fontId="3" fillId="11" borderId="37" xfId="0" applyFont="1" applyFill="1" applyBorder="1" applyAlignment="1" applyProtection="1">
      <alignment horizontal="center"/>
      <protection hidden="1"/>
    </xf>
    <xf numFmtId="0" fontId="1" fillId="0" borderId="59" xfId="0" applyFont="1" applyBorder="1" applyAlignment="1" applyProtection="1">
      <alignment shrinkToFit="1"/>
      <protection locked="0"/>
    </xf>
    <xf numFmtId="9" fontId="8" fillId="0" borderId="84" xfId="2" applyFont="1" applyFill="1" applyBorder="1" applyAlignment="1" applyProtection="1">
      <alignment horizontal="center" vertical="center" wrapText="1"/>
      <protection hidden="1"/>
    </xf>
    <xf numFmtId="9" fontId="3" fillId="2" borderId="92" xfId="2" applyFont="1" applyFill="1" applyBorder="1" applyAlignment="1" applyProtection="1">
      <alignment horizontal="center"/>
      <protection hidden="1"/>
    </xf>
    <xf numFmtId="0" fontId="1" fillId="10" borderId="0" xfId="0" applyFont="1" applyFill="1"/>
    <xf numFmtId="0" fontId="0" fillId="0" borderId="54" xfId="0" applyBorder="1" applyAlignment="1">
      <alignment horizontal="center" vertical="center"/>
    </xf>
    <xf numFmtId="0" fontId="0" fillId="0" borderId="54" xfId="0" applyBorder="1"/>
    <xf numFmtId="0" fontId="0" fillId="0" borderId="0" xfId="0" applyBorder="1" applyAlignment="1">
      <alignment horizontal="center" vertical="center"/>
    </xf>
    <xf numFmtId="0" fontId="0" fillId="0" borderId="0" xfId="0" applyBorder="1"/>
    <xf numFmtId="0" fontId="47" fillId="10" borderId="0" xfId="0" applyFont="1" applyFill="1"/>
    <xf numFmtId="1" fontId="47" fillId="10" borderId="0" xfId="0" applyNumberFormat="1" applyFont="1" applyFill="1"/>
    <xf numFmtId="0" fontId="3" fillId="13" borderId="28" xfId="0" applyFont="1" applyFill="1" applyBorder="1" applyAlignment="1" applyProtection="1">
      <alignment horizontal="center" vertical="center"/>
      <protection hidden="1"/>
    </xf>
    <xf numFmtId="0" fontId="11" fillId="13" borderId="26" xfId="0" applyFont="1" applyFill="1" applyBorder="1" applyAlignment="1" applyProtection="1">
      <alignment horizontal="center" vertical="center"/>
      <protection hidden="1"/>
    </xf>
    <xf numFmtId="0" fontId="3" fillId="13" borderId="48" xfId="0" applyFont="1" applyFill="1" applyBorder="1" applyAlignment="1" applyProtection="1">
      <alignment horizontal="center" vertical="center"/>
      <protection hidden="1"/>
    </xf>
    <xf numFmtId="0" fontId="3" fillId="13" borderId="41" xfId="0" applyFont="1" applyFill="1" applyBorder="1" applyAlignment="1" applyProtection="1">
      <alignment horizontal="center"/>
      <protection hidden="1"/>
    </xf>
    <xf numFmtId="0" fontId="3" fillId="13" borderId="42" xfId="0" applyFont="1" applyFill="1" applyBorder="1" applyAlignment="1" applyProtection="1">
      <alignment horizontal="center"/>
      <protection hidden="1"/>
    </xf>
    <xf numFmtId="0" fontId="3" fillId="13" borderId="43" xfId="0" applyFont="1" applyFill="1" applyBorder="1" applyAlignment="1" applyProtection="1">
      <alignment horizontal="center"/>
      <protection hidden="1"/>
    </xf>
    <xf numFmtId="0" fontId="3" fillId="13" borderId="12" xfId="0" applyFont="1" applyFill="1" applyBorder="1" applyAlignment="1" applyProtection="1">
      <alignment horizontal="center"/>
      <protection hidden="1"/>
    </xf>
    <xf numFmtId="0" fontId="3" fillId="13" borderId="44" xfId="0" applyFont="1" applyFill="1" applyBorder="1" applyAlignment="1" applyProtection="1">
      <alignment horizontal="center"/>
      <protection hidden="1"/>
    </xf>
    <xf numFmtId="9" fontId="10" fillId="13" borderId="40" xfId="0" applyNumberFormat="1" applyFont="1" applyFill="1" applyBorder="1" applyAlignment="1" applyProtection="1">
      <alignment horizontal="center"/>
      <protection hidden="1"/>
    </xf>
    <xf numFmtId="0" fontId="51" fillId="0" borderId="0" xfId="0" applyFont="1" applyFill="1"/>
    <xf numFmtId="0" fontId="16" fillId="14" borderId="42" xfId="0" applyFont="1" applyFill="1" applyBorder="1" applyAlignment="1" applyProtection="1">
      <alignment horizontal="center" vertical="center" shrinkToFit="1"/>
      <protection hidden="1"/>
    </xf>
    <xf numFmtId="0" fontId="16" fillId="14" borderId="41" xfId="0" applyFont="1" applyFill="1" applyBorder="1" applyAlignment="1" applyProtection="1">
      <alignment horizontal="center" vertical="center" shrinkToFit="1"/>
      <protection hidden="1"/>
    </xf>
    <xf numFmtId="0" fontId="16" fillId="14" borderId="43" xfId="0" applyFont="1" applyFill="1" applyBorder="1" applyAlignment="1" applyProtection="1">
      <alignment horizontal="center" vertical="center" shrinkToFit="1"/>
      <protection hidden="1"/>
    </xf>
    <xf numFmtId="0" fontId="3" fillId="14" borderId="64" xfId="0" applyFont="1" applyFill="1" applyBorder="1" applyAlignment="1" applyProtection="1">
      <alignment horizontal="center"/>
      <protection hidden="1"/>
    </xf>
    <xf numFmtId="1" fontId="3" fillId="14" borderId="24" xfId="0" applyNumberFormat="1" applyFont="1" applyFill="1" applyBorder="1" applyAlignment="1" applyProtection="1">
      <alignment horizontal="center"/>
      <protection hidden="1"/>
    </xf>
    <xf numFmtId="0" fontId="3" fillId="14" borderId="63" xfId="0" applyFont="1" applyFill="1" applyBorder="1" applyAlignment="1" applyProtection="1">
      <alignment horizontal="center"/>
      <protection hidden="1"/>
    </xf>
    <xf numFmtId="9" fontId="8" fillId="14" borderId="40" xfId="0" applyNumberFormat="1" applyFont="1" applyFill="1" applyBorder="1" applyAlignment="1" applyProtection="1">
      <alignment horizontal="center"/>
      <protection hidden="1"/>
    </xf>
    <xf numFmtId="0" fontId="16" fillId="14" borderId="33" xfId="0" applyFont="1" applyFill="1" applyBorder="1" applyAlignment="1" applyProtection="1">
      <alignment horizontal="center"/>
      <protection hidden="1"/>
    </xf>
    <xf numFmtId="0" fontId="3" fillId="14" borderId="31" xfId="0" applyFont="1" applyFill="1" applyBorder="1" applyAlignment="1" applyProtection="1">
      <alignment horizontal="center" vertical="center" wrapText="1"/>
      <protection hidden="1"/>
    </xf>
    <xf numFmtId="1" fontId="3" fillId="14" borderId="31" xfId="0" applyNumberFormat="1" applyFont="1" applyFill="1" applyBorder="1" applyAlignment="1" applyProtection="1">
      <alignment horizontal="center" vertical="center" wrapText="1"/>
      <protection hidden="1"/>
    </xf>
    <xf numFmtId="0" fontId="3" fillId="14" borderId="84" xfId="0" applyFont="1" applyFill="1" applyBorder="1" applyAlignment="1" applyProtection="1">
      <alignment horizontal="center" vertical="center" wrapText="1"/>
      <protection hidden="1"/>
    </xf>
    <xf numFmtId="0" fontId="3" fillId="14" borderId="28" xfId="0" applyFont="1" applyFill="1" applyBorder="1" applyAlignment="1" applyProtection="1">
      <alignment horizontal="center" vertical="center" wrapText="1"/>
      <protection hidden="1"/>
    </xf>
    <xf numFmtId="0" fontId="3" fillId="14" borderId="56" xfId="0" applyFont="1" applyFill="1" applyBorder="1" applyAlignment="1" applyProtection="1">
      <alignment horizontal="center" vertical="center" wrapText="1"/>
      <protection hidden="1"/>
    </xf>
    <xf numFmtId="0" fontId="3" fillId="14" borderId="28" xfId="0" quotePrefix="1" applyFont="1" applyFill="1" applyBorder="1" applyAlignment="1" applyProtection="1">
      <alignment horizontal="center" vertical="center" wrapText="1"/>
      <protection hidden="1"/>
    </xf>
    <xf numFmtId="0" fontId="3" fillId="14" borderId="27" xfId="0" applyFont="1" applyFill="1" applyBorder="1" applyAlignment="1" applyProtection="1">
      <protection hidden="1"/>
    </xf>
    <xf numFmtId="0" fontId="3" fillId="14" borderId="45" xfId="0" applyFont="1" applyFill="1" applyBorder="1" applyAlignment="1" applyProtection="1">
      <alignment horizontal="center"/>
      <protection hidden="1"/>
    </xf>
    <xf numFmtId="0" fontId="3" fillId="14" borderId="11" xfId="0" applyFont="1" applyFill="1" applyBorder="1" applyAlignment="1" applyProtection="1">
      <protection hidden="1"/>
    </xf>
    <xf numFmtId="9" fontId="3" fillId="14" borderId="43" xfId="2" applyFont="1" applyFill="1" applyBorder="1" applyAlignment="1" applyProtection="1">
      <alignment horizontal="center"/>
      <protection hidden="1"/>
    </xf>
    <xf numFmtId="0" fontId="3" fillId="14" borderId="31" xfId="0" applyFont="1" applyFill="1" applyBorder="1" applyAlignment="1" applyProtection="1">
      <protection hidden="1"/>
    </xf>
    <xf numFmtId="9" fontId="8" fillId="14" borderId="40" xfId="2" applyFont="1" applyFill="1" applyBorder="1" applyAlignment="1" applyProtection="1">
      <alignment horizontal="center"/>
      <protection hidden="1"/>
    </xf>
    <xf numFmtId="0" fontId="0" fillId="14" borderId="31" xfId="0" applyFill="1" applyBorder="1"/>
    <xf numFmtId="9" fontId="0" fillId="14" borderId="31" xfId="0" applyNumberFormat="1" applyFill="1" applyBorder="1" applyAlignment="1">
      <alignment horizontal="center"/>
    </xf>
    <xf numFmtId="9" fontId="1" fillId="14" borderId="31" xfId="0" applyNumberFormat="1" applyFont="1" applyFill="1" applyBorder="1"/>
    <xf numFmtId="9" fontId="0" fillId="14" borderId="31" xfId="0" applyNumberFormat="1" applyFill="1" applyBorder="1"/>
    <xf numFmtId="0" fontId="4" fillId="14" borderId="31" xfId="0" applyFont="1" applyFill="1" applyBorder="1"/>
    <xf numFmtId="9" fontId="4" fillId="14" borderId="31" xfId="0" applyNumberFormat="1" applyFont="1" applyFill="1" applyBorder="1"/>
    <xf numFmtId="0" fontId="3" fillId="14" borderId="28" xfId="0" applyFont="1" applyFill="1" applyBorder="1" applyAlignment="1" applyProtection="1">
      <alignment horizontal="center" vertical="center"/>
      <protection hidden="1"/>
    </xf>
    <xf numFmtId="0" fontId="3" fillId="15" borderId="48" xfId="0" applyFont="1" applyFill="1" applyBorder="1" applyAlignment="1" applyProtection="1">
      <alignment horizontal="center" vertical="center" shrinkToFit="1"/>
      <protection hidden="1"/>
    </xf>
    <xf numFmtId="0" fontId="3" fillId="15" borderId="41" xfId="0" applyFont="1" applyFill="1" applyBorder="1" applyAlignment="1" applyProtection="1">
      <alignment horizontal="center" vertical="center" shrinkToFit="1"/>
      <protection hidden="1"/>
    </xf>
    <xf numFmtId="0" fontId="3" fillId="15" borderId="42" xfId="0" applyFont="1" applyFill="1" applyBorder="1" applyAlignment="1" applyProtection="1">
      <alignment horizontal="center" vertical="center" shrinkToFit="1"/>
      <protection hidden="1"/>
    </xf>
    <xf numFmtId="0" fontId="3" fillId="15" borderId="43" xfId="0" applyFont="1" applyFill="1" applyBorder="1" applyAlignment="1" applyProtection="1">
      <alignment horizontal="center" vertical="center" shrinkToFit="1"/>
      <protection hidden="1"/>
    </xf>
    <xf numFmtId="0" fontId="3" fillId="15" borderId="12" xfId="0" applyFont="1" applyFill="1" applyBorder="1" applyAlignment="1" applyProtection="1">
      <alignment horizontal="center"/>
      <protection hidden="1"/>
    </xf>
    <xf numFmtId="1" fontId="3" fillId="15" borderId="46" xfId="0" applyNumberFormat="1" applyFont="1" applyFill="1" applyBorder="1" applyAlignment="1" applyProtection="1">
      <alignment horizontal="center"/>
      <protection hidden="1"/>
    </xf>
    <xf numFmtId="0" fontId="3" fillId="15" borderId="44" xfId="0" applyFont="1" applyFill="1" applyBorder="1" applyAlignment="1" applyProtection="1">
      <alignment horizontal="center"/>
      <protection hidden="1"/>
    </xf>
    <xf numFmtId="9" fontId="8" fillId="15" borderId="40" xfId="0" applyNumberFormat="1" applyFont="1" applyFill="1" applyBorder="1" applyAlignment="1" applyProtection="1">
      <alignment horizontal="center"/>
      <protection hidden="1"/>
    </xf>
    <xf numFmtId="0" fontId="3" fillId="15" borderId="31" xfId="0" applyFont="1" applyFill="1" applyBorder="1" applyAlignment="1" applyProtection="1">
      <protection hidden="1"/>
    </xf>
    <xf numFmtId="1" fontId="8" fillId="15" borderId="46" xfId="0" applyNumberFormat="1" applyFont="1" applyFill="1" applyBorder="1" applyAlignment="1" applyProtection="1">
      <alignment horizontal="center"/>
      <protection hidden="1"/>
    </xf>
    <xf numFmtId="9" fontId="8" fillId="15" borderId="47" xfId="2" applyFont="1" applyFill="1" applyBorder="1" applyAlignment="1" applyProtection="1">
      <alignment horizontal="center"/>
      <protection hidden="1"/>
    </xf>
    <xf numFmtId="0" fontId="3" fillId="15" borderId="37" xfId="0" applyFont="1" applyFill="1" applyBorder="1" applyAlignment="1" applyProtection="1">
      <alignment horizontal="center" vertical="center"/>
      <protection hidden="1"/>
    </xf>
    <xf numFmtId="0" fontId="3" fillId="15" borderId="67" xfId="0" applyFont="1" applyFill="1" applyBorder="1" applyAlignment="1" applyProtection="1">
      <alignment horizontal="center" vertical="center"/>
      <protection hidden="1"/>
    </xf>
    <xf numFmtId="1" fontId="3" fillId="15" borderId="83" xfId="0" applyNumberFormat="1" applyFont="1" applyFill="1" applyBorder="1" applyAlignment="1" applyProtection="1">
      <alignment horizontal="center" vertical="center" wrapText="1"/>
      <protection hidden="1"/>
    </xf>
    <xf numFmtId="1" fontId="3" fillId="15" borderId="82" xfId="0" applyNumberFormat="1" applyFont="1" applyFill="1" applyBorder="1" applyAlignment="1" applyProtection="1">
      <alignment horizontal="center" vertical="center" wrapText="1"/>
      <protection hidden="1"/>
    </xf>
    <xf numFmtId="1" fontId="3" fillId="15" borderId="84" xfId="0" applyNumberFormat="1" applyFont="1" applyFill="1" applyBorder="1" applyAlignment="1" applyProtection="1">
      <alignment horizontal="center" vertical="center" wrapText="1"/>
      <protection hidden="1"/>
    </xf>
    <xf numFmtId="1" fontId="3" fillId="15" borderId="31" xfId="0" applyNumberFormat="1" applyFont="1" applyFill="1" applyBorder="1" applyAlignment="1" applyProtection="1">
      <alignment horizontal="center" vertical="center" wrapText="1"/>
      <protection hidden="1"/>
    </xf>
    <xf numFmtId="1" fontId="3" fillId="15" borderId="48" xfId="0" quotePrefix="1" applyNumberFormat="1" applyFont="1" applyFill="1" applyBorder="1" applyAlignment="1" applyProtection="1">
      <alignment horizontal="center" vertical="center" wrapText="1"/>
      <protection hidden="1"/>
    </xf>
    <xf numFmtId="1" fontId="3" fillId="15" borderId="50" xfId="0" quotePrefix="1" applyNumberFormat="1" applyFont="1" applyFill="1" applyBorder="1" applyAlignment="1" applyProtection="1">
      <alignment horizontal="center" vertical="center" wrapText="1"/>
      <protection hidden="1"/>
    </xf>
    <xf numFmtId="1" fontId="3" fillId="15" borderId="54" xfId="0" quotePrefix="1" applyNumberFormat="1" applyFont="1" applyFill="1" applyBorder="1" applyAlignment="1" applyProtection="1">
      <alignment horizontal="center" vertical="center" wrapText="1"/>
      <protection hidden="1"/>
    </xf>
    <xf numFmtId="0" fontId="0" fillId="15" borderId="27" xfId="0" applyFill="1" applyBorder="1"/>
    <xf numFmtId="9" fontId="0" fillId="15" borderId="30" xfId="0" applyNumberFormat="1" applyFill="1" applyBorder="1" applyAlignment="1">
      <alignment horizontal="center"/>
    </xf>
    <xf numFmtId="9" fontId="1" fillId="15" borderId="31" xfId="0" applyNumberFormat="1" applyFont="1" applyFill="1" applyBorder="1"/>
    <xf numFmtId="0" fontId="0" fillId="15" borderId="31" xfId="0" applyFill="1" applyBorder="1"/>
    <xf numFmtId="9" fontId="0" fillId="15" borderId="31" xfId="0" applyNumberFormat="1" applyFill="1" applyBorder="1" applyAlignment="1">
      <alignment horizontal="center"/>
    </xf>
    <xf numFmtId="9" fontId="0" fillId="15" borderId="31" xfId="0" applyNumberFormat="1" applyFill="1" applyBorder="1"/>
    <xf numFmtId="0" fontId="3" fillId="15" borderId="28" xfId="0" applyFont="1" applyFill="1" applyBorder="1" applyAlignment="1" applyProtection="1">
      <alignment horizontal="center" vertical="center"/>
      <protection hidden="1"/>
    </xf>
    <xf numFmtId="0" fontId="3" fillId="15" borderId="38" xfId="0" applyFont="1" applyFill="1" applyBorder="1" applyAlignment="1" applyProtection="1">
      <alignment horizontal="center" vertical="center"/>
      <protection hidden="1"/>
    </xf>
    <xf numFmtId="0" fontId="3" fillId="16" borderId="98" xfId="0" applyFont="1" applyFill="1" applyBorder="1" applyAlignment="1" applyProtection="1">
      <alignment vertical="center"/>
      <protection hidden="1"/>
    </xf>
    <xf numFmtId="0" fontId="3" fillId="16" borderId="97" xfId="0" applyFont="1" applyFill="1" applyBorder="1" applyAlignment="1" applyProtection="1">
      <alignment vertical="center"/>
      <protection hidden="1"/>
    </xf>
    <xf numFmtId="0" fontId="8" fillId="13" borderId="9" xfId="0" applyFont="1" applyFill="1" applyBorder="1" applyAlignment="1" applyProtection="1">
      <alignment vertical="center" wrapText="1"/>
      <protection hidden="1"/>
    </xf>
    <xf numFmtId="0" fontId="3" fillId="13" borderId="14" xfId="0" applyFont="1" applyFill="1" applyBorder="1" applyAlignment="1" applyProtection="1">
      <alignment vertical="center" wrapText="1"/>
      <protection locked="0"/>
    </xf>
    <xf numFmtId="0" fontId="8" fillId="13" borderId="10" xfId="0" applyFont="1" applyFill="1" applyBorder="1" applyAlignment="1" applyProtection="1">
      <alignment vertical="center" wrapText="1"/>
      <protection hidden="1"/>
    </xf>
    <xf numFmtId="0" fontId="22" fillId="13" borderId="85" xfId="0" applyFont="1" applyFill="1" applyBorder="1" applyAlignment="1" applyProtection="1">
      <alignment horizontal="center" vertical="center" textRotation="90" shrinkToFit="1"/>
      <protection hidden="1"/>
    </xf>
    <xf numFmtId="0" fontId="22" fillId="13" borderId="86" xfId="0" applyFont="1" applyFill="1" applyBorder="1" applyAlignment="1" applyProtection="1">
      <alignment horizontal="center" vertical="center" textRotation="90" shrinkToFit="1"/>
      <protection hidden="1"/>
    </xf>
    <xf numFmtId="0" fontId="22" fillId="13" borderId="91" xfId="0" applyFont="1" applyFill="1" applyBorder="1" applyAlignment="1" applyProtection="1">
      <alignment horizontal="center" vertical="center" textRotation="90" shrinkToFit="1"/>
      <protection hidden="1"/>
    </xf>
    <xf numFmtId="0" fontId="22" fillId="13" borderId="87" xfId="0" applyFont="1" applyFill="1" applyBorder="1" applyAlignment="1" applyProtection="1">
      <alignment horizontal="center" vertical="center" textRotation="90" shrinkToFit="1"/>
      <protection hidden="1"/>
    </xf>
    <xf numFmtId="0" fontId="3" fillId="13" borderId="14" xfId="0" applyFont="1" applyFill="1" applyBorder="1" applyAlignment="1" applyProtection="1">
      <alignment vertical="center" wrapText="1"/>
      <protection hidden="1"/>
    </xf>
    <xf numFmtId="0" fontId="42" fillId="0" borderId="0" xfId="0" applyFont="1" applyAlignment="1" applyProtection="1">
      <alignment horizontal="right"/>
      <protection hidden="1"/>
    </xf>
    <xf numFmtId="0" fontId="42" fillId="13" borderId="0" xfId="0" applyFont="1" applyFill="1" applyBorder="1" applyAlignment="1" applyProtection="1">
      <alignment vertical="center" wrapText="1"/>
      <protection hidden="1"/>
    </xf>
    <xf numFmtId="0" fontId="42" fillId="0" borderId="0" xfId="0" applyFont="1" applyBorder="1" applyProtection="1">
      <protection hidden="1"/>
    </xf>
    <xf numFmtId="0" fontId="42" fillId="0" borderId="7" xfId="0" applyFont="1" applyBorder="1" applyProtection="1">
      <protection hidden="1"/>
    </xf>
    <xf numFmtId="0" fontId="42" fillId="0" borderId="7" xfId="0" applyFont="1" applyBorder="1" applyAlignment="1" applyProtection="1">
      <alignment shrinkToFit="1"/>
      <protection hidden="1"/>
    </xf>
    <xf numFmtId="0" fontId="42" fillId="0" borderId="0" xfId="0" applyFont="1" applyAlignment="1" applyProtection="1">
      <alignment shrinkToFit="1"/>
      <protection hidden="1"/>
    </xf>
    <xf numFmtId="0" fontId="42" fillId="0" borderId="7" xfId="0" applyFont="1" applyBorder="1" applyAlignment="1" applyProtection="1">
      <alignment vertical="center"/>
      <protection hidden="1"/>
    </xf>
    <xf numFmtId="0" fontId="42" fillId="0" borderId="0" xfId="0" applyFont="1" applyAlignment="1" applyProtection="1">
      <alignment vertical="center"/>
      <protection hidden="1"/>
    </xf>
    <xf numFmtId="9" fontId="42" fillId="0" borderId="0" xfId="2" applyFont="1" applyProtection="1">
      <protection hidden="1"/>
    </xf>
    <xf numFmtId="0" fontId="42" fillId="0" borderId="0" xfId="0" applyFont="1" applyFill="1" applyProtection="1">
      <protection hidden="1"/>
    </xf>
    <xf numFmtId="0" fontId="1" fillId="0" borderId="57" xfId="0" applyFont="1" applyBorder="1" applyAlignment="1" applyProtection="1">
      <alignment horizontal="center" vertical="center" shrinkToFit="1"/>
      <protection locked="0"/>
    </xf>
    <xf numFmtId="0" fontId="3" fillId="14" borderId="42" xfId="0" applyFont="1" applyFill="1" applyBorder="1" applyAlignment="1" applyProtection="1">
      <alignment horizontal="center"/>
      <protection hidden="1"/>
    </xf>
    <xf numFmtId="9" fontId="8" fillId="14" borderId="41" xfId="0" applyNumberFormat="1" applyFont="1" applyFill="1" applyBorder="1" applyAlignment="1" applyProtection="1">
      <alignment horizontal="center"/>
      <protection hidden="1"/>
    </xf>
    <xf numFmtId="0" fontId="3" fillId="15" borderId="48" xfId="0" applyFont="1" applyFill="1" applyBorder="1" applyAlignment="1" applyProtection="1">
      <alignment horizontal="center"/>
      <protection hidden="1"/>
    </xf>
    <xf numFmtId="9" fontId="8" fillId="15" borderId="41" xfId="0" applyNumberFormat="1" applyFont="1" applyFill="1" applyBorder="1" applyAlignment="1" applyProtection="1">
      <alignment horizontal="center"/>
      <protection hidden="1"/>
    </xf>
    <xf numFmtId="0" fontId="3" fillId="14" borderId="0" xfId="0" applyFont="1" applyFill="1" applyBorder="1" applyAlignment="1" applyProtection="1">
      <protection hidden="1"/>
    </xf>
    <xf numFmtId="9" fontId="3" fillId="14" borderId="0" xfId="2" applyFont="1" applyFill="1" applyBorder="1" applyAlignment="1" applyProtection="1">
      <alignment horizontal="center"/>
      <protection hidden="1"/>
    </xf>
    <xf numFmtId="9" fontId="8" fillId="14" borderId="0" xfId="2" applyFont="1" applyFill="1" applyBorder="1" applyAlignment="1" applyProtection="1">
      <alignment horizontal="center"/>
      <protection hidden="1"/>
    </xf>
    <xf numFmtId="0" fontId="3" fillId="15" borderId="0" xfId="0" applyFont="1" applyFill="1" applyBorder="1" applyAlignment="1" applyProtection="1">
      <protection hidden="1"/>
    </xf>
    <xf numFmtId="9" fontId="8" fillId="15" borderId="0" xfId="2" applyFont="1" applyFill="1" applyBorder="1" applyAlignment="1" applyProtection="1">
      <alignment horizontal="center"/>
      <protection hidden="1"/>
    </xf>
    <xf numFmtId="0" fontId="16" fillId="10" borderId="2" xfId="0" applyFont="1" applyFill="1" applyBorder="1" applyAlignment="1" applyProtection="1">
      <alignment horizontal="center"/>
      <protection hidden="1"/>
    </xf>
    <xf numFmtId="0" fontId="16" fillId="10" borderId="23" xfId="0" applyFont="1" applyFill="1" applyBorder="1" applyAlignment="1" applyProtection="1">
      <alignment horizontal="center"/>
      <protection hidden="1"/>
    </xf>
    <xf numFmtId="0" fontId="53" fillId="0" borderId="0" xfId="0" applyFont="1"/>
    <xf numFmtId="0" fontId="4" fillId="0" borderId="28" xfId="0" applyNumberFormat="1" applyFont="1" applyFill="1" applyBorder="1" applyAlignment="1" applyProtection="1">
      <alignment horizontal="center" vertical="center" shrinkToFit="1"/>
      <protection locked="0"/>
    </xf>
    <xf numFmtId="1" fontId="33" fillId="5" borderId="0" xfId="0" applyNumberFormat="1" applyFont="1" applyFill="1" applyBorder="1" applyAlignment="1" applyProtection="1">
      <alignment horizontal="center"/>
      <protection hidden="1"/>
    </xf>
    <xf numFmtId="0" fontId="12" fillId="0" borderId="99" xfId="0" applyFont="1" applyFill="1" applyBorder="1" applyAlignment="1" applyProtection="1">
      <alignment horizontal="center" vertical="center"/>
      <protection hidden="1"/>
    </xf>
    <xf numFmtId="0" fontId="3" fillId="14" borderId="49" xfId="0" applyFont="1" applyFill="1" applyBorder="1" applyAlignment="1" applyProtection="1">
      <alignment horizontal="center" vertical="center"/>
      <protection hidden="1"/>
    </xf>
    <xf numFmtId="0" fontId="3" fillId="14" borderId="60" xfId="0" applyFont="1" applyFill="1" applyBorder="1" applyAlignment="1" applyProtection="1">
      <alignment horizontal="center" vertical="center"/>
      <protection hidden="1"/>
    </xf>
    <xf numFmtId="9" fontId="8" fillId="0" borderId="83" xfId="2" applyFont="1" applyFill="1" applyBorder="1" applyAlignment="1" applyProtection="1">
      <alignment horizontal="center" vertical="center" wrapText="1"/>
      <protection hidden="1"/>
    </xf>
    <xf numFmtId="0" fontId="12" fillId="0" borderId="53" xfId="0" applyFont="1" applyFill="1" applyBorder="1" applyAlignment="1" applyProtection="1">
      <alignment horizontal="center" vertical="center"/>
      <protection hidden="1"/>
    </xf>
    <xf numFmtId="0" fontId="3" fillId="14" borderId="31" xfId="0" applyFont="1" applyFill="1" applyBorder="1" applyAlignment="1" applyProtection="1">
      <alignment horizontal="center" vertical="center"/>
      <protection hidden="1"/>
    </xf>
    <xf numFmtId="0" fontId="3" fillId="14" borderId="8" xfId="0" applyFont="1" applyFill="1" applyBorder="1" applyAlignment="1" applyProtection="1">
      <alignment horizontal="center" vertical="center"/>
      <protection hidden="1"/>
    </xf>
    <xf numFmtId="1" fontId="8" fillId="0" borderId="30" xfId="0" applyNumberFormat="1" applyFont="1" applyFill="1" applyBorder="1" applyAlignment="1" applyProtection="1">
      <alignment horizontal="center" vertical="center" wrapText="1"/>
      <protection hidden="1"/>
    </xf>
    <xf numFmtId="0" fontId="3" fillId="5" borderId="13" xfId="0" applyFont="1" applyFill="1" applyBorder="1" applyAlignment="1" applyProtection="1">
      <alignment horizontal="right" indent="1"/>
      <protection hidden="1"/>
    </xf>
    <xf numFmtId="0" fontId="3" fillId="5" borderId="16" xfId="0" applyFont="1" applyFill="1" applyBorder="1" applyAlignment="1" applyProtection="1">
      <alignment horizontal="right"/>
      <protection hidden="1"/>
    </xf>
    <xf numFmtId="0" fontId="29" fillId="4" borderId="100" xfId="0" applyFont="1" applyFill="1" applyBorder="1" applyAlignment="1" applyProtection="1">
      <alignment horizontal="center"/>
      <protection hidden="1"/>
    </xf>
    <xf numFmtId="0" fontId="29" fillId="4" borderId="101" xfId="0" applyFont="1" applyFill="1" applyBorder="1" applyAlignment="1" applyProtection="1">
      <alignment horizontal="center"/>
      <protection hidden="1"/>
    </xf>
    <xf numFmtId="9" fontId="3" fillId="0" borderId="2" xfId="0" applyNumberFormat="1" applyFont="1" applyFill="1" applyBorder="1" applyAlignment="1" applyProtection="1">
      <alignment horizontal="center" vertical="center" shrinkToFit="1"/>
      <protection hidden="1"/>
    </xf>
    <xf numFmtId="9" fontId="3" fillId="0" borderId="55" xfId="0" applyNumberFormat="1" applyFont="1" applyFill="1" applyBorder="1" applyAlignment="1" applyProtection="1">
      <alignment horizontal="center" vertical="center" shrinkToFit="1"/>
      <protection hidden="1"/>
    </xf>
    <xf numFmtId="9" fontId="3" fillId="0" borderId="53" xfId="0" applyNumberFormat="1" applyFont="1" applyFill="1" applyBorder="1" applyAlignment="1" applyProtection="1">
      <alignment horizontal="center" vertical="center" shrinkToFit="1"/>
      <protection hidden="1"/>
    </xf>
    <xf numFmtId="9" fontId="0" fillId="0" borderId="31" xfId="0" applyNumberFormat="1" applyFill="1" applyBorder="1" applyAlignment="1">
      <alignment horizontal="center" vertical="center"/>
    </xf>
    <xf numFmtId="0" fontId="1" fillId="0" borderId="0" xfId="3"/>
    <xf numFmtId="0" fontId="1" fillId="5" borderId="0" xfId="3" applyFill="1" applyBorder="1"/>
    <xf numFmtId="0" fontId="1" fillId="5" borderId="0" xfId="3" applyFill="1"/>
    <xf numFmtId="0" fontId="2" fillId="5" borderId="0" xfId="3" applyFont="1" applyFill="1" applyAlignment="1">
      <alignment horizontal="left" vertical="center" wrapText="1"/>
    </xf>
    <xf numFmtId="0" fontId="55" fillId="5" borderId="0" xfId="3" applyFont="1" applyFill="1" applyBorder="1" applyAlignment="1">
      <alignment horizontal="center" vertical="center" shrinkToFit="1"/>
    </xf>
    <xf numFmtId="0" fontId="33" fillId="17" borderId="0" xfId="3" applyFont="1" applyFill="1" applyAlignment="1">
      <alignment horizontal="center"/>
    </xf>
    <xf numFmtId="9" fontId="1" fillId="5" borderId="0" xfId="3" applyNumberFormat="1" applyFill="1" applyAlignment="1">
      <alignment horizontal="center" vertical="center"/>
    </xf>
    <xf numFmtId="9" fontId="1" fillId="0" borderId="0" xfId="3" applyNumberFormat="1" applyAlignment="1">
      <alignment horizontal="center" vertical="center"/>
    </xf>
    <xf numFmtId="0" fontId="57" fillId="0" borderId="0" xfId="3" applyFont="1" applyFill="1" applyAlignment="1">
      <alignment horizontal="center" vertical="top"/>
    </xf>
    <xf numFmtId="0" fontId="1" fillId="0" borderId="0" xfId="3" applyFill="1"/>
    <xf numFmtId="9" fontId="1" fillId="0" borderId="0" xfId="3" applyNumberFormat="1"/>
    <xf numFmtId="9" fontId="56" fillId="0" borderId="0" xfId="3" applyNumberFormat="1" applyFont="1" applyFill="1" applyBorder="1" applyAlignment="1">
      <alignment horizontal="center"/>
    </xf>
    <xf numFmtId="164" fontId="0" fillId="0" borderId="14" xfId="2" applyNumberFormat="1" applyFont="1" applyBorder="1" applyAlignment="1">
      <alignment vertical="top"/>
    </xf>
    <xf numFmtId="9" fontId="58" fillId="0" borderId="0" xfId="3" applyNumberFormat="1" applyFont="1" applyFill="1" applyAlignment="1">
      <alignment horizontal="center"/>
    </xf>
    <xf numFmtId="0" fontId="45" fillId="0" borderId="0" xfId="3" applyFont="1"/>
    <xf numFmtId="9" fontId="45" fillId="0" borderId="0" xfId="3" applyNumberFormat="1" applyFont="1"/>
    <xf numFmtId="0" fontId="56" fillId="0" borderId="104" xfId="3" applyFont="1" applyFill="1" applyBorder="1" applyAlignment="1">
      <alignment horizontal="center" vertical="center"/>
    </xf>
    <xf numFmtId="0" fontId="56" fillId="15" borderId="104" xfId="3" applyFont="1" applyFill="1" applyBorder="1" applyAlignment="1">
      <alignment horizontal="center" vertical="center"/>
    </xf>
    <xf numFmtId="0" fontId="56" fillId="0" borderId="0" xfId="3" applyFont="1" applyFill="1" applyBorder="1" applyAlignment="1">
      <alignment horizontal="center" vertical="center"/>
    </xf>
    <xf numFmtId="0" fontId="56" fillId="15" borderId="0" xfId="3" applyFont="1" applyFill="1" applyBorder="1" applyAlignment="1">
      <alignment horizontal="center" vertical="center"/>
    </xf>
    <xf numFmtId="0" fontId="56" fillId="15" borderId="55" xfId="3" applyFont="1" applyFill="1" applyBorder="1" applyAlignment="1">
      <alignment horizontal="center" vertical="center"/>
    </xf>
    <xf numFmtId="0" fontId="3" fillId="5" borderId="20" xfId="0" applyFont="1" applyFill="1" applyBorder="1" applyAlignment="1" applyProtection="1">
      <alignment horizontal="center"/>
      <protection hidden="1"/>
    </xf>
    <xf numFmtId="1" fontId="3" fillId="13" borderId="46" xfId="0" applyNumberFormat="1" applyFont="1" applyFill="1" applyBorder="1" applyAlignment="1" applyProtection="1">
      <alignment horizontal="center"/>
      <protection hidden="1"/>
    </xf>
    <xf numFmtId="0" fontId="3" fillId="13" borderId="7" xfId="0" applyFont="1" applyFill="1" applyBorder="1" applyAlignment="1" applyProtection="1">
      <alignment horizontal="center"/>
      <protection hidden="1"/>
    </xf>
    <xf numFmtId="9" fontId="10" fillId="13" borderId="20" xfId="0" applyNumberFormat="1" applyFont="1" applyFill="1" applyBorder="1" applyAlignment="1" applyProtection="1">
      <alignment horizontal="center"/>
      <protection hidden="1"/>
    </xf>
    <xf numFmtId="0" fontId="55" fillId="5" borderId="0" xfId="3" applyFont="1" applyFill="1" applyBorder="1" applyAlignment="1">
      <alignment horizontal="center" vertical="center"/>
    </xf>
    <xf numFmtId="0" fontId="37" fillId="2" borderId="0" xfId="3" applyFont="1" applyFill="1" applyBorder="1" applyAlignment="1">
      <alignment horizontal="center" vertical="center"/>
    </xf>
    <xf numFmtId="0" fontId="37" fillId="2" borderId="0" xfId="3" applyFont="1" applyFill="1" applyBorder="1" applyAlignment="1">
      <alignment vertical="center"/>
    </xf>
    <xf numFmtId="0" fontId="56" fillId="5" borderId="55" xfId="3" applyFont="1" applyFill="1" applyBorder="1" applyAlignment="1">
      <alignment horizontal="center" vertical="center"/>
    </xf>
    <xf numFmtId="0" fontId="1" fillId="0" borderId="105" xfId="3" applyBorder="1" applyAlignment="1">
      <alignment horizontal="center" vertical="center"/>
    </xf>
    <xf numFmtId="0" fontId="1" fillId="0" borderId="0" xfId="3" applyBorder="1" applyAlignment="1">
      <alignment horizontal="center" vertical="center"/>
    </xf>
    <xf numFmtId="0" fontId="56" fillId="5" borderId="84" xfId="3" applyFont="1" applyFill="1" applyBorder="1" applyAlignment="1">
      <alignment horizontal="center" vertical="center"/>
    </xf>
    <xf numFmtId="0" fontId="56" fillId="5" borderId="0" xfId="3" applyFont="1" applyFill="1" applyBorder="1" applyAlignment="1">
      <alignment horizontal="center" vertical="center"/>
    </xf>
    <xf numFmtId="0" fontId="1" fillId="5" borderId="0" xfId="3" applyFont="1" applyFill="1" applyBorder="1" applyAlignment="1">
      <alignment horizontal="center" vertical="center"/>
    </xf>
    <xf numFmtId="0" fontId="56" fillId="5" borderId="104" xfId="3" applyFont="1" applyFill="1" applyBorder="1" applyAlignment="1">
      <alignment horizontal="center" vertical="center"/>
    </xf>
    <xf numFmtId="0" fontId="56" fillId="5" borderId="105" xfId="3" applyFont="1" applyFill="1" applyBorder="1" applyAlignment="1">
      <alignment horizontal="center" vertical="center"/>
    </xf>
    <xf numFmtId="0" fontId="56" fillId="0" borderId="105" xfId="3" applyFont="1" applyFill="1" applyBorder="1" applyAlignment="1">
      <alignment horizontal="center" vertical="center"/>
    </xf>
    <xf numFmtId="0" fontId="56" fillId="15" borderId="105" xfId="3" applyFont="1" applyFill="1" applyBorder="1" applyAlignment="1">
      <alignment horizontal="center" vertical="center"/>
    </xf>
    <xf numFmtId="0" fontId="56" fillId="5" borderId="106" xfId="3" applyFont="1" applyFill="1" applyBorder="1" applyAlignment="1">
      <alignment horizontal="center" vertical="center"/>
    </xf>
    <xf numFmtId="0" fontId="1" fillId="0" borderId="84" xfId="3" applyBorder="1" applyAlignment="1">
      <alignment horizontal="center"/>
    </xf>
    <xf numFmtId="0" fontId="56" fillId="15" borderId="0" xfId="3" applyNumberFormat="1" applyFont="1" applyFill="1" applyBorder="1" applyAlignment="1">
      <alignment horizontal="center" vertical="center"/>
    </xf>
    <xf numFmtId="0" fontId="26" fillId="0" borderId="0" xfId="0" applyFont="1" applyFill="1" applyAlignment="1">
      <alignment wrapText="1" shrinkToFit="1"/>
    </xf>
    <xf numFmtId="0" fontId="26" fillId="0" borderId="0" xfId="0" applyFont="1" applyFill="1" applyAlignment="1">
      <alignment horizontal="left" wrapText="1" shrinkToFit="1"/>
    </xf>
    <xf numFmtId="0" fontId="3" fillId="5" borderId="15" xfId="0" applyFont="1" applyFill="1" applyBorder="1" applyAlignment="1" applyProtection="1">
      <alignment horizontal="right" indent="1"/>
      <protection hidden="1"/>
    </xf>
    <xf numFmtId="0" fontId="3" fillId="5" borderId="26" xfId="0" applyFont="1" applyFill="1" applyBorder="1" applyAlignment="1" applyProtection="1">
      <alignment horizontal="right" indent="1"/>
      <protection hidden="1"/>
    </xf>
    <xf numFmtId="0" fontId="16" fillId="5" borderId="0" xfId="0" applyFont="1" applyFill="1" applyBorder="1" applyAlignment="1" applyProtection="1">
      <alignment horizontal="right" indent="1"/>
      <protection hidden="1"/>
    </xf>
    <xf numFmtId="0" fontId="16" fillId="5" borderId="20" xfId="0" applyFont="1" applyFill="1" applyBorder="1" applyAlignment="1" applyProtection="1">
      <alignment horizontal="right" indent="1"/>
      <protection hidden="1"/>
    </xf>
    <xf numFmtId="0" fontId="16" fillId="5" borderId="18" xfId="0" applyFont="1" applyFill="1" applyBorder="1" applyAlignment="1" applyProtection="1">
      <alignment horizontal="right" indent="1"/>
      <protection hidden="1"/>
    </xf>
    <xf numFmtId="0" fontId="16" fillId="5" borderId="13" xfId="0" applyFont="1" applyFill="1" applyBorder="1" applyAlignment="1" applyProtection="1">
      <alignment horizontal="right" indent="1"/>
      <protection hidden="1"/>
    </xf>
    <xf numFmtId="0" fontId="3" fillId="0" borderId="34" xfId="0" applyFont="1" applyBorder="1" applyAlignment="1" applyProtection="1">
      <alignment horizontal="center" vertical="center" wrapText="1"/>
      <protection hidden="1"/>
    </xf>
    <xf numFmtId="0" fontId="3" fillId="0" borderId="68" xfId="0" applyFont="1" applyBorder="1" applyAlignment="1" applyProtection="1">
      <alignment horizontal="center" vertical="center" wrapText="1"/>
      <protection hidden="1"/>
    </xf>
    <xf numFmtId="0" fontId="16" fillId="13" borderId="69" xfId="0" applyFont="1" applyFill="1" applyBorder="1" applyAlignment="1" applyProtection="1">
      <alignment horizontal="center" vertical="center" wrapText="1" shrinkToFit="1"/>
    </xf>
    <xf numFmtId="0" fontId="16" fillId="13" borderId="26" xfId="0" applyFont="1" applyFill="1" applyBorder="1" applyAlignment="1" applyProtection="1">
      <alignment horizontal="center" vertical="center" wrapText="1" shrinkToFit="1"/>
    </xf>
    <xf numFmtId="0" fontId="3" fillId="13" borderId="70" xfId="0" applyFont="1" applyFill="1" applyBorder="1" applyAlignment="1" applyProtection="1">
      <alignment horizontal="center" vertical="center" wrapText="1" shrinkToFit="1"/>
      <protection locked="0"/>
    </xf>
    <xf numFmtId="0" fontId="16" fillId="13" borderId="22" xfId="0" applyFont="1" applyFill="1" applyBorder="1" applyAlignment="1" applyProtection="1">
      <alignment horizontal="center" vertical="center" wrapText="1" shrinkToFit="1"/>
      <protection locked="0"/>
    </xf>
    <xf numFmtId="0" fontId="16" fillId="13" borderId="71" xfId="0" applyFont="1" applyFill="1" applyBorder="1" applyAlignment="1" applyProtection="1">
      <alignment horizontal="center" vertical="center" wrapText="1" shrinkToFit="1"/>
      <protection locked="0"/>
    </xf>
    <xf numFmtId="0" fontId="48" fillId="12" borderId="93" xfId="0" applyFont="1" applyFill="1" applyBorder="1" applyAlignment="1" applyProtection="1">
      <alignment horizontal="center" vertical="center" textRotation="90" wrapText="1"/>
      <protection hidden="1"/>
    </xf>
    <xf numFmtId="0" fontId="48" fillId="12" borderId="94" xfId="0" applyFont="1" applyFill="1" applyBorder="1" applyAlignment="1" applyProtection="1">
      <alignment horizontal="center" vertical="center" textRotation="90" wrapText="1"/>
      <protection hidden="1"/>
    </xf>
    <xf numFmtId="0" fontId="48" fillId="12" borderId="0" xfId="0" applyFont="1" applyFill="1" applyBorder="1" applyAlignment="1" applyProtection="1">
      <alignment horizontal="center" vertical="center" textRotation="90" wrapText="1"/>
      <protection hidden="1"/>
    </xf>
    <xf numFmtId="0" fontId="48" fillId="12" borderId="65" xfId="0" applyFont="1" applyFill="1" applyBorder="1" applyAlignment="1" applyProtection="1">
      <alignment horizontal="center" vertical="center" textRotation="90" wrapText="1"/>
      <protection hidden="1"/>
    </xf>
    <xf numFmtId="0" fontId="48" fillId="12" borderId="95" xfId="0" applyFont="1" applyFill="1" applyBorder="1" applyAlignment="1" applyProtection="1">
      <alignment horizontal="center" vertical="center" textRotation="90" wrapText="1"/>
      <protection hidden="1"/>
    </xf>
    <xf numFmtId="0" fontId="48" fillId="12" borderId="96" xfId="0" applyFont="1" applyFill="1" applyBorder="1" applyAlignment="1" applyProtection="1">
      <alignment horizontal="center" vertical="center" textRotation="90" wrapText="1"/>
      <protection hidden="1"/>
    </xf>
    <xf numFmtId="49" fontId="3" fillId="13" borderId="70" xfId="0" applyNumberFormat="1" applyFont="1" applyFill="1" applyBorder="1" applyAlignment="1" applyProtection="1">
      <alignment horizontal="center" vertical="center" shrinkToFit="1"/>
      <protection locked="0"/>
    </xf>
    <xf numFmtId="49" fontId="16" fillId="13" borderId="22" xfId="0" applyNumberFormat="1" applyFont="1" applyFill="1" applyBorder="1" applyAlignment="1" applyProtection="1">
      <alignment horizontal="center" vertical="center" shrinkToFit="1"/>
      <protection locked="0"/>
    </xf>
    <xf numFmtId="49" fontId="16" fillId="13" borderId="71" xfId="0" applyNumberFormat="1" applyFont="1" applyFill="1" applyBorder="1" applyAlignment="1" applyProtection="1">
      <alignment horizontal="center" vertical="center" shrinkToFit="1"/>
      <protection locked="0"/>
    </xf>
    <xf numFmtId="0" fontId="3" fillId="5" borderId="61" xfId="0" applyFont="1" applyFill="1" applyBorder="1" applyAlignment="1" applyProtection="1">
      <alignment horizontal="center" vertical="center"/>
      <protection hidden="1"/>
    </xf>
    <xf numFmtId="0" fontId="3" fillId="5" borderId="68" xfId="0" applyFont="1" applyFill="1" applyBorder="1" applyAlignment="1" applyProtection="1">
      <alignment horizontal="center" vertical="center"/>
      <protection hidden="1"/>
    </xf>
    <xf numFmtId="0" fontId="24" fillId="14" borderId="69" xfId="0" applyFont="1" applyFill="1" applyBorder="1" applyAlignment="1" applyProtection="1">
      <alignment horizontal="center" vertical="center"/>
      <protection hidden="1"/>
    </xf>
    <xf numFmtId="0" fontId="0" fillId="14" borderId="15" xfId="0" applyFill="1" applyBorder="1"/>
    <xf numFmtId="1" fontId="3" fillId="14" borderId="72" xfId="0" applyNumberFormat="1" applyFont="1" applyFill="1" applyBorder="1" applyAlignment="1" applyProtection="1">
      <alignment horizontal="center" vertical="center" wrapText="1"/>
      <protection hidden="1"/>
    </xf>
    <xf numFmtId="1" fontId="3" fillId="14" borderId="55" xfId="0" applyNumberFormat="1" applyFont="1" applyFill="1" applyBorder="1" applyAlignment="1" applyProtection="1">
      <alignment horizontal="center" vertical="center" wrapText="1"/>
      <protection hidden="1"/>
    </xf>
    <xf numFmtId="0" fontId="24" fillId="15" borderId="7" xfId="0" applyFont="1" applyFill="1" applyBorder="1" applyAlignment="1" applyProtection="1">
      <alignment horizontal="center" vertical="center"/>
      <protection hidden="1"/>
    </xf>
    <xf numFmtId="0" fontId="24" fillId="15" borderId="0" xfId="0" applyFont="1" applyFill="1" applyBorder="1" applyAlignment="1" applyProtection="1">
      <alignment horizontal="center" vertical="center"/>
      <protection hidden="1"/>
    </xf>
    <xf numFmtId="0" fontId="24" fillId="15" borderId="72" xfId="0" applyFont="1" applyFill="1" applyBorder="1" applyAlignment="1" applyProtection="1">
      <alignment horizontal="center" vertical="center"/>
      <protection hidden="1"/>
    </xf>
    <xf numFmtId="0" fontId="24" fillId="15" borderId="55" xfId="0" applyFont="1" applyFill="1" applyBorder="1" applyAlignment="1" applyProtection="1">
      <alignment horizontal="center" vertical="center"/>
      <protection hidden="1"/>
    </xf>
    <xf numFmtId="0" fontId="3" fillId="13" borderId="0" xfId="0" applyFont="1" applyFill="1" applyBorder="1" applyAlignment="1" applyProtection="1">
      <alignment horizontal="left" vertical="center"/>
      <protection hidden="1"/>
    </xf>
    <xf numFmtId="0" fontId="3" fillId="13" borderId="15" xfId="0" applyFont="1" applyFill="1" applyBorder="1" applyAlignment="1" applyProtection="1">
      <alignment horizontal="left" vertical="center"/>
      <protection hidden="1"/>
    </xf>
    <xf numFmtId="0" fontId="21" fillId="14" borderId="7" xfId="0" applyFont="1" applyFill="1" applyBorder="1" applyAlignment="1" applyProtection="1">
      <alignment horizontal="center" vertical="center"/>
      <protection hidden="1"/>
    </xf>
    <xf numFmtId="0" fontId="21" fillId="14" borderId="20" xfId="0" applyFont="1" applyFill="1" applyBorder="1" applyAlignment="1" applyProtection="1">
      <alignment horizontal="center" vertical="center"/>
      <protection hidden="1"/>
    </xf>
    <xf numFmtId="0" fontId="21" fillId="14" borderId="72" xfId="0" applyFont="1" applyFill="1" applyBorder="1" applyAlignment="1" applyProtection="1">
      <alignment horizontal="center" vertical="center"/>
      <protection hidden="1"/>
    </xf>
    <xf numFmtId="0" fontId="21" fillId="14" borderId="73" xfId="0" applyFont="1" applyFill="1" applyBorder="1" applyAlignment="1" applyProtection="1">
      <alignment horizontal="center" vertical="center"/>
      <protection hidden="1"/>
    </xf>
    <xf numFmtId="0" fontId="21" fillId="15" borderId="7" xfId="0" applyFont="1" applyFill="1" applyBorder="1" applyAlignment="1" applyProtection="1">
      <alignment horizontal="center" vertical="center"/>
      <protection hidden="1"/>
    </xf>
    <xf numFmtId="0" fontId="21" fillId="15" borderId="20" xfId="0" applyFont="1" applyFill="1" applyBorder="1" applyAlignment="1" applyProtection="1">
      <alignment horizontal="center" vertical="center"/>
      <protection hidden="1"/>
    </xf>
    <xf numFmtId="0" fontId="21" fillId="15" borderId="72" xfId="0" applyFont="1" applyFill="1" applyBorder="1" applyAlignment="1" applyProtection="1">
      <alignment horizontal="center" vertical="center"/>
      <protection hidden="1"/>
    </xf>
    <xf numFmtId="0" fontId="21" fillId="15" borderId="73" xfId="0" applyFont="1" applyFill="1" applyBorder="1" applyAlignment="1" applyProtection="1">
      <alignment horizontal="center" vertical="center"/>
      <protection hidden="1"/>
    </xf>
    <xf numFmtId="0" fontId="0" fillId="14" borderId="26" xfId="0" applyFill="1" applyBorder="1"/>
    <xf numFmtId="0" fontId="3" fillId="13" borderId="69" xfId="0" applyFont="1" applyFill="1" applyBorder="1" applyAlignment="1" applyProtection="1">
      <alignment horizontal="center" vertical="center" shrinkToFit="1"/>
      <protection hidden="1"/>
    </xf>
    <xf numFmtId="0" fontId="3" fillId="13" borderId="15" xfId="0" applyFont="1" applyFill="1" applyBorder="1" applyAlignment="1" applyProtection="1">
      <alignment horizontal="center" vertical="center" shrinkToFit="1"/>
      <protection hidden="1"/>
    </xf>
    <xf numFmtId="0" fontId="3" fillId="13" borderId="26" xfId="0" applyFont="1" applyFill="1" applyBorder="1" applyAlignment="1" applyProtection="1">
      <alignment horizontal="center" vertical="center" shrinkToFit="1"/>
      <protection hidden="1"/>
    </xf>
    <xf numFmtId="0" fontId="3" fillId="13" borderId="70" xfId="0" applyFont="1" applyFill="1" applyBorder="1" applyAlignment="1" applyProtection="1">
      <alignment horizontal="center" vertical="center" shrinkToFit="1"/>
      <protection hidden="1"/>
    </xf>
    <xf numFmtId="0" fontId="3" fillId="13" borderId="22" xfId="0" applyFont="1" applyFill="1" applyBorder="1" applyAlignment="1" applyProtection="1">
      <alignment horizontal="center" vertical="center" shrinkToFit="1"/>
      <protection hidden="1"/>
    </xf>
    <xf numFmtId="0" fontId="3" fillId="13" borderId="71" xfId="0" applyFont="1" applyFill="1" applyBorder="1" applyAlignment="1" applyProtection="1">
      <alignment horizontal="center" vertical="center" shrinkToFit="1"/>
      <protection hidden="1"/>
    </xf>
    <xf numFmtId="49" fontId="3" fillId="14" borderId="72" xfId="0" applyNumberFormat="1" applyFont="1" applyFill="1" applyBorder="1" applyAlignment="1" applyProtection="1">
      <alignment horizontal="center" vertical="center" wrapText="1"/>
      <protection hidden="1"/>
    </xf>
    <xf numFmtId="49" fontId="3" fillId="14" borderId="55" xfId="0" applyNumberFormat="1" applyFont="1" applyFill="1" applyBorder="1" applyAlignment="1" applyProtection="1">
      <alignment horizontal="center" vertical="center" wrapText="1"/>
      <protection hidden="1"/>
    </xf>
    <xf numFmtId="49" fontId="3" fillId="14" borderId="73" xfId="0" applyNumberFormat="1" applyFont="1" applyFill="1" applyBorder="1" applyAlignment="1" applyProtection="1">
      <alignment horizontal="center" vertical="center" wrapText="1"/>
      <protection hidden="1"/>
    </xf>
    <xf numFmtId="49" fontId="3" fillId="14" borderId="64" xfId="0" applyNumberFormat="1" applyFont="1" applyFill="1" applyBorder="1" applyAlignment="1" applyProtection="1">
      <alignment horizontal="center" vertical="center" wrapText="1"/>
      <protection hidden="1"/>
    </xf>
    <xf numFmtId="49" fontId="3" fillId="14" borderId="24" xfId="0" applyNumberFormat="1" applyFont="1" applyFill="1" applyBorder="1" applyAlignment="1" applyProtection="1">
      <alignment horizontal="center" vertical="center" wrapText="1"/>
      <protection hidden="1"/>
    </xf>
    <xf numFmtId="49" fontId="3" fillId="14" borderId="46" xfId="0" applyNumberFormat="1" applyFont="1" applyFill="1" applyBorder="1" applyAlignment="1" applyProtection="1">
      <alignment horizontal="center" vertical="center" wrapText="1"/>
      <protection hidden="1"/>
    </xf>
    <xf numFmtId="0" fontId="21" fillId="13" borderId="7" xfId="0" applyFont="1" applyFill="1" applyBorder="1" applyAlignment="1" applyProtection="1">
      <alignment horizontal="center" vertical="center" shrinkToFit="1"/>
      <protection hidden="1"/>
    </xf>
    <xf numFmtId="0" fontId="21" fillId="13" borderId="20" xfId="0" applyFont="1" applyFill="1" applyBorder="1" applyAlignment="1" applyProtection="1">
      <alignment horizontal="center" vertical="center" shrinkToFit="1"/>
      <protection hidden="1"/>
    </xf>
    <xf numFmtId="0" fontId="21" fillId="13" borderId="72" xfId="0" applyFont="1" applyFill="1" applyBorder="1" applyAlignment="1" applyProtection="1">
      <alignment horizontal="center" vertical="center" shrinkToFit="1"/>
      <protection hidden="1"/>
    </xf>
    <xf numFmtId="0" fontId="21" fillId="13" borderId="73" xfId="0" applyFont="1" applyFill="1" applyBorder="1" applyAlignment="1" applyProtection="1">
      <alignment horizontal="center" vertical="center" shrinkToFit="1"/>
      <protection hidden="1"/>
    </xf>
    <xf numFmtId="0" fontId="3" fillId="5" borderId="0" xfId="0" applyFont="1" applyFill="1" applyBorder="1" applyAlignment="1" applyProtection="1">
      <alignment horizontal="center" shrinkToFit="1"/>
      <protection hidden="1"/>
    </xf>
    <xf numFmtId="0" fontId="3" fillId="5" borderId="20" xfId="0" applyFont="1" applyFill="1" applyBorder="1" applyAlignment="1" applyProtection="1">
      <alignment horizontal="center" shrinkToFit="1"/>
      <protection hidden="1"/>
    </xf>
    <xf numFmtId="0" fontId="49" fillId="13" borderId="18" xfId="0" applyFont="1" applyFill="1" applyBorder="1" applyAlignment="1" applyProtection="1">
      <alignment horizontal="center" vertical="center" textRotation="90" wrapText="1"/>
      <protection hidden="1"/>
    </xf>
    <xf numFmtId="0" fontId="49" fillId="13" borderId="13" xfId="0" applyFont="1" applyFill="1" applyBorder="1" applyAlignment="1" applyProtection="1">
      <alignment horizontal="center" vertical="center" textRotation="90" wrapText="1"/>
      <protection hidden="1"/>
    </xf>
    <xf numFmtId="0" fontId="49" fillId="13" borderId="0" xfId="0" applyFont="1" applyFill="1" applyBorder="1" applyAlignment="1" applyProtection="1">
      <alignment horizontal="center" vertical="center" textRotation="90" wrapText="1"/>
      <protection hidden="1"/>
    </xf>
    <xf numFmtId="0" fontId="49" fillId="13" borderId="20" xfId="0" applyFont="1" applyFill="1" applyBorder="1" applyAlignment="1" applyProtection="1">
      <alignment horizontal="center" vertical="center" textRotation="90" wrapText="1"/>
      <protection hidden="1"/>
    </xf>
    <xf numFmtId="0" fontId="49" fillId="13" borderId="15" xfId="0" applyFont="1" applyFill="1" applyBorder="1" applyAlignment="1" applyProtection="1">
      <alignment horizontal="center" vertical="center" textRotation="90" wrapText="1"/>
      <protection hidden="1"/>
    </xf>
    <xf numFmtId="0" fontId="49" fillId="13" borderId="26" xfId="0" applyFont="1" applyFill="1" applyBorder="1" applyAlignment="1" applyProtection="1">
      <alignment horizontal="center" vertical="center" textRotation="90" wrapText="1"/>
      <protection hidden="1"/>
    </xf>
    <xf numFmtId="0" fontId="16" fillId="13" borderId="0" xfId="0" applyFont="1" applyFill="1" applyBorder="1" applyAlignment="1" applyProtection="1">
      <alignment horizontal="left" vertical="center"/>
      <protection hidden="1"/>
    </xf>
    <xf numFmtId="0" fontId="16" fillId="13" borderId="15" xfId="0" applyFont="1" applyFill="1" applyBorder="1" applyAlignment="1" applyProtection="1">
      <alignment horizontal="left" vertical="center"/>
      <protection hidden="1"/>
    </xf>
    <xf numFmtId="0" fontId="3" fillId="0" borderId="14" xfId="0" applyFont="1" applyBorder="1" applyAlignment="1" applyProtection="1">
      <alignment horizontal="center" vertical="center"/>
      <protection hidden="1"/>
    </xf>
    <xf numFmtId="0" fontId="47" fillId="10" borderId="0" xfId="0" applyFont="1" applyFill="1" applyAlignment="1">
      <alignment horizontal="center"/>
    </xf>
    <xf numFmtId="0" fontId="1" fillId="0" borderId="82" xfId="0" applyFont="1" applyFill="1" applyBorder="1" applyAlignment="1">
      <alignment horizontal="right"/>
    </xf>
    <xf numFmtId="0" fontId="1" fillId="0" borderId="83" xfId="0" applyFont="1" applyFill="1" applyBorder="1" applyAlignment="1">
      <alignment horizontal="right"/>
    </xf>
    <xf numFmtId="0" fontId="1" fillId="0" borderId="11" xfId="0" applyFont="1" applyBorder="1" applyAlignment="1">
      <alignment horizontal="center" vertical="center" wrapText="1"/>
    </xf>
    <xf numFmtId="0" fontId="0" fillId="0" borderId="27" xfId="0" applyBorder="1" applyAlignment="1">
      <alignment horizontal="center" vertical="center" wrapText="1"/>
    </xf>
    <xf numFmtId="0" fontId="1" fillId="0" borderId="0" xfId="0" applyFont="1" applyBorder="1" applyAlignment="1">
      <alignment horizontal="left" vertical="top" wrapText="1"/>
    </xf>
    <xf numFmtId="0" fontId="0" fillId="0" borderId="0" xfId="0" applyBorder="1" applyAlignment="1">
      <alignment horizontal="left" vertical="top" wrapText="1"/>
    </xf>
    <xf numFmtId="0" fontId="1" fillId="0" borderId="54" xfId="0" applyFont="1" applyBorder="1" applyAlignment="1">
      <alignment horizontal="left" vertical="top" wrapText="1"/>
    </xf>
    <xf numFmtId="0" fontId="0" fillId="0" borderId="54" xfId="0" applyBorder="1" applyAlignment="1">
      <alignment horizontal="left" vertical="top" wrapText="1"/>
    </xf>
    <xf numFmtId="0" fontId="1" fillId="0" borderId="84" xfId="0" applyFont="1" applyBorder="1" applyAlignment="1">
      <alignment horizontal="left" vertical="center" wrapText="1"/>
    </xf>
    <xf numFmtId="0" fontId="0" fillId="0" borderId="82" xfId="0" applyBorder="1" applyAlignment="1">
      <alignment horizontal="left" vertical="center" wrapText="1"/>
    </xf>
    <xf numFmtId="0" fontId="1" fillId="0" borderId="84" xfId="0" applyFont="1" applyBorder="1" applyAlignment="1">
      <alignment horizontal="left" vertical="top" wrapText="1"/>
    </xf>
    <xf numFmtId="0" fontId="0" fillId="0" borderId="82" xfId="0" applyBorder="1" applyAlignment="1">
      <alignment horizontal="left" vertical="top" wrapText="1"/>
    </xf>
    <xf numFmtId="0" fontId="1" fillId="0" borderId="21" xfId="0" applyFont="1" applyBorder="1" applyAlignment="1">
      <alignment horizontal="left" vertical="top" wrapText="1"/>
    </xf>
    <xf numFmtId="0" fontId="21" fillId="0" borderId="0" xfId="0" applyFont="1" applyAlignment="1">
      <alignment horizontal="center"/>
    </xf>
    <xf numFmtId="0" fontId="0" fillId="0" borderId="0" xfId="0" applyAlignment="1">
      <alignment horizontal="left"/>
    </xf>
    <xf numFmtId="9" fontId="1" fillId="0" borderId="105" xfId="3" applyNumberFormat="1" applyFont="1" applyFill="1" applyBorder="1" applyAlignment="1">
      <alignment horizontal="center" vertical="center"/>
    </xf>
    <xf numFmtId="9" fontId="56" fillId="5" borderId="0" xfId="3" applyNumberFormat="1" applyFont="1" applyFill="1" applyBorder="1" applyAlignment="1">
      <alignment horizontal="center" vertical="center"/>
    </xf>
    <xf numFmtId="9" fontId="1" fillId="0" borderId="0" xfId="3" applyNumberFormat="1" applyFont="1" applyFill="1" applyBorder="1" applyAlignment="1">
      <alignment horizontal="center" vertical="center"/>
    </xf>
    <xf numFmtId="9" fontId="1" fillId="0" borderId="105" xfId="3" applyNumberFormat="1" applyBorder="1" applyAlignment="1">
      <alignment horizontal="center" vertical="center"/>
    </xf>
    <xf numFmtId="0" fontId="55" fillId="5" borderId="0" xfId="3" applyFont="1" applyFill="1" applyBorder="1" applyAlignment="1">
      <alignment horizontal="center" vertical="center" wrapText="1"/>
    </xf>
    <xf numFmtId="0" fontId="1" fillId="0" borderId="55" xfId="3" applyBorder="1" applyAlignment="1">
      <alignment horizontal="center" vertical="center"/>
    </xf>
    <xf numFmtId="0" fontId="38" fillId="18" borderId="0" xfId="3" applyFont="1" applyFill="1" applyAlignment="1">
      <alignment horizontal="center"/>
    </xf>
    <xf numFmtId="0" fontId="1" fillId="0" borderId="0" xfId="3" applyAlignment="1">
      <alignment horizontal="center"/>
    </xf>
    <xf numFmtId="0" fontId="38" fillId="18" borderId="0" xfId="3" applyFont="1" applyFill="1" applyAlignment="1">
      <alignment horizontal="center" wrapText="1"/>
    </xf>
    <xf numFmtId="9" fontId="38" fillId="18" borderId="0" xfId="3" applyNumberFormat="1" applyFont="1" applyFill="1" applyAlignment="1">
      <alignment horizontal="center"/>
    </xf>
    <xf numFmtId="0" fontId="56" fillId="5" borderId="106" xfId="3" applyFont="1" applyFill="1" applyBorder="1" applyAlignment="1">
      <alignment horizontal="center" vertical="center"/>
    </xf>
    <xf numFmtId="0" fontId="56" fillId="5" borderId="52" xfId="3" applyFont="1" applyFill="1" applyBorder="1" applyAlignment="1">
      <alignment horizontal="center" vertical="center"/>
    </xf>
    <xf numFmtId="0" fontId="56" fillId="5" borderId="107" xfId="3" applyFont="1" applyFill="1" applyBorder="1" applyAlignment="1">
      <alignment horizontal="center" vertical="center"/>
    </xf>
    <xf numFmtId="9" fontId="1" fillId="0" borderId="0" xfId="3" applyNumberFormat="1" applyAlignment="1">
      <alignment horizontal="center" vertical="center"/>
    </xf>
    <xf numFmtId="9" fontId="1" fillId="0" borderId="0" xfId="3" applyNumberFormat="1" applyBorder="1" applyAlignment="1">
      <alignment horizontal="center" vertical="center"/>
    </xf>
    <xf numFmtId="0" fontId="1" fillId="0" borderId="106" xfId="3" applyBorder="1" applyAlignment="1">
      <alignment horizontal="center"/>
    </xf>
    <xf numFmtId="0" fontId="1" fillId="0" borderId="107" xfId="3" applyBorder="1" applyAlignment="1">
      <alignment horizontal="center"/>
    </xf>
    <xf numFmtId="9" fontId="1" fillId="5" borderId="104" xfId="3" applyNumberFormat="1" applyFont="1" applyFill="1" applyBorder="1" applyAlignment="1">
      <alignment horizontal="center" vertical="center"/>
    </xf>
    <xf numFmtId="9" fontId="1" fillId="0" borderId="104" xfId="3" applyNumberFormat="1" applyFont="1" applyFill="1" applyBorder="1" applyAlignment="1">
      <alignment horizontal="center" vertical="center"/>
    </xf>
    <xf numFmtId="9" fontId="1" fillId="15" borderId="0" xfId="3" applyNumberFormat="1" applyFont="1" applyFill="1" applyBorder="1" applyAlignment="1">
      <alignment horizontal="center" vertical="center"/>
    </xf>
    <xf numFmtId="9" fontId="56" fillId="0" borderId="105" xfId="3" applyNumberFormat="1" applyFont="1" applyFill="1" applyBorder="1" applyAlignment="1">
      <alignment horizontal="center" vertical="center"/>
    </xf>
    <xf numFmtId="9" fontId="56" fillId="0" borderId="0" xfId="3" applyNumberFormat="1" applyFont="1" applyFill="1" applyBorder="1" applyAlignment="1">
      <alignment horizontal="center" vertical="center"/>
    </xf>
    <xf numFmtId="9" fontId="56" fillId="5" borderId="55" xfId="3" applyNumberFormat="1" applyFont="1" applyFill="1" applyBorder="1" applyAlignment="1">
      <alignment horizontal="center" vertical="center"/>
    </xf>
    <xf numFmtId="9" fontId="1" fillId="0" borderId="55" xfId="3" applyNumberFormat="1" applyFont="1" applyFill="1" applyBorder="1" applyAlignment="1">
      <alignment horizontal="center" vertical="center"/>
    </xf>
    <xf numFmtId="9" fontId="3" fillId="15" borderId="0" xfId="3" applyNumberFormat="1" applyFont="1" applyFill="1" applyAlignment="1">
      <alignment horizontal="center"/>
    </xf>
    <xf numFmtId="0" fontId="3" fillId="15" borderId="0" xfId="3" applyFont="1" applyFill="1" applyAlignment="1">
      <alignment horizontal="center"/>
    </xf>
    <xf numFmtId="0" fontId="3" fillId="0" borderId="0" xfId="3" applyFont="1" applyAlignment="1">
      <alignment horizontal="center" vertical="top" wrapText="1"/>
    </xf>
    <xf numFmtId="0" fontId="1" fillId="15" borderId="0" xfId="3" applyFill="1" applyAlignment="1">
      <alignment horizontal="center"/>
    </xf>
    <xf numFmtId="0" fontId="55" fillId="5" borderId="0" xfId="3" applyFont="1" applyFill="1" applyBorder="1" applyAlignment="1">
      <alignment horizontal="center" vertical="center"/>
    </xf>
    <xf numFmtId="0" fontId="54" fillId="5" borderId="0" xfId="3" applyFont="1" applyFill="1" applyBorder="1" applyAlignment="1">
      <alignment horizontal="center" vertical="center"/>
    </xf>
    <xf numFmtId="0" fontId="59" fillId="5" borderId="105" xfId="3" applyFont="1" applyFill="1" applyBorder="1" applyAlignment="1">
      <alignment horizontal="center" vertical="center"/>
    </xf>
    <xf numFmtId="9" fontId="56" fillId="5" borderId="105" xfId="3" applyNumberFormat="1" applyFont="1" applyFill="1" applyBorder="1" applyAlignment="1">
      <alignment horizontal="center" vertical="center"/>
    </xf>
    <xf numFmtId="9" fontId="1" fillId="15" borderId="104" xfId="3" applyNumberFormat="1" applyFont="1" applyFill="1" applyBorder="1" applyAlignment="1">
      <alignment horizontal="center" vertical="center"/>
    </xf>
    <xf numFmtId="9" fontId="1" fillId="5" borderId="0" xfId="3" applyNumberFormat="1" applyFont="1" applyFill="1" applyBorder="1" applyAlignment="1">
      <alignment horizontal="center" vertical="center"/>
    </xf>
    <xf numFmtId="9" fontId="56" fillId="15" borderId="0" xfId="3" applyNumberFormat="1" applyFont="1" applyFill="1" applyBorder="1" applyAlignment="1">
      <alignment horizontal="center" vertical="center"/>
    </xf>
    <xf numFmtId="0" fontId="56" fillId="15" borderId="0" xfId="3" applyFont="1" applyFill="1" applyBorder="1" applyAlignment="1">
      <alignment horizontal="center" vertical="center"/>
    </xf>
    <xf numFmtId="9" fontId="56" fillId="5" borderId="102" xfId="3" applyNumberFormat="1" applyFont="1" applyFill="1" applyBorder="1" applyAlignment="1">
      <alignment horizontal="center" vertical="center"/>
    </xf>
    <xf numFmtId="9" fontId="1" fillId="15" borderId="55" xfId="3" applyNumberFormat="1" applyFont="1" applyFill="1" applyBorder="1" applyAlignment="1">
      <alignment horizontal="center" vertical="center"/>
    </xf>
    <xf numFmtId="9" fontId="1" fillId="15" borderId="105" xfId="3" applyNumberFormat="1" applyFont="1" applyFill="1" applyBorder="1" applyAlignment="1">
      <alignment horizontal="center" vertical="center"/>
    </xf>
    <xf numFmtId="9" fontId="1" fillId="5" borderId="105" xfId="3" applyNumberFormat="1" applyFont="1" applyFill="1" applyBorder="1" applyAlignment="1">
      <alignment horizontal="center" vertical="center"/>
    </xf>
    <xf numFmtId="9" fontId="1" fillId="15" borderId="102" xfId="3" applyNumberFormat="1" applyFont="1" applyFill="1" applyBorder="1" applyAlignment="1">
      <alignment horizontal="center" vertical="center"/>
    </xf>
    <xf numFmtId="9" fontId="56" fillId="5" borderId="103" xfId="3" applyNumberFormat="1" applyFont="1" applyFill="1" applyBorder="1" applyAlignment="1">
      <alignment horizontal="center" vertical="center"/>
    </xf>
    <xf numFmtId="9" fontId="56" fillId="0" borderId="104" xfId="3" applyNumberFormat="1" applyFont="1" applyFill="1" applyBorder="1" applyAlignment="1">
      <alignment horizontal="center" vertical="center"/>
    </xf>
    <xf numFmtId="9" fontId="1" fillId="15" borderId="109" xfId="3" applyNumberFormat="1" applyFont="1" applyFill="1" applyBorder="1" applyAlignment="1">
      <alignment horizontal="center" vertical="center"/>
    </xf>
    <xf numFmtId="9" fontId="56" fillId="5" borderId="108" xfId="3" applyNumberFormat="1" applyFont="1" applyFill="1" applyBorder="1" applyAlignment="1">
      <alignment horizontal="center" vertical="center"/>
    </xf>
    <xf numFmtId="9" fontId="1" fillId="0" borderId="109" xfId="3" applyNumberFormat="1" applyFont="1" applyFill="1" applyBorder="1" applyAlignment="1">
      <alignment horizontal="center" vertical="center"/>
    </xf>
    <xf numFmtId="9" fontId="56" fillId="15" borderId="105" xfId="3" applyNumberFormat="1" applyFont="1" applyFill="1" applyBorder="1" applyAlignment="1">
      <alignment horizontal="center" vertical="center"/>
    </xf>
    <xf numFmtId="9" fontId="56" fillId="0" borderId="55" xfId="3" applyNumberFormat="1" applyFont="1" applyFill="1" applyBorder="1" applyAlignment="1">
      <alignment horizontal="center" vertical="center"/>
    </xf>
    <xf numFmtId="9" fontId="56" fillId="15" borderId="55" xfId="3" applyNumberFormat="1" applyFont="1" applyFill="1" applyBorder="1" applyAlignment="1">
      <alignment horizontal="center" vertical="center"/>
    </xf>
    <xf numFmtId="9" fontId="1" fillId="0" borderId="104" xfId="3" applyNumberFormat="1" applyFont="1" applyFill="1" applyBorder="1" applyAlignment="1">
      <alignment horizontal="center" vertical="center" wrapText="1"/>
    </xf>
    <xf numFmtId="9" fontId="56" fillId="0" borderId="0" xfId="3" applyNumberFormat="1" applyFont="1" applyFill="1" applyBorder="1" applyAlignment="1">
      <alignment horizontal="center"/>
    </xf>
    <xf numFmtId="9" fontId="56" fillId="0" borderId="109" xfId="3" applyNumberFormat="1" applyFont="1" applyFill="1" applyBorder="1" applyAlignment="1">
      <alignment horizontal="center" vertical="center"/>
    </xf>
    <xf numFmtId="9" fontId="56" fillId="5" borderId="104" xfId="3" applyNumberFormat="1" applyFont="1" applyFill="1" applyBorder="1" applyAlignment="1">
      <alignment horizontal="center" vertical="center"/>
    </xf>
    <xf numFmtId="0" fontId="33" fillId="18" borderId="52" xfId="3" applyFont="1" applyFill="1" applyBorder="1" applyAlignment="1">
      <alignment horizontal="center" vertical="center" shrinkToFit="1"/>
    </xf>
    <xf numFmtId="0" fontId="33" fillId="18" borderId="0" xfId="3" applyFont="1" applyFill="1" applyBorder="1" applyAlignment="1">
      <alignment horizontal="center" vertical="center" shrinkToFit="1"/>
    </xf>
    <xf numFmtId="0" fontId="26" fillId="0" borderId="0" xfId="0" applyFont="1" applyFill="1" applyAlignment="1">
      <alignment horizontal="left" wrapText="1" shrinkToFit="1"/>
    </xf>
    <xf numFmtId="0" fontId="5" fillId="0" borderId="0" xfId="1" applyFill="1" applyAlignment="1" applyProtection="1">
      <alignment horizontal="left" wrapText="1" shrinkToFit="1"/>
    </xf>
    <xf numFmtId="0" fontId="46" fillId="13" borderId="88" xfId="1" applyFont="1" applyFill="1" applyBorder="1" applyAlignment="1" applyProtection="1">
      <alignment horizontal="center" vertical="center"/>
    </xf>
    <xf numFmtId="0" fontId="46" fillId="13" borderId="89" xfId="1" applyFont="1" applyFill="1" applyBorder="1" applyAlignment="1" applyProtection="1">
      <alignment horizontal="center" vertical="center"/>
    </xf>
    <xf numFmtId="0" fontId="46" fillId="13" borderId="90" xfId="1" applyFont="1" applyFill="1" applyBorder="1" applyAlignment="1" applyProtection="1">
      <alignment horizontal="center" vertical="center"/>
    </xf>
  </cellXfs>
  <cellStyles count="4">
    <cellStyle name="Lien hypertexte" xfId="1" builtinId="8"/>
    <cellStyle name="Normal" xfId="0" builtinId="0"/>
    <cellStyle name="Normal 2" xfId="3"/>
    <cellStyle name="Pourcentage" xfId="2" builtinId="5"/>
  </cellStyles>
  <dxfs count="57">
    <dxf>
      <font>
        <color theme="0"/>
      </font>
      <fill>
        <patternFill>
          <bgColor rgb="FF0070C0"/>
        </patternFill>
      </fill>
    </dxf>
    <dxf>
      <fill>
        <patternFill>
          <bgColor rgb="FFFF000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ill>
        <patternFill>
          <bgColor indexed="46"/>
        </patternFill>
      </fill>
    </dxf>
    <dxf>
      <font>
        <b/>
        <i val="0"/>
        <condense val="0"/>
        <extend val="0"/>
        <color indexed="10"/>
      </font>
      <fill>
        <patternFill patternType="none">
          <bgColor indexed="65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ill>
        <patternFill>
          <bgColor indexed="46"/>
        </patternFill>
      </fill>
    </dxf>
    <dxf>
      <font>
        <b/>
        <i val="0"/>
        <condense val="0"/>
        <extend val="0"/>
        <color indexed="10"/>
      </font>
      <fill>
        <patternFill patternType="none">
          <bgColor indexed="65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ill>
        <patternFill>
          <bgColor indexed="46"/>
        </patternFill>
      </fill>
    </dxf>
    <dxf>
      <font>
        <b/>
        <i val="0"/>
        <condense val="0"/>
        <extend val="0"/>
        <color indexed="10"/>
      </font>
      <fill>
        <patternFill patternType="none">
          <bgColor indexed="65"/>
        </patternFill>
      </fill>
    </dxf>
    <dxf>
      <fill>
        <patternFill>
          <bgColor rgb="FFCC99FF"/>
        </patternFill>
      </fill>
    </dxf>
    <dxf>
      <font>
        <strike val="0"/>
        <condense val="0"/>
        <extend val="0"/>
        <color indexed="9"/>
      </font>
      <fill>
        <patternFill>
          <bgColor indexed="10"/>
        </patternFill>
      </fill>
    </dxf>
    <dxf>
      <font>
        <b val="0"/>
        <i/>
        <strike val="0"/>
        <condense val="0"/>
        <extend val="0"/>
        <color auto="1"/>
      </font>
      <fill>
        <patternFill>
          <bgColor indexed="22"/>
        </patternFill>
      </fill>
    </dxf>
    <dxf>
      <font>
        <b/>
        <i val="0"/>
        <strike val="0"/>
        <condense val="0"/>
        <extend val="0"/>
      </font>
      <fill>
        <patternFill>
          <bgColor indexed="42"/>
        </patternFill>
      </fill>
    </dxf>
    <dxf>
      <font>
        <b/>
        <i val="0"/>
        <condense val="0"/>
        <extend val="0"/>
      </font>
      <fill>
        <patternFill>
          <bgColor indexed="41"/>
        </patternFill>
      </fill>
    </dxf>
    <dxf>
      <font>
        <b/>
        <i val="0"/>
        <condense val="0"/>
        <extend val="0"/>
      </font>
      <fill>
        <patternFill>
          <bgColor indexed="45"/>
        </patternFill>
      </fill>
    </dxf>
    <dxf>
      <font>
        <b/>
        <i val="0"/>
        <condense val="0"/>
        <extend val="0"/>
      </font>
      <fill>
        <patternFill patternType="none">
          <bgColor indexed="65"/>
        </patternFill>
      </fill>
    </dxf>
    <dxf>
      <font>
        <b/>
        <i val="0"/>
        <condense val="0"/>
        <extend val="0"/>
      </font>
      <fill>
        <patternFill>
          <bgColor indexed="42"/>
        </patternFill>
      </fill>
    </dxf>
    <dxf>
      <font>
        <strike val="0"/>
        <condense val="0"/>
        <extend val="0"/>
        <color indexed="9"/>
      </font>
      <fill>
        <patternFill>
          <bgColor indexed="10"/>
        </patternFill>
      </fill>
    </dxf>
    <dxf>
      <font>
        <b val="0"/>
        <i/>
        <strike val="0"/>
        <condense val="0"/>
        <extend val="0"/>
        <color auto="1"/>
      </font>
      <fill>
        <patternFill>
          <bgColor indexed="22"/>
        </patternFill>
      </fill>
    </dxf>
    <dxf>
      <font>
        <b/>
        <i val="0"/>
        <strike val="0"/>
        <condense val="0"/>
        <extend val="0"/>
      </font>
      <fill>
        <patternFill>
          <bgColor indexed="42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ill>
        <patternFill>
          <bgColor indexed="46"/>
        </patternFill>
      </fill>
    </dxf>
    <dxf>
      <font>
        <b/>
        <i val="0"/>
        <condense val="0"/>
        <extend val="0"/>
        <color indexed="10"/>
      </font>
      <fill>
        <patternFill patternType="none">
          <bgColor indexed="65"/>
        </patternFill>
      </fill>
    </dxf>
    <dxf>
      <font>
        <condense val="0"/>
        <extend val="0"/>
        <color indexed="22"/>
      </font>
    </dxf>
    <dxf>
      <font>
        <b/>
        <i val="0"/>
        <condense val="0"/>
        <extend val="0"/>
      </font>
      <fill>
        <patternFill>
          <bgColor indexed="41"/>
        </patternFill>
      </fill>
    </dxf>
    <dxf>
      <font>
        <b/>
        <i val="0"/>
        <condense val="0"/>
        <extend val="0"/>
      </font>
      <fill>
        <patternFill>
          <bgColor indexed="45"/>
        </patternFill>
      </fill>
    </dxf>
    <dxf>
      <font>
        <b/>
        <i val="0"/>
        <condense val="0"/>
        <extend val="0"/>
      </font>
      <fill>
        <patternFill patternType="none">
          <bgColor indexed="65"/>
        </patternFill>
      </fill>
    </dxf>
    <dxf>
      <font>
        <b/>
        <i val="0"/>
        <condense val="0"/>
        <extend val="0"/>
      </font>
      <fill>
        <patternFill>
          <bgColor indexed="42"/>
        </patternFill>
      </fill>
    </dxf>
    <dxf>
      <font>
        <b/>
        <i val="0"/>
        <condense val="0"/>
        <extend val="0"/>
      </font>
      <fill>
        <patternFill>
          <bgColor indexed="41"/>
        </patternFill>
      </fill>
    </dxf>
    <dxf>
      <font>
        <b/>
        <i val="0"/>
        <condense val="0"/>
        <extend val="0"/>
      </font>
      <fill>
        <patternFill>
          <bgColor indexed="45"/>
        </patternFill>
      </fill>
    </dxf>
    <dxf>
      <font>
        <b/>
        <i val="0"/>
        <condense val="0"/>
        <extend val="0"/>
      </font>
      <fill>
        <patternFill patternType="none">
          <bgColor indexed="65"/>
        </patternFill>
      </fill>
    </dxf>
    <dxf>
      <font>
        <b/>
        <i val="0"/>
        <condense val="0"/>
        <extend val="0"/>
      </font>
      <fill>
        <patternFill>
          <bgColor indexed="41"/>
        </patternFill>
      </fill>
    </dxf>
    <dxf>
      <font>
        <b/>
        <i val="0"/>
        <condense val="0"/>
        <extend val="0"/>
      </font>
      <fill>
        <patternFill>
          <bgColor indexed="45"/>
        </patternFill>
      </fill>
    </dxf>
    <dxf>
      <font>
        <b/>
        <i val="0"/>
        <condense val="0"/>
        <extend val="0"/>
      </font>
      <fill>
        <patternFill patternType="none">
          <bgColor indexed="65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6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ill>
        <patternFill>
          <bgColor theme="9" tint="-0.24994659260841701"/>
        </patternFill>
      </fill>
    </dxf>
    <dxf>
      <fill>
        <patternFill>
          <bgColor indexed="17"/>
        </patternFill>
      </fill>
    </dxf>
    <dxf>
      <fill>
        <patternFill>
          <bgColor indexed="17"/>
        </patternFill>
      </fill>
    </dxf>
    <dxf>
      <font>
        <b/>
        <i val="0"/>
        <strike val="0"/>
      </font>
      <fill>
        <patternFill>
          <bgColor indexed="42"/>
        </patternFill>
      </fill>
    </dxf>
    <dxf>
      <fill>
        <patternFill>
          <bgColor rgb="FFCC99FF"/>
        </patternFill>
      </fill>
    </dxf>
    <dxf>
      <fill>
        <patternFill>
          <bgColor indexed="43"/>
        </patternFill>
      </fill>
    </dxf>
    <dxf>
      <font>
        <b val="0"/>
        <i/>
        <condense val="0"/>
        <extend val="0"/>
      </font>
      <fill>
        <patternFill>
          <bgColor indexed="22"/>
        </patternFill>
      </fill>
    </dxf>
    <dxf>
      <font>
        <b/>
        <i val="0"/>
        <strike val="0"/>
      </font>
      <fill>
        <patternFill>
          <bgColor indexed="42"/>
        </patternFill>
      </fill>
    </dxf>
    <dxf>
      <font>
        <b val="0"/>
        <i/>
        <condense val="0"/>
        <extend val="0"/>
      </font>
      <fill>
        <patternFill>
          <bgColor indexed="22"/>
        </patternFill>
      </fill>
    </dxf>
    <dxf>
      <font>
        <b/>
        <i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6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</dxf>
    <dxf>
      <font>
        <b/>
        <i val="0"/>
        <condense val="0"/>
        <extend val="0"/>
        <color indexed="9"/>
      </font>
      <fill>
        <patternFill>
          <bgColor indexed="1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41"/>
        </patternFill>
      </fill>
    </dxf>
    <dxf>
      <font>
        <b/>
        <i val="0"/>
        <condense val="0"/>
        <extend val="0"/>
      </font>
      <fill>
        <patternFill>
          <bgColor indexed="45"/>
        </patternFill>
      </fill>
    </dxf>
    <dxf>
      <font>
        <b/>
        <i val="0"/>
        <condense val="0"/>
        <extend val="0"/>
      </font>
      <fill>
        <patternFill patternType="none">
          <bgColor indexed="65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E6E64C"/>
      <rgbColor rgb="0028B4E4"/>
      <rgbColor rgb="005FFFBE"/>
      <rgbColor rgb="0028B4E4"/>
      <rgbColor rgb="00008000"/>
      <rgbColor rgb="00000080"/>
      <rgbColor rgb="00808000"/>
      <rgbColor rgb="00800080"/>
      <rgbColor rgb="00008080"/>
      <rgbColor rgb="00C0C0C0"/>
      <rgbColor rgb="00808080"/>
      <rgbColor rgb="00A3A60D"/>
      <rgbColor rgb="00B44B77"/>
      <rgbColor rgb="00CC87A3"/>
      <rgbColor rgb="00E6C3D1"/>
      <rgbColor rgb="00660066"/>
      <rgbColor rgb="00FF8080"/>
      <rgbColor rgb="000066CC"/>
      <rgbColor rgb="00D2C3D1"/>
      <rgbColor rgb="009E0054"/>
      <rgbColor rgb="00FF00FF"/>
      <rgbColor rgb="00FFFF00"/>
      <rgbColor rgb="0000FFFF"/>
      <rgbColor rgb="00800080"/>
      <rgbColor rgb="00800000"/>
      <rgbColor rgb="009E0054"/>
      <rgbColor rgb="000000FF"/>
      <rgbColor rgb="0000DCFF"/>
      <rgbColor rgb="0021657F"/>
      <rgbColor rgb="0099FF99"/>
      <rgbColor rgb="0093D9F1"/>
      <rgbColor rgb="0099CCFF"/>
      <rgbColor rgb="00FF99CC"/>
      <rgbColor rgb="00CC99FF"/>
      <rgbColor rgb="00FFCC99"/>
      <rgbColor rgb="003366FF"/>
      <rgbColor rgb="000099FF"/>
      <rgbColor rgb="0094BD5E"/>
      <rgbColor rgb="00FFCC00"/>
      <rgbColor rgb="00FF9900"/>
      <rgbColor rgb="00FF6600"/>
      <rgbColor rgb="00666699"/>
      <rgbColor rgb="00969696"/>
      <rgbColor rgb="0093D9F1"/>
      <rgbColor rgb="00339966"/>
      <rgbColor rgb="00D8D79B"/>
      <rgbColor rgb="0021657F"/>
      <rgbColor rgb="00BEBE5B"/>
      <rgbColor rgb="00993366"/>
      <rgbColor rgb="00333399"/>
      <rgbColor rgb="00333333"/>
    </indexedColors>
    <mruColors>
      <color rgb="FFC6E09D"/>
      <color rgb="FF84B238"/>
      <color rgb="FF94C64F"/>
      <color rgb="FFADD376"/>
      <color rgb="FFFFCCFF"/>
      <color rgb="FF9999FF"/>
      <color rgb="FFFF00FF"/>
      <color rgb="FFFF66FF"/>
      <color rgb="FFFF99CC"/>
      <color rgb="FFE482C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100.xml.rels><?xml version="1.0" encoding="UTF-8" standalone="yes"?>
<Relationships xmlns="http://schemas.openxmlformats.org/package/2006/relationships"><Relationship Id="rId2" Type="http://schemas.microsoft.com/office/2011/relationships/chartColorStyle" Target="colors92.xml"/><Relationship Id="rId1" Type="http://schemas.microsoft.com/office/2011/relationships/chartStyle" Target="style92.xml"/></Relationships>
</file>

<file path=xl/charts/_rels/chart101.xml.rels><?xml version="1.0" encoding="UTF-8" standalone="yes"?>
<Relationships xmlns="http://schemas.openxmlformats.org/package/2006/relationships"><Relationship Id="rId2" Type="http://schemas.microsoft.com/office/2011/relationships/chartColorStyle" Target="colors93.xml"/><Relationship Id="rId1" Type="http://schemas.microsoft.com/office/2011/relationships/chartStyle" Target="style93.xml"/></Relationships>
</file>

<file path=xl/charts/_rels/chart102.xml.rels><?xml version="1.0" encoding="UTF-8" standalone="yes"?>
<Relationships xmlns="http://schemas.openxmlformats.org/package/2006/relationships"><Relationship Id="rId2" Type="http://schemas.microsoft.com/office/2011/relationships/chartColorStyle" Target="colors94.xml"/><Relationship Id="rId1" Type="http://schemas.microsoft.com/office/2011/relationships/chartStyle" Target="style94.xml"/></Relationships>
</file>

<file path=xl/charts/_rels/chart103.xml.rels><?xml version="1.0" encoding="UTF-8" standalone="yes"?>
<Relationships xmlns="http://schemas.openxmlformats.org/package/2006/relationships"><Relationship Id="rId2" Type="http://schemas.microsoft.com/office/2011/relationships/chartColorStyle" Target="colors95.xml"/><Relationship Id="rId1" Type="http://schemas.microsoft.com/office/2011/relationships/chartStyle" Target="style95.xml"/></Relationships>
</file>

<file path=xl/charts/_rels/chart104.xml.rels><?xml version="1.0" encoding="UTF-8" standalone="yes"?>
<Relationships xmlns="http://schemas.openxmlformats.org/package/2006/relationships"><Relationship Id="rId2" Type="http://schemas.microsoft.com/office/2011/relationships/chartColorStyle" Target="colors96.xml"/><Relationship Id="rId1" Type="http://schemas.microsoft.com/office/2011/relationships/chartStyle" Target="style96.xml"/></Relationships>
</file>

<file path=xl/charts/_rels/chart105.xml.rels><?xml version="1.0" encoding="UTF-8" standalone="yes"?>
<Relationships xmlns="http://schemas.openxmlformats.org/package/2006/relationships"><Relationship Id="rId2" Type="http://schemas.microsoft.com/office/2011/relationships/chartColorStyle" Target="colors97.xml"/><Relationship Id="rId1" Type="http://schemas.microsoft.com/office/2011/relationships/chartStyle" Target="style97.xml"/></Relationships>
</file>

<file path=xl/charts/_rels/chart106.xml.rels><?xml version="1.0" encoding="UTF-8" standalone="yes"?>
<Relationships xmlns="http://schemas.openxmlformats.org/package/2006/relationships"><Relationship Id="rId2" Type="http://schemas.microsoft.com/office/2011/relationships/chartColorStyle" Target="colors98.xml"/><Relationship Id="rId1" Type="http://schemas.microsoft.com/office/2011/relationships/chartStyle" Target="style98.xml"/></Relationships>
</file>

<file path=xl/charts/_rels/chart107.xml.rels><?xml version="1.0" encoding="UTF-8" standalone="yes"?>
<Relationships xmlns="http://schemas.openxmlformats.org/package/2006/relationships"><Relationship Id="rId2" Type="http://schemas.microsoft.com/office/2011/relationships/chartColorStyle" Target="colors99.xml"/><Relationship Id="rId1" Type="http://schemas.microsoft.com/office/2011/relationships/chartStyle" Target="style99.xml"/></Relationships>
</file>

<file path=xl/charts/_rels/chart108.xml.rels><?xml version="1.0" encoding="UTF-8" standalone="yes"?>
<Relationships xmlns="http://schemas.openxmlformats.org/package/2006/relationships"><Relationship Id="rId2" Type="http://schemas.microsoft.com/office/2011/relationships/chartColorStyle" Target="colors100.xml"/><Relationship Id="rId1" Type="http://schemas.microsoft.com/office/2011/relationships/chartStyle" Target="style100.xml"/></Relationships>
</file>

<file path=xl/charts/_rels/chart109.xml.rels><?xml version="1.0" encoding="UTF-8" standalone="yes"?>
<Relationships xmlns="http://schemas.openxmlformats.org/package/2006/relationships"><Relationship Id="rId2" Type="http://schemas.microsoft.com/office/2011/relationships/chartColorStyle" Target="colors101.xml"/><Relationship Id="rId1" Type="http://schemas.microsoft.com/office/2011/relationships/chartStyle" Target="style101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110.xml.rels><?xml version="1.0" encoding="UTF-8" standalone="yes"?>
<Relationships xmlns="http://schemas.openxmlformats.org/package/2006/relationships"><Relationship Id="rId2" Type="http://schemas.microsoft.com/office/2011/relationships/chartColorStyle" Target="colors102.xml"/><Relationship Id="rId1" Type="http://schemas.microsoft.com/office/2011/relationships/chartStyle" Target="style102.xml"/></Relationships>
</file>

<file path=xl/charts/_rels/chart111.xml.rels><?xml version="1.0" encoding="UTF-8" standalone="yes"?>
<Relationships xmlns="http://schemas.openxmlformats.org/package/2006/relationships"><Relationship Id="rId2" Type="http://schemas.microsoft.com/office/2011/relationships/chartColorStyle" Target="colors103.xml"/><Relationship Id="rId1" Type="http://schemas.microsoft.com/office/2011/relationships/chartStyle" Target="style103.xml"/></Relationships>
</file>

<file path=xl/charts/_rels/chart112.xml.rels><?xml version="1.0" encoding="UTF-8" standalone="yes"?>
<Relationships xmlns="http://schemas.openxmlformats.org/package/2006/relationships"><Relationship Id="rId2" Type="http://schemas.microsoft.com/office/2011/relationships/chartColorStyle" Target="colors104.xml"/><Relationship Id="rId1" Type="http://schemas.microsoft.com/office/2011/relationships/chartStyle" Target="style104.xml"/></Relationships>
</file>

<file path=xl/charts/_rels/chart113.xml.rels><?xml version="1.0" encoding="UTF-8" standalone="yes"?>
<Relationships xmlns="http://schemas.openxmlformats.org/package/2006/relationships"><Relationship Id="rId2" Type="http://schemas.microsoft.com/office/2011/relationships/chartColorStyle" Target="colors105.xml"/><Relationship Id="rId1" Type="http://schemas.microsoft.com/office/2011/relationships/chartStyle" Target="style105.xml"/></Relationships>
</file>

<file path=xl/charts/_rels/chart114.xml.rels><?xml version="1.0" encoding="UTF-8" standalone="yes"?>
<Relationships xmlns="http://schemas.openxmlformats.org/package/2006/relationships"><Relationship Id="rId2" Type="http://schemas.microsoft.com/office/2011/relationships/chartColorStyle" Target="colors106.xml"/><Relationship Id="rId1" Type="http://schemas.microsoft.com/office/2011/relationships/chartStyle" Target="style106.xml"/></Relationships>
</file>

<file path=xl/charts/_rels/chart115.xml.rels><?xml version="1.0" encoding="UTF-8" standalone="yes"?>
<Relationships xmlns="http://schemas.openxmlformats.org/package/2006/relationships"><Relationship Id="rId2" Type="http://schemas.microsoft.com/office/2011/relationships/chartColorStyle" Target="colors107.xml"/><Relationship Id="rId1" Type="http://schemas.microsoft.com/office/2011/relationships/chartStyle" Target="style107.xml"/></Relationships>
</file>

<file path=xl/charts/_rels/chart116.xml.rels><?xml version="1.0" encoding="UTF-8" standalone="yes"?>
<Relationships xmlns="http://schemas.openxmlformats.org/package/2006/relationships"><Relationship Id="rId2" Type="http://schemas.microsoft.com/office/2011/relationships/chartColorStyle" Target="colors108.xml"/><Relationship Id="rId1" Type="http://schemas.microsoft.com/office/2011/relationships/chartStyle" Target="style108.xml"/></Relationships>
</file>

<file path=xl/charts/_rels/chart117.xml.rels><?xml version="1.0" encoding="UTF-8" standalone="yes"?>
<Relationships xmlns="http://schemas.openxmlformats.org/package/2006/relationships"><Relationship Id="rId2" Type="http://schemas.microsoft.com/office/2011/relationships/chartColorStyle" Target="colors109.xml"/><Relationship Id="rId1" Type="http://schemas.microsoft.com/office/2011/relationships/chartStyle" Target="style109.xml"/></Relationships>
</file>

<file path=xl/charts/_rels/chart118.xml.rels><?xml version="1.0" encoding="UTF-8" standalone="yes"?>
<Relationships xmlns="http://schemas.openxmlformats.org/package/2006/relationships"><Relationship Id="rId2" Type="http://schemas.microsoft.com/office/2011/relationships/chartColorStyle" Target="colors110.xml"/><Relationship Id="rId1" Type="http://schemas.microsoft.com/office/2011/relationships/chartStyle" Target="style110.xml"/></Relationships>
</file>

<file path=xl/charts/_rels/chart119.xml.rels><?xml version="1.0" encoding="UTF-8" standalone="yes"?>
<Relationships xmlns="http://schemas.openxmlformats.org/package/2006/relationships"><Relationship Id="rId2" Type="http://schemas.microsoft.com/office/2011/relationships/chartColorStyle" Target="colors111.xml"/><Relationship Id="rId1" Type="http://schemas.microsoft.com/office/2011/relationships/chartStyle" Target="style1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120.xml.rels><?xml version="1.0" encoding="UTF-8" standalone="yes"?>
<Relationships xmlns="http://schemas.openxmlformats.org/package/2006/relationships"><Relationship Id="rId2" Type="http://schemas.microsoft.com/office/2011/relationships/chartColorStyle" Target="colors112.xml"/><Relationship Id="rId1" Type="http://schemas.microsoft.com/office/2011/relationships/chartStyle" Target="style112.xml"/></Relationships>
</file>

<file path=xl/charts/_rels/chart121.xml.rels><?xml version="1.0" encoding="UTF-8" standalone="yes"?>
<Relationships xmlns="http://schemas.openxmlformats.org/package/2006/relationships"><Relationship Id="rId2" Type="http://schemas.microsoft.com/office/2011/relationships/chartColorStyle" Target="colors113.xml"/><Relationship Id="rId1" Type="http://schemas.microsoft.com/office/2011/relationships/chartStyle" Target="style113.xml"/></Relationships>
</file>

<file path=xl/charts/_rels/chart122.xml.rels><?xml version="1.0" encoding="UTF-8" standalone="yes"?>
<Relationships xmlns="http://schemas.openxmlformats.org/package/2006/relationships"><Relationship Id="rId2" Type="http://schemas.microsoft.com/office/2011/relationships/chartColorStyle" Target="colors114.xml"/><Relationship Id="rId1" Type="http://schemas.microsoft.com/office/2011/relationships/chartStyle" Target="style114.xml"/></Relationships>
</file>

<file path=xl/charts/_rels/chart123.xml.rels><?xml version="1.0" encoding="UTF-8" standalone="yes"?>
<Relationships xmlns="http://schemas.openxmlformats.org/package/2006/relationships"><Relationship Id="rId2" Type="http://schemas.microsoft.com/office/2011/relationships/chartColorStyle" Target="colors115.xml"/><Relationship Id="rId1" Type="http://schemas.microsoft.com/office/2011/relationships/chartStyle" Target="style115.xml"/></Relationships>
</file>

<file path=xl/charts/_rels/chart124.xml.rels><?xml version="1.0" encoding="UTF-8" standalone="yes"?>
<Relationships xmlns="http://schemas.openxmlformats.org/package/2006/relationships"><Relationship Id="rId2" Type="http://schemas.microsoft.com/office/2011/relationships/chartColorStyle" Target="colors116.xml"/><Relationship Id="rId1" Type="http://schemas.microsoft.com/office/2011/relationships/chartStyle" Target="style116.xml"/></Relationships>
</file>

<file path=xl/charts/_rels/chart125.xml.rels><?xml version="1.0" encoding="UTF-8" standalone="yes"?>
<Relationships xmlns="http://schemas.openxmlformats.org/package/2006/relationships"><Relationship Id="rId2" Type="http://schemas.microsoft.com/office/2011/relationships/chartColorStyle" Target="colors117.xml"/><Relationship Id="rId1" Type="http://schemas.microsoft.com/office/2011/relationships/chartStyle" Target="style117.xml"/></Relationships>
</file>

<file path=xl/charts/_rels/chart126.xml.rels><?xml version="1.0" encoding="UTF-8" standalone="yes"?>
<Relationships xmlns="http://schemas.openxmlformats.org/package/2006/relationships"><Relationship Id="rId2" Type="http://schemas.microsoft.com/office/2011/relationships/chartColorStyle" Target="colors118.xml"/><Relationship Id="rId1" Type="http://schemas.microsoft.com/office/2011/relationships/chartStyle" Target="style118.xml"/></Relationships>
</file>

<file path=xl/charts/_rels/chart127.xml.rels><?xml version="1.0" encoding="UTF-8" standalone="yes"?>
<Relationships xmlns="http://schemas.openxmlformats.org/package/2006/relationships"><Relationship Id="rId2" Type="http://schemas.microsoft.com/office/2011/relationships/chartColorStyle" Target="colors119.xml"/><Relationship Id="rId1" Type="http://schemas.microsoft.com/office/2011/relationships/chartStyle" Target="style119.xml"/></Relationships>
</file>

<file path=xl/charts/_rels/chart128.xml.rels><?xml version="1.0" encoding="UTF-8" standalone="yes"?>
<Relationships xmlns="http://schemas.openxmlformats.org/package/2006/relationships"><Relationship Id="rId2" Type="http://schemas.microsoft.com/office/2011/relationships/chartColorStyle" Target="colors120.xml"/><Relationship Id="rId1" Type="http://schemas.microsoft.com/office/2011/relationships/chartStyle" Target="style120.xml"/></Relationships>
</file>

<file path=xl/charts/_rels/chart129.xml.rels><?xml version="1.0" encoding="UTF-8" standalone="yes"?>
<Relationships xmlns="http://schemas.openxmlformats.org/package/2006/relationships"><Relationship Id="rId2" Type="http://schemas.microsoft.com/office/2011/relationships/chartColorStyle" Target="colors121.xml"/><Relationship Id="rId1" Type="http://schemas.microsoft.com/office/2011/relationships/chartStyle" Target="style121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130.xml.rels><?xml version="1.0" encoding="UTF-8" standalone="yes"?>
<Relationships xmlns="http://schemas.openxmlformats.org/package/2006/relationships"><Relationship Id="rId2" Type="http://schemas.microsoft.com/office/2011/relationships/chartColorStyle" Target="colors122.xml"/><Relationship Id="rId1" Type="http://schemas.microsoft.com/office/2011/relationships/chartStyle" Target="style122.xml"/></Relationships>
</file>

<file path=xl/charts/_rels/chart131.xml.rels><?xml version="1.0" encoding="UTF-8" standalone="yes"?>
<Relationships xmlns="http://schemas.openxmlformats.org/package/2006/relationships"><Relationship Id="rId2" Type="http://schemas.microsoft.com/office/2011/relationships/chartColorStyle" Target="colors123.xml"/><Relationship Id="rId1" Type="http://schemas.microsoft.com/office/2011/relationships/chartStyle" Target="style123.xml"/></Relationships>
</file>

<file path=xl/charts/_rels/chart132.xml.rels><?xml version="1.0" encoding="UTF-8" standalone="yes"?>
<Relationships xmlns="http://schemas.openxmlformats.org/package/2006/relationships"><Relationship Id="rId2" Type="http://schemas.microsoft.com/office/2011/relationships/chartColorStyle" Target="colors124.xml"/><Relationship Id="rId1" Type="http://schemas.microsoft.com/office/2011/relationships/chartStyle" Target="style124.xml"/></Relationships>
</file>

<file path=xl/charts/_rels/chart133.xml.rels><?xml version="1.0" encoding="UTF-8" standalone="yes"?>
<Relationships xmlns="http://schemas.openxmlformats.org/package/2006/relationships"><Relationship Id="rId2" Type="http://schemas.microsoft.com/office/2011/relationships/chartColorStyle" Target="colors125.xml"/><Relationship Id="rId1" Type="http://schemas.microsoft.com/office/2011/relationships/chartStyle" Target="style125.xml"/></Relationships>
</file>

<file path=xl/charts/_rels/chart134.xml.rels><?xml version="1.0" encoding="UTF-8" standalone="yes"?>
<Relationships xmlns="http://schemas.openxmlformats.org/package/2006/relationships"><Relationship Id="rId2" Type="http://schemas.microsoft.com/office/2011/relationships/chartColorStyle" Target="colors126.xml"/><Relationship Id="rId1" Type="http://schemas.microsoft.com/office/2011/relationships/chartStyle" Target="style126.xml"/></Relationships>
</file>

<file path=xl/charts/_rels/chart135.xml.rels><?xml version="1.0" encoding="UTF-8" standalone="yes"?>
<Relationships xmlns="http://schemas.openxmlformats.org/package/2006/relationships"><Relationship Id="rId2" Type="http://schemas.microsoft.com/office/2011/relationships/chartColorStyle" Target="colors127.xml"/><Relationship Id="rId1" Type="http://schemas.microsoft.com/office/2011/relationships/chartStyle" Target="style127.xml"/></Relationships>
</file>

<file path=xl/charts/_rels/chart136.xml.rels><?xml version="1.0" encoding="UTF-8" standalone="yes"?>
<Relationships xmlns="http://schemas.openxmlformats.org/package/2006/relationships"><Relationship Id="rId2" Type="http://schemas.microsoft.com/office/2011/relationships/chartColorStyle" Target="colors128.xml"/><Relationship Id="rId1" Type="http://schemas.microsoft.com/office/2011/relationships/chartStyle" Target="style128.xml"/></Relationships>
</file>

<file path=xl/charts/_rels/chart137.xml.rels><?xml version="1.0" encoding="UTF-8" standalone="yes"?>
<Relationships xmlns="http://schemas.openxmlformats.org/package/2006/relationships"><Relationship Id="rId2" Type="http://schemas.microsoft.com/office/2011/relationships/chartColorStyle" Target="colors129.xml"/><Relationship Id="rId1" Type="http://schemas.microsoft.com/office/2011/relationships/chartStyle" Target="style129.xml"/></Relationships>
</file>

<file path=xl/charts/_rels/chart138.xml.rels><?xml version="1.0" encoding="UTF-8" standalone="yes"?>
<Relationships xmlns="http://schemas.openxmlformats.org/package/2006/relationships"><Relationship Id="rId2" Type="http://schemas.microsoft.com/office/2011/relationships/chartColorStyle" Target="colors130.xml"/><Relationship Id="rId1" Type="http://schemas.microsoft.com/office/2011/relationships/chartStyle" Target="style130.xml"/></Relationships>
</file>

<file path=xl/charts/_rels/chart139.xml.rels><?xml version="1.0" encoding="UTF-8" standalone="yes"?>
<Relationships xmlns="http://schemas.openxmlformats.org/package/2006/relationships"><Relationship Id="rId2" Type="http://schemas.microsoft.com/office/2011/relationships/chartColorStyle" Target="colors131.xml"/><Relationship Id="rId1" Type="http://schemas.microsoft.com/office/2011/relationships/chartStyle" Target="style131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140.xml.rels><?xml version="1.0" encoding="UTF-8" standalone="yes"?>
<Relationships xmlns="http://schemas.openxmlformats.org/package/2006/relationships"><Relationship Id="rId2" Type="http://schemas.microsoft.com/office/2011/relationships/chartColorStyle" Target="colors132.xml"/><Relationship Id="rId1" Type="http://schemas.microsoft.com/office/2011/relationships/chartStyle" Target="style132.xml"/></Relationships>
</file>

<file path=xl/charts/_rels/chart141.xml.rels><?xml version="1.0" encoding="UTF-8" standalone="yes"?>
<Relationships xmlns="http://schemas.openxmlformats.org/package/2006/relationships"><Relationship Id="rId2" Type="http://schemas.microsoft.com/office/2011/relationships/chartColorStyle" Target="colors133.xml"/><Relationship Id="rId1" Type="http://schemas.microsoft.com/office/2011/relationships/chartStyle" Target="style133.xml"/></Relationships>
</file>

<file path=xl/charts/_rels/chart142.xml.rels><?xml version="1.0" encoding="UTF-8" standalone="yes"?>
<Relationships xmlns="http://schemas.openxmlformats.org/package/2006/relationships"><Relationship Id="rId2" Type="http://schemas.microsoft.com/office/2011/relationships/chartColorStyle" Target="colors134.xml"/><Relationship Id="rId1" Type="http://schemas.microsoft.com/office/2011/relationships/chartStyle" Target="style134.xml"/></Relationships>
</file>

<file path=xl/charts/_rels/chart143.xml.rels><?xml version="1.0" encoding="UTF-8" standalone="yes"?>
<Relationships xmlns="http://schemas.openxmlformats.org/package/2006/relationships"><Relationship Id="rId2" Type="http://schemas.microsoft.com/office/2011/relationships/chartColorStyle" Target="colors135.xml"/><Relationship Id="rId1" Type="http://schemas.microsoft.com/office/2011/relationships/chartStyle" Target="style135.xml"/></Relationships>
</file>

<file path=xl/charts/_rels/chart144.xml.rels><?xml version="1.0" encoding="UTF-8" standalone="yes"?>
<Relationships xmlns="http://schemas.openxmlformats.org/package/2006/relationships"><Relationship Id="rId2" Type="http://schemas.microsoft.com/office/2011/relationships/chartColorStyle" Target="colors136.xml"/><Relationship Id="rId1" Type="http://schemas.microsoft.com/office/2011/relationships/chartStyle" Target="style136.xml"/></Relationships>
</file>

<file path=xl/charts/_rels/chart145.xml.rels><?xml version="1.0" encoding="UTF-8" standalone="yes"?>
<Relationships xmlns="http://schemas.openxmlformats.org/package/2006/relationships"><Relationship Id="rId2" Type="http://schemas.microsoft.com/office/2011/relationships/chartColorStyle" Target="colors137.xml"/><Relationship Id="rId1" Type="http://schemas.microsoft.com/office/2011/relationships/chartStyle" Target="style137.xml"/></Relationships>
</file>

<file path=xl/charts/_rels/chart146.xml.rels><?xml version="1.0" encoding="UTF-8" standalone="yes"?>
<Relationships xmlns="http://schemas.openxmlformats.org/package/2006/relationships"><Relationship Id="rId2" Type="http://schemas.microsoft.com/office/2011/relationships/chartColorStyle" Target="colors138.xml"/><Relationship Id="rId1" Type="http://schemas.microsoft.com/office/2011/relationships/chartStyle" Target="style138.xml"/></Relationships>
</file>

<file path=xl/charts/_rels/chart147.xml.rels><?xml version="1.0" encoding="UTF-8" standalone="yes"?>
<Relationships xmlns="http://schemas.openxmlformats.org/package/2006/relationships"><Relationship Id="rId2" Type="http://schemas.microsoft.com/office/2011/relationships/chartColorStyle" Target="colors139.xml"/><Relationship Id="rId1" Type="http://schemas.microsoft.com/office/2011/relationships/chartStyle" Target="style139.xml"/></Relationships>
</file>

<file path=xl/charts/_rels/chart148.xml.rels><?xml version="1.0" encoding="UTF-8" standalone="yes"?>
<Relationships xmlns="http://schemas.openxmlformats.org/package/2006/relationships"><Relationship Id="rId2" Type="http://schemas.microsoft.com/office/2011/relationships/chartColorStyle" Target="colors140.xml"/><Relationship Id="rId1" Type="http://schemas.microsoft.com/office/2011/relationships/chartStyle" Target="style140.xml"/></Relationships>
</file>

<file path=xl/charts/_rels/chart149.xml.rels><?xml version="1.0" encoding="UTF-8" standalone="yes"?>
<Relationships xmlns="http://schemas.openxmlformats.org/package/2006/relationships"><Relationship Id="rId2" Type="http://schemas.microsoft.com/office/2011/relationships/chartColorStyle" Target="colors141.xml"/><Relationship Id="rId1" Type="http://schemas.microsoft.com/office/2011/relationships/chartStyle" Target="style141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150.xml.rels><?xml version="1.0" encoding="UTF-8" standalone="yes"?>
<Relationships xmlns="http://schemas.openxmlformats.org/package/2006/relationships"><Relationship Id="rId2" Type="http://schemas.microsoft.com/office/2011/relationships/chartColorStyle" Target="colors142.xml"/><Relationship Id="rId1" Type="http://schemas.microsoft.com/office/2011/relationships/chartStyle" Target="style142.xml"/></Relationships>
</file>

<file path=xl/charts/_rels/chart151.xml.rels><?xml version="1.0" encoding="UTF-8" standalone="yes"?>
<Relationships xmlns="http://schemas.openxmlformats.org/package/2006/relationships"><Relationship Id="rId2" Type="http://schemas.microsoft.com/office/2011/relationships/chartColorStyle" Target="colors143.xml"/><Relationship Id="rId1" Type="http://schemas.microsoft.com/office/2011/relationships/chartStyle" Target="style143.xml"/></Relationships>
</file>

<file path=xl/charts/_rels/chart152.xml.rels><?xml version="1.0" encoding="UTF-8" standalone="yes"?>
<Relationships xmlns="http://schemas.openxmlformats.org/package/2006/relationships"><Relationship Id="rId2" Type="http://schemas.microsoft.com/office/2011/relationships/chartColorStyle" Target="colors144.xml"/><Relationship Id="rId1" Type="http://schemas.microsoft.com/office/2011/relationships/chartStyle" Target="style144.xml"/></Relationships>
</file>

<file path=xl/charts/_rels/chart153.xml.rels><?xml version="1.0" encoding="UTF-8" standalone="yes"?>
<Relationships xmlns="http://schemas.openxmlformats.org/package/2006/relationships"><Relationship Id="rId2" Type="http://schemas.microsoft.com/office/2011/relationships/chartColorStyle" Target="colors145.xml"/><Relationship Id="rId1" Type="http://schemas.microsoft.com/office/2011/relationships/chartStyle" Target="style145.xml"/></Relationships>
</file>

<file path=xl/charts/_rels/chart154.xml.rels><?xml version="1.0" encoding="UTF-8" standalone="yes"?>
<Relationships xmlns="http://schemas.openxmlformats.org/package/2006/relationships"><Relationship Id="rId2" Type="http://schemas.microsoft.com/office/2011/relationships/chartColorStyle" Target="colors146.xml"/><Relationship Id="rId1" Type="http://schemas.microsoft.com/office/2011/relationships/chartStyle" Target="style146.xml"/></Relationships>
</file>

<file path=xl/charts/_rels/chart155.xml.rels><?xml version="1.0" encoding="UTF-8" standalone="yes"?>
<Relationships xmlns="http://schemas.openxmlformats.org/package/2006/relationships"><Relationship Id="rId2" Type="http://schemas.microsoft.com/office/2011/relationships/chartColorStyle" Target="colors147.xml"/><Relationship Id="rId1" Type="http://schemas.microsoft.com/office/2011/relationships/chartStyle" Target="style147.xml"/></Relationships>
</file>

<file path=xl/charts/_rels/chart156.xml.rels><?xml version="1.0" encoding="UTF-8" standalone="yes"?>
<Relationships xmlns="http://schemas.openxmlformats.org/package/2006/relationships"><Relationship Id="rId2" Type="http://schemas.microsoft.com/office/2011/relationships/chartColorStyle" Target="colors148.xml"/><Relationship Id="rId1" Type="http://schemas.microsoft.com/office/2011/relationships/chartStyle" Target="style148.xml"/></Relationships>
</file>

<file path=xl/charts/_rels/chart157.xml.rels><?xml version="1.0" encoding="UTF-8" standalone="yes"?>
<Relationships xmlns="http://schemas.openxmlformats.org/package/2006/relationships"><Relationship Id="rId2" Type="http://schemas.microsoft.com/office/2011/relationships/chartColorStyle" Target="colors149.xml"/><Relationship Id="rId1" Type="http://schemas.microsoft.com/office/2011/relationships/chartStyle" Target="style149.xml"/></Relationships>
</file>

<file path=xl/charts/_rels/chart158.xml.rels><?xml version="1.0" encoding="UTF-8" standalone="yes"?>
<Relationships xmlns="http://schemas.openxmlformats.org/package/2006/relationships"><Relationship Id="rId2" Type="http://schemas.microsoft.com/office/2011/relationships/chartColorStyle" Target="colors150.xml"/><Relationship Id="rId1" Type="http://schemas.microsoft.com/office/2011/relationships/chartStyle" Target="style150.xml"/></Relationships>
</file>

<file path=xl/charts/_rels/chart159.xml.rels><?xml version="1.0" encoding="UTF-8" standalone="yes"?>
<Relationships xmlns="http://schemas.openxmlformats.org/package/2006/relationships"><Relationship Id="rId2" Type="http://schemas.microsoft.com/office/2011/relationships/chartColorStyle" Target="colors151.xml"/><Relationship Id="rId1" Type="http://schemas.microsoft.com/office/2011/relationships/chartStyle" Target="style151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160.xml.rels><?xml version="1.0" encoding="UTF-8" standalone="yes"?>
<Relationships xmlns="http://schemas.openxmlformats.org/package/2006/relationships"><Relationship Id="rId2" Type="http://schemas.microsoft.com/office/2011/relationships/chartColorStyle" Target="colors152.xml"/><Relationship Id="rId1" Type="http://schemas.microsoft.com/office/2011/relationships/chartStyle" Target="style152.xml"/></Relationships>
</file>

<file path=xl/charts/_rels/chart161.xml.rels><?xml version="1.0" encoding="UTF-8" standalone="yes"?>
<Relationships xmlns="http://schemas.openxmlformats.org/package/2006/relationships"><Relationship Id="rId2" Type="http://schemas.microsoft.com/office/2011/relationships/chartColorStyle" Target="colors153.xml"/><Relationship Id="rId1" Type="http://schemas.microsoft.com/office/2011/relationships/chartStyle" Target="style153.xml"/></Relationships>
</file>

<file path=xl/charts/_rels/chart162.xml.rels><?xml version="1.0" encoding="UTF-8" standalone="yes"?>
<Relationships xmlns="http://schemas.openxmlformats.org/package/2006/relationships"><Relationship Id="rId2" Type="http://schemas.microsoft.com/office/2011/relationships/chartColorStyle" Target="colors154.xml"/><Relationship Id="rId1" Type="http://schemas.microsoft.com/office/2011/relationships/chartStyle" Target="style154.xml"/></Relationships>
</file>

<file path=xl/charts/_rels/chart163.xml.rels><?xml version="1.0" encoding="UTF-8" standalone="yes"?>
<Relationships xmlns="http://schemas.openxmlformats.org/package/2006/relationships"><Relationship Id="rId2" Type="http://schemas.microsoft.com/office/2011/relationships/chartColorStyle" Target="colors155.xml"/><Relationship Id="rId1" Type="http://schemas.microsoft.com/office/2011/relationships/chartStyle" Target="style155.xml"/></Relationships>
</file>

<file path=xl/charts/_rels/chart164.xml.rels><?xml version="1.0" encoding="UTF-8" standalone="yes"?>
<Relationships xmlns="http://schemas.openxmlformats.org/package/2006/relationships"><Relationship Id="rId2" Type="http://schemas.microsoft.com/office/2011/relationships/chartColorStyle" Target="colors156.xml"/><Relationship Id="rId1" Type="http://schemas.microsoft.com/office/2011/relationships/chartStyle" Target="style156.xml"/></Relationships>
</file>

<file path=xl/charts/_rels/chart165.xml.rels><?xml version="1.0" encoding="UTF-8" standalone="yes"?>
<Relationships xmlns="http://schemas.openxmlformats.org/package/2006/relationships"><Relationship Id="rId2" Type="http://schemas.microsoft.com/office/2011/relationships/chartColorStyle" Target="colors157.xml"/><Relationship Id="rId1" Type="http://schemas.microsoft.com/office/2011/relationships/chartStyle" Target="style157.xml"/></Relationships>
</file>

<file path=xl/charts/_rels/chart166.xml.rels><?xml version="1.0" encoding="UTF-8" standalone="yes"?>
<Relationships xmlns="http://schemas.openxmlformats.org/package/2006/relationships"><Relationship Id="rId2" Type="http://schemas.microsoft.com/office/2011/relationships/chartColorStyle" Target="colors158.xml"/><Relationship Id="rId1" Type="http://schemas.microsoft.com/office/2011/relationships/chartStyle" Target="style158.xml"/></Relationships>
</file>

<file path=xl/charts/_rels/chart167.xml.rels><?xml version="1.0" encoding="UTF-8" standalone="yes"?>
<Relationships xmlns="http://schemas.openxmlformats.org/package/2006/relationships"><Relationship Id="rId2" Type="http://schemas.microsoft.com/office/2011/relationships/chartColorStyle" Target="colors159.xml"/><Relationship Id="rId1" Type="http://schemas.microsoft.com/office/2011/relationships/chartStyle" Target="style159.xml"/></Relationships>
</file>

<file path=xl/charts/_rels/chart168.xml.rels><?xml version="1.0" encoding="UTF-8" standalone="yes"?>
<Relationships xmlns="http://schemas.openxmlformats.org/package/2006/relationships"><Relationship Id="rId2" Type="http://schemas.microsoft.com/office/2011/relationships/chartColorStyle" Target="colors160.xml"/><Relationship Id="rId1" Type="http://schemas.microsoft.com/office/2011/relationships/chartStyle" Target="style160.xml"/></Relationships>
</file>

<file path=xl/charts/_rels/chart169.xml.rels><?xml version="1.0" encoding="UTF-8" standalone="yes"?>
<Relationships xmlns="http://schemas.openxmlformats.org/package/2006/relationships"><Relationship Id="rId2" Type="http://schemas.microsoft.com/office/2011/relationships/chartColorStyle" Target="colors161.xml"/><Relationship Id="rId1" Type="http://schemas.microsoft.com/office/2011/relationships/chartStyle" Target="style161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170.xml.rels><?xml version="1.0" encoding="UTF-8" standalone="yes"?>
<Relationships xmlns="http://schemas.openxmlformats.org/package/2006/relationships"><Relationship Id="rId2" Type="http://schemas.microsoft.com/office/2011/relationships/chartColorStyle" Target="colors162.xml"/><Relationship Id="rId1" Type="http://schemas.microsoft.com/office/2011/relationships/chartStyle" Target="style162.xml"/></Relationships>
</file>

<file path=xl/charts/_rels/chart171.xml.rels><?xml version="1.0" encoding="UTF-8" standalone="yes"?>
<Relationships xmlns="http://schemas.openxmlformats.org/package/2006/relationships"><Relationship Id="rId2" Type="http://schemas.microsoft.com/office/2011/relationships/chartColorStyle" Target="colors163.xml"/><Relationship Id="rId1" Type="http://schemas.microsoft.com/office/2011/relationships/chartStyle" Target="style163.xml"/></Relationships>
</file>

<file path=xl/charts/_rels/chart172.xml.rels><?xml version="1.0" encoding="UTF-8" standalone="yes"?>
<Relationships xmlns="http://schemas.openxmlformats.org/package/2006/relationships"><Relationship Id="rId2" Type="http://schemas.microsoft.com/office/2011/relationships/chartColorStyle" Target="colors164.xml"/><Relationship Id="rId1" Type="http://schemas.microsoft.com/office/2011/relationships/chartStyle" Target="style164.xml"/></Relationships>
</file>

<file path=xl/charts/_rels/chart173.xml.rels><?xml version="1.0" encoding="UTF-8" standalone="yes"?>
<Relationships xmlns="http://schemas.openxmlformats.org/package/2006/relationships"><Relationship Id="rId2" Type="http://schemas.microsoft.com/office/2011/relationships/chartColorStyle" Target="colors165.xml"/><Relationship Id="rId1" Type="http://schemas.microsoft.com/office/2011/relationships/chartStyle" Target="style165.xml"/></Relationships>
</file>

<file path=xl/charts/_rels/chart174.xml.rels><?xml version="1.0" encoding="UTF-8" standalone="yes"?>
<Relationships xmlns="http://schemas.openxmlformats.org/package/2006/relationships"><Relationship Id="rId2" Type="http://schemas.microsoft.com/office/2011/relationships/chartColorStyle" Target="colors166.xml"/><Relationship Id="rId1" Type="http://schemas.microsoft.com/office/2011/relationships/chartStyle" Target="style166.xml"/></Relationships>
</file>

<file path=xl/charts/_rels/chart175.xml.rels><?xml version="1.0" encoding="UTF-8" standalone="yes"?>
<Relationships xmlns="http://schemas.openxmlformats.org/package/2006/relationships"><Relationship Id="rId2" Type="http://schemas.microsoft.com/office/2011/relationships/chartColorStyle" Target="colors167.xml"/><Relationship Id="rId1" Type="http://schemas.microsoft.com/office/2011/relationships/chartStyle" Target="style167.xml"/></Relationships>
</file>

<file path=xl/charts/_rels/chart176.xml.rels><?xml version="1.0" encoding="UTF-8" standalone="yes"?>
<Relationships xmlns="http://schemas.openxmlformats.org/package/2006/relationships"><Relationship Id="rId2" Type="http://schemas.microsoft.com/office/2011/relationships/chartColorStyle" Target="colors168.xml"/><Relationship Id="rId1" Type="http://schemas.microsoft.com/office/2011/relationships/chartStyle" Target="style168.xml"/></Relationships>
</file>

<file path=xl/charts/_rels/chart177.xml.rels><?xml version="1.0" encoding="UTF-8" standalone="yes"?>
<Relationships xmlns="http://schemas.openxmlformats.org/package/2006/relationships"><Relationship Id="rId2" Type="http://schemas.microsoft.com/office/2011/relationships/chartColorStyle" Target="colors169.xml"/><Relationship Id="rId1" Type="http://schemas.microsoft.com/office/2011/relationships/chartStyle" Target="style169.xml"/></Relationships>
</file>

<file path=xl/charts/_rels/chart178.xml.rels><?xml version="1.0" encoding="UTF-8" standalone="yes"?>
<Relationships xmlns="http://schemas.openxmlformats.org/package/2006/relationships"><Relationship Id="rId2" Type="http://schemas.microsoft.com/office/2011/relationships/chartColorStyle" Target="colors170.xml"/><Relationship Id="rId1" Type="http://schemas.microsoft.com/office/2011/relationships/chartStyle" Target="style170.xml"/></Relationships>
</file>

<file path=xl/charts/_rels/chart179.xml.rels><?xml version="1.0" encoding="UTF-8" standalone="yes"?>
<Relationships xmlns="http://schemas.openxmlformats.org/package/2006/relationships"><Relationship Id="rId2" Type="http://schemas.microsoft.com/office/2011/relationships/chartColorStyle" Target="colors171.xml"/><Relationship Id="rId1" Type="http://schemas.microsoft.com/office/2011/relationships/chartStyle" Target="style171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80.xml.rels><?xml version="1.0" encoding="UTF-8" standalone="yes"?>
<Relationships xmlns="http://schemas.openxmlformats.org/package/2006/relationships"><Relationship Id="rId2" Type="http://schemas.microsoft.com/office/2011/relationships/chartColorStyle" Target="colors172.xml"/><Relationship Id="rId1" Type="http://schemas.microsoft.com/office/2011/relationships/chartStyle" Target="style172.xml"/></Relationships>
</file>

<file path=xl/charts/_rels/chart181.xml.rels><?xml version="1.0" encoding="UTF-8" standalone="yes"?>
<Relationships xmlns="http://schemas.openxmlformats.org/package/2006/relationships"><Relationship Id="rId2" Type="http://schemas.microsoft.com/office/2011/relationships/chartColorStyle" Target="colors173.xml"/><Relationship Id="rId1" Type="http://schemas.microsoft.com/office/2011/relationships/chartStyle" Target="style173.xml"/></Relationships>
</file>

<file path=xl/charts/_rels/chart182.xml.rels><?xml version="1.0" encoding="UTF-8" standalone="yes"?>
<Relationships xmlns="http://schemas.openxmlformats.org/package/2006/relationships"><Relationship Id="rId2" Type="http://schemas.microsoft.com/office/2011/relationships/chartColorStyle" Target="colors174.xml"/><Relationship Id="rId1" Type="http://schemas.microsoft.com/office/2011/relationships/chartStyle" Target="style174.xml"/></Relationships>
</file>

<file path=xl/charts/_rels/chart183.xml.rels><?xml version="1.0" encoding="UTF-8" standalone="yes"?>
<Relationships xmlns="http://schemas.openxmlformats.org/package/2006/relationships"><Relationship Id="rId2" Type="http://schemas.microsoft.com/office/2011/relationships/chartColorStyle" Target="colors175.xml"/><Relationship Id="rId1" Type="http://schemas.microsoft.com/office/2011/relationships/chartStyle" Target="style175.xml"/></Relationships>
</file>

<file path=xl/charts/_rels/chart184.xml.rels><?xml version="1.0" encoding="UTF-8" standalone="yes"?>
<Relationships xmlns="http://schemas.openxmlformats.org/package/2006/relationships"><Relationship Id="rId2" Type="http://schemas.microsoft.com/office/2011/relationships/chartColorStyle" Target="colors176.xml"/><Relationship Id="rId1" Type="http://schemas.microsoft.com/office/2011/relationships/chartStyle" Target="style176.xml"/></Relationships>
</file>

<file path=xl/charts/_rels/chart185.xml.rels><?xml version="1.0" encoding="UTF-8" standalone="yes"?>
<Relationships xmlns="http://schemas.openxmlformats.org/package/2006/relationships"><Relationship Id="rId2" Type="http://schemas.microsoft.com/office/2011/relationships/chartColorStyle" Target="colors177.xml"/><Relationship Id="rId1" Type="http://schemas.microsoft.com/office/2011/relationships/chartStyle" Target="style177.xml"/></Relationships>
</file>

<file path=xl/charts/_rels/chart186.xml.rels><?xml version="1.0" encoding="UTF-8" standalone="yes"?>
<Relationships xmlns="http://schemas.openxmlformats.org/package/2006/relationships"><Relationship Id="rId2" Type="http://schemas.microsoft.com/office/2011/relationships/chartColorStyle" Target="colors178.xml"/><Relationship Id="rId1" Type="http://schemas.microsoft.com/office/2011/relationships/chartStyle" Target="style178.xml"/></Relationships>
</file>

<file path=xl/charts/_rels/chart187.xml.rels><?xml version="1.0" encoding="UTF-8" standalone="yes"?>
<Relationships xmlns="http://schemas.openxmlformats.org/package/2006/relationships"><Relationship Id="rId2" Type="http://schemas.microsoft.com/office/2011/relationships/chartColorStyle" Target="colors179.xml"/><Relationship Id="rId1" Type="http://schemas.microsoft.com/office/2011/relationships/chartStyle" Target="style179.xml"/></Relationships>
</file>

<file path=xl/charts/_rels/chart188.xml.rels><?xml version="1.0" encoding="UTF-8" standalone="yes"?>
<Relationships xmlns="http://schemas.openxmlformats.org/package/2006/relationships"><Relationship Id="rId2" Type="http://schemas.microsoft.com/office/2011/relationships/chartColorStyle" Target="colors180.xml"/><Relationship Id="rId1" Type="http://schemas.microsoft.com/office/2011/relationships/chartStyle" Target="style180.xml"/></Relationships>
</file>

<file path=xl/charts/_rels/chart189.xml.rels><?xml version="1.0" encoding="UTF-8" standalone="yes"?>
<Relationships xmlns="http://schemas.openxmlformats.org/package/2006/relationships"><Relationship Id="rId2" Type="http://schemas.microsoft.com/office/2011/relationships/chartColorStyle" Target="colors181.xml"/><Relationship Id="rId1" Type="http://schemas.microsoft.com/office/2011/relationships/chartStyle" Target="style181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90.xml.rels><?xml version="1.0" encoding="UTF-8" standalone="yes"?>
<Relationships xmlns="http://schemas.openxmlformats.org/package/2006/relationships"><Relationship Id="rId2" Type="http://schemas.microsoft.com/office/2011/relationships/chartColorStyle" Target="colors182.xml"/><Relationship Id="rId1" Type="http://schemas.microsoft.com/office/2011/relationships/chartStyle" Target="style182.xml"/></Relationships>
</file>

<file path=xl/charts/_rels/chart191.xml.rels><?xml version="1.0" encoding="UTF-8" standalone="yes"?>
<Relationships xmlns="http://schemas.openxmlformats.org/package/2006/relationships"><Relationship Id="rId2" Type="http://schemas.microsoft.com/office/2011/relationships/chartColorStyle" Target="colors183.xml"/><Relationship Id="rId1" Type="http://schemas.microsoft.com/office/2011/relationships/chartStyle" Target="style183.xml"/></Relationships>
</file>

<file path=xl/charts/_rels/chart192.xml.rels><?xml version="1.0" encoding="UTF-8" standalone="yes"?>
<Relationships xmlns="http://schemas.openxmlformats.org/package/2006/relationships"><Relationship Id="rId2" Type="http://schemas.microsoft.com/office/2011/relationships/chartColorStyle" Target="colors184.xml"/><Relationship Id="rId1" Type="http://schemas.microsoft.com/office/2011/relationships/chartStyle" Target="style184.xml"/></Relationships>
</file>

<file path=xl/charts/_rels/chart193.xml.rels><?xml version="1.0" encoding="UTF-8" standalone="yes"?>
<Relationships xmlns="http://schemas.openxmlformats.org/package/2006/relationships"><Relationship Id="rId2" Type="http://schemas.microsoft.com/office/2011/relationships/chartColorStyle" Target="colors185.xml"/><Relationship Id="rId1" Type="http://schemas.microsoft.com/office/2011/relationships/chartStyle" Target="style185.xml"/></Relationships>
</file>

<file path=xl/charts/_rels/chart194.xml.rels><?xml version="1.0" encoding="UTF-8" standalone="yes"?>
<Relationships xmlns="http://schemas.openxmlformats.org/package/2006/relationships"><Relationship Id="rId2" Type="http://schemas.microsoft.com/office/2011/relationships/chartColorStyle" Target="colors186.xml"/><Relationship Id="rId1" Type="http://schemas.microsoft.com/office/2011/relationships/chartStyle" Target="style186.xml"/></Relationships>
</file>

<file path=xl/charts/_rels/chart195.xml.rels><?xml version="1.0" encoding="UTF-8" standalone="yes"?>
<Relationships xmlns="http://schemas.openxmlformats.org/package/2006/relationships"><Relationship Id="rId2" Type="http://schemas.microsoft.com/office/2011/relationships/chartColorStyle" Target="colors187.xml"/><Relationship Id="rId1" Type="http://schemas.microsoft.com/office/2011/relationships/chartStyle" Target="style187.xml"/></Relationships>
</file>

<file path=xl/charts/_rels/chart196.xml.rels><?xml version="1.0" encoding="UTF-8" standalone="yes"?>
<Relationships xmlns="http://schemas.openxmlformats.org/package/2006/relationships"><Relationship Id="rId2" Type="http://schemas.microsoft.com/office/2011/relationships/chartColorStyle" Target="colors188.xml"/><Relationship Id="rId1" Type="http://schemas.microsoft.com/office/2011/relationships/chartStyle" Target="style188.xml"/></Relationships>
</file>

<file path=xl/charts/_rels/chart197.xml.rels><?xml version="1.0" encoding="UTF-8" standalone="yes"?>
<Relationships xmlns="http://schemas.openxmlformats.org/package/2006/relationships"><Relationship Id="rId2" Type="http://schemas.microsoft.com/office/2011/relationships/chartColorStyle" Target="colors189.xml"/><Relationship Id="rId1" Type="http://schemas.microsoft.com/office/2011/relationships/chartStyle" Target="style189.xml"/></Relationships>
</file>

<file path=xl/charts/_rels/chart198.xml.rels><?xml version="1.0" encoding="UTF-8" standalone="yes"?>
<Relationships xmlns="http://schemas.openxmlformats.org/package/2006/relationships"><Relationship Id="rId2" Type="http://schemas.microsoft.com/office/2011/relationships/chartColorStyle" Target="colors190.xml"/><Relationship Id="rId1" Type="http://schemas.microsoft.com/office/2011/relationships/chartStyle" Target="style190.xml"/></Relationships>
</file>

<file path=xl/charts/_rels/chart199.xml.rels><?xml version="1.0" encoding="UTF-8" standalone="yes"?>
<Relationships xmlns="http://schemas.openxmlformats.org/package/2006/relationships"><Relationship Id="rId2" Type="http://schemas.microsoft.com/office/2011/relationships/chartColorStyle" Target="colors191.xml"/><Relationship Id="rId1" Type="http://schemas.microsoft.com/office/2011/relationships/chartStyle" Target="style191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200.xml.rels><?xml version="1.0" encoding="UTF-8" standalone="yes"?>
<Relationships xmlns="http://schemas.openxmlformats.org/package/2006/relationships"><Relationship Id="rId2" Type="http://schemas.microsoft.com/office/2011/relationships/chartColorStyle" Target="colors192.xml"/><Relationship Id="rId1" Type="http://schemas.microsoft.com/office/2011/relationships/chartStyle" Target="style192.xml"/></Relationships>
</file>

<file path=xl/charts/_rels/chart201.xml.rels><?xml version="1.0" encoding="UTF-8" standalone="yes"?>
<Relationships xmlns="http://schemas.openxmlformats.org/package/2006/relationships"><Relationship Id="rId2" Type="http://schemas.microsoft.com/office/2011/relationships/chartColorStyle" Target="colors193.xml"/><Relationship Id="rId1" Type="http://schemas.microsoft.com/office/2011/relationships/chartStyle" Target="style193.xml"/></Relationships>
</file>

<file path=xl/charts/_rels/chart202.xml.rels><?xml version="1.0" encoding="UTF-8" standalone="yes"?>
<Relationships xmlns="http://schemas.openxmlformats.org/package/2006/relationships"><Relationship Id="rId2" Type="http://schemas.microsoft.com/office/2011/relationships/chartColorStyle" Target="colors194.xml"/><Relationship Id="rId1" Type="http://schemas.microsoft.com/office/2011/relationships/chartStyle" Target="style194.xml"/></Relationships>
</file>

<file path=xl/charts/_rels/chart203.xml.rels><?xml version="1.0" encoding="UTF-8" standalone="yes"?>
<Relationships xmlns="http://schemas.openxmlformats.org/package/2006/relationships"><Relationship Id="rId2" Type="http://schemas.microsoft.com/office/2011/relationships/chartColorStyle" Target="colors195.xml"/><Relationship Id="rId1" Type="http://schemas.microsoft.com/office/2011/relationships/chartStyle" Target="style195.xml"/></Relationships>
</file>

<file path=xl/charts/_rels/chart204.xml.rels><?xml version="1.0" encoding="UTF-8" standalone="yes"?>
<Relationships xmlns="http://schemas.openxmlformats.org/package/2006/relationships"><Relationship Id="rId2" Type="http://schemas.microsoft.com/office/2011/relationships/chartColorStyle" Target="colors196.xml"/><Relationship Id="rId1" Type="http://schemas.microsoft.com/office/2011/relationships/chartStyle" Target="style196.xml"/></Relationships>
</file>

<file path=xl/charts/_rels/chart205.xml.rels><?xml version="1.0" encoding="UTF-8" standalone="yes"?>
<Relationships xmlns="http://schemas.openxmlformats.org/package/2006/relationships"><Relationship Id="rId2" Type="http://schemas.microsoft.com/office/2011/relationships/chartColorStyle" Target="colors197.xml"/><Relationship Id="rId1" Type="http://schemas.microsoft.com/office/2011/relationships/chartStyle" Target="style197.xml"/></Relationships>
</file>

<file path=xl/charts/_rels/chart206.xml.rels><?xml version="1.0" encoding="UTF-8" standalone="yes"?>
<Relationships xmlns="http://schemas.openxmlformats.org/package/2006/relationships"><Relationship Id="rId2" Type="http://schemas.microsoft.com/office/2011/relationships/chartColorStyle" Target="colors198.xml"/><Relationship Id="rId1" Type="http://schemas.microsoft.com/office/2011/relationships/chartStyle" Target="style198.xml"/></Relationships>
</file>

<file path=xl/charts/_rels/chart207.xml.rels><?xml version="1.0" encoding="UTF-8" standalone="yes"?>
<Relationships xmlns="http://schemas.openxmlformats.org/package/2006/relationships"><Relationship Id="rId2" Type="http://schemas.microsoft.com/office/2011/relationships/chartColorStyle" Target="colors199.xml"/><Relationship Id="rId1" Type="http://schemas.microsoft.com/office/2011/relationships/chartStyle" Target="style199.xml"/></Relationships>
</file>

<file path=xl/charts/_rels/chart208.xml.rels><?xml version="1.0" encoding="UTF-8" standalone="yes"?>
<Relationships xmlns="http://schemas.openxmlformats.org/package/2006/relationships"><Relationship Id="rId2" Type="http://schemas.microsoft.com/office/2011/relationships/chartColorStyle" Target="colors200.xml"/><Relationship Id="rId1" Type="http://schemas.microsoft.com/office/2011/relationships/chartStyle" Target="style200.xml"/></Relationships>
</file>

<file path=xl/charts/_rels/chart209.xml.rels><?xml version="1.0" encoding="UTF-8" standalone="yes"?>
<Relationships xmlns="http://schemas.openxmlformats.org/package/2006/relationships"><Relationship Id="rId2" Type="http://schemas.microsoft.com/office/2011/relationships/chartColorStyle" Target="colors201.xml"/><Relationship Id="rId1" Type="http://schemas.microsoft.com/office/2011/relationships/chartStyle" Target="style201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210.xml.rels><?xml version="1.0" encoding="UTF-8" standalone="yes"?>
<Relationships xmlns="http://schemas.openxmlformats.org/package/2006/relationships"><Relationship Id="rId2" Type="http://schemas.microsoft.com/office/2011/relationships/chartColorStyle" Target="colors202.xml"/><Relationship Id="rId1" Type="http://schemas.microsoft.com/office/2011/relationships/chartStyle" Target="style202.xml"/></Relationships>
</file>

<file path=xl/charts/_rels/chart211.xml.rels><?xml version="1.0" encoding="UTF-8" standalone="yes"?>
<Relationships xmlns="http://schemas.openxmlformats.org/package/2006/relationships"><Relationship Id="rId2" Type="http://schemas.microsoft.com/office/2011/relationships/chartColorStyle" Target="colors203.xml"/><Relationship Id="rId1" Type="http://schemas.microsoft.com/office/2011/relationships/chartStyle" Target="style203.xml"/></Relationships>
</file>

<file path=xl/charts/_rels/chart212.xml.rels><?xml version="1.0" encoding="UTF-8" standalone="yes"?>
<Relationships xmlns="http://schemas.openxmlformats.org/package/2006/relationships"><Relationship Id="rId2" Type="http://schemas.microsoft.com/office/2011/relationships/chartColorStyle" Target="colors204.xml"/><Relationship Id="rId1" Type="http://schemas.microsoft.com/office/2011/relationships/chartStyle" Target="style204.xml"/></Relationships>
</file>

<file path=xl/charts/_rels/chart213.xml.rels><?xml version="1.0" encoding="UTF-8" standalone="yes"?>
<Relationships xmlns="http://schemas.openxmlformats.org/package/2006/relationships"><Relationship Id="rId2" Type="http://schemas.microsoft.com/office/2011/relationships/chartColorStyle" Target="colors205.xml"/><Relationship Id="rId1" Type="http://schemas.microsoft.com/office/2011/relationships/chartStyle" Target="style205.xml"/></Relationships>
</file>

<file path=xl/charts/_rels/chart214.xml.rels><?xml version="1.0" encoding="UTF-8" standalone="yes"?>
<Relationships xmlns="http://schemas.openxmlformats.org/package/2006/relationships"><Relationship Id="rId2" Type="http://schemas.microsoft.com/office/2011/relationships/chartColorStyle" Target="colors206.xml"/><Relationship Id="rId1" Type="http://schemas.microsoft.com/office/2011/relationships/chartStyle" Target="style206.xml"/></Relationships>
</file>

<file path=xl/charts/_rels/chart215.xml.rels><?xml version="1.0" encoding="UTF-8" standalone="yes"?>
<Relationships xmlns="http://schemas.openxmlformats.org/package/2006/relationships"><Relationship Id="rId2" Type="http://schemas.microsoft.com/office/2011/relationships/chartColorStyle" Target="colors207.xml"/><Relationship Id="rId1" Type="http://schemas.microsoft.com/office/2011/relationships/chartStyle" Target="style207.xml"/></Relationships>
</file>

<file path=xl/charts/_rels/chart216.xml.rels><?xml version="1.0" encoding="UTF-8" standalone="yes"?>
<Relationships xmlns="http://schemas.openxmlformats.org/package/2006/relationships"><Relationship Id="rId2" Type="http://schemas.microsoft.com/office/2011/relationships/chartColorStyle" Target="colors208.xml"/><Relationship Id="rId1" Type="http://schemas.microsoft.com/office/2011/relationships/chartStyle" Target="style208.xml"/></Relationships>
</file>

<file path=xl/charts/_rels/chart217.xml.rels><?xml version="1.0" encoding="UTF-8" standalone="yes"?>
<Relationships xmlns="http://schemas.openxmlformats.org/package/2006/relationships"><Relationship Id="rId2" Type="http://schemas.microsoft.com/office/2011/relationships/chartColorStyle" Target="colors209.xml"/><Relationship Id="rId1" Type="http://schemas.microsoft.com/office/2011/relationships/chartStyle" Target="style209.xml"/></Relationships>
</file>

<file path=xl/charts/_rels/chart218.xml.rels><?xml version="1.0" encoding="UTF-8" standalone="yes"?>
<Relationships xmlns="http://schemas.openxmlformats.org/package/2006/relationships"><Relationship Id="rId2" Type="http://schemas.microsoft.com/office/2011/relationships/chartColorStyle" Target="colors210.xml"/><Relationship Id="rId1" Type="http://schemas.microsoft.com/office/2011/relationships/chartStyle" Target="style210.xml"/></Relationships>
</file>

<file path=xl/charts/_rels/chart219.xml.rels><?xml version="1.0" encoding="UTF-8" standalone="yes"?>
<Relationships xmlns="http://schemas.openxmlformats.org/package/2006/relationships"><Relationship Id="rId2" Type="http://schemas.microsoft.com/office/2011/relationships/chartColorStyle" Target="colors211.xml"/><Relationship Id="rId1" Type="http://schemas.microsoft.com/office/2011/relationships/chartStyle" Target="style211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220.xml.rels><?xml version="1.0" encoding="UTF-8" standalone="yes"?>
<Relationships xmlns="http://schemas.openxmlformats.org/package/2006/relationships"><Relationship Id="rId2" Type="http://schemas.microsoft.com/office/2011/relationships/chartColorStyle" Target="colors212.xml"/><Relationship Id="rId1" Type="http://schemas.microsoft.com/office/2011/relationships/chartStyle" Target="style212.xml"/></Relationships>
</file>

<file path=xl/charts/_rels/chart221.xml.rels><?xml version="1.0" encoding="UTF-8" standalone="yes"?>
<Relationships xmlns="http://schemas.openxmlformats.org/package/2006/relationships"><Relationship Id="rId2" Type="http://schemas.microsoft.com/office/2011/relationships/chartColorStyle" Target="colors213.xml"/><Relationship Id="rId1" Type="http://schemas.microsoft.com/office/2011/relationships/chartStyle" Target="style213.xml"/></Relationships>
</file>

<file path=xl/charts/_rels/chart222.xml.rels><?xml version="1.0" encoding="UTF-8" standalone="yes"?>
<Relationships xmlns="http://schemas.openxmlformats.org/package/2006/relationships"><Relationship Id="rId2" Type="http://schemas.microsoft.com/office/2011/relationships/chartColorStyle" Target="colors214.xml"/><Relationship Id="rId1" Type="http://schemas.microsoft.com/office/2011/relationships/chartStyle" Target="style214.xml"/></Relationships>
</file>

<file path=xl/charts/_rels/chart223.xml.rels><?xml version="1.0" encoding="UTF-8" standalone="yes"?>
<Relationships xmlns="http://schemas.openxmlformats.org/package/2006/relationships"><Relationship Id="rId2" Type="http://schemas.microsoft.com/office/2011/relationships/chartColorStyle" Target="colors215.xml"/><Relationship Id="rId1" Type="http://schemas.microsoft.com/office/2011/relationships/chartStyle" Target="style215.xml"/></Relationships>
</file>

<file path=xl/charts/_rels/chart224.xml.rels><?xml version="1.0" encoding="UTF-8" standalone="yes"?>
<Relationships xmlns="http://schemas.openxmlformats.org/package/2006/relationships"><Relationship Id="rId2" Type="http://schemas.microsoft.com/office/2011/relationships/chartColorStyle" Target="colors216.xml"/><Relationship Id="rId1" Type="http://schemas.microsoft.com/office/2011/relationships/chartStyle" Target="style216.xml"/></Relationships>
</file>

<file path=xl/charts/_rels/chart225.xml.rels><?xml version="1.0" encoding="UTF-8" standalone="yes"?>
<Relationships xmlns="http://schemas.openxmlformats.org/package/2006/relationships"><Relationship Id="rId2" Type="http://schemas.microsoft.com/office/2011/relationships/chartColorStyle" Target="colors217.xml"/><Relationship Id="rId1" Type="http://schemas.microsoft.com/office/2011/relationships/chartStyle" Target="style217.xml"/></Relationships>
</file>

<file path=xl/charts/_rels/chart226.xml.rels><?xml version="1.0" encoding="UTF-8" standalone="yes"?>
<Relationships xmlns="http://schemas.openxmlformats.org/package/2006/relationships"><Relationship Id="rId2" Type="http://schemas.microsoft.com/office/2011/relationships/chartColorStyle" Target="colors218.xml"/><Relationship Id="rId1" Type="http://schemas.microsoft.com/office/2011/relationships/chartStyle" Target="style218.xml"/></Relationships>
</file>

<file path=xl/charts/_rels/chart227.xml.rels><?xml version="1.0" encoding="UTF-8" standalone="yes"?>
<Relationships xmlns="http://schemas.openxmlformats.org/package/2006/relationships"><Relationship Id="rId2" Type="http://schemas.microsoft.com/office/2011/relationships/chartColorStyle" Target="colors219.xml"/><Relationship Id="rId1" Type="http://schemas.microsoft.com/office/2011/relationships/chartStyle" Target="style219.xml"/></Relationships>
</file>

<file path=xl/charts/_rels/chart228.xml.rels><?xml version="1.0" encoding="UTF-8" standalone="yes"?>
<Relationships xmlns="http://schemas.openxmlformats.org/package/2006/relationships"><Relationship Id="rId2" Type="http://schemas.microsoft.com/office/2011/relationships/chartColorStyle" Target="colors220.xml"/><Relationship Id="rId1" Type="http://schemas.microsoft.com/office/2011/relationships/chartStyle" Target="style220.xml"/></Relationships>
</file>

<file path=xl/charts/_rels/chart229.xml.rels><?xml version="1.0" encoding="UTF-8" standalone="yes"?>
<Relationships xmlns="http://schemas.openxmlformats.org/package/2006/relationships"><Relationship Id="rId2" Type="http://schemas.microsoft.com/office/2011/relationships/chartColorStyle" Target="colors221.xml"/><Relationship Id="rId1" Type="http://schemas.microsoft.com/office/2011/relationships/chartStyle" Target="style221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230.xml.rels><?xml version="1.0" encoding="UTF-8" standalone="yes"?>
<Relationships xmlns="http://schemas.openxmlformats.org/package/2006/relationships"><Relationship Id="rId2" Type="http://schemas.microsoft.com/office/2011/relationships/chartColorStyle" Target="colors222.xml"/><Relationship Id="rId1" Type="http://schemas.microsoft.com/office/2011/relationships/chartStyle" Target="style222.xml"/></Relationships>
</file>

<file path=xl/charts/_rels/chart231.xml.rels><?xml version="1.0" encoding="UTF-8" standalone="yes"?>
<Relationships xmlns="http://schemas.openxmlformats.org/package/2006/relationships"><Relationship Id="rId2" Type="http://schemas.microsoft.com/office/2011/relationships/chartColorStyle" Target="colors223.xml"/><Relationship Id="rId1" Type="http://schemas.microsoft.com/office/2011/relationships/chartStyle" Target="style223.xml"/></Relationships>
</file>

<file path=xl/charts/_rels/chart232.xml.rels><?xml version="1.0" encoding="UTF-8" standalone="yes"?>
<Relationships xmlns="http://schemas.openxmlformats.org/package/2006/relationships"><Relationship Id="rId2" Type="http://schemas.microsoft.com/office/2011/relationships/chartColorStyle" Target="colors224.xml"/><Relationship Id="rId1" Type="http://schemas.microsoft.com/office/2011/relationships/chartStyle" Target="style224.xml"/></Relationships>
</file>

<file path=xl/charts/_rels/chart233.xml.rels><?xml version="1.0" encoding="UTF-8" standalone="yes"?>
<Relationships xmlns="http://schemas.openxmlformats.org/package/2006/relationships"><Relationship Id="rId2" Type="http://schemas.microsoft.com/office/2011/relationships/chartColorStyle" Target="colors225.xml"/><Relationship Id="rId1" Type="http://schemas.microsoft.com/office/2011/relationships/chartStyle" Target="style225.xml"/></Relationships>
</file>

<file path=xl/charts/_rels/chart234.xml.rels><?xml version="1.0" encoding="UTF-8" standalone="yes"?>
<Relationships xmlns="http://schemas.openxmlformats.org/package/2006/relationships"><Relationship Id="rId2" Type="http://schemas.microsoft.com/office/2011/relationships/chartColorStyle" Target="colors226.xml"/><Relationship Id="rId1" Type="http://schemas.microsoft.com/office/2011/relationships/chartStyle" Target="style226.xml"/></Relationships>
</file>

<file path=xl/charts/_rels/chart235.xml.rels><?xml version="1.0" encoding="UTF-8" standalone="yes"?>
<Relationships xmlns="http://schemas.openxmlformats.org/package/2006/relationships"><Relationship Id="rId2" Type="http://schemas.microsoft.com/office/2011/relationships/chartColorStyle" Target="colors227.xml"/><Relationship Id="rId1" Type="http://schemas.microsoft.com/office/2011/relationships/chartStyle" Target="style227.xml"/></Relationships>
</file>

<file path=xl/charts/_rels/chart236.xml.rels><?xml version="1.0" encoding="UTF-8" standalone="yes"?>
<Relationships xmlns="http://schemas.openxmlformats.org/package/2006/relationships"><Relationship Id="rId2" Type="http://schemas.microsoft.com/office/2011/relationships/chartColorStyle" Target="colors228.xml"/><Relationship Id="rId1" Type="http://schemas.microsoft.com/office/2011/relationships/chartStyle" Target="style228.xml"/></Relationships>
</file>

<file path=xl/charts/_rels/chart237.xml.rels><?xml version="1.0" encoding="UTF-8" standalone="yes"?>
<Relationships xmlns="http://schemas.openxmlformats.org/package/2006/relationships"><Relationship Id="rId2" Type="http://schemas.microsoft.com/office/2011/relationships/chartColorStyle" Target="colors229.xml"/><Relationship Id="rId1" Type="http://schemas.microsoft.com/office/2011/relationships/chartStyle" Target="style229.xml"/></Relationships>
</file>

<file path=xl/charts/_rels/chart238.xml.rels><?xml version="1.0" encoding="UTF-8" standalone="yes"?>
<Relationships xmlns="http://schemas.openxmlformats.org/package/2006/relationships"><Relationship Id="rId2" Type="http://schemas.microsoft.com/office/2011/relationships/chartColorStyle" Target="colors230.xml"/><Relationship Id="rId1" Type="http://schemas.microsoft.com/office/2011/relationships/chartStyle" Target="style230.xml"/></Relationships>
</file>

<file path=xl/charts/_rels/chart239.xml.rels><?xml version="1.0" encoding="UTF-8" standalone="yes"?>
<Relationships xmlns="http://schemas.openxmlformats.org/package/2006/relationships"><Relationship Id="rId2" Type="http://schemas.microsoft.com/office/2011/relationships/chartColorStyle" Target="colors231.xml"/><Relationship Id="rId1" Type="http://schemas.microsoft.com/office/2011/relationships/chartStyle" Target="style231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240.xml.rels><?xml version="1.0" encoding="UTF-8" standalone="yes"?>
<Relationships xmlns="http://schemas.openxmlformats.org/package/2006/relationships"><Relationship Id="rId2" Type="http://schemas.microsoft.com/office/2011/relationships/chartColorStyle" Target="colors232.xml"/><Relationship Id="rId1" Type="http://schemas.microsoft.com/office/2011/relationships/chartStyle" Target="style232.xml"/></Relationships>
</file>

<file path=xl/charts/_rels/chart241.xml.rels><?xml version="1.0" encoding="UTF-8" standalone="yes"?>
<Relationships xmlns="http://schemas.openxmlformats.org/package/2006/relationships"><Relationship Id="rId2" Type="http://schemas.microsoft.com/office/2011/relationships/chartColorStyle" Target="colors233.xml"/><Relationship Id="rId1" Type="http://schemas.microsoft.com/office/2011/relationships/chartStyle" Target="style233.xml"/></Relationships>
</file>

<file path=xl/charts/_rels/chart242.xml.rels><?xml version="1.0" encoding="UTF-8" standalone="yes"?>
<Relationships xmlns="http://schemas.openxmlformats.org/package/2006/relationships"><Relationship Id="rId2" Type="http://schemas.microsoft.com/office/2011/relationships/chartColorStyle" Target="colors234.xml"/><Relationship Id="rId1" Type="http://schemas.microsoft.com/office/2011/relationships/chartStyle" Target="style234.xml"/></Relationships>
</file>

<file path=xl/charts/_rels/chart243.xml.rels><?xml version="1.0" encoding="UTF-8" standalone="yes"?>
<Relationships xmlns="http://schemas.openxmlformats.org/package/2006/relationships"><Relationship Id="rId2" Type="http://schemas.microsoft.com/office/2011/relationships/chartColorStyle" Target="colors235.xml"/><Relationship Id="rId1" Type="http://schemas.microsoft.com/office/2011/relationships/chartStyle" Target="style235.xml"/></Relationships>
</file>

<file path=xl/charts/_rels/chart244.xml.rels><?xml version="1.0" encoding="UTF-8" standalone="yes"?>
<Relationships xmlns="http://schemas.openxmlformats.org/package/2006/relationships"><Relationship Id="rId2" Type="http://schemas.microsoft.com/office/2011/relationships/chartColorStyle" Target="colors236.xml"/><Relationship Id="rId1" Type="http://schemas.microsoft.com/office/2011/relationships/chartStyle" Target="style236.xml"/></Relationships>
</file>

<file path=xl/charts/_rels/chart245.xml.rels><?xml version="1.0" encoding="UTF-8" standalone="yes"?>
<Relationships xmlns="http://schemas.openxmlformats.org/package/2006/relationships"><Relationship Id="rId2" Type="http://schemas.microsoft.com/office/2011/relationships/chartColorStyle" Target="colors237.xml"/><Relationship Id="rId1" Type="http://schemas.microsoft.com/office/2011/relationships/chartStyle" Target="style237.xml"/></Relationships>
</file>

<file path=xl/charts/_rels/chart246.xml.rels><?xml version="1.0" encoding="UTF-8" standalone="yes"?>
<Relationships xmlns="http://schemas.openxmlformats.org/package/2006/relationships"><Relationship Id="rId2" Type="http://schemas.microsoft.com/office/2011/relationships/chartColorStyle" Target="colors238.xml"/><Relationship Id="rId1" Type="http://schemas.microsoft.com/office/2011/relationships/chartStyle" Target="style238.xml"/></Relationships>
</file>

<file path=xl/charts/_rels/chart247.xml.rels><?xml version="1.0" encoding="UTF-8" standalone="yes"?>
<Relationships xmlns="http://schemas.openxmlformats.org/package/2006/relationships"><Relationship Id="rId2" Type="http://schemas.microsoft.com/office/2011/relationships/chartColorStyle" Target="colors239.xml"/><Relationship Id="rId1" Type="http://schemas.microsoft.com/office/2011/relationships/chartStyle" Target="style239.xml"/></Relationships>
</file>

<file path=xl/charts/_rels/chart248.xml.rels><?xml version="1.0" encoding="UTF-8" standalone="yes"?>
<Relationships xmlns="http://schemas.openxmlformats.org/package/2006/relationships"><Relationship Id="rId2" Type="http://schemas.microsoft.com/office/2011/relationships/chartColorStyle" Target="colors240.xml"/><Relationship Id="rId1" Type="http://schemas.microsoft.com/office/2011/relationships/chartStyle" Target="style240.xml"/></Relationships>
</file>

<file path=xl/charts/_rels/chart249.xml.rels><?xml version="1.0" encoding="UTF-8" standalone="yes"?>
<Relationships xmlns="http://schemas.openxmlformats.org/package/2006/relationships"><Relationship Id="rId2" Type="http://schemas.microsoft.com/office/2011/relationships/chartColorStyle" Target="colors241.xml"/><Relationship Id="rId1" Type="http://schemas.microsoft.com/office/2011/relationships/chartStyle" Target="style241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250.xml.rels><?xml version="1.0" encoding="UTF-8" standalone="yes"?>
<Relationships xmlns="http://schemas.openxmlformats.org/package/2006/relationships"><Relationship Id="rId2" Type="http://schemas.microsoft.com/office/2011/relationships/chartColorStyle" Target="colors242.xml"/><Relationship Id="rId1" Type="http://schemas.microsoft.com/office/2011/relationships/chartStyle" Target="style242.xml"/></Relationships>
</file>

<file path=xl/charts/_rels/chart251.xml.rels><?xml version="1.0" encoding="UTF-8" standalone="yes"?>
<Relationships xmlns="http://schemas.openxmlformats.org/package/2006/relationships"><Relationship Id="rId2" Type="http://schemas.microsoft.com/office/2011/relationships/chartColorStyle" Target="colors243.xml"/><Relationship Id="rId1" Type="http://schemas.microsoft.com/office/2011/relationships/chartStyle" Target="style243.xml"/></Relationships>
</file>

<file path=xl/charts/_rels/chart252.xml.rels><?xml version="1.0" encoding="UTF-8" standalone="yes"?>
<Relationships xmlns="http://schemas.openxmlformats.org/package/2006/relationships"><Relationship Id="rId2" Type="http://schemas.microsoft.com/office/2011/relationships/chartColorStyle" Target="colors244.xml"/><Relationship Id="rId1" Type="http://schemas.microsoft.com/office/2011/relationships/chartStyle" Target="style244.xml"/></Relationships>
</file>

<file path=xl/charts/_rels/chart253.xml.rels><?xml version="1.0" encoding="UTF-8" standalone="yes"?>
<Relationships xmlns="http://schemas.openxmlformats.org/package/2006/relationships"><Relationship Id="rId2" Type="http://schemas.microsoft.com/office/2011/relationships/chartColorStyle" Target="colors245.xml"/><Relationship Id="rId1" Type="http://schemas.microsoft.com/office/2011/relationships/chartStyle" Target="style245.xml"/></Relationships>
</file>

<file path=xl/charts/_rels/chart254.xml.rels><?xml version="1.0" encoding="UTF-8" standalone="yes"?>
<Relationships xmlns="http://schemas.openxmlformats.org/package/2006/relationships"><Relationship Id="rId2" Type="http://schemas.microsoft.com/office/2011/relationships/chartColorStyle" Target="colors246.xml"/><Relationship Id="rId1" Type="http://schemas.microsoft.com/office/2011/relationships/chartStyle" Target="style246.xml"/></Relationships>
</file>

<file path=xl/charts/_rels/chart255.xml.rels><?xml version="1.0" encoding="UTF-8" standalone="yes"?>
<Relationships xmlns="http://schemas.openxmlformats.org/package/2006/relationships"><Relationship Id="rId2" Type="http://schemas.microsoft.com/office/2011/relationships/chartColorStyle" Target="colors247.xml"/><Relationship Id="rId1" Type="http://schemas.microsoft.com/office/2011/relationships/chartStyle" Target="style247.xml"/></Relationships>
</file>

<file path=xl/charts/_rels/chart256.xml.rels><?xml version="1.0" encoding="UTF-8" standalone="yes"?>
<Relationships xmlns="http://schemas.openxmlformats.org/package/2006/relationships"><Relationship Id="rId2" Type="http://schemas.microsoft.com/office/2011/relationships/chartColorStyle" Target="colors248.xml"/><Relationship Id="rId1" Type="http://schemas.microsoft.com/office/2011/relationships/chartStyle" Target="style248.xml"/></Relationships>
</file>

<file path=xl/charts/_rels/chart257.xml.rels><?xml version="1.0" encoding="UTF-8" standalone="yes"?>
<Relationships xmlns="http://schemas.openxmlformats.org/package/2006/relationships"><Relationship Id="rId2" Type="http://schemas.microsoft.com/office/2011/relationships/chartColorStyle" Target="colors249.xml"/><Relationship Id="rId1" Type="http://schemas.microsoft.com/office/2011/relationships/chartStyle" Target="style249.xml"/></Relationships>
</file>

<file path=xl/charts/_rels/chart258.xml.rels><?xml version="1.0" encoding="UTF-8" standalone="yes"?>
<Relationships xmlns="http://schemas.openxmlformats.org/package/2006/relationships"><Relationship Id="rId2" Type="http://schemas.microsoft.com/office/2011/relationships/chartColorStyle" Target="colors250.xml"/><Relationship Id="rId1" Type="http://schemas.microsoft.com/office/2011/relationships/chartStyle" Target="style250.xml"/></Relationships>
</file>

<file path=xl/charts/_rels/chart259.xml.rels><?xml version="1.0" encoding="UTF-8" standalone="yes"?>
<Relationships xmlns="http://schemas.openxmlformats.org/package/2006/relationships"><Relationship Id="rId2" Type="http://schemas.microsoft.com/office/2011/relationships/chartColorStyle" Target="colors251.xml"/><Relationship Id="rId1" Type="http://schemas.microsoft.com/office/2011/relationships/chartStyle" Target="style251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260.xml.rels><?xml version="1.0" encoding="UTF-8" standalone="yes"?>
<Relationships xmlns="http://schemas.openxmlformats.org/package/2006/relationships"><Relationship Id="rId2" Type="http://schemas.microsoft.com/office/2011/relationships/chartColorStyle" Target="colors252.xml"/><Relationship Id="rId1" Type="http://schemas.microsoft.com/office/2011/relationships/chartStyle" Target="style252.xml"/></Relationships>
</file>

<file path=xl/charts/_rels/chart261.xml.rels><?xml version="1.0" encoding="UTF-8" standalone="yes"?>
<Relationships xmlns="http://schemas.openxmlformats.org/package/2006/relationships"><Relationship Id="rId2" Type="http://schemas.microsoft.com/office/2011/relationships/chartColorStyle" Target="colors253.xml"/><Relationship Id="rId1" Type="http://schemas.microsoft.com/office/2011/relationships/chartStyle" Target="style253.xml"/></Relationships>
</file>

<file path=xl/charts/_rels/chart262.xml.rels><?xml version="1.0" encoding="UTF-8" standalone="yes"?>
<Relationships xmlns="http://schemas.openxmlformats.org/package/2006/relationships"><Relationship Id="rId2" Type="http://schemas.microsoft.com/office/2011/relationships/chartColorStyle" Target="colors254.xml"/><Relationship Id="rId1" Type="http://schemas.microsoft.com/office/2011/relationships/chartStyle" Target="style254.xml"/></Relationships>
</file>

<file path=xl/charts/_rels/chart263.xml.rels><?xml version="1.0" encoding="UTF-8" standalone="yes"?>
<Relationships xmlns="http://schemas.openxmlformats.org/package/2006/relationships"><Relationship Id="rId2" Type="http://schemas.microsoft.com/office/2011/relationships/chartColorStyle" Target="colors255.xml"/><Relationship Id="rId1" Type="http://schemas.microsoft.com/office/2011/relationships/chartStyle" Target="style255.xml"/></Relationships>
</file>

<file path=xl/charts/_rels/chart264.xml.rels><?xml version="1.0" encoding="UTF-8" standalone="yes"?>
<Relationships xmlns="http://schemas.openxmlformats.org/package/2006/relationships"><Relationship Id="rId2" Type="http://schemas.microsoft.com/office/2011/relationships/chartColorStyle" Target="colors256.xml"/><Relationship Id="rId1" Type="http://schemas.microsoft.com/office/2011/relationships/chartStyle" Target="style256.xml"/></Relationships>
</file>

<file path=xl/charts/_rels/chart265.xml.rels><?xml version="1.0" encoding="UTF-8" standalone="yes"?>
<Relationships xmlns="http://schemas.openxmlformats.org/package/2006/relationships"><Relationship Id="rId2" Type="http://schemas.microsoft.com/office/2011/relationships/chartColorStyle" Target="colors257.xml"/><Relationship Id="rId1" Type="http://schemas.microsoft.com/office/2011/relationships/chartStyle" Target="style257.xml"/></Relationships>
</file>

<file path=xl/charts/_rels/chart266.xml.rels><?xml version="1.0" encoding="UTF-8" standalone="yes"?>
<Relationships xmlns="http://schemas.openxmlformats.org/package/2006/relationships"><Relationship Id="rId2" Type="http://schemas.microsoft.com/office/2011/relationships/chartColorStyle" Target="colors258.xml"/><Relationship Id="rId1" Type="http://schemas.microsoft.com/office/2011/relationships/chartStyle" Target="style258.xml"/></Relationships>
</file>

<file path=xl/charts/_rels/chart267.xml.rels><?xml version="1.0" encoding="UTF-8" standalone="yes"?>
<Relationships xmlns="http://schemas.openxmlformats.org/package/2006/relationships"><Relationship Id="rId2" Type="http://schemas.microsoft.com/office/2011/relationships/chartColorStyle" Target="colors259.xml"/><Relationship Id="rId1" Type="http://schemas.microsoft.com/office/2011/relationships/chartStyle" Target="style259.xml"/></Relationships>
</file>

<file path=xl/charts/_rels/chart268.xml.rels><?xml version="1.0" encoding="UTF-8" standalone="yes"?>
<Relationships xmlns="http://schemas.openxmlformats.org/package/2006/relationships"><Relationship Id="rId2" Type="http://schemas.microsoft.com/office/2011/relationships/chartColorStyle" Target="colors260.xml"/><Relationship Id="rId1" Type="http://schemas.microsoft.com/office/2011/relationships/chartStyle" Target="style260.xml"/></Relationships>
</file>

<file path=xl/charts/_rels/chart269.xml.rels><?xml version="1.0" encoding="UTF-8" standalone="yes"?>
<Relationships xmlns="http://schemas.openxmlformats.org/package/2006/relationships"><Relationship Id="rId2" Type="http://schemas.microsoft.com/office/2011/relationships/chartColorStyle" Target="colors261.xml"/><Relationship Id="rId1" Type="http://schemas.microsoft.com/office/2011/relationships/chartStyle" Target="style261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70.xml.rels><?xml version="1.0" encoding="UTF-8" standalone="yes"?>
<Relationships xmlns="http://schemas.openxmlformats.org/package/2006/relationships"><Relationship Id="rId2" Type="http://schemas.microsoft.com/office/2011/relationships/chartColorStyle" Target="colors262.xml"/><Relationship Id="rId1" Type="http://schemas.microsoft.com/office/2011/relationships/chartStyle" Target="style262.xml"/></Relationships>
</file>

<file path=xl/charts/_rels/chart271.xml.rels><?xml version="1.0" encoding="UTF-8" standalone="yes"?>
<Relationships xmlns="http://schemas.openxmlformats.org/package/2006/relationships"><Relationship Id="rId2" Type="http://schemas.microsoft.com/office/2011/relationships/chartColorStyle" Target="colors263.xml"/><Relationship Id="rId1" Type="http://schemas.microsoft.com/office/2011/relationships/chartStyle" Target="style263.xml"/></Relationships>
</file>

<file path=xl/charts/_rels/chart272.xml.rels><?xml version="1.0" encoding="UTF-8" standalone="yes"?>
<Relationships xmlns="http://schemas.openxmlformats.org/package/2006/relationships"><Relationship Id="rId2" Type="http://schemas.microsoft.com/office/2011/relationships/chartColorStyle" Target="colors264.xml"/><Relationship Id="rId1" Type="http://schemas.microsoft.com/office/2011/relationships/chartStyle" Target="style264.xml"/></Relationships>
</file>

<file path=xl/charts/_rels/chart273.xml.rels><?xml version="1.0" encoding="UTF-8" standalone="yes"?>
<Relationships xmlns="http://schemas.openxmlformats.org/package/2006/relationships"><Relationship Id="rId2" Type="http://schemas.microsoft.com/office/2011/relationships/chartColorStyle" Target="colors265.xml"/><Relationship Id="rId1" Type="http://schemas.microsoft.com/office/2011/relationships/chartStyle" Target="style265.xml"/></Relationships>
</file>

<file path=xl/charts/_rels/chart274.xml.rels><?xml version="1.0" encoding="UTF-8" standalone="yes"?>
<Relationships xmlns="http://schemas.openxmlformats.org/package/2006/relationships"><Relationship Id="rId2" Type="http://schemas.microsoft.com/office/2011/relationships/chartColorStyle" Target="colors266.xml"/><Relationship Id="rId1" Type="http://schemas.microsoft.com/office/2011/relationships/chartStyle" Target="style266.xml"/></Relationships>
</file>

<file path=xl/charts/_rels/chart275.xml.rels><?xml version="1.0" encoding="UTF-8" standalone="yes"?>
<Relationships xmlns="http://schemas.openxmlformats.org/package/2006/relationships"><Relationship Id="rId2" Type="http://schemas.microsoft.com/office/2011/relationships/chartColorStyle" Target="colors267.xml"/><Relationship Id="rId1" Type="http://schemas.microsoft.com/office/2011/relationships/chartStyle" Target="style267.xml"/></Relationships>
</file>

<file path=xl/charts/_rels/chart276.xml.rels><?xml version="1.0" encoding="UTF-8" standalone="yes"?>
<Relationships xmlns="http://schemas.openxmlformats.org/package/2006/relationships"><Relationship Id="rId2" Type="http://schemas.microsoft.com/office/2011/relationships/chartColorStyle" Target="colors268.xml"/><Relationship Id="rId1" Type="http://schemas.microsoft.com/office/2011/relationships/chartStyle" Target="style268.xml"/></Relationships>
</file>

<file path=xl/charts/_rels/chart277.xml.rels><?xml version="1.0" encoding="UTF-8" standalone="yes"?>
<Relationships xmlns="http://schemas.openxmlformats.org/package/2006/relationships"><Relationship Id="rId2" Type="http://schemas.microsoft.com/office/2011/relationships/chartColorStyle" Target="colors269.xml"/><Relationship Id="rId1" Type="http://schemas.microsoft.com/office/2011/relationships/chartStyle" Target="style269.xml"/></Relationships>
</file>

<file path=xl/charts/_rels/chart278.xml.rels><?xml version="1.0" encoding="UTF-8" standalone="yes"?>
<Relationships xmlns="http://schemas.openxmlformats.org/package/2006/relationships"><Relationship Id="rId2" Type="http://schemas.microsoft.com/office/2011/relationships/chartColorStyle" Target="colors270.xml"/><Relationship Id="rId1" Type="http://schemas.microsoft.com/office/2011/relationships/chartStyle" Target="style270.xml"/></Relationships>
</file>

<file path=xl/charts/_rels/chart279.xml.rels><?xml version="1.0" encoding="UTF-8" standalone="yes"?>
<Relationships xmlns="http://schemas.openxmlformats.org/package/2006/relationships"><Relationship Id="rId2" Type="http://schemas.microsoft.com/office/2011/relationships/chartColorStyle" Target="colors271.xml"/><Relationship Id="rId1" Type="http://schemas.microsoft.com/office/2011/relationships/chartStyle" Target="style271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80.xml.rels><?xml version="1.0" encoding="UTF-8" standalone="yes"?>
<Relationships xmlns="http://schemas.openxmlformats.org/package/2006/relationships"><Relationship Id="rId2" Type="http://schemas.microsoft.com/office/2011/relationships/chartColorStyle" Target="colors272.xml"/><Relationship Id="rId1" Type="http://schemas.microsoft.com/office/2011/relationships/chartStyle" Target="style272.xml"/></Relationships>
</file>

<file path=xl/charts/_rels/chart281.xml.rels><?xml version="1.0" encoding="UTF-8" standalone="yes"?>
<Relationships xmlns="http://schemas.openxmlformats.org/package/2006/relationships"><Relationship Id="rId2" Type="http://schemas.microsoft.com/office/2011/relationships/chartColorStyle" Target="colors273.xml"/><Relationship Id="rId1" Type="http://schemas.microsoft.com/office/2011/relationships/chartStyle" Target="style273.xml"/></Relationships>
</file>

<file path=xl/charts/_rels/chart282.xml.rels><?xml version="1.0" encoding="UTF-8" standalone="yes"?>
<Relationships xmlns="http://schemas.openxmlformats.org/package/2006/relationships"><Relationship Id="rId2" Type="http://schemas.microsoft.com/office/2011/relationships/chartColorStyle" Target="colors274.xml"/><Relationship Id="rId1" Type="http://schemas.microsoft.com/office/2011/relationships/chartStyle" Target="style274.xml"/></Relationships>
</file>

<file path=xl/charts/_rels/chart283.xml.rels><?xml version="1.0" encoding="UTF-8" standalone="yes"?>
<Relationships xmlns="http://schemas.openxmlformats.org/package/2006/relationships"><Relationship Id="rId2" Type="http://schemas.microsoft.com/office/2011/relationships/chartColorStyle" Target="colors275.xml"/><Relationship Id="rId1" Type="http://schemas.microsoft.com/office/2011/relationships/chartStyle" Target="style275.xml"/></Relationships>
</file>

<file path=xl/charts/_rels/chart284.xml.rels><?xml version="1.0" encoding="UTF-8" standalone="yes"?>
<Relationships xmlns="http://schemas.openxmlformats.org/package/2006/relationships"><Relationship Id="rId2" Type="http://schemas.microsoft.com/office/2011/relationships/chartColorStyle" Target="colors276.xml"/><Relationship Id="rId1" Type="http://schemas.microsoft.com/office/2011/relationships/chartStyle" Target="style276.xml"/></Relationships>
</file>

<file path=xl/charts/_rels/chart285.xml.rels><?xml version="1.0" encoding="UTF-8" standalone="yes"?>
<Relationships xmlns="http://schemas.openxmlformats.org/package/2006/relationships"><Relationship Id="rId2" Type="http://schemas.microsoft.com/office/2011/relationships/chartColorStyle" Target="colors277.xml"/><Relationship Id="rId1" Type="http://schemas.microsoft.com/office/2011/relationships/chartStyle" Target="style277.xml"/></Relationships>
</file>

<file path=xl/charts/_rels/chart286.xml.rels><?xml version="1.0" encoding="UTF-8" standalone="yes"?>
<Relationships xmlns="http://schemas.openxmlformats.org/package/2006/relationships"><Relationship Id="rId2" Type="http://schemas.microsoft.com/office/2011/relationships/chartColorStyle" Target="colors278.xml"/><Relationship Id="rId1" Type="http://schemas.microsoft.com/office/2011/relationships/chartStyle" Target="style278.xml"/></Relationships>
</file>

<file path=xl/charts/_rels/chart287.xml.rels><?xml version="1.0" encoding="UTF-8" standalone="yes"?>
<Relationships xmlns="http://schemas.openxmlformats.org/package/2006/relationships"><Relationship Id="rId2" Type="http://schemas.microsoft.com/office/2011/relationships/chartColorStyle" Target="colors279.xml"/><Relationship Id="rId1" Type="http://schemas.microsoft.com/office/2011/relationships/chartStyle" Target="style279.xml"/></Relationships>
</file>

<file path=xl/charts/_rels/chart288.xml.rels><?xml version="1.0" encoding="UTF-8" standalone="yes"?>
<Relationships xmlns="http://schemas.openxmlformats.org/package/2006/relationships"><Relationship Id="rId2" Type="http://schemas.microsoft.com/office/2011/relationships/chartColorStyle" Target="colors280.xml"/><Relationship Id="rId1" Type="http://schemas.microsoft.com/office/2011/relationships/chartStyle" Target="style280.xml"/></Relationships>
</file>

<file path=xl/charts/_rels/chart289.xml.rels><?xml version="1.0" encoding="UTF-8" standalone="yes"?>
<Relationships xmlns="http://schemas.openxmlformats.org/package/2006/relationships"><Relationship Id="rId2" Type="http://schemas.microsoft.com/office/2011/relationships/chartColorStyle" Target="colors281.xml"/><Relationship Id="rId1" Type="http://schemas.microsoft.com/office/2011/relationships/chartStyle" Target="style281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90.xml.rels><?xml version="1.0" encoding="UTF-8" standalone="yes"?>
<Relationships xmlns="http://schemas.openxmlformats.org/package/2006/relationships"><Relationship Id="rId2" Type="http://schemas.microsoft.com/office/2011/relationships/chartColorStyle" Target="colors282.xml"/><Relationship Id="rId1" Type="http://schemas.microsoft.com/office/2011/relationships/chartStyle" Target="style282.xml"/></Relationships>
</file>

<file path=xl/charts/_rels/chart291.xml.rels><?xml version="1.0" encoding="UTF-8" standalone="yes"?>
<Relationships xmlns="http://schemas.openxmlformats.org/package/2006/relationships"><Relationship Id="rId2" Type="http://schemas.microsoft.com/office/2011/relationships/chartColorStyle" Target="colors283.xml"/><Relationship Id="rId1" Type="http://schemas.microsoft.com/office/2011/relationships/chartStyle" Target="style283.xml"/></Relationships>
</file>

<file path=xl/charts/_rels/chart292.xml.rels><?xml version="1.0" encoding="UTF-8" standalone="yes"?>
<Relationships xmlns="http://schemas.openxmlformats.org/package/2006/relationships"><Relationship Id="rId2" Type="http://schemas.microsoft.com/office/2011/relationships/chartColorStyle" Target="colors284.xml"/><Relationship Id="rId1" Type="http://schemas.microsoft.com/office/2011/relationships/chartStyle" Target="style284.xml"/></Relationships>
</file>

<file path=xl/charts/_rels/chart293.xml.rels><?xml version="1.0" encoding="UTF-8" standalone="yes"?>
<Relationships xmlns="http://schemas.openxmlformats.org/package/2006/relationships"><Relationship Id="rId2" Type="http://schemas.microsoft.com/office/2011/relationships/chartColorStyle" Target="colors285.xml"/><Relationship Id="rId1" Type="http://schemas.microsoft.com/office/2011/relationships/chartStyle" Target="style285.xml"/></Relationships>
</file>

<file path=xl/charts/_rels/chart294.xml.rels><?xml version="1.0" encoding="UTF-8" standalone="yes"?>
<Relationships xmlns="http://schemas.openxmlformats.org/package/2006/relationships"><Relationship Id="rId2" Type="http://schemas.microsoft.com/office/2011/relationships/chartColorStyle" Target="colors286.xml"/><Relationship Id="rId1" Type="http://schemas.microsoft.com/office/2011/relationships/chartStyle" Target="style286.xml"/></Relationships>
</file>

<file path=xl/charts/_rels/chart295.xml.rels><?xml version="1.0" encoding="UTF-8" standalone="yes"?>
<Relationships xmlns="http://schemas.openxmlformats.org/package/2006/relationships"><Relationship Id="rId2" Type="http://schemas.microsoft.com/office/2011/relationships/chartColorStyle" Target="colors287.xml"/><Relationship Id="rId1" Type="http://schemas.microsoft.com/office/2011/relationships/chartStyle" Target="style287.xml"/></Relationships>
</file>

<file path=xl/charts/_rels/chart296.xml.rels><?xml version="1.0" encoding="UTF-8" standalone="yes"?>
<Relationships xmlns="http://schemas.openxmlformats.org/package/2006/relationships"><Relationship Id="rId2" Type="http://schemas.microsoft.com/office/2011/relationships/chartColorStyle" Target="colors288.xml"/><Relationship Id="rId1" Type="http://schemas.microsoft.com/office/2011/relationships/chartStyle" Target="style288.xml"/></Relationships>
</file>

<file path=xl/charts/_rels/chart297.xml.rels><?xml version="1.0" encoding="UTF-8" standalone="yes"?>
<Relationships xmlns="http://schemas.openxmlformats.org/package/2006/relationships"><Relationship Id="rId2" Type="http://schemas.microsoft.com/office/2011/relationships/chartColorStyle" Target="colors289.xml"/><Relationship Id="rId1" Type="http://schemas.microsoft.com/office/2011/relationships/chartStyle" Target="style289.xml"/></Relationships>
</file>

<file path=xl/charts/_rels/chart298.xml.rels><?xml version="1.0" encoding="UTF-8" standalone="yes"?>
<Relationships xmlns="http://schemas.openxmlformats.org/package/2006/relationships"><Relationship Id="rId2" Type="http://schemas.microsoft.com/office/2011/relationships/chartColorStyle" Target="colors290.xml"/><Relationship Id="rId1" Type="http://schemas.microsoft.com/office/2011/relationships/chartStyle" Target="style290.xml"/></Relationships>
</file>

<file path=xl/charts/_rels/chart299.xml.rels><?xml version="1.0" encoding="UTF-8" standalone="yes"?>
<Relationships xmlns="http://schemas.openxmlformats.org/package/2006/relationships"><Relationship Id="rId2" Type="http://schemas.microsoft.com/office/2011/relationships/chartColorStyle" Target="colors291.xml"/><Relationship Id="rId1" Type="http://schemas.microsoft.com/office/2011/relationships/chartStyle" Target="style291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300.xml.rels><?xml version="1.0" encoding="UTF-8" standalone="yes"?>
<Relationships xmlns="http://schemas.openxmlformats.org/package/2006/relationships"><Relationship Id="rId2" Type="http://schemas.microsoft.com/office/2011/relationships/chartColorStyle" Target="colors292.xml"/><Relationship Id="rId1" Type="http://schemas.microsoft.com/office/2011/relationships/chartStyle" Target="style292.xml"/></Relationships>
</file>

<file path=xl/charts/_rels/chart301.xml.rels><?xml version="1.0" encoding="UTF-8" standalone="yes"?>
<Relationships xmlns="http://schemas.openxmlformats.org/package/2006/relationships"><Relationship Id="rId2" Type="http://schemas.microsoft.com/office/2011/relationships/chartColorStyle" Target="colors293.xml"/><Relationship Id="rId1" Type="http://schemas.microsoft.com/office/2011/relationships/chartStyle" Target="style293.xml"/></Relationships>
</file>

<file path=xl/charts/_rels/chart302.xml.rels><?xml version="1.0" encoding="UTF-8" standalone="yes"?>
<Relationships xmlns="http://schemas.openxmlformats.org/package/2006/relationships"><Relationship Id="rId2" Type="http://schemas.microsoft.com/office/2011/relationships/chartColorStyle" Target="colors294.xml"/><Relationship Id="rId1" Type="http://schemas.microsoft.com/office/2011/relationships/chartStyle" Target="style294.xml"/></Relationships>
</file>

<file path=xl/charts/_rels/chart303.xml.rels><?xml version="1.0" encoding="UTF-8" standalone="yes"?>
<Relationships xmlns="http://schemas.openxmlformats.org/package/2006/relationships"><Relationship Id="rId2" Type="http://schemas.microsoft.com/office/2011/relationships/chartColorStyle" Target="colors295.xml"/><Relationship Id="rId1" Type="http://schemas.microsoft.com/office/2011/relationships/chartStyle" Target="style295.xml"/></Relationships>
</file>

<file path=xl/charts/_rels/chart304.xml.rels><?xml version="1.0" encoding="UTF-8" standalone="yes"?>
<Relationships xmlns="http://schemas.openxmlformats.org/package/2006/relationships"><Relationship Id="rId2" Type="http://schemas.microsoft.com/office/2011/relationships/chartColorStyle" Target="colors296.xml"/><Relationship Id="rId1" Type="http://schemas.microsoft.com/office/2011/relationships/chartStyle" Target="style296.xml"/></Relationships>
</file>

<file path=xl/charts/_rels/chart305.xml.rels><?xml version="1.0" encoding="UTF-8" standalone="yes"?>
<Relationships xmlns="http://schemas.openxmlformats.org/package/2006/relationships"><Relationship Id="rId2" Type="http://schemas.microsoft.com/office/2011/relationships/chartColorStyle" Target="colors297.xml"/><Relationship Id="rId1" Type="http://schemas.microsoft.com/office/2011/relationships/chartStyle" Target="style297.xml"/></Relationships>
</file>

<file path=xl/charts/_rels/chart306.xml.rels><?xml version="1.0" encoding="UTF-8" standalone="yes"?>
<Relationships xmlns="http://schemas.openxmlformats.org/package/2006/relationships"><Relationship Id="rId2" Type="http://schemas.microsoft.com/office/2011/relationships/chartColorStyle" Target="colors298.xml"/><Relationship Id="rId1" Type="http://schemas.microsoft.com/office/2011/relationships/chartStyle" Target="style298.xml"/></Relationships>
</file>

<file path=xl/charts/_rels/chart307.xml.rels><?xml version="1.0" encoding="UTF-8" standalone="yes"?>
<Relationships xmlns="http://schemas.openxmlformats.org/package/2006/relationships"><Relationship Id="rId2" Type="http://schemas.microsoft.com/office/2011/relationships/chartColorStyle" Target="colors299.xml"/><Relationship Id="rId1" Type="http://schemas.microsoft.com/office/2011/relationships/chartStyle" Target="style299.xml"/></Relationships>
</file>

<file path=xl/charts/_rels/chart308.xml.rels><?xml version="1.0" encoding="UTF-8" standalone="yes"?>
<Relationships xmlns="http://schemas.openxmlformats.org/package/2006/relationships"><Relationship Id="rId2" Type="http://schemas.microsoft.com/office/2011/relationships/chartColorStyle" Target="colors300.xml"/><Relationship Id="rId1" Type="http://schemas.microsoft.com/office/2011/relationships/chartStyle" Target="style300.xml"/></Relationships>
</file>

<file path=xl/charts/_rels/chart309.xml.rels><?xml version="1.0" encoding="UTF-8" standalone="yes"?>
<Relationships xmlns="http://schemas.openxmlformats.org/package/2006/relationships"><Relationship Id="rId2" Type="http://schemas.microsoft.com/office/2011/relationships/chartColorStyle" Target="colors301.xml"/><Relationship Id="rId1" Type="http://schemas.microsoft.com/office/2011/relationships/chartStyle" Target="style301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310.xml.rels><?xml version="1.0" encoding="UTF-8" standalone="yes"?>
<Relationships xmlns="http://schemas.openxmlformats.org/package/2006/relationships"><Relationship Id="rId2" Type="http://schemas.microsoft.com/office/2011/relationships/chartColorStyle" Target="colors302.xml"/><Relationship Id="rId1" Type="http://schemas.microsoft.com/office/2011/relationships/chartStyle" Target="style302.xml"/></Relationships>
</file>

<file path=xl/charts/_rels/chart311.xml.rels><?xml version="1.0" encoding="UTF-8" standalone="yes"?>
<Relationships xmlns="http://schemas.openxmlformats.org/package/2006/relationships"><Relationship Id="rId2" Type="http://schemas.microsoft.com/office/2011/relationships/chartColorStyle" Target="colors303.xml"/><Relationship Id="rId1" Type="http://schemas.microsoft.com/office/2011/relationships/chartStyle" Target="style303.xml"/></Relationships>
</file>

<file path=xl/charts/_rels/chart312.xml.rels><?xml version="1.0" encoding="UTF-8" standalone="yes"?>
<Relationships xmlns="http://schemas.openxmlformats.org/package/2006/relationships"><Relationship Id="rId2" Type="http://schemas.microsoft.com/office/2011/relationships/chartColorStyle" Target="colors304.xml"/><Relationship Id="rId1" Type="http://schemas.microsoft.com/office/2011/relationships/chartStyle" Target="style304.xml"/></Relationships>
</file>

<file path=xl/charts/_rels/chart313.xml.rels><?xml version="1.0" encoding="UTF-8" standalone="yes"?>
<Relationships xmlns="http://schemas.openxmlformats.org/package/2006/relationships"><Relationship Id="rId2" Type="http://schemas.microsoft.com/office/2011/relationships/chartColorStyle" Target="colors305.xml"/><Relationship Id="rId1" Type="http://schemas.microsoft.com/office/2011/relationships/chartStyle" Target="style305.xml"/></Relationships>
</file>

<file path=xl/charts/_rels/chart314.xml.rels><?xml version="1.0" encoding="UTF-8" standalone="yes"?>
<Relationships xmlns="http://schemas.openxmlformats.org/package/2006/relationships"><Relationship Id="rId2" Type="http://schemas.microsoft.com/office/2011/relationships/chartColorStyle" Target="colors306.xml"/><Relationship Id="rId1" Type="http://schemas.microsoft.com/office/2011/relationships/chartStyle" Target="style306.xml"/></Relationships>
</file>

<file path=xl/charts/_rels/chart315.xml.rels><?xml version="1.0" encoding="UTF-8" standalone="yes"?>
<Relationships xmlns="http://schemas.openxmlformats.org/package/2006/relationships"><Relationship Id="rId2" Type="http://schemas.microsoft.com/office/2011/relationships/chartColorStyle" Target="colors307.xml"/><Relationship Id="rId1" Type="http://schemas.microsoft.com/office/2011/relationships/chartStyle" Target="style307.xml"/></Relationships>
</file>

<file path=xl/charts/_rels/chart316.xml.rels><?xml version="1.0" encoding="UTF-8" standalone="yes"?>
<Relationships xmlns="http://schemas.openxmlformats.org/package/2006/relationships"><Relationship Id="rId2" Type="http://schemas.microsoft.com/office/2011/relationships/chartColorStyle" Target="colors308.xml"/><Relationship Id="rId1" Type="http://schemas.microsoft.com/office/2011/relationships/chartStyle" Target="style308.xml"/></Relationships>
</file>

<file path=xl/charts/_rels/chart317.xml.rels><?xml version="1.0" encoding="UTF-8" standalone="yes"?>
<Relationships xmlns="http://schemas.openxmlformats.org/package/2006/relationships"><Relationship Id="rId2" Type="http://schemas.microsoft.com/office/2011/relationships/chartColorStyle" Target="colors309.xml"/><Relationship Id="rId1" Type="http://schemas.microsoft.com/office/2011/relationships/chartStyle" Target="style309.xml"/></Relationships>
</file>

<file path=xl/charts/_rels/chart318.xml.rels><?xml version="1.0" encoding="UTF-8" standalone="yes"?>
<Relationships xmlns="http://schemas.openxmlformats.org/package/2006/relationships"><Relationship Id="rId2" Type="http://schemas.microsoft.com/office/2011/relationships/chartColorStyle" Target="colors310.xml"/><Relationship Id="rId1" Type="http://schemas.microsoft.com/office/2011/relationships/chartStyle" Target="style310.xml"/></Relationships>
</file>

<file path=xl/charts/_rels/chart319.xml.rels><?xml version="1.0" encoding="UTF-8" standalone="yes"?>
<Relationships xmlns="http://schemas.openxmlformats.org/package/2006/relationships"><Relationship Id="rId2" Type="http://schemas.microsoft.com/office/2011/relationships/chartColorStyle" Target="colors311.xml"/><Relationship Id="rId1" Type="http://schemas.microsoft.com/office/2011/relationships/chartStyle" Target="style311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320.xml.rels><?xml version="1.0" encoding="UTF-8" standalone="yes"?>
<Relationships xmlns="http://schemas.openxmlformats.org/package/2006/relationships"><Relationship Id="rId2" Type="http://schemas.microsoft.com/office/2011/relationships/chartColorStyle" Target="colors312.xml"/><Relationship Id="rId1" Type="http://schemas.microsoft.com/office/2011/relationships/chartStyle" Target="style312.xml"/></Relationships>
</file>

<file path=xl/charts/_rels/chart321.xml.rels><?xml version="1.0" encoding="UTF-8" standalone="yes"?>
<Relationships xmlns="http://schemas.openxmlformats.org/package/2006/relationships"><Relationship Id="rId2" Type="http://schemas.microsoft.com/office/2011/relationships/chartColorStyle" Target="colors313.xml"/><Relationship Id="rId1" Type="http://schemas.microsoft.com/office/2011/relationships/chartStyle" Target="style313.xml"/></Relationships>
</file>

<file path=xl/charts/_rels/chart322.xml.rels><?xml version="1.0" encoding="UTF-8" standalone="yes"?>
<Relationships xmlns="http://schemas.openxmlformats.org/package/2006/relationships"><Relationship Id="rId2" Type="http://schemas.microsoft.com/office/2011/relationships/chartColorStyle" Target="colors314.xml"/><Relationship Id="rId1" Type="http://schemas.microsoft.com/office/2011/relationships/chartStyle" Target="style314.xml"/></Relationships>
</file>

<file path=xl/charts/_rels/chart323.xml.rels><?xml version="1.0" encoding="UTF-8" standalone="yes"?>
<Relationships xmlns="http://schemas.openxmlformats.org/package/2006/relationships"><Relationship Id="rId2" Type="http://schemas.microsoft.com/office/2011/relationships/chartColorStyle" Target="colors315.xml"/><Relationship Id="rId1" Type="http://schemas.microsoft.com/office/2011/relationships/chartStyle" Target="style315.xml"/></Relationships>
</file>

<file path=xl/charts/_rels/chart324.xml.rels><?xml version="1.0" encoding="UTF-8" standalone="yes"?>
<Relationships xmlns="http://schemas.openxmlformats.org/package/2006/relationships"><Relationship Id="rId2" Type="http://schemas.microsoft.com/office/2011/relationships/chartColorStyle" Target="colors316.xml"/><Relationship Id="rId1" Type="http://schemas.microsoft.com/office/2011/relationships/chartStyle" Target="style316.xml"/></Relationships>
</file>

<file path=xl/charts/_rels/chart325.xml.rels><?xml version="1.0" encoding="UTF-8" standalone="yes"?>
<Relationships xmlns="http://schemas.openxmlformats.org/package/2006/relationships"><Relationship Id="rId2" Type="http://schemas.microsoft.com/office/2011/relationships/chartColorStyle" Target="colors317.xml"/><Relationship Id="rId1" Type="http://schemas.microsoft.com/office/2011/relationships/chartStyle" Target="style317.xml"/></Relationships>
</file>

<file path=xl/charts/_rels/chart326.xml.rels><?xml version="1.0" encoding="UTF-8" standalone="yes"?>
<Relationships xmlns="http://schemas.openxmlformats.org/package/2006/relationships"><Relationship Id="rId2" Type="http://schemas.microsoft.com/office/2011/relationships/chartColorStyle" Target="colors318.xml"/><Relationship Id="rId1" Type="http://schemas.microsoft.com/office/2011/relationships/chartStyle" Target="style318.xml"/></Relationships>
</file>

<file path=xl/charts/_rels/chart327.xml.rels><?xml version="1.0" encoding="UTF-8" standalone="yes"?>
<Relationships xmlns="http://schemas.openxmlformats.org/package/2006/relationships"><Relationship Id="rId2" Type="http://schemas.microsoft.com/office/2011/relationships/chartColorStyle" Target="colors319.xml"/><Relationship Id="rId1" Type="http://schemas.microsoft.com/office/2011/relationships/chartStyle" Target="style319.xml"/></Relationships>
</file>

<file path=xl/charts/_rels/chart328.xml.rels><?xml version="1.0" encoding="UTF-8" standalone="yes"?>
<Relationships xmlns="http://schemas.openxmlformats.org/package/2006/relationships"><Relationship Id="rId2" Type="http://schemas.microsoft.com/office/2011/relationships/chartColorStyle" Target="colors320.xml"/><Relationship Id="rId1" Type="http://schemas.microsoft.com/office/2011/relationships/chartStyle" Target="style320.xml"/></Relationships>
</file>

<file path=xl/charts/_rels/chart329.xml.rels><?xml version="1.0" encoding="UTF-8" standalone="yes"?>
<Relationships xmlns="http://schemas.openxmlformats.org/package/2006/relationships"><Relationship Id="rId2" Type="http://schemas.microsoft.com/office/2011/relationships/chartColorStyle" Target="colors321.xml"/><Relationship Id="rId1" Type="http://schemas.microsoft.com/office/2011/relationships/chartStyle" Target="style321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330.xml.rels><?xml version="1.0" encoding="UTF-8" standalone="yes"?>
<Relationships xmlns="http://schemas.openxmlformats.org/package/2006/relationships"><Relationship Id="rId2" Type="http://schemas.microsoft.com/office/2011/relationships/chartColorStyle" Target="colors322.xml"/><Relationship Id="rId1" Type="http://schemas.microsoft.com/office/2011/relationships/chartStyle" Target="style322.xml"/></Relationships>
</file>

<file path=xl/charts/_rels/chart331.xml.rels><?xml version="1.0" encoding="UTF-8" standalone="yes"?>
<Relationships xmlns="http://schemas.openxmlformats.org/package/2006/relationships"><Relationship Id="rId2" Type="http://schemas.microsoft.com/office/2011/relationships/chartColorStyle" Target="colors323.xml"/><Relationship Id="rId1" Type="http://schemas.microsoft.com/office/2011/relationships/chartStyle" Target="style323.xml"/></Relationships>
</file>

<file path=xl/charts/_rels/chart332.xml.rels><?xml version="1.0" encoding="UTF-8" standalone="yes"?>
<Relationships xmlns="http://schemas.openxmlformats.org/package/2006/relationships"><Relationship Id="rId2" Type="http://schemas.microsoft.com/office/2011/relationships/chartColorStyle" Target="colors324.xml"/><Relationship Id="rId1" Type="http://schemas.microsoft.com/office/2011/relationships/chartStyle" Target="style324.xml"/></Relationships>
</file>

<file path=xl/charts/_rels/chart333.xml.rels><?xml version="1.0" encoding="UTF-8" standalone="yes"?>
<Relationships xmlns="http://schemas.openxmlformats.org/package/2006/relationships"><Relationship Id="rId2" Type="http://schemas.microsoft.com/office/2011/relationships/chartColorStyle" Target="colors325.xml"/><Relationship Id="rId1" Type="http://schemas.microsoft.com/office/2011/relationships/chartStyle" Target="style325.xml"/></Relationships>
</file>

<file path=xl/charts/_rels/chart334.xml.rels><?xml version="1.0" encoding="UTF-8" standalone="yes"?>
<Relationships xmlns="http://schemas.openxmlformats.org/package/2006/relationships"><Relationship Id="rId2" Type="http://schemas.microsoft.com/office/2011/relationships/chartColorStyle" Target="colors326.xml"/><Relationship Id="rId1" Type="http://schemas.microsoft.com/office/2011/relationships/chartStyle" Target="style326.xml"/></Relationships>
</file>

<file path=xl/charts/_rels/chart335.xml.rels><?xml version="1.0" encoding="UTF-8" standalone="yes"?>
<Relationships xmlns="http://schemas.openxmlformats.org/package/2006/relationships"><Relationship Id="rId2" Type="http://schemas.microsoft.com/office/2011/relationships/chartColorStyle" Target="colors327.xml"/><Relationship Id="rId1" Type="http://schemas.microsoft.com/office/2011/relationships/chartStyle" Target="style327.xml"/></Relationships>
</file>

<file path=xl/charts/_rels/chart336.xml.rels><?xml version="1.0" encoding="UTF-8" standalone="yes"?>
<Relationships xmlns="http://schemas.openxmlformats.org/package/2006/relationships"><Relationship Id="rId2" Type="http://schemas.microsoft.com/office/2011/relationships/chartColorStyle" Target="colors328.xml"/><Relationship Id="rId1" Type="http://schemas.microsoft.com/office/2011/relationships/chartStyle" Target="style328.xml"/></Relationships>
</file>

<file path=xl/charts/_rels/chart337.xml.rels><?xml version="1.0" encoding="UTF-8" standalone="yes"?>
<Relationships xmlns="http://schemas.openxmlformats.org/package/2006/relationships"><Relationship Id="rId2" Type="http://schemas.microsoft.com/office/2011/relationships/chartColorStyle" Target="colors329.xml"/><Relationship Id="rId1" Type="http://schemas.microsoft.com/office/2011/relationships/chartStyle" Target="style329.xml"/></Relationships>
</file>

<file path=xl/charts/_rels/chart338.xml.rels><?xml version="1.0" encoding="UTF-8" standalone="yes"?>
<Relationships xmlns="http://schemas.openxmlformats.org/package/2006/relationships"><Relationship Id="rId2" Type="http://schemas.microsoft.com/office/2011/relationships/chartColorStyle" Target="colors330.xml"/><Relationship Id="rId1" Type="http://schemas.microsoft.com/office/2011/relationships/chartStyle" Target="style330.xml"/></Relationships>
</file>

<file path=xl/charts/_rels/chart339.xml.rels><?xml version="1.0" encoding="UTF-8" standalone="yes"?>
<Relationships xmlns="http://schemas.openxmlformats.org/package/2006/relationships"><Relationship Id="rId2" Type="http://schemas.microsoft.com/office/2011/relationships/chartColorStyle" Target="colors331.xml"/><Relationship Id="rId1" Type="http://schemas.microsoft.com/office/2011/relationships/chartStyle" Target="style331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340.xml.rels><?xml version="1.0" encoding="UTF-8" standalone="yes"?>
<Relationships xmlns="http://schemas.openxmlformats.org/package/2006/relationships"><Relationship Id="rId2" Type="http://schemas.microsoft.com/office/2011/relationships/chartColorStyle" Target="colors332.xml"/><Relationship Id="rId1" Type="http://schemas.microsoft.com/office/2011/relationships/chartStyle" Target="style332.xml"/></Relationships>
</file>

<file path=xl/charts/_rels/chart341.xml.rels><?xml version="1.0" encoding="UTF-8" standalone="yes"?>
<Relationships xmlns="http://schemas.openxmlformats.org/package/2006/relationships"><Relationship Id="rId2" Type="http://schemas.microsoft.com/office/2011/relationships/chartColorStyle" Target="colors333.xml"/><Relationship Id="rId1" Type="http://schemas.microsoft.com/office/2011/relationships/chartStyle" Target="style333.xml"/></Relationships>
</file>

<file path=xl/charts/_rels/chart342.xml.rels><?xml version="1.0" encoding="UTF-8" standalone="yes"?>
<Relationships xmlns="http://schemas.openxmlformats.org/package/2006/relationships"><Relationship Id="rId2" Type="http://schemas.microsoft.com/office/2011/relationships/chartColorStyle" Target="colors334.xml"/><Relationship Id="rId1" Type="http://schemas.microsoft.com/office/2011/relationships/chartStyle" Target="style334.xml"/></Relationships>
</file>

<file path=xl/charts/_rels/chart343.xml.rels><?xml version="1.0" encoding="UTF-8" standalone="yes"?>
<Relationships xmlns="http://schemas.openxmlformats.org/package/2006/relationships"><Relationship Id="rId2" Type="http://schemas.microsoft.com/office/2011/relationships/chartColorStyle" Target="colors335.xml"/><Relationship Id="rId1" Type="http://schemas.microsoft.com/office/2011/relationships/chartStyle" Target="style335.xml"/></Relationships>
</file>

<file path=xl/charts/_rels/chart344.xml.rels><?xml version="1.0" encoding="UTF-8" standalone="yes"?>
<Relationships xmlns="http://schemas.openxmlformats.org/package/2006/relationships"><Relationship Id="rId2" Type="http://schemas.microsoft.com/office/2011/relationships/chartColorStyle" Target="colors336.xml"/><Relationship Id="rId1" Type="http://schemas.microsoft.com/office/2011/relationships/chartStyle" Target="style336.xml"/></Relationships>
</file>

<file path=xl/charts/_rels/chart345.xml.rels><?xml version="1.0" encoding="UTF-8" standalone="yes"?>
<Relationships xmlns="http://schemas.openxmlformats.org/package/2006/relationships"><Relationship Id="rId2" Type="http://schemas.microsoft.com/office/2011/relationships/chartColorStyle" Target="colors337.xml"/><Relationship Id="rId1" Type="http://schemas.microsoft.com/office/2011/relationships/chartStyle" Target="style337.xml"/></Relationships>
</file>

<file path=xl/charts/_rels/chart346.xml.rels><?xml version="1.0" encoding="UTF-8" standalone="yes"?>
<Relationships xmlns="http://schemas.openxmlformats.org/package/2006/relationships"><Relationship Id="rId2" Type="http://schemas.microsoft.com/office/2011/relationships/chartColorStyle" Target="colors338.xml"/><Relationship Id="rId1" Type="http://schemas.microsoft.com/office/2011/relationships/chartStyle" Target="style338.xml"/></Relationships>
</file>

<file path=xl/charts/_rels/chart347.xml.rels><?xml version="1.0" encoding="UTF-8" standalone="yes"?>
<Relationships xmlns="http://schemas.openxmlformats.org/package/2006/relationships"><Relationship Id="rId2" Type="http://schemas.microsoft.com/office/2011/relationships/chartColorStyle" Target="colors339.xml"/><Relationship Id="rId1" Type="http://schemas.microsoft.com/office/2011/relationships/chartStyle" Target="style339.xml"/></Relationships>
</file>

<file path=xl/charts/_rels/chart348.xml.rels><?xml version="1.0" encoding="UTF-8" standalone="yes"?>
<Relationships xmlns="http://schemas.openxmlformats.org/package/2006/relationships"><Relationship Id="rId2" Type="http://schemas.microsoft.com/office/2011/relationships/chartColorStyle" Target="colors340.xml"/><Relationship Id="rId1" Type="http://schemas.microsoft.com/office/2011/relationships/chartStyle" Target="style340.xml"/></Relationships>
</file>

<file path=xl/charts/_rels/chart349.xml.rels><?xml version="1.0" encoding="UTF-8" standalone="yes"?>
<Relationships xmlns="http://schemas.openxmlformats.org/package/2006/relationships"><Relationship Id="rId2" Type="http://schemas.microsoft.com/office/2011/relationships/chartColorStyle" Target="colors341.xml"/><Relationship Id="rId1" Type="http://schemas.microsoft.com/office/2011/relationships/chartStyle" Target="style341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350.xml.rels><?xml version="1.0" encoding="UTF-8" standalone="yes"?>
<Relationships xmlns="http://schemas.openxmlformats.org/package/2006/relationships"><Relationship Id="rId2" Type="http://schemas.microsoft.com/office/2011/relationships/chartColorStyle" Target="colors342.xml"/><Relationship Id="rId1" Type="http://schemas.microsoft.com/office/2011/relationships/chartStyle" Target="style342.xml"/></Relationships>
</file>

<file path=xl/charts/_rels/chart351.xml.rels><?xml version="1.0" encoding="UTF-8" standalone="yes"?>
<Relationships xmlns="http://schemas.openxmlformats.org/package/2006/relationships"><Relationship Id="rId2" Type="http://schemas.microsoft.com/office/2011/relationships/chartColorStyle" Target="colors343.xml"/><Relationship Id="rId1" Type="http://schemas.microsoft.com/office/2011/relationships/chartStyle" Target="style343.xml"/></Relationships>
</file>

<file path=xl/charts/_rels/chart352.xml.rels><?xml version="1.0" encoding="UTF-8" standalone="yes"?>
<Relationships xmlns="http://schemas.openxmlformats.org/package/2006/relationships"><Relationship Id="rId2" Type="http://schemas.microsoft.com/office/2011/relationships/chartColorStyle" Target="colors344.xml"/><Relationship Id="rId1" Type="http://schemas.microsoft.com/office/2011/relationships/chartStyle" Target="style344.xml"/></Relationships>
</file>

<file path=xl/charts/_rels/chart353.xml.rels><?xml version="1.0" encoding="UTF-8" standalone="yes"?>
<Relationships xmlns="http://schemas.openxmlformats.org/package/2006/relationships"><Relationship Id="rId2" Type="http://schemas.microsoft.com/office/2011/relationships/chartColorStyle" Target="colors345.xml"/><Relationship Id="rId1" Type="http://schemas.microsoft.com/office/2011/relationships/chartStyle" Target="style345.xml"/></Relationships>
</file>

<file path=xl/charts/_rels/chart354.xml.rels><?xml version="1.0" encoding="UTF-8" standalone="yes"?>
<Relationships xmlns="http://schemas.openxmlformats.org/package/2006/relationships"><Relationship Id="rId2" Type="http://schemas.microsoft.com/office/2011/relationships/chartColorStyle" Target="colors346.xml"/><Relationship Id="rId1" Type="http://schemas.microsoft.com/office/2011/relationships/chartStyle" Target="style346.xml"/></Relationships>
</file>

<file path=xl/charts/_rels/chart355.xml.rels><?xml version="1.0" encoding="UTF-8" standalone="yes"?>
<Relationships xmlns="http://schemas.openxmlformats.org/package/2006/relationships"><Relationship Id="rId2" Type="http://schemas.microsoft.com/office/2011/relationships/chartColorStyle" Target="colors347.xml"/><Relationship Id="rId1" Type="http://schemas.microsoft.com/office/2011/relationships/chartStyle" Target="style347.xml"/></Relationships>
</file>

<file path=xl/charts/_rels/chart356.xml.rels><?xml version="1.0" encoding="UTF-8" standalone="yes"?>
<Relationships xmlns="http://schemas.openxmlformats.org/package/2006/relationships"><Relationship Id="rId2" Type="http://schemas.microsoft.com/office/2011/relationships/chartColorStyle" Target="colors348.xml"/><Relationship Id="rId1" Type="http://schemas.microsoft.com/office/2011/relationships/chartStyle" Target="style348.xml"/></Relationships>
</file>

<file path=xl/charts/_rels/chart357.xml.rels><?xml version="1.0" encoding="UTF-8" standalone="yes"?>
<Relationships xmlns="http://schemas.openxmlformats.org/package/2006/relationships"><Relationship Id="rId2" Type="http://schemas.microsoft.com/office/2011/relationships/chartColorStyle" Target="colors349.xml"/><Relationship Id="rId1" Type="http://schemas.microsoft.com/office/2011/relationships/chartStyle" Target="style349.xml"/></Relationships>
</file>

<file path=xl/charts/_rels/chart358.xml.rels><?xml version="1.0" encoding="UTF-8" standalone="yes"?>
<Relationships xmlns="http://schemas.openxmlformats.org/package/2006/relationships"><Relationship Id="rId2" Type="http://schemas.microsoft.com/office/2011/relationships/chartColorStyle" Target="colors350.xml"/><Relationship Id="rId1" Type="http://schemas.microsoft.com/office/2011/relationships/chartStyle" Target="style350.xml"/></Relationships>
</file>

<file path=xl/charts/_rels/chart359.xml.rels><?xml version="1.0" encoding="UTF-8" standalone="yes"?>
<Relationships xmlns="http://schemas.openxmlformats.org/package/2006/relationships"><Relationship Id="rId2" Type="http://schemas.microsoft.com/office/2011/relationships/chartColorStyle" Target="colors351.xml"/><Relationship Id="rId1" Type="http://schemas.microsoft.com/office/2011/relationships/chartStyle" Target="style351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360.xml.rels><?xml version="1.0" encoding="UTF-8" standalone="yes"?>
<Relationships xmlns="http://schemas.openxmlformats.org/package/2006/relationships"><Relationship Id="rId2" Type="http://schemas.microsoft.com/office/2011/relationships/chartColorStyle" Target="colors352.xml"/><Relationship Id="rId1" Type="http://schemas.microsoft.com/office/2011/relationships/chartStyle" Target="style352.xml"/></Relationships>
</file>

<file path=xl/charts/_rels/chart361.xml.rels><?xml version="1.0" encoding="UTF-8" standalone="yes"?>
<Relationships xmlns="http://schemas.openxmlformats.org/package/2006/relationships"><Relationship Id="rId2" Type="http://schemas.microsoft.com/office/2011/relationships/chartColorStyle" Target="colors353.xml"/><Relationship Id="rId1" Type="http://schemas.microsoft.com/office/2011/relationships/chartStyle" Target="style353.xml"/></Relationships>
</file>

<file path=xl/charts/_rels/chart362.xml.rels><?xml version="1.0" encoding="UTF-8" standalone="yes"?>
<Relationships xmlns="http://schemas.openxmlformats.org/package/2006/relationships"><Relationship Id="rId2" Type="http://schemas.microsoft.com/office/2011/relationships/chartColorStyle" Target="colors354.xml"/><Relationship Id="rId1" Type="http://schemas.microsoft.com/office/2011/relationships/chartStyle" Target="style354.xml"/></Relationships>
</file>

<file path=xl/charts/_rels/chart363.xml.rels><?xml version="1.0" encoding="UTF-8" standalone="yes"?>
<Relationships xmlns="http://schemas.openxmlformats.org/package/2006/relationships"><Relationship Id="rId2" Type="http://schemas.microsoft.com/office/2011/relationships/chartColorStyle" Target="colors355.xml"/><Relationship Id="rId1" Type="http://schemas.microsoft.com/office/2011/relationships/chartStyle" Target="style355.xml"/></Relationships>
</file>

<file path=xl/charts/_rels/chart364.xml.rels><?xml version="1.0" encoding="UTF-8" standalone="yes"?>
<Relationships xmlns="http://schemas.openxmlformats.org/package/2006/relationships"><Relationship Id="rId2" Type="http://schemas.microsoft.com/office/2011/relationships/chartColorStyle" Target="colors356.xml"/><Relationship Id="rId1" Type="http://schemas.microsoft.com/office/2011/relationships/chartStyle" Target="style356.xml"/></Relationships>
</file>

<file path=xl/charts/_rels/chart365.xml.rels><?xml version="1.0" encoding="UTF-8" standalone="yes"?>
<Relationships xmlns="http://schemas.openxmlformats.org/package/2006/relationships"><Relationship Id="rId2" Type="http://schemas.microsoft.com/office/2011/relationships/chartColorStyle" Target="colors357.xml"/><Relationship Id="rId1" Type="http://schemas.microsoft.com/office/2011/relationships/chartStyle" Target="style357.xml"/></Relationships>
</file>

<file path=xl/charts/_rels/chart366.xml.rels><?xml version="1.0" encoding="UTF-8" standalone="yes"?>
<Relationships xmlns="http://schemas.openxmlformats.org/package/2006/relationships"><Relationship Id="rId2" Type="http://schemas.microsoft.com/office/2011/relationships/chartColorStyle" Target="colors358.xml"/><Relationship Id="rId1" Type="http://schemas.microsoft.com/office/2011/relationships/chartStyle" Target="style358.xml"/></Relationships>
</file>

<file path=xl/charts/_rels/chart367.xml.rels><?xml version="1.0" encoding="UTF-8" standalone="yes"?>
<Relationships xmlns="http://schemas.openxmlformats.org/package/2006/relationships"><Relationship Id="rId2" Type="http://schemas.microsoft.com/office/2011/relationships/chartColorStyle" Target="colors359.xml"/><Relationship Id="rId1" Type="http://schemas.microsoft.com/office/2011/relationships/chartStyle" Target="style359.xml"/></Relationships>
</file>

<file path=xl/charts/_rels/chart368.xml.rels><?xml version="1.0" encoding="UTF-8" standalone="yes"?>
<Relationships xmlns="http://schemas.openxmlformats.org/package/2006/relationships"><Relationship Id="rId2" Type="http://schemas.microsoft.com/office/2011/relationships/chartColorStyle" Target="colors360.xml"/><Relationship Id="rId1" Type="http://schemas.microsoft.com/office/2011/relationships/chartStyle" Target="style360.xml"/></Relationships>
</file>

<file path=xl/charts/_rels/chart369.xml.rels><?xml version="1.0" encoding="UTF-8" standalone="yes"?>
<Relationships xmlns="http://schemas.openxmlformats.org/package/2006/relationships"><Relationship Id="rId2" Type="http://schemas.microsoft.com/office/2011/relationships/chartColorStyle" Target="colors361.xml"/><Relationship Id="rId1" Type="http://schemas.microsoft.com/office/2011/relationships/chartStyle" Target="style361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70.xml.rels><?xml version="1.0" encoding="UTF-8" standalone="yes"?>
<Relationships xmlns="http://schemas.openxmlformats.org/package/2006/relationships"><Relationship Id="rId2" Type="http://schemas.microsoft.com/office/2011/relationships/chartColorStyle" Target="colors362.xml"/><Relationship Id="rId1" Type="http://schemas.microsoft.com/office/2011/relationships/chartStyle" Target="style362.xml"/></Relationships>
</file>

<file path=xl/charts/_rels/chart371.xml.rels><?xml version="1.0" encoding="UTF-8" standalone="yes"?>
<Relationships xmlns="http://schemas.openxmlformats.org/package/2006/relationships"><Relationship Id="rId2" Type="http://schemas.microsoft.com/office/2011/relationships/chartColorStyle" Target="colors363.xml"/><Relationship Id="rId1" Type="http://schemas.microsoft.com/office/2011/relationships/chartStyle" Target="style363.xml"/></Relationships>
</file>

<file path=xl/charts/_rels/chart372.xml.rels><?xml version="1.0" encoding="UTF-8" standalone="yes"?>
<Relationships xmlns="http://schemas.openxmlformats.org/package/2006/relationships"><Relationship Id="rId2" Type="http://schemas.microsoft.com/office/2011/relationships/chartColorStyle" Target="colors364.xml"/><Relationship Id="rId1" Type="http://schemas.microsoft.com/office/2011/relationships/chartStyle" Target="style364.xml"/></Relationships>
</file>

<file path=xl/charts/_rels/chart373.xml.rels><?xml version="1.0" encoding="UTF-8" standalone="yes"?>
<Relationships xmlns="http://schemas.openxmlformats.org/package/2006/relationships"><Relationship Id="rId2" Type="http://schemas.microsoft.com/office/2011/relationships/chartColorStyle" Target="colors365.xml"/><Relationship Id="rId1" Type="http://schemas.microsoft.com/office/2011/relationships/chartStyle" Target="style365.xml"/></Relationships>
</file>

<file path=xl/charts/_rels/chart374.xml.rels><?xml version="1.0" encoding="UTF-8" standalone="yes"?>
<Relationships xmlns="http://schemas.openxmlformats.org/package/2006/relationships"><Relationship Id="rId2" Type="http://schemas.microsoft.com/office/2011/relationships/chartColorStyle" Target="colors366.xml"/><Relationship Id="rId1" Type="http://schemas.microsoft.com/office/2011/relationships/chartStyle" Target="style366.xml"/></Relationships>
</file>

<file path=xl/charts/_rels/chart375.xml.rels><?xml version="1.0" encoding="UTF-8" standalone="yes"?>
<Relationships xmlns="http://schemas.openxmlformats.org/package/2006/relationships"><Relationship Id="rId2" Type="http://schemas.microsoft.com/office/2011/relationships/chartColorStyle" Target="colors367.xml"/><Relationship Id="rId1" Type="http://schemas.microsoft.com/office/2011/relationships/chartStyle" Target="style367.xml"/></Relationships>
</file>

<file path=xl/charts/_rels/chart376.xml.rels><?xml version="1.0" encoding="UTF-8" standalone="yes"?>
<Relationships xmlns="http://schemas.openxmlformats.org/package/2006/relationships"><Relationship Id="rId2" Type="http://schemas.microsoft.com/office/2011/relationships/chartColorStyle" Target="colors368.xml"/><Relationship Id="rId1" Type="http://schemas.microsoft.com/office/2011/relationships/chartStyle" Target="style368.xml"/></Relationships>
</file>

<file path=xl/charts/_rels/chart377.xml.rels><?xml version="1.0" encoding="UTF-8" standalone="yes"?>
<Relationships xmlns="http://schemas.openxmlformats.org/package/2006/relationships"><Relationship Id="rId2" Type="http://schemas.microsoft.com/office/2011/relationships/chartColorStyle" Target="colors369.xml"/><Relationship Id="rId1" Type="http://schemas.microsoft.com/office/2011/relationships/chartStyle" Target="style369.xml"/></Relationships>
</file>

<file path=xl/charts/_rels/chart378.xml.rels><?xml version="1.0" encoding="UTF-8" standalone="yes"?>
<Relationships xmlns="http://schemas.openxmlformats.org/package/2006/relationships"><Relationship Id="rId2" Type="http://schemas.microsoft.com/office/2011/relationships/chartColorStyle" Target="colors370.xml"/><Relationship Id="rId1" Type="http://schemas.microsoft.com/office/2011/relationships/chartStyle" Target="style370.xml"/></Relationships>
</file>

<file path=xl/charts/_rels/chart379.xml.rels><?xml version="1.0" encoding="UTF-8" standalone="yes"?>
<Relationships xmlns="http://schemas.openxmlformats.org/package/2006/relationships"><Relationship Id="rId2" Type="http://schemas.microsoft.com/office/2011/relationships/chartColorStyle" Target="colors371.xml"/><Relationship Id="rId1" Type="http://schemas.microsoft.com/office/2011/relationships/chartStyle" Target="style371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80.xml.rels><?xml version="1.0" encoding="UTF-8" standalone="yes"?>
<Relationships xmlns="http://schemas.openxmlformats.org/package/2006/relationships"><Relationship Id="rId2" Type="http://schemas.microsoft.com/office/2011/relationships/chartColorStyle" Target="colors372.xml"/><Relationship Id="rId1" Type="http://schemas.microsoft.com/office/2011/relationships/chartStyle" Target="style372.xml"/></Relationships>
</file>

<file path=xl/charts/_rels/chart381.xml.rels><?xml version="1.0" encoding="UTF-8" standalone="yes"?>
<Relationships xmlns="http://schemas.openxmlformats.org/package/2006/relationships"><Relationship Id="rId2" Type="http://schemas.microsoft.com/office/2011/relationships/chartColorStyle" Target="colors373.xml"/><Relationship Id="rId1" Type="http://schemas.microsoft.com/office/2011/relationships/chartStyle" Target="style373.xml"/></Relationships>
</file>

<file path=xl/charts/_rels/chart382.xml.rels><?xml version="1.0" encoding="UTF-8" standalone="yes"?>
<Relationships xmlns="http://schemas.openxmlformats.org/package/2006/relationships"><Relationship Id="rId2" Type="http://schemas.microsoft.com/office/2011/relationships/chartColorStyle" Target="colors374.xml"/><Relationship Id="rId1" Type="http://schemas.microsoft.com/office/2011/relationships/chartStyle" Target="style374.xml"/></Relationships>
</file>

<file path=xl/charts/_rels/chart383.xml.rels><?xml version="1.0" encoding="UTF-8" standalone="yes"?>
<Relationships xmlns="http://schemas.openxmlformats.org/package/2006/relationships"><Relationship Id="rId2" Type="http://schemas.microsoft.com/office/2011/relationships/chartColorStyle" Target="colors375.xml"/><Relationship Id="rId1" Type="http://schemas.microsoft.com/office/2011/relationships/chartStyle" Target="style375.xml"/></Relationships>
</file>

<file path=xl/charts/_rels/chart384.xml.rels><?xml version="1.0" encoding="UTF-8" standalone="yes"?>
<Relationships xmlns="http://schemas.openxmlformats.org/package/2006/relationships"><Relationship Id="rId2" Type="http://schemas.microsoft.com/office/2011/relationships/chartColorStyle" Target="colors376.xml"/><Relationship Id="rId1" Type="http://schemas.microsoft.com/office/2011/relationships/chartStyle" Target="style376.xml"/></Relationships>
</file>

<file path=xl/charts/_rels/chart385.xml.rels><?xml version="1.0" encoding="UTF-8" standalone="yes"?>
<Relationships xmlns="http://schemas.openxmlformats.org/package/2006/relationships"><Relationship Id="rId2" Type="http://schemas.microsoft.com/office/2011/relationships/chartColorStyle" Target="colors377.xml"/><Relationship Id="rId1" Type="http://schemas.microsoft.com/office/2011/relationships/chartStyle" Target="style377.xml"/></Relationships>
</file>

<file path=xl/charts/_rels/chart386.xml.rels><?xml version="1.0" encoding="UTF-8" standalone="yes"?>
<Relationships xmlns="http://schemas.openxmlformats.org/package/2006/relationships"><Relationship Id="rId2" Type="http://schemas.microsoft.com/office/2011/relationships/chartColorStyle" Target="colors378.xml"/><Relationship Id="rId1" Type="http://schemas.microsoft.com/office/2011/relationships/chartStyle" Target="style378.xml"/></Relationships>
</file>

<file path=xl/charts/_rels/chart387.xml.rels><?xml version="1.0" encoding="UTF-8" standalone="yes"?>
<Relationships xmlns="http://schemas.openxmlformats.org/package/2006/relationships"><Relationship Id="rId2" Type="http://schemas.microsoft.com/office/2011/relationships/chartColorStyle" Target="colors379.xml"/><Relationship Id="rId1" Type="http://schemas.microsoft.com/office/2011/relationships/chartStyle" Target="style379.xml"/></Relationships>
</file>

<file path=xl/charts/_rels/chart388.xml.rels><?xml version="1.0" encoding="UTF-8" standalone="yes"?>
<Relationships xmlns="http://schemas.openxmlformats.org/package/2006/relationships"><Relationship Id="rId2" Type="http://schemas.microsoft.com/office/2011/relationships/chartColorStyle" Target="colors380.xml"/><Relationship Id="rId1" Type="http://schemas.microsoft.com/office/2011/relationships/chartStyle" Target="style380.xml"/></Relationships>
</file>

<file path=xl/charts/_rels/chart389.xml.rels><?xml version="1.0" encoding="UTF-8" standalone="yes"?>
<Relationships xmlns="http://schemas.openxmlformats.org/package/2006/relationships"><Relationship Id="rId2" Type="http://schemas.microsoft.com/office/2011/relationships/chartColorStyle" Target="colors381.xml"/><Relationship Id="rId1" Type="http://schemas.microsoft.com/office/2011/relationships/chartStyle" Target="style381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90.xml.rels><?xml version="1.0" encoding="UTF-8" standalone="yes"?>
<Relationships xmlns="http://schemas.openxmlformats.org/package/2006/relationships"><Relationship Id="rId2" Type="http://schemas.microsoft.com/office/2011/relationships/chartColorStyle" Target="colors382.xml"/><Relationship Id="rId1" Type="http://schemas.microsoft.com/office/2011/relationships/chartStyle" Target="style382.xml"/></Relationships>
</file>

<file path=xl/charts/_rels/chart391.xml.rels><?xml version="1.0" encoding="UTF-8" standalone="yes"?>
<Relationships xmlns="http://schemas.openxmlformats.org/package/2006/relationships"><Relationship Id="rId2" Type="http://schemas.microsoft.com/office/2011/relationships/chartColorStyle" Target="colors383.xml"/><Relationship Id="rId1" Type="http://schemas.microsoft.com/office/2011/relationships/chartStyle" Target="style383.xml"/></Relationships>
</file>

<file path=xl/charts/_rels/chart392.xml.rels><?xml version="1.0" encoding="UTF-8" standalone="yes"?>
<Relationships xmlns="http://schemas.openxmlformats.org/package/2006/relationships"><Relationship Id="rId2" Type="http://schemas.microsoft.com/office/2011/relationships/chartColorStyle" Target="colors384.xml"/><Relationship Id="rId1" Type="http://schemas.microsoft.com/office/2011/relationships/chartStyle" Target="style384.xml"/></Relationships>
</file>

<file path=xl/charts/_rels/chart393.xml.rels><?xml version="1.0" encoding="UTF-8" standalone="yes"?>
<Relationships xmlns="http://schemas.openxmlformats.org/package/2006/relationships"><Relationship Id="rId2" Type="http://schemas.microsoft.com/office/2011/relationships/chartColorStyle" Target="colors385.xml"/><Relationship Id="rId1" Type="http://schemas.microsoft.com/office/2011/relationships/chartStyle" Target="style385.xml"/></Relationships>
</file>

<file path=xl/charts/_rels/chart394.xml.rels><?xml version="1.0" encoding="UTF-8" standalone="yes"?>
<Relationships xmlns="http://schemas.openxmlformats.org/package/2006/relationships"><Relationship Id="rId2" Type="http://schemas.microsoft.com/office/2011/relationships/chartColorStyle" Target="colors386.xml"/><Relationship Id="rId1" Type="http://schemas.microsoft.com/office/2011/relationships/chartStyle" Target="style386.xml"/></Relationships>
</file>

<file path=xl/charts/_rels/chart395.xml.rels><?xml version="1.0" encoding="UTF-8" standalone="yes"?>
<Relationships xmlns="http://schemas.openxmlformats.org/package/2006/relationships"><Relationship Id="rId2" Type="http://schemas.microsoft.com/office/2011/relationships/chartColorStyle" Target="colors387.xml"/><Relationship Id="rId1" Type="http://schemas.microsoft.com/office/2011/relationships/chartStyle" Target="style387.xml"/></Relationships>
</file>

<file path=xl/charts/_rels/chart396.xml.rels><?xml version="1.0" encoding="UTF-8" standalone="yes"?>
<Relationships xmlns="http://schemas.openxmlformats.org/package/2006/relationships"><Relationship Id="rId2" Type="http://schemas.microsoft.com/office/2011/relationships/chartColorStyle" Target="colors388.xml"/><Relationship Id="rId1" Type="http://schemas.microsoft.com/office/2011/relationships/chartStyle" Target="style388.xml"/></Relationships>
</file>

<file path=xl/charts/_rels/chart397.xml.rels><?xml version="1.0" encoding="UTF-8" standalone="yes"?>
<Relationships xmlns="http://schemas.openxmlformats.org/package/2006/relationships"><Relationship Id="rId2" Type="http://schemas.microsoft.com/office/2011/relationships/chartColorStyle" Target="colors389.xml"/><Relationship Id="rId1" Type="http://schemas.microsoft.com/office/2011/relationships/chartStyle" Target="style389.xml"/></Relationships>
</file>

<file path=xl/charts/_rels/chart398.xml.rels><?xml version="1.0" encoding="UTF-8" standalone="yes"?>
<Relationships xmlns="http://schemas.openxmlformats.org/package/2006/relationships"><Relationship Id="rId2" Type="http://schemas.microsoft.com/office/2011/relationships/chartColorStyle" Target="colors390.xml"/><Relationship Id="rId1" Type="http://schemas.microsoft.com/office/2011/relationships/chartStyle" Target="style390.xml"/></Relationships>
</file>

<file path=xl/charts/_rels/chart399.xml.rels><?xml version="1.0" encoding="UTF-8" standalone="yes"?>
<Relationships xmlns="http://schemas.openxmlformats.org/package/2006/relationships"><Relationship Id="rId2" Type="http://schemas.microsoft.com/office/2011/relationships/chartColorStyle" Target="colors391.xml"/><Relationship Id="rId1" Type="http://schemas.microsoft.com/office/2011/relationships/chartStyle" Target="style391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400.xml.rels><?xml version="1.0" encoding="UTF-8" standalone="yes"?>
<Relationships xmlns="http://schemas.openxmlformats.org/package/2006/relationships"><Relationship Id="rId2" Type="http://schemas.microsoft.com/office/2011/relationships/chartColorStyle" Target="colors392.xml"/><Relationship Id="rId1" Type="http://schemas.microsoft.com/office/2011/relationships/chartStyle" Target="style392.xml"/></Relationships>
</file>

<file path=xl/charts/_rels/chart401.xml.rels><?xml version="1.0" encoding="UTF-8" standalone="yes"?>
<Relationships xmlns="http://schemas.openxmlformats.org/package/2006/relationships"><Relationship Id="rId2" Type="http://schemas.microsoft.com/office/2011/relationships/chartColorStyle" Target="colors393.xml"/><Relationship Id="rId1" Type="http://schemas.microsoft.com/office/2011/relationships/chartStyle" Target="style393.xml"/></Relationships>
</file>

<file path=xl/charts/_rels/chart402.xml.rels><?xml version="1.0" encoding="UTF-8" standalone="yes"?>
<Relationships xmlns="http://schemas.openxmlformats.org/package/2006/relationships"><Relationship Id="rId2" Type="http://schemas.microsoft.com/office/2011/relationships/chartColorStyle" Target="colors394.xml"/><Relationship Id="rId1" Type="http://schemas.microsoft.com/office/2011/relationships/chartStyle" Target="style394.xml"/></Relationships>
</file>

<file path=xl/charts/_rels/chart403.xml.rels><?xml version="1.0" encoding="UTF-8" standalone="yes"?>
<Relationships xmlns="http://schemas.openxmlformats.org/package/2006/relationships"><Relationship Id="rId2" Type="http://schemas.microsoft.com/office/2011/relationships/chartColorStyle" Target="colors395.xml"/><Relationship Id="rId1" Type="http://schemas.microsoft.com/office/2011/relationships/chartStyle" Target="style395.xml"/></Relationships>
</file>

<file path=xl/charts/_rels/chart404.xml.rels><?xml version="1.0" encoding="UTF-8" standalone="yes"?>
<Relationships xmlns="http://schemas.openxmlformats.org/package/2006/relationships"><Relationship Id="rId2" Type="http://schemas.microsoft.com/office/2011/relationships/chartColorStyle" Target="colors396.xml"/><Relationship Id="rId1" Type="http://schemas.microsoft.com/office/2011/relationships/chartStyle" Target="style396.xml"/></Relationships>
</file>

<file path=xl/charts/_rels/chart405.xml.rels><?xml version="1.0" encoding="UTF-8" standalone="yes"?>
<Relationships xmlns="http://schemas.openxmlformats.org/package/2006/relationships"><Relationship Id="rId2" Type="http://schemas.microsoft.com/office/2011/relationships/chartColorStyle" Target="colors397.xml"/><Relationship Id="rId1" Type="http://schemas.microsoft.com/office/2011/relationships/chartStyle" Target="style397.xml"/></Relationships>
</file>

<file path=xl/charts/_rels/chart406.xml.rels><?xml version="1.0" encoding="UTF-8" standalone="yes"?>
<Relationships xmlns="http://schemas.openxmlformats.org/package/2006/relationships"><Relationship Id="rId2" Type="http://schemas.microsoft.com/office/2011/relationships/chartColorStyle" Target="colors398.xml"/><Relationship Id="rId1" Type="http://schemas.microsoft.com/office/2011/relationships/chartStyle" Target="style398.xml"/></Relationships>
</file>

<file path=xl/charts/_rels/chart407.xml.rels><?xml version="1.0" encoding="UTF-8" standalone="yes"?>
<Relationships xmlns="http://schemas.openxmlformats.org/package/2006/relationships"><Relationship Id="rId2" Type="http://schemas.microsoft.com/office/2011/relationships/chartColorStyle" Target="colors399.xml"/><Relationship Id="rId1" Type="http://schemas.microsoft.com/office/2011/relationships/chartStyle" Target="style399.xml"/></Relationships>
</file>

<file path=xl/charts/_rels/chart408.xml.rels><?xml version="1.0" encoding="UTF-8" standalone="yes"?>
<Relationships xmlns="http://schemas.openxmlformats.org/package/2006/relationships"><Relationship Id="rId2" Type="http://schemas.microsoft.com/office/2011/relationships/chartColorStyle" Target="colors400.xml"/><Relationship Id="rId1" Type="http://schemas.microsoft.com/office/2011/relationships/chartStyle" Target="style400.xml"/></Relationships>
</file>

<file path=xl/charts/_rels/chart409.xml.rels><?xml version="1.0" encoding="UTF-8" standalone="yes"?>
<Relationships xmlns="http://schemas.openxmlformats.org/package/2006/relationships"><Relationship Id="rId2" Type="http://schemas.microsoft.com/office/2011/relationships/chartColorStyle" Target="colors401.xml"/><Relationship Id="rId1" Type="http://schemas.microsoft.com/office/2011/relationships/chartStyle" Target="style401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410.xml.rels><?xml version="1.0" encoding="UTF-8" standalone="yes"?>
<Relationships xmlns="http://schemas.openxmlformats.org/package/2006/relationships"><Relationship Id="rId2" Type="http://schemas.microsoft.com/office/2011/relationships/chartColorStyle" Target="colors402.xml"/><Relationship Id="rId1" Type="http://schemas.microsoft.com/office/2011/relationships/chartStyle" Target="style402.xml"/></Relationships>
</file>

<file path=xl/charts/_rels/chart411.xml.rels><?xml version="1.0" encoding="UTF-8" standalone="yes"?>
<Relationships xmlns="http://schemas.openxmlformats.org/package/2006/relationships"><Relationship Id="rId2" Type="http://schemas.microsoft.com/office/2011/relationships/chartColorStyle" Target="colors403.xml"/><Relationship Id="rId1" Type="http://schemas.microsoft.com/office/2011/relationships/chartStyle" Target="style403.xml"/></Relationships>
</file>

<file path=xl/charts/_rels/chart412.xml.rels><?xml version="1.0" encoding="UTF-8" standalone="yes"?>
<Relationships xmlns="http://schemas.openxmlformats.org/package/2006/relationships"><Relationship Id="rId2" Type="http://schemas.microsoft.com/office/2011/relationships/chartColorStyle" Target="colors404.xml"/><Relationship Id="rId1" Type="http://schemas.microsoft.com/office/2011/relationships/chartStyle" Target="style404.xml"/></Relationships>
</file>

<file path=xl/charts/_rels/chart413.xml.rels><?xml version="1.0" encoding="UTF-8" standalone="yes"?>
<Relationships xmlns="http://schemas.openxmlformats.org/package/2006/relationships"><Relationship Id="rId2" Type="http://schemas.microsoft.com/office/2011/relationships/chartColorStyle" Target="colors405.xml"/><Relationship Id="rId1" Type="http://schemas.microsoft.com/office/2011/relationships/chartStyle" Target="style405.xml"/></Relationships>
</file>

<file path=xl/charts/_rels/chart414.xml.rels><?xml version="1.0" encoding="UTF-8" standalone="yes"?>
<Relationships xmlns="http://schemas.openxmlformats.org/package/2006/relationships"><Relationship Id="rId2" Type="http://schemas.microsoft.com/office/2011/relationships/chartColorStyle" Target="colors406.xml"/><Relationship Id="rId1" Type="http://schemas.microsoft.com/office/2011/relationships/chartStyle" Target="style406.xml"/></Relationships>
</file>

<file path=xl/charts/_rels/chart415.xml.rels><?xml version="1.0" encoding="UTF-8" standalone="yes"?>
<Relationships xmlns="http://schemas.openxmlformats.org/package/2006/relationships"><Relationship Id="rId2" Type="http://schemas.microsoft.com/office/2011/relationships/chartColorStyle" Target="colors407.xml"/><Relationship Id="rId1" Type="http://schemas.microsoft.com/office/2011/relationships/chartStyle" Target="style407.xml"/></Relationships>
</file>

<file path=xl/charts/_rels/chart416.xml.rels><?xml version="1.0" encoding="UTF-8" standalone="yes"?>
<Relationships xmlns="http://schemas.openxmlformats.org/package/2006/relationships"><Relationship Id="rId2" Type="http://schemas.microsoft.com/office/2011/relationships/chartColorStyle" Target="colors408.xml"/><Relationship Id="rId1" Type="http://schemas.microsoft.com/office/2011/relationships/chartStyle" Target="style408.xml"/></Relationships>
</file>

<file path=xl/charts/_rels/chart417.xml.rels><?xml version="1.0" encoding="UTF-8" standalone="yes"?>
<Relationships xmlns="http://schemas.openxmlformats.org/package/2006/relationships"><Relationship Id="rId2" Type="http://schemas.microsoft.com/office/2011/relationships/chartColorStyle" Target="colors409.xml"/><Relationship Id="rId1" Type="http://schemas.microsoft.com/office/2011/relationships/chartStyle" Target="style409.xml"/></Relationships>
</file>

<file path=xl/charts/_rels/chart418.xml.rels><?xml version="1.0" encoding="UTF-8" standalone="yes"?>
<Relationships xmlns="http://schemas.openxmlformats.org/package/2006/relationships"><Relationship Id="rId2" Type="http://schemas.microsoft.com/office/2011/relationships/chartColorStyle" Target="colors410.xml"/><Relationship Id="rId1" Type="http://schemas.microsoft.com/office/2011/relationships/chartStyle" Target="style410.xml"/></Relationships>
</file>

<file path=xl/charts/_rels/chart419.xml.rels><?xml version="1.0" encoding="UTF-8" standalone="yes"?>
<Relationships xmlns="http://schemas.openxmlformats.org/package/2006/relationships"><Relationship Id="rId2" Type="http://schemas.microsoft.com/office/2011/relationships/chartColorStyle" Target="colors411.xml"/><Relationship Id="rId1" Type="http://schemas.microsoft.com/office/2011/relationships/chartStyle" Target="style411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420.xml.rels><?xml version="1.0" encoding="UTF-8" standalone="yes"?>
<Relationships xmlns="http://schemas.openxmlformats.org/package/2006/relationships"><Relationship Id="rId2" Type="http://schemas.microsoft.com/office/2011/relationships/chartColorStyle" Target="colors412.xml"/><Relationship Id="rId1" Type="http://schemas.microsoft.com/office/2011/relationships/chartStyle" Target="style412.xml"/></Relationships>
</file>

<file path=xl/charts/_rels/chart421.xml.rels><?xml version="1.0" encoding="UTF-8" standalone="yes"?>
<Relationships xmlns="http://schemas.openxmlformats.org/package/2006/relationships"><Relationship Id="rId2" Type="http://schemas.microsoft.com/office/2011/relationships/chartColorStyle" Target="colors413.xml"/><Relationship Id="rId1" Type="http://schemas.microsoft.com/office/2011/relationships/chartStyle" Target="style413.xml"/></Relationships>
</file>

<file path=xl/charts/_rels/chart422.xml.rels><?xml version="1.0" encoding="UTF-8" standalone="yes"?>
<Relationships xmlns="http://schemas.openxmlformats.org/package/2006/relationships"><Relationship Id="rId2" Type="http://schemas.microsoft.com/office/2011/relationships/chartColorStyle" Target="colors414.xml"/><Relationship Id="rId1" Type="http://schemas.microsoft.com/office/2011/relationships/chartStyle" Target="style414.xml"/></Relationships>
</file>

<file path=xl/charts/_rels/chart423.xml.rels><?xml version="1.0" encoding="UTF-8" standalone="yes"?>
<Relationships xmlns="http://schemas.openxmlformats.org/package/2006/relationships"><Relationship Id="rId2" Type="http://schemas.microsoft.com/office/2011/relationships/chartColorStyle" Target="colors415.xml"/><Relationship Id="rId1" Type="http://schemas.microsoft.com/office/2011/relationships/chartStyle" Target="style415.xml"/></Relationships>
</file>

<file path=xl/charts/_rels/chart424.xml.rels><?xml version="1.0" encoding="UTF-8" standalone="yes"?>
<Relationships xmlns="http://schemas.openxmlformats.org/package/2006/relationships"><Relationship Id="rId2" Type="http://schemas.microsoft.com/office/2011/relationships/chartColorStyle" Target="colors416.xml"/><Relationship Id="rId1" Type="http://schemas.microsoft.com/office/2011/relationships/chartStyle" Target="style416.xml"/></Relationships>
</file>

<file path=xl/charts/_rels/chart425.xml.rels><?xml version="1.0" encoding="UTF-8" standalone="yes"?>
<Relationships xmlns="http://schemas.openxmlformats.org/package/2006/relationships"><Relationship Id="rId2" Type="http://schemas.microsoft.com/office/2011/relationships/chartColorStyle" Target="colors417.xml"/><Relationship Id="rId1" Type="http://schemas.microsoft.com/office/2011/relationships/chartStyle" Target="style417.xml"/></Relationships>
</file>

<file path=xl/charts/_rels/chart426.xml.rels><?xml version="1.0" encoding="UTF-8" standalone="yes"?>
<Relationships xmlns="http://schemas.openxmlformats.org/package/2006/relationships"><Relationship Id="rId2" Type="http://schemas.microsoft.com/office/2011/relationships/chartColorStyle" Target="colors418.xml"/><Relationship Id="rId1" Type="http://schemas.microsoft.com/office/2011/relationships/chartStyle" Target="style418.xml"/></Relationships>
</file>

<file path=xl/charts/_rels/chart427.xml.rels><?xml version="1.0" encoding="UTF-8" standalone="yes"?>
<Relationships xmlns="http://schemas.openxmlformats.org/package/2006/relationships"><Relationship Id="rId2" Type="http://schemas.microsoft.com/office/2011/relationships/chartColorStyle" Target="colors419.xml"/><Relationship Id="rId1" Type="http://schemas.microsoft.com/office/2011/relationships/chartStyle" Target="style419.xml"/></Relationships>
</file>

<file path=xl/charts/_rels/chart428.xml.rels><?xml version="1.0" encoding="UTF-8" standalone="yes"?>
<Relationships xmlns="http://schemas.openxmlformats.org/package/2006/relationships"><Relationship Id="rId2" Type="http://schemas.microsoft.com/office/2011/relationships/chartColorStyle" Target="colors420.xml"/><Relationship Id="rId1" Type="http://schemas.microsoft.com/office/2011/relationships/chartStyle" Target="style420.xml"/></Relationships>
</file>

<file path=xl/charts/_rels/chart429.xml.rels><?xml version="1.0" encoding="UTF-8" standalone="yes"?>
<Relationships xmlns="http://schemas.openxmlformats.org/package/2006/relationships"><Relationship Id="rId2" Type="http://schemas.microsoft.com/office/2011/relationships/chartColorStyle" Target="colors421.xml"/><Relationship Id="rId1" Type="http://schemas.microsoft.com/office/2011/relationships/chartStyle" Target="style421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430.xml.rels><?xml version="1.0" encoding="UTF-8" standalone="yes"?>
<Relationships xmlns="http://schemas.openxmlformats.org/package/2006/relationships"><Relationship Id="rId2" Type="http://schemas.microsoft.com/office/2011/relationships/chartColorStyle" Target="colors422.xml"/><Relationship Id="rId1" Type="http://schemas.microsoft.com/office/2011/relationships/chartStyle" Target="style422.xml"/></Relationships>
</file>

<file path=xl/charts/_rels/chart431.xml.rels><?xml version="1.0" encoding="UTF-8" standalone="yes"?>
<Relationships xmlns="http://schemas.openxmlformats.org/package/2006/relationships"><Relationship Id="rId2" Type="http://schemas.microsoft.com/office/2011/relationships/chartColorStyle" Target="colors423.xml"/><Relationship Id="rId1" Type="http://schemas.microsoft.com/office/2011/relationships/chartStyle" Target="style423.xml"/></Relationships>
</file>

<file path=xl/charts/_rels/chart432.xml.rels><?xml version="1.0" encoding="UTF-8" standalone="yes"?>
<Relationships xmlns="http://schemas.openxmlformats.org/package/2006/relationships"><Relationship Id="rId2" Type="http://schemas.microsoft.com/office/2011/relationships/chartColorStyle" Target="colors424.xml"/><Relationship Id="rId1" Type="http://schemas.microsoft.com/office/2011/relationships/chartStyle" Target="style424.xml"/></Relationships>
</file>

<file path=xl/charts/_rels/chart433.xml.rels><?xml version="1.0" encoding="UTF-8" standalone="yes"?>
<Relationships xmlns="http://schemas.openxmlformats.org/package/2006/relationships"><Relationship Id="rId2" Type="http://schemas.microsoft.com/office/2011/relationships/chartColorStyle" Target="colors425.xml"/><Relationship Id="rId1" Type="http://schemas.microsoft.com/office/2011/relationships/chartStyle" Target="style425.xml"/></Relationships>
</file>

<file path=xl/charts/_rels/chart434.xml.rels><?xml version="1.0" encoding="UTF-8" standalone="yes"?>
<Relationships xmlns="http://schemas.openxmlformats.org/package/2006/relationships"><Relationship Id="rId2" Type="http://schemas.microsoft.com/office/2011/relationships/chartColorStyle" Target="colors426.xml"/><Relationship Id="rId1" Type="http://schemas.microsoft.com/office/2011/relationships/chartStyle" Target="style426.xml"/></Relationships>
</file>

<file path=xl/charts/_rels/chart435.xml.rels><?xml version="1.0" encoding="UTF-8" standalone="yes"?>
<Relationships xmlns="http://schemas.openxmlformats.org/package/2006/relationships"><Relationship Id="rId2" Type="http://schemas.microsoft.com/office/2011/relationships/chartColorStyle" Target="colors427.xml"/><Relationship Id="rId1" Type="http://schemas.microsoft.com/office/2011/relationships/chartStyle" Target="style427.xml"/></Relationships>
</file>

<file path=xl/charts/_rels/chart436.xml.rels><?xml version="1.0" encoding="UTF-8" standalone="yes"?>
<Relationships xmlns="http://schemas.openxmlformats.org/package/2006/relationships"><Relationship Id="rId2" Type="http://schemas.microsoft.com/office/2011/relationships/chartColorStyle" Target="colors428.xml"/><Relationship Id="rId1" Type="http://schemas.microsoft.com/office/2011/relationships/chartStyle" Target="style428.xml"/></Relationships>
</file>

<file path=xl/charts/_rels/chart437.xml.rels><?xml version="1.0" encoding="UTF-8" standalone="yes"?>
<Relationships xmlns="http://schemas.openxmlformats.org/package/2006/relationships"><Relationship Id="rId2" Type="http://schemas.microsoft.com/office/2011/relationships/chartColorStyle" Target="colors429.xml"/><Relationship Id="rId1" Type="http://schemas.microsoft.com/office/2011/relationships/chartStyle" Target="style429.xml"/></Relationships>
</file>

<file path=xl/charts/_rels/chart438.xml.rels><?xml version="1.0" encoding="UTF-8" standalone="yes"?>
<Relationships xmlns="http://schemas.openxmlformats.org/package/2006/relationships"><Relationship Id="rId2" Type="http://schemas.microsoft.com/office/2011/relationships/chartColorStyle" Target="colors430.xml"/><Relationship Id="rId1" Type="http://schemas.microsoft.com/office/2011/relationships/chartStyle" Target="style430.xml"/></Relationships>
</file>

<file path=xl/charts/_rels/chart439.xml.rels><?xml version="1.0" encoding="UTF-8" standalone="yes"?>
<Relationships xmlns="http://schemas.openxmlformats.org/package/2006/relationships"><Relationship Id="rId2" Type="http://schemas.microsoft.com/office/2011/relationships/chartColorStyle" Target="colors431.xml"/><Relationship Id="rId1" Type="http://schemas.microsoft.com/office/2011/relationships/chartStyle" Target="style431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440.xml.rels><?xml version="1.0" encoding="UTF-8" standalone="yes"?>
<Relationships xmlns="http://schemas.openxmlformats.org/package/2006/relationships"><Relationship Id="rId2" Type="http://schemas.microsoft.com/office/2011/relationships/chartColorStyle" Target="colors432.xml"/><Relationship Id="rId1" Type="http://schemas.microsoft.com/office/2011/relationships/chartStyle" Target="style432.xml"/></Relationships>
</file>

<file path=xl/charts/_rels/chart441.xml.rels><?xml version="1.0" encoding="UTF-8" standalone="yes"?>
<Relationships xmlns="http://schemas.openxmlformats.org/package/2006/relationships"><Relationship Id="rId2" Type="http://schemas.microsoft.com/office/2011/relationships/chartColorStyle" Target="colors433.xml"/><Relationship Id="rId1" Type="http://schemas.microsoft.com/office/2011/relationships/chartStyle" Target="style433.xml"/></Relationships>
</file>

<file path=xl/charts/_rels/chart442.xml.rels><?xml version="1.0" encoding="UTF-8" standalone="yes"?>
<Relationships xmlns="http://schemas.openxmlformats.org/package/2006/relationships"><Relationship Id="rId2" Type="http://schemas.microsoft.com/office/2011/relationships/chartColorStyle" Target="colors434.xml"/><Relationship Id="rId1" Type="http://schemas.microsoft.com/office/2011/relationships/chartStyle" Target="style434.xml"/></Relationships>
</file>

<file path=xl/charts/_rels/chart443.xml.rels><?xml version="1.0" encoding="UTF-8" standalone="yes"?>
<Relationships xmlns="http://schemas.openxmlformats.org/package/2006/relationships"><Relationship Id="rId2" Type="http://schemas.microsoft.com/office/2011/relationships/chartColorStyle" Target="colors435.xml"/><Relationship Id="rId1" Type="http://schemas.microsoft.com/office/2011/relationships/chartStyle" Target="style435.xml"/></Relationships>
</file>

<file path=xl/charts/_rels/chart444.xml.rels><?xml version="1.0" encoding="UTF-8" standalone="yes"?>
<Relationships xmlns="http://schemas.openxmlformats.org/package/2006/relationships"><Relationship Id="rId2" Type="http://schemas.microsoft.com/office/2011/relationships/chartColorStyle" Target="colors436.xml"/><Relationship Id="rId1" Type="http://schemas.microsoft.com/office/2011/relationships/chartStyle" Target="style436.xml"/></Relationships>
</file>

<file path=xl/charts/_rels/chart445.xml.rels><?xml version="1.0" encoding="UTF-8" standalone="yes"?>
<Relationships xmlns="http://schemas.openxmlformats.org/package/2006/relationships"><Relationship Id="rId2" Type="http://schemas.microsoft.com/office/2011/relationships/chartColorStyle" Target="colors437.xml"/><Relationship Id="rId1" Type="http://schemas.microsoft.com/office/2011/relationships/chartStyle" Target="style437.xml"/></Relationships>
</file>

<file path=xl/charts/_rels/chart446.xml.rels><?xml version="1.0" encoding="UTF-8" standalone="yes"?>
<Relationships xmlns="http://schemas.openxmlformats.org/package/2006/relationships"><Relationship Id="rId2" Type="http://schemas.microsoft.com/office/2011/relationships/chartColorStyle" Target="colors438.xml"/><Relationship Id="rId1" Type="http://schemas.microsoft.com/office/2011/relationships/chartStyle" Target="style438.xml"/></Relationships>
</file>

<file path=xl/charts/_rels/chart447.xml.rels><?xml version="1.0" encoding="UTF-8" standalone="yes"?>
<Relationships xmlns="http://schemas.openxmlformats.org/package/2006/relationships"><Relationship Id="rId2" Type="http://schemas.microsoft.com/office/2011/relationships/chartColorStyle" Target="colors439.xml"/><Relationship Id="rId1" Type="http://schemas.microsoft.com/office/2011/relationships/chartStyle" Target="style439.xml"/></Relationships>
</file>

<file path=xl/charts/_rels/chart448.xml.rels><?xml version="1.0" encoding="UTF-8" standalone="yes"?>
<Relationships xmlns="http://schemas.openxmlformats.org/package/2006/relationships"><Relationship Id="rId2" Type="http://schemas.microsoft.com/office/2011/relationships/chartColorStyle" Target="colors440.xml"/><Relationship Id="rId1" Type="http://schemas.microsoft.com/office/2011/relationships/chartStyle" Target="style440.xml"/></Relationships>
</file>

<file path=xl/charts/_rels/chart449.xml.rels><?xml version="1.0" encoding="UTF-8" standalone="yes"?>
<Relationships xmlns="http://schemas.openxmlformats.org/package/2006/relationships"><Relationship Id="rId2" Type="http://schemas.microsoft.com/office/2011/relationships/chartColorStyle" Target="colors441.xml"/><Relationship Id="rId1" Type="http://schemas.microsoft.com/office/2011/relationships/chartStyle" Target="style441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450.xml.rels><?xml version="1.0" encoding="UTF-8" standalone="yes"?>
<Relationships xmlns="http://schemas.openxmlformats.org/package/2006/relationships"><Relationship Id="rId2" Type="http://schemas.microsoft.com/office/2011/relationships/chartColorStyle" Target="colors442.xml"/><Relationship Id="rId1" Type="http://schemas.microsoft.com/office/2011/relationships/chartStyle" Target="style442.xml"/></Relationships>
</file>

<file path=xl/charts/_rels/chart451.xml.rels><?xml version="1.0" encoding="UTF-8" standalone="yes"?>
<Relationships xmlns="http://schemas.openxmlformats.org/package/2006/relationships"><Relationship Id="rId2" Type="http://schemas.microsoft.com/office/2011/relationships/chartColorStyle" Target="colors443.xml"/><Relationship Id="rId1" Type="http://schemas.microsoft.com/office/2011/relationships/chartStyle" Target="style443.xml"/></Relationships>
</file>

<file path=xl/charts/_rels/chart452.xml.rels><?xml version="1.0" encoding="UTF-8" standalone="yes"?>
<Relationships xmlns="http://schemas.openxmlformats.org/package/2006/relationships"><Relationship Id="rId2" Type="http://schemas.microsoft.com/office/2011/relationships/chartColorStyle" Target="colors444.xml"/><Relationship Id="rId1" Type="http://schemas.microsoft.com/office/2011/relationships/chartStyle" Target="style444.xml"/></Relationships>
</file>

<file path=xl/charts/_rels/chart453.xml.rels><?xml version="1.0" encoding="UTF-8" standalone="yes"?>
<Relationships xmlns="http://schemas.openxmlformats.org/package/2006/relationships"><Relationship Id="rId2" Type="http://schemas.microsoft.com/office/2011/relationships/chartColorStyle" Target="colors445.xml"/><Relationship Id="rId1" Type="http://schemas.microsoft.com/office/2011/relationships/chartStyle" Target="style445.xml"/></Relationships>
</file>

<file path=xl/charts/_rels/chart454.xml.rels><?xml version="1.0" encoding="UTF-8" standalone="yes"?>
<Relationships xmlns="http://schemas.openxmlformats.org/package/2006/relationships"><Relationship Id="rId2" Type="http://schemas.microsoft.com/office/2011/relationships/chartColorStyle" Target="colors446.xml"/><Relationship Id="rId1" Type="http://schemas.microsoft.com/office/2011/relationships/chartStyle" Target="style446.xml"/></Relationships>
</file>

<file path=xl/charts/_rels/chart455.xml.rels><?xml version="1.0" encoding="UTF-8" standalone="yes"?>
<Relationships xmlns="http://schemas.openxmlformats.org/package/2006/relationships"><Relationship Id="rId2" Type="http://schemas.microsoft.com/office/2011/relationships/chartColorStyle" Target="colors447.xml"/><Relationship Id="rId1" Type="http://schemas.microsoft.com/office/2011/relationships/chartStyle" Target="style447.xml"/></Relationships>
</file>

<file path=xl/charts/_rels/chart456.xml.rels><?xml version="1.0" encoding="UTF-8" standalone="yes"?>
<Relationships xmlns="http://schemas.openxmlformats.org/package/2006/relationships"><Relationship Id="rId2" Type="http://schemas.microsoft.com/office/2011/relationships/chartColorStyle" Target="colors448.xml"/><Relationship Id="rId1" Type="http://schemas.microsoft.com/office/2011/relationships/chartStyle" Target="style448.xml"/></Relationships>
</file>

<file path=xl/charts/_rels/chart457.xml.rels><?xml version="1.0" encoding="UTF-8" standalone="yes"?>
<Relationships xmlns="http://schemas.openxmlformats.org/package/2006/relationships"><Relationship Id="rId2" Type="http://schemas.microsoft.com/office/2011/relationships/chartColorStyle" Target="colors449.xml"/><Relationship Id="rId1" Type="http://schemas.microsoft.com/office/2011/relationships/chartStyle" Target="style449.xml"/></Relationships>
</file>

<file path=xl/charts/_rels/chart458.xml.rels><?xml version="1.0" encoding="UTF-8" standalone="yes"?>
<Relationships xmlns="http://schemas.openxmlformats.org/package/2006/relationships"><Relationship Id="rId2" Type="http://schemas.microsoft.com/office/2011/relationships/chartColorStyle" Target="colors450.xml"/><Relationship Id="rId1" Type="http://schemas.microsoft.com/office/2011/relationships/chartStyle" Target="style450.xml"/></Relationships>
</file>

<file path=xl/charts/_rels/chart459.xml.rels><?xml version="1.0" encoding="UTF-8" standalone="yes"?>
<Relationships xmlns="http://schemas.openxmlformats.org/package/2006/relationships"><Relationship Id="rId2" Type="http://schemas.microsoft.com/office/2011/relationships/chartColorStyle" Target="colors451.xml"/><Relationship Id="rId1" Type="http://schemas.microsoft.com/office/2011/relationships/chartStyle" Target="style451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460.xml.rels><?xml version="1.0" encoding="UTF-8" standalone="yes"?>
<Relationships xmlns="http://schemas.openxmlformats.org/package/2006/relationships"><Relationship Id="rId2" Type="http://schemas.microsoft.com/office/2011/relationships/chartColorStyle" Target="colors452.xml"/><Relationship Id="rId1" Type="http://schemas.microsoft.com/office/2011/relationships/chartStyle" Target="style452.xml"/></Relationships>
</file>

<file path=xl/charts/_rels/chart461.xml.rels><?xml version="1.0" encoding="UTF-8" standalone="yes"?>
<Relationships xmlns="http://schemas.openxmlformats.org/package/2006/relationships"><Relationship Id="rId2" Type="http://schemas.microsoft.com/office/2011/relationships/chartColorStyle" Target="colors453.xml"/><Relationship Id="rId1" Type="http://schemas.microsoft.com/office/2011/relationships/chartStyle" Target="style453.xml"/></Relationships>
</file>

<file path=xl/charts/_rels/chart462.xml.rels><?xml version="1.0" encoding="UTF-8" standalone="yes"?>
<Relationships xmlns="http://schemas.openxmlformats.org/package/2006/relationships"><Relationship Id="rId2" Type="http://schemas.microsoft.com/office/2011/relationships/chartColorStyle" Target="colors454.xml"/><Relationship Id="rId1" Type="http://schemas.microsoft.com/office/2011/relationships/chartStyle" Target="style454.xml"/></Relationships>
</file>

<file path=xl/charts/_rels/chart463.xml.rels><?xml version="1.0" encoding="UTF-8" standalone="yes"?>
<Relationships xmlns="http://schemas.openxmlformats.org/package/2006/relationships"><Relationship Id="rId2" Type="http://schemas.microsoft.com/office/2011/relationships/chartColorStyle" Target="colors455.xml"/><Relationship Id="rId1" Type="http://schemas.microsoft.com/office/2011/relationships/chartStyle" Target="style455.xml"/></Relationships>
</file>

<file path=xl/charts/_rels/chart464.xml.rels><?xml version="1.0" encoding="UTF-8" standalone="yes"?>
<Relationships xmlns="http://schemas.openxmlformats.org/package/2006/relationships"><Relationship Id="rId2" Type="http://schemas.microsoft.com/office/2011/relationships/chartColorStyle" Target="colors456.xml"/><Relationship Id="rId1" Type="http://schemas.microsoft.com/office/2011/relationships/chartStyle" Target="style456.xml"/></Relationships>
</file>

<file path=xl/charts/_rels/chart465.xml.rels><?xml version="1.0" encoding="UTF-8" standalone="yes"?>
<Relationships xmlns="http://schemas.openxmlformats.org/package/2006/relationships"><Relationship Id="rId2" Type="http://schemas.microsoft.com/office/2011/relationships/chartColorStyle" Target="colors457.xml"/><Relationship Id="rId1" Type="http://schemas.microsoft.com/office/2011/relationships/chartStyle" Target="style457.xml"/></Relationships>
</file>

<file path=xl/charts/_rels/chart466.xml.rels><?xml version="1.0" encoding="UTF-8" standalone="yes"?>
<Relationships xmlns="http://schemas.openxmlformats.org/package/2006/relationships"><Relationship Id="rId2" Type="http://schemas.microsoft.com/office/2011/relationships/chartColorStyle" Target="colors458.xml"/><Relationship Id="rId1" Type="http://schemas.microsoft.com/office/2011/relationships/chartStyle" Target="style458.xml"/></Relationships>
</file>

<file path=xl/charts/_rels/chart467.xml.rels><?xml version="1.0" encoding="UTF-8" standalone="yes"?>
<Relationships xmlns="http://schemas.openxmlformats.org/package/2006/relationships"><Relationship Id="rId2" Type="http://schemas.microsoft.com/office/2011/relationships/chartColorStyle" Target="colors459.xml"/><Relationship Id="rId1" Type="http://schemas.microsoft.com/office/2011/relationships/chartStyle" Target="style459.xml"/></Relationships>
</file>

<file path=xl/charts/_rels/chart468.xml.rels><?xml version="1.0" encoding="UTF-8" standalone="yes"?>
<Relationships xmlns="http://schemas.openxmlformats.org/package/2006/relationships"><Relationship Id="rId2" Type="http://schemas.microsoft.com/office/2011/relationships/chartColorStyle" Target="colors460.xml"/><Relationship Id="rId1" Type="http://schemas.microsoft.com/office/2011/relationships/chartStyle" Target="style460.xml"/></Relationships>
</file>

<file path=xl/charts/_rels/chart469.xml.rels><?xml version="1.0" encoding="UTF-8" standalone="yes"?>
<Relationships xmlns="http://schemas.openxmlformats.org/package/2006/relationships"><Relationship Id="rId2" Type="http://schemas.microsoft.com/office/2011/relationships/chartColorStyle" Target="colors461.xml"/><Relationship Id="rId1" Type="http://schemas.microsoft.com/office/2011/relationships/chartStyle" Target="style461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70.xml.rels><?xml version="1.0" encoding="UTF-8" standalone="yes"?>
<Relationships xmlns="http://schemas.openxmlformats.org/package/2006/relationships"><Relationship Id="rId2" Type="http://schemas.microsoft.com/office/2011/relationships/chartColorStyle" Target="colors462.xml"/><Relationship Id="rId1" Type="http://schemas.microsoft.com/office/2011/relationships/chartStyle" Target="style462.xml"/></Relationships>
</file>

<file path=xl/charts/_rels/chart471.xml.rels><?xml version="1.0" encoding="UTF-8" standalone="yes"?>
<Relationships xmlns="http://schemas.openxmlformats.org/package/2006/relationships"><Relationship Id="rId2" Type="http://schemas.microsoft.com/office/2011/relationships/chartColorStyle" Target="colors463.xml"/><Relationship Id="rId1" Type="http://schemas.microsoft.com/office/2011/relationships/chartStyle" Target="style463.xml"/></Relationships>
</file>

<file path=xl/charts/_rels/chart472.xml.rels><?xml version="1.0" encoding="UTF-8" standalone="yes"?>
<Relationships xmlns="http://schemas.openxmlformats.org/package/2006/relationships"><Relationship Id="rId2" Type="http://schemas.microsoft.com/office/2011/relationships/chartColorStyle" Target="colors464.xml"/><Relationship Id="rId1" Type="http://schemas.microsoft.com/office/2011/relationships/chartStyle" Target="style464.xml"/></Relationships>
</file>

<file path=xl/charts/_rels/chart473.xml.rels><?xml version="1.0" encoding="UTF-8" standalone="yes"?>
<Relationships xmlns="http://schemas.openxmlformats.org/package/2006/relationships"><Relationship Id="rId2" Type="http://schemas.microsoft.com/office/2011/relationships/chartColorStyle" Target="colors465.xml"/><Relationship Id="rId1" Type="http://schemas.microsoft.com/office/2011/relationships/chartStyle" Target="style465.xml"/></Relationships>
</file>

<file path=xl/charts/_rels/chart474.xml.rels><?xml version="1.0" encoding="UTF-8" standalone="yes"?>
<Relationships xmlns="http://schemas.openxmlformats.org/package/2006/relationships"><Relationship Id="rId2" Type="http://schemas.microsoft.com/office/2011/relationships/chartColorStyle" Target="colors466.xml"/><Relationship Id="rId1" Type="http://schemas.microsoft.com/office/2011/relationships/chartStyle" Target="style466.xml"/></Relationships>
</file>

<file path=xl/charts/_rels/chart475.xml.rels><?xml version="1.0" encoding="UTF-8" standalone="yes"?>
<Relationships xmlns="http://schemas.openxmlformats.org/package/2006/relationships"><Relationship Id="rId2" Type="http://schemas.microsoft.com/office/2011/relationships/chartColorStyle" Target="colors467.xml"/><Relationship Id="rId1" Type="http://schemas.microsoft.com/office/2011/relationships/chartStyle" Target="style467.xml"/></Relationships>
</file>

<file path=xl/charts/_rels/chart476.xml.rels><?xml version="1.0" encoding="UTF-8" standalone="yes"?>
<Relationships xmlns="http://schemas.openxmlformats.org/package/2006/relationships"><Relationship Id="rId2" Type="http://schemas.microsoft.com/office/2011/relationships/chartColorStyle" Target="colors468.xml"/><Relationship Id="rId1" Type="http://schemas.microsoft.com/office/2011/relationships/chartStyle" Target="style468.xml"/></Relationships>
</file>

<file path=xl/charts/_rels/chart477.xml.rels><?xml version="1.0" encoding="UTF-8" standalone="yes"?>
<Relationships xmlns="http://schemas.openxmlformats.org/package/2006/relationships"><Relationship Id="rId2" Type="http://schemas.microsoft.com/office/2011/relationships/chartColorStyle" Target="colors469.xml"/><Relationship Id="rId1" Type="http://schemas.microsoft.com/office/2011/relationships/chartStyle" Target="style469.xml"/></Relationships>
</file>

<file path=xl/charts/_rels/chart478.xml.rels><?xml version="1.0" encoding="UTF-8" standalone="yes"?>
<Relationships xmlns="http://schemas.openxmlformats.org/package/2006/relationships"><Relationship Id="rId2" Type="http://schemas.microsoft.com/office/2011/relationships/chartColorStyle" Target="colors470.xml"/><Relationship Id="rId1" Type="http://schemas.microsoft.com/office/2011/relationships/chartStyle" Target="style470.xml"/></Relationships>
</file>

<file path=xl/charts/_rels/chart479.xml.rels><?xml version="1.0" encoding="UTF-8" standalone="yes"?>
<Relationships xmlns="http://schemas.openxmlformats.org/package/2006/relationships"><Relationship Id="rId2" Type="http://schemas.microsoft.com/office/2011/relationships/chartColorStyle" Target="colors471.xml"/><Relationship Id="rId1" Type="http://schemas.microsoft.com/office/2011/relationships/chartStyle" Target="style471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80.xml.rels><?xml version="1.0" encoding="UTF-8" standalone="yes"?>
<Relationships xmlns="http://schemas.openxmlformats.org/package/2006/relationships"><Relationship Id="rId2" Type="http://schemas.microsoft.com/office/2011/relationships/chartColorStyle" Target="colors472.xml"/><Relationship Id="rId1" Type="http://schemas.microsoft.com/office/2011/relationships/chartStyle" Target="style472.xml"/></Relationships>
</file>

<file path=xl/charts/_rels/chart481.xml.rels><?xml version="1.0" encoding="UTF-8" standalone="yes"?>
<Relationships xmlns="http://schemas.openxmlformats.org/package/2006/relationships"><Relationship Id="rId2" Type="http://schemas.microsoft.com/office/2011/relationships/chartColorStyle" Target="colors473.xml"/><Relationship Id="rId1" Type="http://schemas.microsoft.com/office/2011/relationships/chartStyle" Target="style473.xml"/></Relationships>
</file>

<file path=xl/charts/_rels/chart482.xml.rels><?xml version="1.0" encoding="UTF-8" standalone="yes"?>
<Relationships xmlns="http://schemas.openxmlformats.org/package/2006/relationships"><Relationship Id="rId2" Type="http://schemas.microsoft.com/office/2011/relationships/chartColorStyle" Target="colors474.xml"/><Relationship Id="rId1" Type="http://schemas.microsoft.com/office/2011/relationships/chartStyle" Target="style474.xml"/></Relationships>
</file>

<file path=xl/charts/_rels/chart483.xml.rels><?xml version="1.0" encoding="UTF-8" standalone="yes"?>
<Relationships xmlns="http://schemas.openxmlformats.org/package/2006/relationships"><Relationship Id="rId2" Type="http://schemas.microsoft.com/office/2011/relationships/chartColorStyle" Target="colors475.xml"/><Relationship Id="rId1" Type="http://schemas.microsoft.com/office/2011/relationships/chartStyle" Target="style475.xml"/></Relationships>
</file>

<file path=xl/charts/_rels/chart484.xml.rels><?xml version="1.0" encoding="UTF-8" standalone="yes"?>
<Relationships xmlns="http://schemas.openxmlformats.org/package/2006/relationships"><Relationship Id="rId2" Type="http://schemas.microsoft.com/office/2011/relationships/chartColorStyle" Target="colors476.xml"/><Relationship Id="rId1" Type="http://schemas.microsoft.com/office/2011/relationships/chartStyle" Target="style476.xml"/></Relationships>
</file>

<file path=xl/charts/_rels/chart485.xml.rels><?xml version="1.0" encoding="UTF-8" standalone="yes"?>
<Relationships xmlns="http://schemas.openxmlformats.org/package/2006/relationships"><Relationship Id="rId2" Type="http://schemas.microsoft.com/office/2011/relationships/chartColorStyle" Target="colors477.xml"/><Relationship Id="rId1" Type="http://schemas.microsoft.com/office/2011/relationships/chartStyle" Target="style477.xml"/></Relationships>
</file>

<file path=xl/charts/_rels/chart486.xml.rels><?xml version="1.0" encoding="UTF-8" standalone="yes"?>
<Relationships xmlns="http://schemas.openxmlformats.org/package/2006/relationships"><Relationship Id="rId2" Type="http://schemas.microsoft.com/office/2011/relationships/chartColorStyle" Target="colors478.xml"/><Relationship Id="rId1" Type="http://schemas.microsoft.com/office/2011/relationships/chartStyle" Target="style478.xml"/></Relationships>
</file>

<file path=xl/charts/_rels/chart487.xml.rels><?xml version="1.0" encoding="UTF-8" standalone="yes"?>
<Relationships xmlns="http://schemas.openxmlformats.org/package/2006/relationships"><Relationship Id="rId2" Type="http://schemas.microsoft.com/office/2011/relationships/chartColorStyle" Target="colors479.xml"/><Relationship Id="rId1" Type="http://schemas.microsoft.com/office/2011/relationships/chartStyle" Target="style479.xml"/></Relationships>
</file>

<file path=xl/charts/_rels/chart488.xml.rels><?xml version="1.0" encoding="UTF-8" standalone="yes"?>
<Relationships xmlns="http://schemas.openxmlformats.org/package/2006/relationships"><Relationship Id="rId2" Type="http://schemas.microsoft.com/office/2011/relationships/chartColorStyle" Target="colors480.xml"/><Relationship Id="rId1" Type="http://schemas.microsoft.com/office/2011/relationships/chartStyle" Target="style480.xml"/></Relationships>
</file>

<file path=xl/charts/_rels/chart489.xml.rels><?xml version="1.0" encoding="UTF-8" standalone="yes"?>
<Relationships xmlns="http://schemas.openxmlformats.org/package/2006/relationships"><Relationship Id="rId2" Type="http://schemas.microsoft.com/office/2011/relationships/chartColorStyle" Target="colors481.xml"/><Relationship Id="rId1" Type="http://schemas.microsoft.com/office/2011/relationships/chartStyle" Target="style481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90.xml.rels><?xml version="1.0" encoding="UTF-8" standalone="yes"?>
<Relationships xmlns="http://schemas.openxmlformats.org/package/2006/relationships"><Relationship Id="rId2" Type="http://schemas.microsoft.com/office/2011/relationships/chartColorStyle" Target="colors482.xml"/><Relationship Id="rId1" Type="http://schemas.microsoft.com/office/2011/relationships/chartStyle" Target="style482.xml"/></Relationships>
</file>

<file path=xl/charts/_rels/chart491.xml.rels><?xml version="1.0" encoding="UTF-8" standalone="yes"?>
<Relationships xmlns="http://schemas.openxmlformats.org/package/2006/relationships"><Relationship Id="rId2" Type="http://schemas.microsoft.com/office/2011/relationships/chartColorStyle" Target="colors483.xml"/><Relationship Id="rId1" Type="http://schemas.microsoft.com/office/2011/relationships/chartStyle" Target="style483.xml"/></Relationships>
</file>

<file path=xl/charts/_rels/chart492.xml.rels><?xml version="1.0" encoding="UTF-8" standalone="yes"?>
<Relationships xmlns="http://schemas.openxmlformats.org/package/2006/relationships"><Relationship Id="rId2" Type="http://schemas.microsoft.com/office/2011/relationships/chartColorStyle" Target="colors484.xml"/><Relationship Id="rId1" Type="http://schemas.microsoft.com/office/2011/relationships/chartStyle" Target="style484.xml"/></Relationships>
</file>

<file path=xl/charts/_rels/chart493.xml.rels><?xml version="1.0" encoding="UTF-8" standalone="yes"?>
<Relationships xmlns="http://schemas.openxmlformats.org/package/2006/relationships"><Relationship Id="rId2" Type="http://schemas.microsoft.com/office/2011/relationships/chartColorStyle" Target="colors485.xml"/><Relationship Id="rId1" Type="http://schemas.microsoft.com/office/2011/relationships/chartStyle" Target="style485.xml"/></Relationships>
</file>

<file path=xl/charts/_rels/chart494.xml.rels><?xml version="1.0" encoding="UTF-8" standalone="yes"?>
<Relationships xmlns="http://schemas.openxmlformats.org/package/2006/relationships"><Relationship Id="rId2" Type="http://schemas.microsoft.com/office/2011/relationships/chartColorStyle" Target="colors486.xml"/><Relationship Id="rId1" Type="http://schemas.microsoft.com/office/2011/relationships/chartStyle" Target="style486.xml"/></Relationships>
</file>

<file path=xl/charts/_rels/chart495.xml.rels><?xml version="1.0" encoding="UTF-8" standalone="yes"?>
<Relationships xmlns="http://schemas.openxmlformats.org/package/2006/relationships"><Relationship Id="rId2" Type="http://schemas.microsoft.com/office/2011/relationships/chartColorStyle" Target="colors487.xml"/><Relationship Id="rId1" Type="http://schemas.microsoft.com/office/2011/relationships/chartStyle" Target="style487.xml"/></Relationships>
</file>

<file path=xl/charts/_rels/chart496.xml.rels><?xml version="1.0" encoding="UTF-8" standalone="yes"?>
<Relationships xmlns="http://schemas.openxmlformats.org/package/2006/relationships"><Relationship Id="rId2" Type="http://schemas.microsoft.com/office/2011/relationships/chartColorStyle" Target="colors488.xml"/><Relationship Id="rId1" Type="http://schemas.microsoft.com/office/2011/relationships/chartStyle" Target="style488.xml"/></Relationships>
</file>

<file path=xl/charts/_rels/chart497.xml.rels><?xml version="1.0" encoding="UTF-8" standalone="yes"?>
<Relationships xmlns="http://schemas.openxmlformats.org/package/2006/relationships"><Relationship Id="rId2" Type="http://schemas.microsoft.com/office/2011/relationships/chartColorStyle" Target="colors489.xml"/><Relationship Id="rId1" Type="http://schemas.microsoft.com/office/2011/relationships/chartStyle" Target="style489.xml"/></Relationships>
</file>

<file path=xl/charts/_rels/chart498.xml.rels><?xml version="1.0" encoding="UTF-8" standalone="yes"?>
<Relationships xmlns="http://schemas.openxmlformats.org/package/2006/relationships"><Relationship Id="rId2" Type="http://schemas.microsoft.com/office/2011/relationships/chartColorStyle" Target="colors490.xml"/><Relationship Id="rId1" Type="http://schemas.microsoft.com/office/2011/relationships/chartStyle" Target="style490.xml"/></Relationships>
</file>

<file path=xl/charts/_rels/chart499.xml.rels><?xml version="1.0" encoding="UTF-8" standalone="yes"?>
<Relationships xmlns="http://schemas.openxmlformats.org/package/2006/relationships"><Relationship Id="rId2" Type="http://schemas.microsoft.com/office/2011/relationships/chartColorStyle" Target="colors491.xml"/><Relationship Id="rId1" Type="http://schemas.microsoft.com/office/2011/relationships/chartStyle" Target="style491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500.xml.rels><?xml version="1.0" encoding="UTF-8" standalone="yes"?>
<Relationships xmlns="http://schemas.openxmlformats.org/package/2006/relationships"><Relationship Id="rId2" Type="http://schemas.microsoft.com/office/2011/relationships/chartColorStyle" Target="colors492.xml"/><Relationship Id="rId1" Type="http://schemas.microsoft.com/office/2011/relationships/chartStyle" Target="style492.xml"/></Relationships>
</file>

<file path=xl/charts/_rels/chart501.xml.rels><?xml version="1.0" encoding="UTF-8" standalone="yes"?>
<Relationships xmlns="http://schemas.openxmlformats.org/package/2006/relationships"><Relationship Id="rId2" Type="http://schemas.microsoft.com/office/2011/relationships/chartColorStyle" Target="colors493.xml"/><Relationship Id="rId1" Type="http://schemas.microsoft.com/office/2011/relationships/chartStyle" Target="style493.xml"/></Relationships>
</file>

<file path=xl/charts/_rels/chart502.xml.rels><?xml version="1.0" encoding="UTF-8" standalone="yes"?>
<Relationships xmlns="http://schemas.openxmlformats.org/package/2006/relationships"><Relationship Id="rId2" Type="http://schemas.microsoft.com/office/2011/relationships/chartColorStyle" Target="colors494.xml"/><Relationship Id="rId1" Type="http://schemas.microsoft.com/office/2011/relationships/chartStyle" Target="style494.xml"/></Relationships>
</file>

<file path=xl/charts/_rels/chart503.xml.rels><?xml version="1.0" encoding="UTF-8" standalone="yes"?>
<Relationships xmlns="http://schemas.openxmlformats.org/package/2006/relationships"><Relationship Id="rId2" Type="http://schemas.microsoft.com/office/2011/relationships/chartColorStyle" Target="colors495.xml"/><Relationship Id="rId1" Type="http://schemas.microsoft.com/office/2011/relationships/chartStyle" Target="style495.xml"/></Relationships>
</file>

<file path=xl/charts/_rels/chart504.xml.rels><?xml version="1.0" encoding="UTF-8" standalone="yes"?>
<Relationships xmlns="http://schemas.openxmlformats.org/package/2006/relationships"><Relationship Id="rId2" Type="http://schemas.microsoft.com/office/2011/relationships/chartColorStyle" Target="colors496.xml"/><Relationship Id="rId1" Type="http://schemas.microsoft.com/office/2011/relationships/chartStyle" Target="style496.xml"/></Relationships>
</file>

<file path=xl/charts/_rels/chart505.xml.rels><?xml version="1.0" encoding="UTF-8" standalone="yes"?>
<Relationships xmlns="http://schemas.openxmlformats.org/package/2006/relationships"><Relationship Id="rId2" Type="http://schemas.microsoft.com/office/2011/relationships/chartColorStyle" Target="colors497.xml"/><Relationship Id="rId1" Type="http://schemas.microsoft.com/office/2011/relationships/chartStyle" Target="style497.xml"/></Relationships>
</file>

<file path=xl/charts/_rels/chart506.xml.rels><?xml version="1.0" encoding="UTF-8" standalone="yes"?>
<Relationships xmlns="http://schemas.openxmlformats.org/package/2006/relationships"><Relationship Id="rId2" Type="http://schemas.microsoft.com/office/2011/relationships/chartColorStyle" Target="colors498.xml"/><Relationship Id="rId1" Type="http://schemas.microsoft.com/office/2011/relationships/chartStyle" Target="style498.xml"/></Relationships>
</file>

<file path=xl/charts/_rels/chart507.xml.rels><?xml version="1.0" encoding="UTF-8" standalone="yes"?>
<Relationships xmlns="http://schemas.openxmlformats.org/package/2006/relationships"><Relationship Id="rId2" Type="http://schemas.microsoft.com/office/2011/relationships/chartColorStyle" Target="colors499.xml"/><Relationship Id="rId1" Type="http://schemas.microsoft.com/office/2011/relationships/chartStyle" Target="style499.xml"/></Relationships>
</file>

<file path=xl/charts/_rels/chart508.xml.rels><?xml version="1.0" encoding="UTF-8" standalone="yes"?>
<Relationships xmlns="http://schemas.openxmlformats.org/package/2006/relationships"><Relationship Id="rId2" Type="http://schemas.microsoft.com/office/2011/relationships/chartColorStyle" Target="colors500.xml"/><Relationship Id="rId1" Type="http://schemas.microsoft.com/office/2011/relationships/chartStyle" Target="style500.xml"/></Relationships>
</file>

<file path=xl/charts/_rels/chart509.xml.rels><?xml version="1.0" encoding="UTF-8" standalone="yes"?>
<Relationships xmlns="http://schemas.openxmlformats.org/package/2006/relationships"><Relationship Id="rId2" Type="http://schemas.microsoft.com/office/2011/relationships/chartColorStyle" Target="colors501.xml"/><Relationship Id="rId1" Type="http://schemas.microsoft.com/office/2011/relationships/chartStyle" Target="style501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510.xml.rels><?xml version="1.0" encoding="UTF-8" standalone="yes"?>
<Relationships xmlns="http://schemas.openxmlformats.org/package/2006/relationships"><Relationship Id="rId2" Type="http://schemas.microsoft.com/office/2011/relationships/chartColorStyle" Target="colors502.xml"/><Relationship Id="rId1" Type="http://schemas.microsoft.com/office/2011/relationships/chartStyle" Target="style502.xml"/></Relationships>
</file>

<file path=xl/charts/_rels/chart511.xml.rels><?xml version="1.0" encoding="UTF-8" standalone="yes"?>
<Relationships xmlns="http://schemas.openxmlformats.org/package/2006/relationships"><Relationship Id="rId2" Type="http://schemas.microsoft.com/office/2011/relationships/chartColorStyle" Target="colors503.xml"/><Relationship Id="rId1" Type="http://schemas.microsoft.com/office/2011/relationships/chartStyle" Target="style503.xml"/></Relationships>
</file>

<file path=xl/charts/_rels/chart512.xml.rels><?xml version="1.0" encoding="UTF-8" standalone="yes"?>
<Relationships xmlns="http://schemas.openxmlformats.org/package/2006/relationships"><Relationship Id="rId2" Type="http://schemas.microsoft.com/office/2011/relationships/chartColorStyle" Target="colors504.xml"/><Relationship Id="rId1" Type="http://schemas.microsoft.com/office/2011/relationships/chartStyle" Target="style504.xml"/></Relationships>
</file>

<file path=xl/charts/_rels/chart513.xml.rels><?xml version="1.0" encoding="UTF-8" standalone="yes"?>
<Relationships xmlns="http://schemas.openxmlformats.org/package/2006/relationships"><Relationship Id="rId2" Type="http://schemas.microsoft.com/office/2011/relationships/chartColorStyle" Target="colors505.xml"/><Relationship Id="rId1" Type="http://schemas.microsoft.com/office/2011/relationships/chartStyle" Target="style505.xml"/></Relationships>
</file>

<file path=xl/charts/_rels/chart514.xml.rels><?xml version="1.0" encoding="UTF-8" standalone="yes"?>
<Relationships xmlns="http://schemas.openxmlformats.org/package/2006/relationships"><Relationship Id="rId2" Type="http://schemas.microsoft.com/office/2011/relationships/chartColorStyle" Target="colors506.xml"/><Relationship Id="rId1" Type="http://schemas.microsoft.com/office/2011/relationships/chartStyle" Target="style506.xml"/></Relationships>
</file>

<file path=xl/charts/_rels/chart515.xml.rels><?xml version="1.0" encoding="UTF-8" standalone="yes"?>
<Relationships xmlns="http://schemas.openxmlformats.org/package/2006/relationships"><Relationship Id="rId2" Type="http://schemas.microsoft.com/office/2011/relationships/chartColorStyle" Target="colors507.xml"/><Relationship Id="rId1" Type="http://schemas.microsoft.com/office/2011/relationships/chartStyle" Target="style507.xml"/></Relationships>
</file>

<file path=xl/charts/_rels/chart516.xml.rels><?xml version="1.0" encoding="UTF-8" standalone="yes"?>
<Relationships xmlns="http://schemas.openxmlformats.org/package/2006/relationships"><Relationship Id="rId2" Type="http://schemas.microsoft.com/office/2011/relationships/chartColorStyle" Target="colors508.xml"/><Relationship Id="rId1" Type="http://schemas.microsoft.com/office/2011/relationships/chartStyle" Target="style508.xml"/></Relationships>
</file>

<file path=xl/charts/_rels/chart517.xml.rels><?xml version="1.0" encoding="UTF-8" standalone="yes"?>
<Relationships xmlns="http://schemas.openxmlformats.org/package/2006/relationships"><Relationship Id="rId2" Type="http://schemas.microsoft.com/office/2011/relationships/chartColorStyle" Target="colors509.xml"/><Relationship Id="rId1" Type="http://schemas.microsoft.com/office/2011/relationships/chartStyle" Target="style509.xml"/></Relationships>
</file>

<file path=xl/charts/_rels/chart518.xml.rels><?xml version="1.0" encoding="UTF-8" standalone="yes"?>
<Relationships xmlns="http://schemas.openxmlformats.org/package/2006/relationships"><Relationship Id="rId2" Type="http://schemas.microsoft.com/office/2011/relationships/chartColorStyle" Target="colors510.xml"/><Relationship Id="rId1" Type="http://schemas.microsoft.com/office/2011/relationships/chartStyle" Target="style510.xml"/></Relationships>
</file>

<file path=xl/charts/_rels/chart519.xml.rels><?xml version="1.0" encoding="UTF-8" standalone="yes"?>
<Relationships xmlns="http://schemas.openxmlformats.org/package/2006/relationships"><Relationship Id="rId2" Type="http://schemas.microsoft.com/office/2011/relationships/chartColorStyle" Target="colors511.xml"/><Relationship Id="rId1" Type="http://schemas.microsoft.com/office/2011/relationships/chartStyle" Target="style511.xml"/></Relationships>
</file>

<file path=xl/charts/_rels/chart52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520.xml.rels><?xml version="1.0" encoding="UTF-8" standalone="yes"?>
<Relationships xmlns="http://schemas.openxmlformats.org/package/2006/relationships"><Relationship Id="rId2" Type="http://schemas.microsoft.com/office/2011/relationships/chartColorStyle" Target="colors512.xml"/><Relationship Id="rId1" Type="http://schemas.microsoft.com/office/2011/relationships/chartStyle" Target="style512.xml"/></Relationships>
</file>

<file path=xl/charts/_rels/chart521.xml.rels><?xml version="1.0" encoding="UTF-8" standalone="yes"?>
<Relationships xmlns="http://schemas.openxmlformats.org/package/2006/relationships"><Relationship Id="rId2" Type="http://schemas.microsoft.com/office/2011/relationships/chartColorStyle" Target="colors513.xml"/><Relationship Id="rId1" Type="http://schemas.microsoft.com/office/2011/relationships/chartStyle" Target="style513.xml"/></Relationships>
</file>

<file path=xl/charts/_rels/chart522.xml.rels><?xml version="1.0" encoding="UTF-8" standalone="yes"?>
<Relationships xmlns="http://schemas.openxmlformats.org/package/2006/relationships"><Relationship Id="rId2" Type="http://schemas.microsoft.com/office/2011/relationships/chartColorStyle" Target="colors514.xml"/><Relationship Id="rId1" Type="http://schemas.microsoft.com/office/2011/relationships/chartStyle" Target="style514.xml"/></Relationships>
</file>

<file path=xl/charts/_rels/chart523.xml.rels><?xml version="1.0" encoding="UTF-8" standalone="yes"?>
<Relationships xmlns="http://schemas.openxmlformats.org/package/2006/relationships"><Relationship Id="rId2" Type="http://schemas.microsoft.com/office/2011/relationships/chartColorStyle" Target="colors515.xml"/><Relationship Id="rId1" Type="http://schemas.microsoft.com/office/2011/relationships/chartStyle" Target="style515.xml"/></Relationships>
</file>

<file path=xl/charts/_rels/chart524.xml.rels><?xml version="1.0" encoding="UTF-8" standalone="yes"?>
<Relationships xmlns="http://schemas.openxmlformats.org/package/2006/relationships"><Relationship Id="rId2" Type="http://schemas.microsoft.com/office/2011/relationships/chartColorStyle" Target="colors516.xml"/><Relationship Id="rId1" Type="http://schemas.microsoft.com/office/2011/relationships/chartStyle" Target="style516.xml"/></Relationships>
</file>

<file path=xl/charts/_rels/chart525.xml.rels><?xml version="1.0" encoding="UTF-8" standalone="yes"?>
<Relationships xmlns="http://schemas.openxmlformats.org/package/2006/relationships"><Relationship Id="rId2" Type="http://schemas.microsoft.com/office/2011/relationships/chartColorStyle" Target="colors517.xml"/><Relationship Id="rId1" Type="http://schemas.microsoft.com/office/2011/relationships/chartStyle" Target="style517.xml"/></Relationships>
</file>

<file path=xl/charts/_rels/chart526.xml.rels><?xml version="1.0" encoding="UTF-8" standalone="yes"?>
<Relationships xmlns="http://schemas.openxmlformats.org/package/2006/relationships"><Relationship Id="rId2" Type="http://schemas.microsoft.com/office/2011/relationships/chartColorStyle" Target="colors518.xml"/><Relationship Id="rId1" Type="http://schemas.microsoft.com/office/2011/relationships/chartStyle" Target="style518.xml"/></Relationships>
</file>

<file path=xl/charts/_rels/chart527.xml.rels><?xml version="1.0" encoding="UTF-8" standalone="yes"?>
<Relationships xmlns="http://schemas.openxmlformats.org/package/2006/relationships"><Relationship Id="rId2" Type="http://schemas.microsoft.com/office/2011/relationships/chartColorStyle" Target="colors519.xml"/><Relationship Id="rId1" Type="http://schemas.microsoft.com/office/2011/relationships/chartStyle" Target="style519.xml"/></Relationships>
</file>

<file path=xl/charts/_rels/chart528.xml.rels><?xml version="1.0" encoding="UTF-8" standalone="yes"?>
<Relationships xmlns="http://schemas.openxmlformats.org/package/2006/relationships"><Relationship Id="rId2" Type="http://schemas.microsoft.com/office/2011/relationships/chartColorStyle" Target="colors520.xml"/><Relationship Id="rId1" Type="http://schemas.microsoft.com/office/2011/relationships/chartStyle" Target="style520.xml"/></Relationships>
</file>

<file path=xl/charts/_rels/chart529.xml.rels><?xml version="1.0" encoding="UTF-8" standalone="yes"?>
<Relationships xmlns="http://schemas.openxmlformats.org/package/2006/relationships"><Relationship Id="rId2" Type="http://schemas.microsoft.com/office/2011/relationships/chartColorStyle" Target="colors521.xml"/><Relationship Id="rId1" Type="http://schemas.microsoft.com/office/2011/relationships/chartStyle" Target="style521.xml"/></Relationships>
</file>

<file path=xl/charts/_rels/chart53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530.xml.rels><?xml version="1.0" encoding="UTF-8" standalone="yes"?>
<Relationships xmlns="http://schemas.openxmlformats.org/package/2006/relationships"><Relationship Id="rId2" Type="http://schemas.microsoft.com/office/2011/relationships/chartColorStyle" Target="colors522.xml"/><Relationship Id="rId1" Type="http://schemas.microsoft.com/office/2011/relationships/chartStyle" Target="style522.xml"/></Relationships>
</file>

<file path=xl/charts/_rels/chart531.xml.rels><?xml version="1.0" encoding="UTF-8" standalone="yes"?>
<Relationships xmlns="http://schemas.openxmlformats.org/package/2006/relationships"><Relationship Id="rId2" Type="http://schemas.microsoft.com/office/2011/relationships/chartColorStyle" Target="colors523.xml"/><Relationship Id="rId1" Type="http://schemas.microsoft.com/office/2011/relationships/chartStyle" Target="style523.xml"/></Relationships>
</file>

<file path=xl/charts/_rels/chart532.xml.rels><?xml version="1.0" encoding="UTF-8" standalone="yes"?>
<Relationships xmlns="http://schemas.openxmlformats.org/package/2006/relationships"><Relationship Id="rId2" Type="http://schemas.microsoft.com/office/2011/relationships/chartColorStyle" Target="colors524.xml"/><Relationship Id="rId1" Type="http://schemas.microsoft.com/office/2011/relationships/chartStyle" Target="style524.xml"/></Relationships>
</file>

<file path=xl/charts/_rels/chart533.xml.rels><?xml version="1.0" encoding="UTF-8" standalone="yes"?>
<Relationships xmlns="http://schemas.openxmlformats.org/package/2006/relationships"><Relationship Id="rId2" Type="http://schemas.microsoft.com/office/2011/relationships/chartColorStyle" Target="colors525.xml"/><Relationship Id="rId1" Type="http://schemas.microsoft.com/office/2011/relationships/chartStyle" Target="style525.xml"/></Relationships>
</file>

<file path=xl/charts/_rels/chart534.xml.rels><?xml version="1.0" encoding="UTF-8" standalone="yes"?>
<Relationships xmlns="http://schemas.openxmlformats.org/package/2006/relationships"><Relationship Id="rId2" Type="http://schemas.microsoft.com/office/2011/relationships/chartColorStyle" Target="colors526.xml"/><Relationship Id="rId1" Type="http://schemas.microsoft.com/office/2011/relationships/chartStyle" Target="style526.xml"/></Relationships>
</file>

<file path=xl/charts/_rels/chart535.xml.rels><?xml version="1.0" encoding="UTF-8" standalone="yes"?>
<Relationships xmlns="http://schemas.openxmlformats.org/package/2006/relationships"><Relationship Id="rId2" Type="http://schemas.microsoft.com/office/2011/relationships/chartColorStyle" Target="colors527.xml"/><Relationship Id="rId1" Type="http://schemas.microsoft.com/office/2011/relationships/chartStyle" Target="style527.xml"/></Relationships>
</file>

<file path=xl/charts/_rels/chart536.xml.rels><?xml version="1.0" encoding="UTF-8" standalone="yes"?>
<Relationships xmlns="http://schemas.openxmlformats.org/package/2006/relationships"><Relationship Id="rId2" Type="http://schemas.microsoft.com/office/2011/relationships/chartColorStyle" Target="colors528.xml"/><Relationship Id="rId1" Type="http://schemas.microsoft.com/office/2011/relationships/chartStyle" Target="style528.xml"/></Relationships>
</file>

<file path=xl/charts/_rels/chart537.xml.rels><?xml version="1.0" encoding="UTF-8" standalone="yes"?>
<Relationships xmlns="http://schemas.openxmlformats.org/package/2006/relationships"><Relationship Id="rId2" Type="http://schemas.microsoft.com/office/2011/relationships/chartColorStyle" Target="colors529.xml"/><Relationship Id="rId1" Type="http://schemas.microsoft.com/office/2011/relationships/chartStyle" Target="style529.xml"/></Relationships>
</file>

<file path=xl/charts/_rels/chart538.xml.rels><?xml version="1.0" encoding="UTF-8" standalone="yes"?>
<Relationships xmlns="http://schemas.openxmlformats.org/package/2006/relationships"><Relationship Id="rId2" Type="http://schemas.microsoft.com/office/2011/relationships/chartColorStyle" Target="colors530.xml"/><Relationship Id="rId1" Type="http://schemas.microsoft.com/office/2011/relationships/chartStyle" Target="style530.xml"/></Relationships>
</file>

<file path=xl/charts/_rels/chart539.xml.rels><?xml version="1.0" encoding="UTF-8" standalone="yes"?>
<Relationships xmlns="http://schemas.openxmlformats.org/package/2006/relationships"><Relationship Id="rId2" Type="http://schemas.microsoft.com/office/2011/relationships/chartColorStyle" Target="colors531.xml"/><Relationship Id="rId1" Type="http://schemas.microsoft.com/office/2011/relationships/chartStyle" Target="style531.xml"/></Relationships>
</file>

<file path=xl/charts/_rels/chart54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540.xml.rels><?xml version="1.0" encoding="UTF-8" standalone="yes"?>
<Relationships xmlns="http://schemas.openxmlformats.org/package/2006/relationships"><Relationship Id="rId2" Type="http://schemas.microsoft.com/office/2011/relationships/chartColorStyle" Target="colors532.xml"/><Relationship Id="rId1" Type="http://schemas.microsoft.com/office/2011/relationships/chartStyle" Target="style532.xml"/></Relationships>
</file>

<file path=xl/charts/_rels/chart55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55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533.xml"/><Relationship Id="rId1" Type="http://schemas.microsoft.com/office/2011/relationships/chartStyle" Target="style533.xml"/></Relationships>
</file>

<file path=xl/charts/_rels/chart55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534.xml"/><Relationship Id="rId1" Type="http://schemas.microsoft.com/office/2011/relationships/chartStyle" Target="style534.xml"/></Relationships>
</file>

<file path=xl/charts/_rels/chart55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535.xml"/><Relationship Id="rId1" Type="http://schemas.microsoft.com/office/2011/relationships/chartStyle" Target="style535.xml"/></Relationships>
</file>

<file path=xl/charts/_rels/chart55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.xml"/><Relationship Id="rId2" Type="http://schemas.microsoft.com/office/2011/relationships/chartColorStyle" Target="colors536.xml"/><Relationship Id="rId1" Type="http://schemas.microsoft.com/office/2011/relationships/chartStyle" Target="style536.xml"/></Relationships>
</file>

<file path=xl/charts/_rels/chart56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56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.xml"/><Relationship Id="rId2" Type="http://schemas.microsoft.com/office/2011/relationships/chartColorStyle" Target="colors537.xml"/><Relationship Id="rId1" Type="http://schemas.microsoft.com/office/2011/relationships/chartStyle" Target="style537.xml"/></Relationships>
</file>

<file path=xl/charts/_rels/chart56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.xml"/><Relationship Id="rId2" Type="http://schemas.microsoft.com/office/2011/relationships/chartColorStyle" Target="colors538.xml"/><Relationship Id="rId1" Type="http://schemas.microsoft.com/office/2011/relationships/chartStyle" Target="style538.xml"/></Relationships>
</file>

<file path=xl/charts/_rels/chart56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.xml"/><Relationship Id="rId2" Type="http://schemas.microsoft.com/office/2011/relationships/chartColorStyle" Target="colors539.xml"/><Relationship Id="rId1" Type="http://schemas.microsoft.com/office/2011/relationships/chartStyle" Target="style539.xml"/></Relationships>
</file>

<file path=xl/charts/_rels/chart56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.xml"/><Relationship Id="rId2" Type="http://schemas.microsoft.com/office/2011/relationships/chartColorStyle" Target="colors540.xml"/><Relationship Id="rId1" Type="http://schemas.microsoft.com/office/2011/relationships/chartStyle" Target="style540.xml"/></Relationships>
</file>

<file path=xl/charts/_rels/chart56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.xml"/><Relationship Id="rId2" Type="http://schemas.microsoft.com/office/2011/relationships/chartColorStyle" Target="colors541.xml"/><Relationship Id="rId1" Type="http://schemas.microsoft.com/office/2011/relationships/chartStyle" Target="style541.xml"/></Relationships>
</file>

<file path=xl/charts/_rels/chart56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.xml"/><Relationship Id="rId2" Type="http://schemas.microsoft.com/office/2011/relationships/chartColorStyle" Target="colors542.xml"/><Relationship Id="rId1" Type="http://schemas.microsoft.com/office/2011/relationships/chartStyle" Target="style542.xml"/></Relationships>
</file>

<file path=xl/charts/_rels/chart56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.xml"/><Relationship Id="rId2" Type="http://schemas.microsoft.com/office/2011/relationships/chartColorStyle" Target="colors543.xml"/><Relationship Id="rId1" Type="http://schemas.microsoft.com/office/2011/relationships/chartStyle" Target="style543.xml"/></Relationships>
</file>

<file path=xl/charts/_rels/chart56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2.xml"/><Relationship Id="rId2" Type="http://schemas.microsoft.com/office/2011/relationships/chartColorStyle" Target="colors544.xml"/><Relationship Id="rId1" Type="http://schemas.microsoft.com/office/2011/relationships/chartStyle" Target="style544.xml"/></Relationships>
</file>

<file path=xl/charts/_rels/chart56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3.xml"/><Relationship Id="rId2" Type="http://schemas.microsoft.com/office/2011/relationships/chartColorStyle" Target="colors545.xml"/><Relationship Id="rId1" Type="http://schemas.microsoft.com/office/2011/relationships/chartStyle" Target="style545.xml"/></Relationships>
</file>

<file path=xl/charts/_rels/chart56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4.xml"/><Relationship Id="rId2" Type="http://schemas.microsoft.com/office/2011/relationships/chartColorStyle" Target="colors546.xml"/><Relationship Id="rId1" Type="http://schemas.microsoft.com/office/2011/relationships/chartStyle" Target="style546.xml"/></Relationships>
</file>

<file path=xl/charts/_rels/chart57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57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5.xml"/><Relationship Id="rId2" Type="http://schemas.microsoft.com/office/2011/relationships/chartColorStyle" Target="colors547.xml"/><Relationship Id="rId1" Type="http://schemas.microsoft.com/office/2011/relationships/chartStyle" Target="style547.xml"/></Relationships>
</file>

<file path=xl/charts/_rels/chart57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6.xml"/><Relationship Id="rId2" Type="http://schemas.microsoft.com/office/2011/relationships/chartColorStyle" Target="colors548.xml"/><Relationship Id="rId1" Type="http://schemas.microsoft.com/office/2011/relationships/chartStyle" Target="style548.xml"/></Relationships>
</file>

<file path=xl/charts/_rels/chart57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7.xml"/><Relationship Id="rId2" Type="http://schemas.microsoft.com/office/2011/relationships/chartColorStyle" Target="colors549.xml"/><Relationship Id="rId1" Type="http://schemas.microsoft.com/office/2011/relationships/chartStyle" Target="style549.xml"/></Relationships>
</file>

<file path=xl/charts/_rels/chart57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8.xml"/><Relationship Id="rId2" Type="http://schemas.microsoft.com/office/2011/relationships/chartColorStyle" Target="colors550.xml"/><Relationship Id="rId1" Type="http://schemas.microsoft.com/office/2011/relationships/chartStyle" Target="style550.xml"/></Relationships>
</file>

<file path=xl/charts/_rels/chart57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9.xml"/><Relationship Id="rId2" Type="http://schemas.microsoft.com/office/2011/relationships/chartColorStyle" Target="colors551.xml"/><Relationship Id="rId1" Type="http://schemas.microsoft.com/office/2011/relationships/chartStyle" Target="style551.xml"/></Relationships>
</file>

<file path=xl/charts/_rels/chart57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0.xml"/><Relationship Id="rId2" Type="http://schemas.microsoft.com/office/2011/relationships/chartColorStyle" Target="colors552.xml"/><Relationship Id="rId1" Type="http://schemas.microsoft.com/office/2011/relationships/chartStyle" Target="style552.xml"/></Relationships>
</file>

<file path=xl/charts/_rels/chart57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1.xml"/><Relationship Id="rId2" Type="http://schemas.microsoft.com/office/2011/relationships/chartColorStyle" Target="colors553.xml"/><Relationship Id="rId1" Type="http://schemas.microsoft.com/office/2011/relationships/chartStyle" Target="style553.xml"/></Relationships>
</file>

<file path=xl/charts/_rels/chart57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2.xml"/><Relationship Id="rId2" Type="http://schemas.microsoft.com/office/2011/relationships/chartColorStyle" Target="colors554.xml"/><Relationship Id="rId1" Type="http://schemas.microsoft.com/office/2011/relationships/chartStyle" Target="style554.xml"/></Relationships>
</file>

<file path=xl/charts/_rels/chart57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3.xml"/><Relationship Id="rId2" Type="http://schemas.microsoft.com/office/2011/relationships/chartColorStyle" Target="colors555.xml"/><Relationship Id="rId1" Type="http://schemas.microsoft.com/office/2011/relationships/chartStyle" Target="style555.xml"/></Relationships>
</file>

<file path=xl/charts/_rels/chart57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4.xml"/><Relationship Id="rId2" Type="http://schemas.microsoft.com/office/2011/relationships/chartColorStyle" Target="colors556.xml"/><Relationship Id="rId1" Type="http://schemas.microsoft.com/office/2011/relationships/chartStyle" Target="style556.xml"/></Relationships>
</file>

<file path=xl/charts/_rels/chart58.xml.rels><?xml version="1.0" encoding="UTF-8" standalone="yes"?>
<Relationships xmlns="http://schemas.openxmlformats.org/package/2006/relationships"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58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5.xml"/><Relationship Id="rId2" Type="http://schemas.microsoft.com/office/2011/relationships/chartColorStyle" Target="colors557.xml"/><Relationship Id="rId1" Type="http://schemas.microsoft.com/office/2011/relationships/chartStyle" Target="style557.xml"/></Relationships>
</file>

<file path=xl/charts/_rels/chart58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6.xml"/><Relationship Id="rId2" Type="http://schemas.microsoft.com/office/2011/relationships/chartColorStyle" Target="colors558.xml"/><Relationship Id="rId1" Type="http://schemas.microsoft.com/office/2011/relationships/chartStyle" Target="style558.xml"/></Relationships>
</file>

<file path=xl/charts/_rels/chart58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7.xml"/><Relationship Id="rId2" Type="http://schemas.microsoft.com/office/2011/relationships/chartColorStyle" Target="colors559.xml"/><Relationship Id="rId1" Type="http://schemas.microsoft.com/office/2011/relationships/chartStyle" Target="style559.xml"/></Relationships>
</file>

<file path=xl/charts/_rels/chart58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8.xml"/><Relationship Id="rId2" Type="http://schemas.microsoft.com/office/2011/relationships/chartColorStyle" Target="colors560.xml"/><Relationship Id="rId1" Type="http://schemas.microsoft.com/office/2011/relationships/chartStyle" Target="style560.xml"/></Relationships>
</file>

<file path=xl/charts/_rels/chart58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9.xml"/><Relationship Id="rId2" Type="http://schemas.microsoft.com/office/2011/relationships/chartColorStyle" Target="colors561.xml"/><Relationship Id="rId1" Type="http://schemas.microsoft.com/office/2011/relationships/chartStyle" Target="style561.xml"/></Relationships>
</file>

<file path=xl/charts/_rels/chart58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0.xml"/><Relationship Id="rId2" Type="http://schemas.microsoft.com/office/2011/relationships/chartColorStyle" Target="colors562.xml"/><Relationship Id="rId1" Type="http://schemas.microsoft.com/office/2011/relationships/chartStyle" Target="style562.xml"/></Relationships>
</file>

<file path=xl/charts/_rels/chart58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1.xml"/><Relationship Id="rId2" Type="http://schemas.microsoft.com/office/2011/relationships/chartColorStyle" Target="colors563.xml"/><Relationship Id="rId1" Type="http://schemas.microsoft.com/office/2011/relationships/chartStyle" Target="style563.xml"/></Relationships>
</file>

<file path=xl/charts/_rels/chart58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2.xml"/><Relationship Id="rId2" Type="http://schemas.microsoft.com/office/2011/relationships/chartColorStyle" Target="colors564.xml"/><Relationship Id="rId1" Type="http://schemas.microsoft.com/office/2011/relationships/chartStyle" Target="style564.xml"/></Relationships>
</file>

<file path=xl/charts/_rels/chart58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3.xml"/><Relationship Id="rId2" Type="http://schemas.microsoft.com/office/2011/relationships/chartColorStyle" Target="colors565.xml"/><Relationship Id="rId1" Type="http://schemas.microsoft.com/office/2011/relationships/chartStyle" Target="style565.xml"/></Relationships>
</file>

<file path=xl/charts/_rels/chart58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4.xml"/><Relationship Id="rId2" Type="http://schemas.microsoft.com/office/2011/relationships/chartColorStyle" Target="colors566.xml"/><Relationship Id="rId1" Type="http://schemas.microsoft.com/office/2011/relationships/chartStyle" Target="style566.xml"/></Relationships>
</file>

<file path=xl/charts/_rels/chart59.xml.rels><?xml version="1.0" encoding="UTF-8" standalone="yes"?>
<Relationships xmlns="http://schemas.openxmlformats.org/package/2006/relationships"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59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5.xml"/><Relationship Id="rId2" Type="http://schemas.microsoft.com/office/2011/relationships/chartColorStyle" Target="colors567.xml"/><Relationship Id="rId1" Type="http://schemas.microsoft.com/office/2011/relationships/chartStyle" Target="style567.xml"/></Relationships>
</file>

<file path=xl/charts/_rels/chart59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6.xml"/><Relationship Id="rId2" Type="http://schemas.microsoft.com/office/2011/relationships/chartColorStyle" Target="colors568.xml"/><Relationship Id="rId1" Type="http://schemas.microsoft.com/office/2011/relationships/chartStyle" Target="style568.xml"/></Relationships>
</file>

<file path=xl/charts/_rels/chart59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7.xml"/><Relationship Id="rId2" Type="http://schemas.microsoft.com/office/2011/relationships/chartColorStyle" Target="colors569.xml"/><Relationship Id="rId1" Type="http://schemas.microsoft.com/office/2011/relationships/chartStyle" Target="style569.xml"/></Relationships>
</file>

<file path=xl/charts/_rels/chart59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8.xml"/><Relationship Id="rId2" Type="http://schemas.microsoft.com/office/2011/relationships/chartColorStyle" Target="colors570.xml"/><Relationship Id="rId1" Type="http://schemas.microsoft.com/office/2011/relationships/chartStyle" Target="style570.xml"/></Relationships>
</file>

<file path=xl/charts/_rels/chart59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9.xml"/><Relationship Id="rId2" Type="http://schemas.microsoft.com/office/2011/relationships/chartColorStyle" Target="colors571.xml"/><Relationship Id="rId1" Type="http://schemas.microsoft.com/office/2011/relationships/chartStyle" Target="style571.xml"/></Relationships>
</file>

<file path=xl/charts/_rels/chart59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0.xml"/><Relationship Id="rId2" Type="http://schemas.microsoft.com/office/2011/relationships/chartColorStyle" Target="colors572.xml"/><Relationship Id="rId1" Type="http://schemas.microsoft.com/office/2011/relationships/chartStyle" Target="style572.xml"/></Relationships>
</file>

<file path=xl/charts/_rels/chart59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1.xml"/><Relationship Id="rId2" Type="http://schemas.microsoft.com/office/2011/relationships/chartColorStyle" Target="colors573.xml"/><Relationship Id="rId1" Type="http://schemas.microsoft.com/office/2011/relationships/chartStyle" Target="style573.xml"/></Relationships>
</file>

<file path=xl/charts/_rels/chart59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2.xml"/><Relationship Id="rId2" Type="http://schemas.microsoft.com/office/2011/relationships/chartColorStyle" Target="colors574.xml"/><Relationship Id="rId1" Type="http://schemas.microsoft.com/office/2011/relationships/chartStyle" Target="style574.xml"/></Relationships>
</file>

<file path=xl/charts/_rels/chart59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3.xml"/><Relationship Id="rId2" Type="http://schemas.microsoft.com/office/2011/relationships/chartColorStyle" Target="colors575.xml"/><Relationship Id="rId1" Type="http://schemas.microsoft.com/office/2011/relationships/chartStyle" Target="style575.xml"/></Relationships>
</file>

<file path=xl/charts/_rels/chart59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4.xml"/><Relationship Id="rId2" Type="http://schemas.microsoft.com/office/2011/relationships/chartColorStyle" Target="colors576.xml"/><Relationship Id="rId1" Type="http://schemas.microsoft.com/office/2011/relationships/chartStyle" Target="style576.xml"/></Relationships>
</file>

<file path=xl/charts/_rels/chart60.xml.rels><?xml version="1.0" encoding="UTF-8" standalone="yes"?>
<Relationships xmlns="http://schemas.openxmlformats.org/package/2006/relationships"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60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5.xml"/><Relationship Id="rId2" Type="http://schemas.microsoft.com/office/2011/relationships/chartColorStyle" Target="colors577.xml"/><Relationship Id="rId1" Type="http://schemas.microsoft.com/office/2011/relationships/chartStyle" Target="style577.xml"/></Relationships>
</file>

<file path=xl/charts/_rels/chart60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6.xml"/><Relationship Id="rId2" Type="http://schemas.microsoft.com/office/2011/relationships/chartColorStyle" Target="colors578.xml"/><Relationship Id="rId1" Type="http://schemas.microsoft.com/office/2011/relationships/chartStyle" Target="style578.xml"/></Relationships>
</file>

<file path=xl/charts/_rels/chart60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7.xml"/><Relationship Id="rId2" Type="http://schemas.microsoft.com/office/2011/relationships/chartColorStyle" Target="colors579.xml"/><Relationship Id="rId1" Type="http://schemas.microsoft.com/office/2011/relationships/chartStyle" Target="style579.xml"/></Relationships>
</file>

<file path=xl/charts/_rels/chart60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8.xml"/><Relationship Id="rId2" Type="http://schemas.microsoft.com/office/2011/relationships/chartColorStyle" Target="colors580.xml"/><Relationship Id="rId1" Type="http://schemas.microsoft.com/office/2011/relationships/chartStyle" Target="style580.xml"/></Relationships>
</file>

<file path=xl/charts/_rels/chart60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9.xml"/><Relationship Id="rId2" Type="http://schemas.microsoft.com/office/2011/relationships/chartColorStyle" Target="colors581.xml"/><Relationship Id="rId1" Type="http://schemas.microsoft.com/office/2011/relationships/chartStyle" Target="style581.xml"/></Relationships>
</file>

<file path=xl/charts/_rels/chart60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0.xml"/><Relationship Id="rId2" Type="http://schemas.microsoft.com/office/2011/relationships/chartColorStyle" Target="colors582.xml"/><Relationship Id="rId1" Type="http://schemas.microsoft.com/office/2011/relationships/chartStyle" Target="style582.xml"/></Relationships>
</file>

<file path=xl/charts/_rels/chart61.xml.rels><?xml version="1.0" encoding="UTF-8" standalone="yes"?>
<Relationships xmlns="http://schemas.openxmlformats.org/package/2006/relationships"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62.xml.rels><?xml version="1.0" encoding="UTF-8" standalone="yes"?>
<Relationships xmlns="http://schemas.openxmlformats.org/package/2006/relationships"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63.xml.rels><?xml version="1.0" encoding="UTF-8" standalone="yes"?>
<Relationships xmlns="http://schemas.openxmlformats.org/package/2006/relationships"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64.xml.rels><?xml version="1.0" encoding="UTF-8" standalone="yes"?>
<Relationships xmlns="http://schemas.openxmlformats.org/package/2006/relationships"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65.xml.rels><?xml version="1.0" encoding="UTF-8" standalone="yes"?>
<Relationships xmlns="http://schemas.openxmlformats.org/package/2006/relationships"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66.xml.rels><?xml version="1.0" encoding="UTF-8" standalone="yes"?>
<Relationships xmlns="http://schemas.openxmlformats.org/package/2006/relationships"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67.xml.rels><?xml version="1.0" encoding="UTF-8" standalone="yes"?>
<Relationships xmlns="http://schemas.openxmlformats.org/package/2006/relationships"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68.xml.rels><?xml version="1.0" encoding="UTF-8" standalone="yes"?>
<Relationships xmlns="http://schemas.openxmlformats.org/package/2006/relationships"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69.xml.rels><?xml version="1.0" encoding="UTF-8" standalone="yes"?>
<Relationships xmlns="http://schemas.openxmlformats.org/package/2006/relationships"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70.xml.rels><?xml version="1.0" encoding="UTF-8" standalone="yes"?>
<Relationships xmlns="http://schemas.openxmlformats.org/package/2006/relationships"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71.xml.rels><?xml version="1.0" encoding="UTF-8" standalone="yes"?>
<Relationships xmlns="http://schemas.openxmlformats.org/package/2006/relationships"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72.xml.rels><?xml version="1.0" encoding="UTF-8" standalone="yes"?>
<Relationships xmlns="http://schemas.openxmlformats.org/package/2006/relationships"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73.xml.rels><?xml version="1.0" encoding="UTF-8" standalone="yes"?>
<Relationships xmlns="http://schemas.openxmlformats.org/package/2006/relationships"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74.xml.rels><?xml version="1.0" encoding="UTF-8" standalone="yes"?>
<Relationships xmlns="http://schemas.openxmlformats.org/package/2006/relationships"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75.xml.rels><?xml version="1.0" encoding="UTF-8" standalone="yes"?>
<Relationships xmlns="http://schemas.openxmlformats.org/package/2006/relationships"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76.xml.rels><?xml version="1.0" encoding="UTF-8" standalone="yes"?>
<Relationships xmlns="http://schemas.openxmlformats.org/package/2006/relationships"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77.xml.rels><?xml version="1.0" encoding="UTF-8" standalone="yes"?>
<Relationships xmlns="http://schemas.openxmlformats.org/package/2006/relationships"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78.xml.rels><?xml version="1.0" encoding="UTF-8" standalone="yes"?>
<Relationships xmlns="http://schemas.openxmlformats.org/package/2006/relationships"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79.xml.rels><?xml version="1.0" encoding="UTF-8" standalone="yes"?>
<Relationships xmlns="http://schemas.openxmlformats.org/package/2006/relationships"><Relationship Id="rId2" Type="http://schemas.microsoft.com/office/2011/relationships/chartColorStyle" Target="colors71.xml"/><Relationship Id="rId1" Type="http://schemas.microsoft.com/office/2011/relationships/chartStyle" Target="style71.xml"/></Relationships>
</file>

<file path=xl/charts/_rels/chart80.xml.rels><?xml version="1.0" encoding="UTF-8" standalone="yes"?>
<Relationships xmlns="http://schemas.openxmlformats.org/package/2006/relationships"><Relationship Id="rId2" Type="http://schemas.microsoft.com/office/2011/relationships/chartColorStyle" Target="colors72.xml"/><Relationship Id="rId1" Type="http://schemas.microsoft.com/office/2011/relationships/chartStyle" Target="style72.xml"/></Relationships>
</file>

<file path=xl/charts/_rels/chart81.xml.rels><?xml version="1.0" encoding="UTF-8" standalone="yes"?>
<Relationships xmlns="http://schemas.openxmlformats.org/package/2006/relationships"><Relationship Id="rId2" Type="http://schemas.microsoft.com/office/2011/relationships/chartColorStyle" Target="colors73.xml"/><Relationship Id="rId1" Type="http://schemas.microsoft.com/office/2011/relationships/chartStyle" Target="style73.xml"/></Relationships>
</file>

<file path=xl/charts/_rels/chart82.xml.rels><?xml version="1.0" encoding="UTF-8" standalone="yes"?>
<Relationships xmlns="http://schemas.openxmlformats.org/package/2006/relationships"><Relationship Id="rId2" Type="http://schemas.microsoft.com/office/2011/relationships/chartColorStyle" Target="colors74.xml"/><Relationship Id="rId1" Type="http://schemas.microsoft.com/office/2011/relationships/chartStyle" Target="style74.xml"/></Relationships>
</file>

<file path=xl/charts/_rels/chart83.xml.rels><?xml version="1.0" encoding="UTF-8" standalone="yes"?>
<Relationships xmlns="http://schemas.openxmlformats.org/package/2006/relationships"><Relationship Id="rId2" Type="http://schemas.microsoft.com/office/2011/relationships/chartColorStyle" Target="colors75.xml"/><Relationship Id="rId1" Type="http://schemas.microsoft.com/office/2011/relationships/chartStyle" Target="style75.xml"/></Relationships>
</file>

<file path=xl/charts/_rels/chart84.xml.rels><?xml version="1.0" encoding="UTF-8" standalone="yes"?>
<Relationships xmlns="http://schemas.openxmlformats.org/package/2006/relationships"><Relationship Id="rId2" Type="http://schemas.microsoft.com/office/2011/relationships/chartColorStyle" Target="colors76.xml"/><Relationship Id="rId1" Type="http://schemas.microsoft.com/office/2011/relationships/chartStyle" Target="style76.xml"/></Relationships>
</file>

<file path=xl/charts/_rels/chart85.xml.rels><?xml version="1.0" encoding="UTF-8" standalone="yes"?>
<Relationships xmlns="http://schemas.openxmlformats.org/package/2006/relationships"><Relationship Id="rId2" Type="http://schemas.microsoft.com/office/2011/relationships/chartColorStyle" Target="colors77.xml"/><Relationship Id="rId1" Type="http://schemas.microsoft.com/office/2011/relationships/chartStyle" Target="style77.xml"/></Relationships>
</file>

<file path=xl/charts/_rels/chart86.xml.rels><?xml version="1.0" encoding="UTF-8" standalone="yes"?>
<Relationships xmlns="http://schemas.openxmlformats.org/package/2006/relationships"><Relationship Id="rId2" Type="http://schemas.microsoft.com/office/2011/relationships/chartColorStyle" Target="colors78.xml"/><Relationship Id="rId1" Type="http://schemas.microsoft.com/office/2011/relationships/chartStyle" Target="style78.xml"/></Relationships>
</file>

<file path=xl/charts/_rels/chart87.xml.rels><?xml version="1.0" encoding="UTF-8" standalone="yes"?>
<Relationships xmlns="http://schemas.openxmlformats.org/package/2006/relationships"><Relationship Id="rId2" Type="http://schemas.microsoft.com/office/2011/relationships/chartColorStyle" Target="colors79.xml"/><Relationship Id="rId1" Type="http://schemas.microsoft.com/office/2011/relationships/chartStyle" Target="style79.xml"/></Relationships>
</file>

<file path=xl/charts/_rels/chart88.xml.rels><?xml version="1.0" encoding="UTF-8" standalone="yes"?>
<Relationships xmlns="http://schemas.openxmlformats.org/package/2006/relationships"><Relationship Id="rId2" Type="http://schemas.microsoft.com/office/2011/relationships/chartColorStyle" Target="colors80.xml"/><Relationship Id="rId1" Type="http://schemas.microsoft.com/office/2011/relationships/chartStyle" Target="style80.xml"/></Relationships>
</file>

<file path=xl/charts/_rels/chart89.xml.rels><?xml version="1.0" encoding="UTF-8" standalone="yes"?>
<Relationships xmlns="http://schemas.openxmlformats.org/package/2006/relationships"><Relationship Id="rId2" Type="http://schemas.microsoft.com/office/2011/relationships/chartColorStyle" Target="colors81.xml"/><Relationship Id="rId1" Type="http://schemas.microsoft.com/office/2011/relationships/chartStyle" Target="style81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90.xml.rels><?xml version="1.0" encoding="UTF-8" standalone="yes"?>
<Relationships xmlns="http://schemas.openxmlformats.org/package/2006/relationships"><Relationship Id="rId2" Type="http://schemas.microsoft.com/office/2011/relationships/chartColorStyle" Target="colors82.xml"/><Relationship Id="rId1" Type="http://schemas.microsoft.com/office/2011/relationships/chartStyle" Target="style82.xml"/></Relationships>
</file>

<file path=xl/charts/_rels/chart91.xml.rels><?xml version="1.0" encoding="UTF-8" standalone="yes"?>
<Relationships xmlns="http://schemas.openxmlformats.org/package/2006/relationships"><Relationship Id="rId2" Type="http://schemas.microsoft.com/office/2011/relationships/chartColorStyle" Target="colors83.xml"/><Relationship Id="rId1" Type="http://schemas.microsoft.com/office/2011/relationships/chartStyle" Target="style83.xml"/></Relationships>
</file>

<file path=xl/charts/_rels/chart92.xml.rels><?xml version="1.0" encoding="UTF-8" standalone="yes"?>
<Relationships xmlns="http://schemas.openxmlformats.org/package/2006/relationships"><Relationship Id="rId2" Type="http://schemas.microsoft.com/office/2011/relationships/chartColorStyle" Target="colors84.xml"/><Relationship Id="rId1" Type="http://schemas.microsoft.com/office/2011/relationships/chartStyle" Target="style84.xml"/></Relationships>
</file>

<file path=xl/charts/_rels/chart93.xml.rels><?xml version="1.0" encoding="UTF-8" standalone="yes"?>
<Relationships xmlns="http://schemas.openxmlformats.org/package/2006/relationships"><Relationship Id="rId2" Type="http://schemas.microsoft.com/office/2011/relationships/chartColorStyle" Target="colors85.xml"/><Relationship Id="rId1" Type="http://schemas.microsoft.com/office/2011/relationships/chartStyle" Target="style85.xml"/></Relationships>
</file>

<file path=xl/charts/_rels/chart94.xml.rels><?xml version="1.0" encoding="UTF-8" standalone="yes"?>
<Relationships xmlns="http://schemas.openxmlformats.org/package/2006/relationships"><Relationship Id="rId2" Type="http://schemas.microsoft.com/office/2011/relationships/chartColorStyle" Target="colors86.xml"/><Relationship Id="rId1" Type="http://schemas.microsoft.com/office/2011/relationships/chartStyle" Target="style86.xml"/></Relationships>
</file>

<file path=xl/charts/_rels/chart95.xml.rels><?xml version="1.0" encoding="UTF-8" standalone="yes"?>
<Relationships xmlns="http://schemas.openxmlformats.org/package/2006/relationships"><Relationship Id="rId2" Type="http://schemas.microsoft.com/office/2011/relationships/chartColorStyle" Target="colors87.xml"/><Relationship Id="rId1" Type="http://schemas.microsoft.com/office/2011/relationships/chartStyle" Target="style87.xml"/></Relationships>
</file>

<file path=xl/charts/_rels/chart96.xml.rels><?xml version="1.0" encoding="UTF-8" standalone="yes"?>
<Relationships xmlns="http://schemas.openxmlformats.org/package/2006/relationships"><Relationship Id="rId2" Type="http://schemas.microsoft.com/office/2011/relationships/chartColorStyle" Target="colors88.xml"/><Relationship Id="rId1" Type="http://schemas.microsoft.com/office/2011/relationships/chartStyle" Target="style88.xml"/></Relationships>
</file>

<file path=xl/charts/_rels/chart97.xml.rels><?xml version="1.0" encoding="UTF-8" standalone="yes"?>
<Relationships xmlns="http://schemas.openxmlformats.org/package/2006/relationships"><Relationship Id="rId2" Type="http://schemas.microsoft.com/office/2011/relationships/chartColorStyle" Target="colors89.xml"/><Relationship Id="rId1" Type="http://schemas.microsoft.com/office/2011/relationships/chartStyle" Target="style89.xml"/></Relationships>
</file>

<file path=xl/charts/_rels/chart98.xml.rels><?xml version="1.0" encoding="UTF-8" standalone="yes"?>
<Relationships xmlns="http://schemas.openxmlformats.org/package/2006/relationships"><Relationship Id="rId2" Type="http://schemas.microsoft.com/office/2011/relationships/chartColorStyle" Target="colors90.xml"/><Relationship Id="rId1" Type="http://schemas.microsoft.com/office/2011/relationships/chartStyle" Target="style90.xml"/></Relationships>
</file>

<file path=xl/charts/_rels/chart99.xml.rels><?xml version="1.0" encoding="UTF-8" standalone="yes"?>
<Relationships xmlns="http://schemas.openxmlformats.org/package/2006/relationships"><Relationship Id="rId2" Type="http://schemas.microsoft.com/office/2011/relationships/chartColorStyle" Target="colors91.xml"/><Relationship Id="rId1" Type="http://schemas.microsoft.com/office/2011/relationships/chartStyle" Target="style9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82979695156407"/>
          <c:y val="2.1621671555538985E-2"/>
          <c:w val="0.82927174929868819"/>
          <c:h val="0.93513729477706109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Compétences!$AL$2</c:f>
              <c:strCache>
                <c:ptCount val="1"/>
                <c:pt idx="0">
                  <c:v>Structurer les résultats, les communiquer, les valider, les synthétiser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solidFill>
                <a:srgbClr val="94C64F"/>
              </a:solidFill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Compétences!$AT$43:$AT$53</c:f>
              <c:strCache>
                <c:ptCount val="10"/>
                <c:pt idx="0">
                  <c:v>[0 , 10[</c:v>
                </c:pt>
                <c:pt idx="1">
                  <c:v>[10 , 20[</c:v>
                </c:pt>
                <c:pt idx="2">
                  <c:v>[20 , 30[</c:v>
                </c:pt>
                <c:pt idx="3">
                  <c:v>[30 , 40[</c:v>
                </c:pt>
                <c:pt idx="4">
                  <c:v>[50 , 60[</c:v>
                </c:pt>
                <c:pt idx="5">
                  <c:v>[60 , 70[</c:v>
                </c:pt>
                <c:pt idx="6">
                  <c:v>[70 , 80[</c:v>
                </c:pt>
                <c:pt idx="7">
                  <c:v>[80 , 90[</c:v>
                </c:pt>
                <c:pt idx="8">
                  <c:v>[90 , 100]</c:v>
                </c:pt>
                <c:pt idx="9">
                  <c:v>10</c:v>
                </c:pt>
              </c:strCache>
            </c:strRef>
          </c:cat>
          <c:val>
            <c:numRef>
              <c:f>Compétences!$AU$43:$AU$52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337635536"/>
        <c:axId val="337639456"/>
      </c:barChart>
      <c:catAx>
        <c:axId val="33763553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3376394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37639456"/>
        <c:scaling>
          <c:orientation val="minMax"/>
        </c:scaling>
        <c:delete val="0"/>
        <c:axPos val="t"/>
        <c:numFmt formatCode="0" sourceLinked="1"/>
        <c:majorTickMark val="none"/>
        <c:minorTickMark val="none"/>
        <c:tickLblPos val="none"/>
        <c:spPr>
          <a:ln w="9525">
            <a:noFill/>
          </a:ln>
        </c:spPr>
        <c:crossAx val="337635536"/>
        <c:crosses val="autoZero"/>
        <c:crossBetween val="between"/>
      </c:valAx>
      <c:spPr>
        <a:solidFill>
          <a:srgbClr val="94C64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38816600"/>
        <c:axId val="438810720"/>
      </c:barChart>
      <c:catAx>
        <c:axId val="438816600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38810720"/>
        <c:crosses val="autoZero"/>
        <c:auto val="1"/>
        <c:lblAlgn val="ctr"/>
        <c:lblOffset val="100"/>
        <c:noMultiLvlLbl val="0"/>
      </c:catAx>
      <c:valAx>
        <c:axId val="438810720"/>
        <c:scaling>
          <c:orientation val="minMax"/>
          <c:max val="20"/>
          <c:min val="0"/>
        </c:scaling>
        <c:delete val="1"/>
        <c:axPos val="b"/>
        <c:numFmt formatCode="0" sourceLinked="1"/>
        <c:majorTickMark val="none"/>
        <c:minorTickMark val="none"/>
        <c:tickLblPos val="nextTo"/>
        <c:crossAx val="4388166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tx1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Bilan_élèves!$T$276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Bilan_élèves!$U$276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44817336"/>
        <c:axId val="444813808"/>
      </c:barChart>
      <c:catAx>
        <c:axId val="444817336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44813808"/>
        <c:crosses val="autoZero"/>
        <c:auto val="1"/>
        <c:lblAlgn val="ctr"/>
        <c:lblOffset val="100"/>
        <c:noMultiLvlLbl val="0"/>
      </c:catAx>
      <c:valAx>
        <c:axId val="444813808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4448173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accent3">
                <a:lumMod val="75000"/>
              </a:schemeClr>
            </a:solidFill>
            <a:ln>
              <a:solidFill>
                <a:schemeClr val="accent3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Bilan_élèves!$Q$276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solidFill>
              <a:schemeClr val="accent1">
                <a:lumMod val="60000"/>
                <a:lumOff val="40000"/>
              </a:schemeClr>
            </a:solidFill>
            <a:ln>
              <a:solidFill>
                <a:schemeClr val="accent1">
                  <a:lumMod val="60000"/>
                  <a:lumOff val="40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Bilan_élèves!$R$276</c:f>
              <c:numCache>
                <c:formatCode>0</c:formatCode>
                <c:ptCount val="1"/>
                <c:pt idx="0">
                  <c:v>25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44814200"/>
        <c:axId val="444822824"/>
      </c:barChart>
      <c:catAx>
        <c:axId val="444814200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44822824"/>
        <c:crosses val="autoZero"/>
        <c:auto val="1"/>
        <c:lblAlgn val="ctr"/>
        <c:lblOffset val="100"/>
        <c:noMultiLvlLbl val="0"/>
      </c:catAx>
      <c:valAx>
        <c:axId val="444822824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4448142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1"/>
          <c:order val="0"/>
          <c:spPr>
            <a:noFill/>
            <a:ln>
              <a:noFill/>
            </a:ln>
            <a:effectLst/>
          </c:spPr>
          <c:invertIfNegative val="0"/>
          <c:val>
            <c:numRef>
              <c:f>Bilan_élèves!$U$23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44823608"/>
        <c:axId val="444815376"/>
      </c:barChart>
      <c:catAx>
        <c:axId val="4448236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44815376"/>
        <c:crosses val="autoZero"/>
        <c:auto val="1"/>
        <c:lblAlgn val="ctr"/>
        <c:lblOffset val="100"/>
        <c:noMultiLvlLbl val="0"/>
      </c:catAx>
      <c:valAx>
        <c:axId val="444815376"/>
        <c:scaling>
          <c:orientation val="minMax"/>
          <c:max val="24"/>
          <c:min val="0"/>
        </c:scaling>
        <c:delete val="1"/>
        <c:axPos val="b"/>
        <c:numFmt formatCode="0" sourceLinked="1"/>
        <c:majorTickMark val="none"/>
        <c:minorTickMark val="none"/>
        <c:tickLblPos val="nextTo"/>
        <c:crossAx val="4448236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1"/>
          <c:order val="0"/>
          <c:spPr>
            <a:solidFill>
              <a:schemeClr val="accent1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</c:dPt>
          <c:val>
            <c:numRef>
              <c:f>Bilan_élèves!$U$22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44818120"/>
        <c:axId val="444825568"/>
      </c:barChart>
      <c:catAx>
        <c:axId val="444818120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44825568"/>
        <c:crosses val="autoZero"/>
        <c:auto val="1"/>
        <c:lblAlgn val="ctr"/>
        <c:lblOffset val="100"/>
        <c:noMultiLvlLbl val="0"/>
      </c:catAx>
      <c:valAx>
        <c:axId val="444825568"/>
        <c:scaling>
          <c:orientation val="minMax"/>
          <c:max val="11"/>
          <c:min val="0"/>
        </c:scaling>
        <c:delete val="1"/>
        <c:axPos val="b"/>
        <c:numFmt formatCode="0" sourceLinked="1"/>
        <c:majorTickMark val="none"/>
        <c:minorTickMark val="none"/>
        <c:tickLblPos val="nextTo"/>
        <c:crossAx val="4448181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44824392"/>
        <c:axId val="444815768"/>
      </c:barChart>
      <c:catAx>
        <c:axId val="444824392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44815768"/>
        <c:crosses val="autoZero"/>
        <c:auto val="1"/>
        <c:lblAlgn val="ctr"/>
        <c:lblOffset val="100"/>
        <c:noMultiLvlLbl val="0"/>
      </c:catAx>
      <c:valAx>
        <c:axId val="444815768"/>
        <c:scaling>
          <c:orientation val="minMax"/>
          <c:max val="24"/>
          <c:min val="0"/>
        </c:scaling>
        <c:delete val="1"/>
        <c:axPos val="b"/>
        <c:numFmt formatCode="0" sourceLinked="1"/>
        <c:majorTickMark val="none"/>
        <c:minorTickMark val="none"/>
        <c:tickLblPos val="nextTo"/>
        <c:crossAx val="4448243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44827920"/>
        <c:axId val="444826352"/>
      </c:barChart>
      <c:catAx>
        <c:axId val="444827920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44826352"/>
        <c:crosses val="autoZero"/>
        <c:auto val="1"/>
        <c:lblAlgn val="ctr"/>
        <c:lblOffset val="100"/>
        <c:noMultiLvlLbl val="0"/>
      </c:catAx>
      <c:valAx>
        <c:axId val="444826352"/>
        <c:scaling>
          <c:orientation val="minMax"/>
          <c:max val="20"/>
          <c:min val="0"/>
        </c:scaling>
        <c:delete val="1"/>
        <c:axPos val="b"/>
        <c:numFmt formatCode="0" sourceLinked="1"/>
        <c:majorTickMark val="none"/>
        <c:minorTickMark val="none"/>
        <c:tickLblPos val="nextTo"/>
        <c:crossAx val="4448279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tx1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Bilan_élèves!$T$309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Bilan_élèves!$U$309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44829096"/>
        <c:axId val="444828312"/>
      </c:barChart>
      <c:catAx>
        <c:axId val="444829096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44828312"/>
        <c:crosses val="autoZero"/>
        <c:auto val="1"/>
        <c:lblAlgn val="ctr"/>
        <c:lblOffset val="100"/>
        <c:noMultiLvlLbl val="0"/>
      </c:catAx>
      <c:valAx>
        <c:axId val="444828312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4448290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accent3">
                <a:lumMod val="75000"/>
              </a:schemeClr>
            </a:solidFill>
            <a:ln>
              <a:solidFill>
                <a:schemeClr val="accent3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Bilan_élèves!$Q$309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solidFill>
              <a:schemeClr val="tx2">
                <a:lumMod val="40000"/>
                <a:lumOff val="60000"/>
              </a:schemeClr>
            </a:solidFill>
            <a:ln>
              <a:solidFill>
                <a:schemeClr val="tx2">
                  <a:lumMod val="40000"/>
                  <a:lumOff val="60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Bilan_élèves!$R$309</c:f>
              <c:numCache>
                <c:formatCode>0</c:formatCode>
                <c:ptCount val="1"/>
                <c:pt idx="0">
                  <c:v>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44826744"/>
        <c:axId val="444827528"/>
      </c:barChart>
      <c:catAx>
        <c:axId val="444826744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44827528"/>
        <c:crosses val="autoZero"/>
        <c:auto val="1"/>
        <c:lblAlgn val="ctr"/>
        <c:lblOffset val="100"/>
        <c:noMultiLvlLbl val="0"/>
      </c:catAx>
      <c:valAx>
        <c:axId val="444827528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4448267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tx1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Bilan_élèves!$T$310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Bilan_élèves!$U$310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45089992"/>
        <c:axId val="445088032"/>
      </c:barChart>
      <c:catAx>
        <c:axId val="445089992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45088032"/>
        <c:crosses val="autoZero"/>
        <c:auto val="1"/>
        <c:lblAlgn val="ctr"/>
        <c:lblOffset val="100"/>
        <c:noMultiLvlLbl val="0"/>
      </c:catAx>
      <c:valAx>
        <c:axId val="445088032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4450899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3">
                  <a:lumMod val="75000"/>
                </a:schemeClr>
              </a:solidFill>
              <a:ln>
                <a:solidFill>
                  <a:schemeClr val="accent3">
                    <a:lumMod val="75000"/>
                  </a:schemeClr>
                </a:solidFill>
              </a:ln>
              <a:effectLst/>
            </c:spPr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Bilan_élèves!$Q$310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solidFill>
              <a:schemeClr val="accent1">
                <a:lumMod val="60000"/>
                <a:lumOff val="40000"/>
              </a:schemeClr>
            </a:solidFill>
            <a:ln>
              <a:solidFill>
                <a:schemeClr val="accent1">
                  <a:lumMod val="60000"/>
                  <a:lumOff val="40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Bilan_élèves!$R$310</c:f>
              <c:numCache>
                <c:formatCode>0</c:formatCode>
                <c:ptCount val="1"/>
                <c:pt idx="0">
                  <c:v>12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45090776"/>
        <c:axId val="445093128"/>
      </c:barChart>
      <c:catAx>
        <c:axId val="445090776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45093128"/>
        <c:crosses val="autoZero"/>
        <c:auto val="1"/>
        <c:lblAlgn val="ctr"/>
        <c:lblOffset val="100"/>
        <c:noMultiLvlLbl val="0"/>
      </c:catAx>
      <c:valAx>
        <c:axId val="445093128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4450907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1"/>
          <c:order val="0"/>
          <c:spPr>
            <a:solidFill>
              <a:schemeClr val="accent1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</c:dPt>
          <c:val>
            <c:numRef>
              <c:f>Bilan_élèves!$U$22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38811896"/>
        <c:axId val="438816992"/>
      </c:barChart>
      <c:catAx>
        <c:axId val="438811896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38816992"/>
        <c:crosses val="autoZero"/>
        <c:auto val="1"/>
        <c:lblAlgn val="ctr"/>
        <c:lblOffset val="100"/>
        <c:noMultiLvlLbl val="0"/>
      </c:catAx>
      <c:valAx>
        <c:axId val="438816992"/>
        <c:scaling>
          <c:orientation val="minMax"/>
          <c:max val="11"/>
          <c:min val="0"/>
        </c:scaling>
        <c:delete val="1"/>
        <c:axPos val="b"/>
        <c:numFmt formatCode="0" sourceLinked="1"/>
        <c:majorTickMark val="none"/>
        <c:minorTickMark val="none"/>
        <c:tickLblPos val="nextTo"/>
        <c:crossAx val="4388118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tx1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Bilan_élèves!$T$311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Bilan_élèves!$U$311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45086464"/>
        <c:axId val="445091168"/>
      </c:barChart>
      <c:catAx>
        <c:axId val="445086464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45091168"/>
        <c:crosses val="autoZero"/>
        <c:auto val="1"/>
        <c:lblAlgn val="ctr"/>
        <c:lblOffset val="100"/>
        <c:noMultiLvlLbl val="0"/>
      </c:catAx>
      <c:valAx>
        <c:axId val="445091168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4450864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accent3">
                <a:lumMod val="75000"/>
              </a:schemeClr>
            </a:solidFill>
            <a:ln>
              <a:solidFill>
                <a:schemeClr val="accent3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Bilan_élèves!$Q$311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solidFill>
              <a:schemeClr val="accent1">
                <a:lumMod val="60000"/>
                <a:lumOff val="40000"/>
              </a:schemeClr>
            </a:solidFill>
            <a:ln>
              <a:solidFill>
                <a:schemeClr val="accent1">
                  <a:lumMod val="60000"/>
                  <a:lumOff val="40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Bilan_élèves!$R$311</c:f>
              <c:numCache>
                <c:formatCode>0</c:formatCode>
                <c:ptCount val="1"/>
                <c:pt idx="0">
                  <c:v>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45091560"/>
        <c:axId val="445084896"/>
      </c:barChart>
      <c:catAx>
        <c:axId val="445091560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45084896"/>
        <c:crosses val="autoZero"/>
        <c:auto val="1"/>
        <c:lblAlgn val="ctr"/>
        <c:lblOffset val="100"/>
        <c:noMultiLvlLbl val="0"/>
      </c:catAx>
      <c:valAx>
        <c:axId val="445084896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4450915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Bilan_élèves!$T$30</c:f>
              <c:numCache>
                <c:formatCode>0</c:formatCode>
                <c:ptCount val="1"/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Bilan_élèves!$U$30</c:f>
              <c:numCache>
                <c:formatCode>0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45095872"/>
        <c:axId val="445086072"/>
      </c:barChart>
      <c:catAx>
        <c:axId val="445095872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45086072"/>
        <c:crosses val="autoZero"/>
        <c:auto val="1"/>
        <c:lblAlgn val="ctr"/>
        <c:lblOffset val="100"/>
        <c:noMultiLvlLbl val="0"/>
      </c:catAx>
      <c:valAx>
        <c:axId val="445086072"/>
        <c:scaling>
          <c:orientation val="minMax"/>
          <c:max val="8"/>
        </c:scaling>
        <c:delete val="1"/>
        <c:axPos val="b"/>
        <c:numFmt formatCode="0" sourceLinked="1"/>
        <c:majorTickMark val="none"/>
        <c:minorTickMark val="none"/>
        <c:tickLblPos val="nextTo"/>
        <c:crossAx val="445095872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Bilan_élèves!$T$30</c:f>
              <c:numCache>
                <c:formatCode>0</c:formatCode>
                <c:ptCount val="1"/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Bilan_élèves!$U$30</c:f>
              <c:numCache>
                <c:formatCode>0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45095088"/>
        <c:axId val="445093520"/>
      </c:barChart>
      <c:catAx>
        <c:axId val="44509508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45093520"/>
        <c:crosses val="autoZero"/>
        <c:auto val="1"/>
        <c:lblAlgn val="ctr"/>
        <c:lblOffset val="100"/>
        <c:noMultiLvlLbl val="0"/>
      </c:catAx>
      <c:valAx>
        <c:axId val="445093520"/>
        <c:scaling>
          <c:orientation val="minMax"/>
          <c:max val="8"/>
        </c:scaling>
        <c:delete val="1"/>
        <c:axPos val="b"/>
        <c:numFmt formatCode="0" sourceLinked="1"/>
        <c:majorTickMark val="none"/>
        <c:minorTickMark val="none"/>
        <c:tickLblPos val="nextTo"/>
        <c:crossAx val="445095088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tx1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Bilan_élèves!$T$317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Bilan_élèves!$U$317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45092736"/>
        <c:axId val="445088424"/>
      </c:barChart>
      <c:catAx>
        <c:axId val="445092736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45088424"/>
        <c:crosses val="autoZero"/>
        <c:auto val="1"/>
        <c:lblAlgn val="ctr"/>
        <c:lblOffset val="100"/>
        <c:noMultiLvlLbl val="0"/>
      </c:catAx>
      <c:valAx>
        <c:axId val="445088424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4450927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accent3">
                <a:lumMod val="75000"/>
              </a:schemeClr>
            </a:solidFill>
            <a:ln>
              <a:solidFill>
                <a:schemeClr val="accent3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Bilan_élèves!$Q$317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solidFill>
              <a:schemeClr val="accent1">
                <a:lumMod val="60000"/>
                <a:lumOff val="40000"/>
              </a:schemeClr>
            </a:solidFill>
            <a:ln>
              <a:solidFill>
                <a:schemeClr val="accent1">
                  <a:lumMod val="60000"/>
                  <a:lumOff val="40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Bilan_élèves!$R$317</c:f>
              <c:numCache>
                <c:formatCode>0</c:formatCode>
                <c:ptCount val="1"/>
                <c:pt idx="0">
                  <c:v>25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45093912"/>
        <c:axId val="445088816"/>
      </c:barChart>
      <c:catAx>
        <c:axId val="445093912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45088816"/>
        <c:crosses val="autoZero"/>
        <c:auto val="1"/>
        <c:lblAlgn val="ctr"/>
        <c:lblOffset val="100"/>
        <c:noMultiLvlLbl val="0"/>
      </c:catAx>
      <c:valAx>
        <c:axId val="445088816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4450939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1"/>
          <c:order val="0"/>
          <c:spPr>
            <a:noFill/>
            <a:ln>
              <a:noFill/>
            </a:ln>
            <a:effectLst/>
          </c:spPr>
          <c:invertIfNegative val="0"/>
          <c:val>
            <c:numRef>
              <c:f>Bilan_élèves!$U$23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45089600"/>
        <c:axId val="445085288"/>
      </c:barChart>
      <c:catAx>
        <c:axId val="445089600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45085288"/>
        <c:crosses val="autoZero"/>
        <c:auto val="1"/>
        <c:lblAlgn val="ctr"/>
        <c:lblOffset val="100"/>
        <c:noMultiLvlLbl val="0"/>
      </c:catAx>
      <c:valAx>
        <c:axId val="445085288"/>
        <c:scaling>
          <c:orientation val="minMax"/>
          <c:max val="24"/>
          <c:min val="0"/>
        </c:scaling>
        <c:delete val="1"/>
        <c:axPos val="b"/>
        <c:numFmt formatCode="0" sourceLinked="1"/>
        <c:majorTickMark val="none"/>
        <c:minorTickMark val="none"/>
        <c:tickLblPos val="nextTo"/>
        <c:crossAx val="4450896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1"/>
          <c:order val="0"/>
          <c:spPr>
            <a:solidFill>
              <a:schemeClr val="accent1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</c:dPt>
          <c:val>
            <c:numRef>
              <c:f>Bilan_élèves!$U$22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45094696"/>
        <c:axId val="445095480"/>
      </c:barChart>
      <c:catAx>
        <c:axId val="445094696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45095480"/>
        <c:crosses val="autoZero"/>
        <c:auto val="1"/>
        <c:lblAlgn val="ctr"/>
        <c:lblOffset val="100"/>
        <c:noMultiLvlLbl val="0"/>
      </c:catAx>
      <c:valAx>
        <c:axId val="445095480"/>
        <c:scaling>
          <c:orientation val="minMax"/>
          <c:max val="11"/>
          <c:min val="0"/>
        </c:scaling>
        <c:delete val="1"/>
        <c:axPos val="b"/>
        <c:numFmt formatCode="0" sourceLinked="1"/>
        <c:majorTickMark val="none"/>
        <c:minorTickMark val="none"/>
        <c:tickLblPos val="nextTo"/>
        <c:crossAx val="4450946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45084112"/>
        <c:axId val="445097048"/>
      </c:barChart>
      <c:catAx>
        <c:axId val="445084112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45097048"/>
        <c:crosses val="autoZero"/>
        <c:auto val="1"/>
        <c:lblAlgn val="ctr"/>
        <c:lblOffset val="100"/>
        <c:noMultiLvlLbl val="0"/>
      </c:catAx>
      <c:valAx>
        <c:axId val="445097048"/>
        <c:scaling>
          <c:orientation val="minMax"/>
          <c:max val="24"/>
          <c:min val="0"/>
        </c:scaling>
        <c:delete val="1"/>
        <c:axPos val="b"/>
        <c:numFmt formatCode="0" sourceLinked="1"/>
        <c:majorTickMark val="none"/>
        <c:minorTickMark val="none"/>
        <c:tickLblPos val="nextTo"/>
        <c:crossAx val="4450841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45098616"/>
        <c:axId val="445097832"/>
      </c:barChart>
      <c:catAx>
        <c:axId val="445098616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45097832"/>
        <c:crosses val="autoZero"/>
        <c:auto val="1"/>
        <c:lblAlgn val="ctr"/>
        <c:lblOffset val="100"/>
        <c:noMultiLvlLbl val="0"/>
      </c:catAx>
      <c:valAx>
        <c:axId val="445097832"/>
        <c:scaling>
          <c:orientation val="minMax"/>
          <c:max val="20"/>
          <c:min val="0"/>
        </c:scaling>
        <c:delete val="1"/>
        <c:axPos val="b"/>
        <c:numFmt formatCode="0" sourceLinked="1"/>
        <c:majorTickMark val="none"/>
        <c:minorTickMark val="none"/>
        <c:tickLblPos val="nextTo"/>
        <c:crossAx val="4450986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37633968"/>
        <c:axId val="337635928"/>
      </c:barChart>
      <c:catAx>
        <c:axId val="33763396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337635928"/>
        <c:crosses val="autoZero"/>
        <c:auto val="1"/>
        <c:lblAlgn val="ctr"/>
        <c:lblOffset val="100"/>
        <c:noMultiLvlLbl val="0"/>
      </c:catAx>
      <c:valAx>
        <c:axId val="337635928"/>
        <c:scaling>
          <c:orientation val="minMax"/>
          <c:max val="24"/>
          <c:min val="0"/>
        </c:scaling>
        <c:delete val="1"/>
        <c:axPos val="b"/>
        <c:numFmt formatCode="0" sourceLinked="1"/>
        <c:majorTickMark val="none"/>
        <c:minorTickMark val="none"/>
        <c:tickLblPos val="nextTo"/>
        <c:crossAx val="3376339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tx1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Bilan_élèves!$T$350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Bilan_élèves!$U$350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45099008"/>
        <c:axId val="445099400"/>
      </c:barChart>
      <c:catAx>
        <c:axId val="4450990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45099400"/>
        <c:crosses val="autoZero"/>
        <c:auto val="1"/>
        <c:lblAlgn val="ctr"/>
        <c:lblOffset val="100"/>
        <c:noMultiLvlLbl val="0"/>
      </c:catAx>
      <c:valAx>
        <c:axId val="445099400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4450990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accent3">
                <a:lumMod val="75000"/>
              </a:schemeClr>
            </a:solidFill>
            <a:ln>
              <a:solidFill>
                <a:schemeClr val="accent3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Bilan_élèves!$Q$350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solidFill>
              <a:schemeClr val="tx2">
                <a:lumMod val="40000"/>
                <a:lumOff val="60000"/>
              </a:schemeClr>
            </a:solidFill>
            <a:ln>
              <a:solidFill>
                <a:schemeClr val="tx2">
                  <a:lumMod val="40000"/>
                  <a:lumOff val="60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Bilan_élèves!$R$350</c:f>
              <c:numCache>
                <c:formatCode>0</c:formatCode>
                <c:ptCount val="1"/>
                <c:pt idx="0">
                  <c:v>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45096656"/>
        <c:axId val="446532432"/>
      </c:barChart>
      <c:catAx>
        <c:axId val="445096656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46532432"/>
        <c:crosses val="autoZero"/>
        <c:auto val="1"/>
        <c:lblAlgn val="ctr"/>
        <c:lblOffset val="100"/>
        <c:noMultiLvlLbl val="0"/>
      </c:catAx>
      <c:valAx>
        <c:axId val="446532432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4450966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tx1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Bilan_élèves!$T$351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Bilan_élèves!$U$351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46536352"/>
        <c:axId val="446534392"/>
      </c:barChart>
      <c:catAx>
        <c:axId val="446536352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46534392"/>
        <c:crosses val="autoZero"/>
        <c:auto val="1"/>
        <c:lblAlgn val="ctr"/>
        <c:lblOffset val="100"/>
        <c:noMultiLvlLbl val="0"/>
      </c:catAx>
      <c:valAx>
        <c:axId val="446534392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4465363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3">
                  <a:lumMod val="75000"/>
                </a:schemeClr>
              </a:solidFill>
              <a:ln>
                <a:solidFill>
                  <a:schemeClr val="accent3">
                    <a:lumMod val="75000"/>
                  </a:schemeClr>
                </a:solidFill>
              </a:ln>
              <a:effectLst/>
            </c:spPr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Bilan_élèves!$Q$351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solidFill>
              <a:schemeClr val="accent1">
                <a:lumMod val="60000"/>
                <a:lumOff val="40000"/>
              </a:schemeClr>
            </a:solidFill>
            <a:ln>
              <a:solidFill>
                <a:schemeClr val="accent1">
                  <a:lumMod val="60000"/>
                  <a:lumOff val="40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Bilan_élèves!$R$351</c:f>
              <c:numCache>
                <c:formatCode>0</c:formatCode>
                <c:ptCount val="1"/>
                <c:pt idx="0">
                  <c:v>12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46537920"/>
        <c:axId val="446533216"/>
      </c:barChart>
      <c:catAx>
        <c:axId val="446537920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46533216"/>
        <c:crosses val="autoZero"/>
        <c:auto val="1"/>
        <c:lblAlgn val="ctr"/>
        <c:lblOffset val="100"/>
        <c:noMultiLvlLbl val="0"/>
      </c:catAx>
      <c:valAx>
        <c:axId val="446533216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4465379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tx1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Bilan_élèves!$T$352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Bilan_élèves!$U$352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46527728"/>
        <c:axId val="446529688"/>
      </c:barChart>
      <c:catAx>
        <c:axId val="44652772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46529688"/>
        <c:crosses val="autoZero"/>
        <c:auto val="1"/>
        <c:lblAlgn val="ctr"/>
        <c:lblOffset val="100"/>
        <c:noMultiLvlLbl val="0"/>
      </c:catAx>
      <c:valAx>
        <c:axId val="446529688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4465277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accent3">
                <a:lumMod val="75000"/>
              </a:schemeClr>
            </a:solidFill>
            <a:ln>
              <a:solidFill>
                <a:schemeClr val="accent3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Bilan_élèves!$Q$352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solidFill>
              <a:schemeClr val="accent1">
                <a:lumMod val="60000"/>
                <a:lumOff val="40000"/>
              </a:schemeClr>
            </a:solidFill>
            <a:ln>
              <a:solidFill>
                <a:schemeClr val="accent1">
                  <a:lumMod val="60000"/>
                  <a:lumOff val="40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Bilan_élèves!$R$352</c:f>
              <c:numCache>
                <c:formatCode>0</c:formatCode>
                <c:ptCount val="1"/>
                <c:pt idx="0">
                  <c:v>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46530472"/>
        <c:axId val="446525768"/>
      </c:barChart>
      <c:catAx>
        <c:axId val="446530472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46525768"/>
        <c:crosses val="autoZero"/>
        <c:auto val="1"/>
        <c:lblAlgn val="ctr"/>
        <c:lblOffset val="100"/>
        <c:noMultiLvlLbl val="0"/>
      </c:catAx>
      <c:valAx>
        <c:axId val="446525768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4465304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Bilan_élèves!$T$30</c:f>
              <c:numCache>
                <c:formatCode>0</c:formatCode>
                <c:ptCount val="1"/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Bilan_élèves!$U$30</c:f>
              <c:numCache>
                <c:formatCode>0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46535176"/>
        <c:axId val="446530864"/>
      </c:barChart>
      <c:catAx>
        <c:axId val="446535176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46530864"/>
        <c:crosses val="autoZero"/>
        <c:auto val="1"/>
        <c:lblAlgn val="ctr"/>
        <c:lblOffset val="100"/>
        <c:noMultiLvlLbl val="0"/>
      </c:catAx>
      <c:valAx>
        <c:axId val="446530864"/>
        <c:scaling>
          <c:orientation val="minMax"/>
          <c:max val="8"/>
        </c:scaling>
        <c:delete val="1"/>
        <c:axPos val="b"/>
        <c:numFmt formatCode="0" sourceLinked="1"/>
        <c:majorTickMark val="none"/>
        <c:minorTickMark val="none"/>
        <c:tickLblPos val="nextTo"/>
        <c:crossAx val="446535176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Bilan_élèves!$T$30</c:f>
              <c:numCache>
                <c:formatCode>0</c:formatCode>
                <c:ptCount val="1"/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Bilan_élèves!$U$30</c:f>
              <c:numCache>
                <c:formatCode>0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46531256"/>
        <c:axId val="446526552"/>
      </c:barChart>
      <c:catAx>
        <c:axId val="446531256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46526552"/>
        <c:crosses val="autoZero"/>
        <c:auto val="1"/>
        <c:lblAlgn val="ctr"/>
        <c:lblOffset val="100"/>
        <c:noMultiLvlLbl val="0"/>
      </c:catAx>
      <c:valAx>
        <c:axId val="446526552"/>
        <c:scaling>
          <c:orientation val="minMax"/>
          <c:max val="8"/>
        </c:scaling>
        <c:delete val="1"/>
        <c:axPos val="b"/>
        <c:numFmt formatCode="0" sourceLinked="1"/>
        <c:majorTickMark val="none"/>
        <c:minorTickMark val="none"/>
        <c:tickLblPos val="nextTo"/>
        <c:crossAx val="446531256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tx1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Bilan_élèves!$T$358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Bilan_élèves!$U$358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46530080"/>
        <c:axId val="446526160"/>
      </c:barChart>
      <c:catAx>
        <c:axId val="446530080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46526160"/>
        <c:crosses val="autoZero"/>
        <c:auto val="1"/>
        <c:lblAlgn val="ctr"/>
        <c:lblOffset val="100"/>
        <c:noMultiLvlLbl val="0"/>
      </c:catAx>
      <c:valAx>
        <c:axId val="446526160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4465300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accent3">
                <a:lumMod val="75000"/>
              </a:schemeClr>
            </a:solidFill>
            <a:ln>
              <a:solidFill>
                <a:schemeClr val="accent3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Bilan_élèves!$Q$358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solidFill>
              <a:schemeClr val="accent1">
                <a:lumMod val="60000"/>
                <a:lumOff val="40000"/>
              </a:schemeClr>
            </a:solidFill>
            <a:ln>
              <a:solidFill>
                <a:schemeClr val="accent1">
                  <a:lumMod val="60000"/>
                  <a:lumOff val="40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Bilan_élèves!$R$358</c:f>
              <c:numCache>
                <c:formatCode>0</c:formatCode>
                <c:ptCount val="1"/>
                <c:pt idx="0">
                  <c:v>25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46532040"/>
        <c:axId val="446535568"/>
      </c:barChart>
      <c:catAx>
        <c:axId val="446532040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46535568"/>
        <c:crosses val="autoZero"/>
        <c:auto val="1"/>
        <c:lblAlgn val="ctr"/>
        <c:lblOffset val="100"/>
        <c:noMultiLvlLbl val="0"/>
      </c:catAx>
      <c:valAx>
        <c:axId val="446535568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4465320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Bilan_élèves!$T$30</c:f>
              <c:numCache>
                <c:formatCode>0</c:formatCode>
                <c:ptCount val="1"/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Bilan_élèves!$U$30</c:f>
              <c:numCache>
                <c:formatCode>0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39628680"/>
        <c:axId val="439629856"/>
      </c:barChart>
      <c:catAx>
        <c:axId val="439628680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39629856"/>
        <c:crosses val="autoZero"/>
        <c:auto val="1"/>
        <c:lblAlgn val="ctr"/>
        <c:lblOffset val="100"/>
        <c:noMultiLvlLbl val="0"/>
      </c:catAx>
      <c:valAx>
        <c:axId val="439629856"/>
        <c:scaling>
          <c:orientation val="minMax"/>
          <c:max val="8"/>
        </c:scaling>
        <c:delete val="1"/>
        <c:axPos val="b"/>
        <c:numFmt formatCode="0" sourceLinked="1"/>
        <c:majorTickMark val="none"/>
        <c:minorTickMark val="none"/>
        <c:tickLblPos val="nextTo"/>
        <c:crossAx val="439628680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1"/>
          <c:order val="0"/>
          <c:spPr>
            <a:noFill/>
            <a:ln>
              <a:noFill/>
            </a:ln>
            <a:effectLst/>
          </c:spPr>
          <c:invertIfNegative val="0"/>
          <c:val>
            <c:numRef>
              <c:f>Bilan_élèves!$U$23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46536744"/>
        <c:axId val="446535960"/>
      </c:barChart>
      <c:catAx>
        <c:axId val="446536744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46535960"/>
        <c:crosses val="autoZero"/>
        <c:auto val="1"/>
        <c:lblAlgn val="ctr"/>
        <c:lblOffset val="100"/>
        <c:noMultiLvlLbl val="0"/>
      </c:catAx>
      <c:valAx>
        <c:axId val="446535960"/>
        <c:scaling>
          <c:orientation val="minMax"/>
          <c:max val="24"/>
          <c:min val="0"/>
        </c:scaling>
        <c:delete val="1"/>
        <c:axPos val="b"/>
        <c:numFmt formatCode="0" sourceLinked="1"/>
        <c:majorTickMark val="none"/>
        <c:minorTickMark val="none"/>
        <c:tickLblPos val="nextTo"/>
        <c:crossAx val="4465367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1"/>
          <c:order val="0"/>
          <c:spPr>
            <a:solidFill>
              <a:schemeClr val="accent1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</c:dPt>
          <c:val>
            <c:numRef>
              <c:f>Bilan_élèves!$U$22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46528512"/>
        <c:axId val="446537528"/>
      </c:barChart>
      <c:catAx>
        <c:axId val="446528512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46537528"/>
        <c:crosses val="autoZero"/>
        <c:auto val="1"/>
        <c:lblAlgn val="ctr"/>
        <c:lblOffset val="100"/>
        <c:noMultiLvlLbl val="0"/>
      </c:catAx>
      <c:valAx>
        <c:axId val="446537528"/>
        <c:scaling>
          <c:orientation val="minMax"/>
          <c:max val="11"/>
          <c:min val="0"/>
        </c:scaling>
        <c:delete val="1"/>
        <c:axPos val="b"/>
        <c:numFmt formatCode="0" sourceLinked="1"/>
        <c:majorTickMark val="none"/>
        <c:minorTickMark val="none"/>
        <c:tickLblPos val="nextTo"/>
        <c:crossAx val="4465285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46544192"/>
        <c:axId val="446539488"/>
      </c:barChart>
      <c:catAx>
        <c:axId val="446544192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46539488"/>
        <c:crosses val="autoZero"/>
        <c:auto val="1"/>
        <c:lblAlgn val="ctr"/>
        <c:lblOffset val="100"/>
        <c:noMultiLvlLbl val="0"/>
      </c:catAx>
      <c:valAx>
        <c:axId val="446539488"/>
        <c:scaling>
          <c:orientation val="minMax"/>
          <c:max val="24"/>
          <c:min val="0"/>
        </c:scaling>
        <c:delete val="1"/>
        <c:axPos val="b"/>
        <c:numFmt formatCode="0" sourceLinked="1"/>
        <c:majorTickMark val="none"/>
        <c:minorTickMark val="none"/>
        <c:tickLblPos val="nextTo"/>
        <c:crossAx val="4465441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46543016"/>
        <c:axId val="446541056"/>
      </c:barChart>
      <c:catAx>
        <c:axId val="446543016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46541056"/>
        <c:crosses val="autoZero"/>
        <c:auto val="1"/>
        <c:lblAlgn val="ctr"/>
        <c:lblOffset val="100"/>
        <c:noMultiLvlLbl val="0"/>
      </c:catAx>
      <c:valAx>
        <c:axId val="446541056"/>
        <c:scaling>
          <c:orientation val="minMax"/>
          <c:max val="20"/>
          <c:min val="0"/>
        </c:scaling>
        <c:delete val="1"/>
        <c:axPos val="b"/>
        <c:numFmt formatCode="0" sourceLinked="1"/>
        <c:majorTickMark val="none"/>
        <c:minorTickMark val="none"/>
        <c:tickLblPos val="nextTo"/>
        <c:crossAx val="4465430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tx1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Bilan_élèves!$T$391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Bilan_élèves!$U$391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46539880"/>
        <c:axId val="446540272"/>
      </c:barChart>
      <c:catAx>
        <c:axId val="446539880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46540272"/>
        <c:crosses val="autoZero"/>
        <c:auto val="1"/>
        <c:lblAlgn val="ctr"/>
        <c:lblOffset val="100"/>
        <c:noMultiLvlLbl val="0"/>
      </c:catAx>
      <c:valAx>
        <c:axId val="446540272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4465398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accent3">
                <a:lumMod val="75000"/>
              </a:schemeClr>
            </a:solidFill>
            <a:ln>
              <a:solidFill>
                <a:schemeClr val="accent3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Bilan_élèves!$Q$391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solidFill>
              <a:schemeClr val="tx2">
                <a:lumMod val="40000"/>
                <a:lumOff val="60000"/>
              </a:schemeClr>
            </a:solidFill>
            <a:ln>
              <a:solidFill>
                <a:schemeClr val="tx2">
                  <a:lumMod val="40000"/>
                  <a:lumOff val="60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Bilan_élèves!$R$391</c:f>
              <c:numCache>
                <c:formatCode>0</c:formatCode>
                <c:ptCount val="1"/>
                <c:pt idx="0">
                  <c:v>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46542232"/>
        <c:axId val="446545368"/>
      </c:barChart>
      <c:catAx>
        <c:axId val="446542232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46545368"/>
        <c:crosses val="autoZero"/>
        <c:auto val="1"/>
        <c:lblAlgn val="ctr"/>
        <c:lblOffset val="100"/>
        <c:noMultiLvlLbl val="0"/>
      </c:catAx>
      <c:valAx>
        <c:axId val="446545368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446542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tx1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Bilan_élèves!$T$392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Bilan_élèves!$U$392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46543408"/>
        <c:axId val="446543800"/>
      </c:barChart>
      <c:catAx>
        <c:axId val="4465434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46543800"/>
        <c:crosses val="autoZero"/>
        <c:auto val="1"/>
        <c:lblAlgn val="ctr"/>
        <c:lblOffset val="100"/>
        <c:noMultiLvlLbl val="0"/>
      </c:catAx>
      <c:valAx>
        <c:axId val="446543800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44654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3">
                  <a:lumMod val="75000"/>
                </a:schemeClr>
              </a:solidFill>
              <a:ln>
                <a:solidFill>
                  <a:schemeClr val="accent3">
                    <a:lumMod val="75000"/>
                  </a:schemeClr>
                </a:solidFill>
              </a:ln>
              <a:effectLst/>
            </c:spPr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Bilan_élèves!$Q$392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solidFill>
              <a:schemeClr val="accent1">
                <a:lumMod val="60000"/>
                <a:lumOff val="40000"/>
              </a:schemeClr>
            </a:solidFill>
            <a:ln>
              <a:solidFill>
                <a:schemeClr val="accent1">
                  <a:lumMod val="60000"/>
                  <a:lumOff val="40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Bilan_élèves!$R$392</c:f>
              <c:numCache>
                <c:formatCode>0</c:formatCode>
                <c:ptCount val="1"/>
                <c:pt idx="0">
                  <c:v>12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46539096"/>
        <c:axId val="446544584"/>
      </c:barChart>
      <c:catAx>
        <c:axId val="446539096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46544584"/>
        <c:crosses val="autoZero"/>
        <c:auto val="1"/>
        <c:lblAlgn val="ctr"/>
        <c:lblOffset val="100"/>
        <c:noMultiLvlLbl val="0"/>
      </c:catAx>
      <c:valAx>
        <c:axId val="446544584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4465390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tx1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Bilan_élèves!$T$393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Bilan_élèves!$U$393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46538704"/>
        <c:axId val="446516752"/>
      </c:barChart>
      <c:catAx>
        <c:axId val="446538704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46516752"/>
        <c:crosses val="autoZero"/>
        <c:auto val="1"/>
        <c:lblAlgn val="ctr"/>
        <c:lblOffset val="100"/>
        <c:noMultiLvlLbl val="0"/>
      </c:catAx>
      <c:valAx>
        <c:axId val="446516752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4465387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accent3">
                <a:lumMod val="75000"/>
              </a:schemeClr>
            </a:solidFill>
            <a:ln>
              <a:solidFill>
                <a:schemeClr val="accent3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Bilan_élèves!$Q$393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solidFill>
              <a:schemeClr val="accent1">
                <a:lumMod val="60000"/>
                <a:lumOff val="40000"/>
              </a:schemeClr>
            </a:solidFill>
            <a:ln>
              <a:solidFill>
                <a:schemeClr val="accent1">
                  <a:lumMod val="60000"/>
                  <a:lumOff val="40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Bilan_élèves!$R$393</c:f>
              <c:numCache>
                <c:formatCode>0</c:formatCode>
                <c:ptCount val="1"/>
                <c:pt idx="0">
                  <c:v>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46519104"/>
        <c:axId val="446522632"/>
      </c:barChart>
      <c:catAx>
        <c:axId val="446519104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46522632"/>
        <c:crosses val="autoZero"/>
        <c:auto val="1"/>
        <c:lblAlgn val="ctr"/>
        <c:lblOffset val="100"/>
        <c:noMultiLvlLbl val="0"/>
      </c:catAx>
      <c:valAx>
        <c:axId val="446522632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4465191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Bilan_élèves!$T$30</c:f>
              <c:numCache>
                <c:formatCode>0</c:formatCode>
                <c:ptCount val="1"/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Bilan_élèves!$U$30</c:f>
              <c:numCache>
                <c:formatCode>0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39625544"/>
        <c:axId val="439623976"/>
      </c:barChart>
      <c:catAx>
        <c:axId val="439625544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39623976"/>
        <c:crosses val="autoZero"/>
        <c:auto val="1"/>
        <c:lblAlgn val="ctr"/>
        <c:lblOffset val="100"/>
        <c:noMultiLvlLbl val="0"/>
      </c:catAx>
      <c:valAx>
        <c:axId val="439623976"/>
        <c:scaling>
          <c:orientation val="minMax"/>
          <c:max val="8"/>
        </c:scaling>
        <c:delete val="1"/>
        <c:axPos val="b"/>
        <c:numFmt formatCode="0" sourceLinked="1"/>
        <c:majorTickMark val="none"/>
        <c:minorTickMark val="none"/>
        <c:tickLblPos val="nextTo"/>
        <c:crossAx val="439625544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Bilan_élèves!$T$30</c:f>
              <c:numCache>
                <c:formatCode>0</c:formatCode>
                <c:ptCount val="1"/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Bilan_élèves!$U$30</c:f>
              <c:numCache>
                <c:formatCode>0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46518712"/>
        <c:axId val="446518320"/>
      </c:barChart>
      <c:catAx>
        <c:axId val="446518712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46518320"/>
        <c:crosses val="autoZero"/>
        <c:auto val="1"/>
        <c:lblAlgn val="ctr"/>
        <c:lblOffset val="100"/>
        <c:noMultiLvlLbl val="0"/>
      </c:catAx>
      <c:valAx>
        <c:axId val="446518320"/>
        <c:scaling>
          <c:orientation val="minMax"/>
          <c:max val="8"/>
        </c:scaling>
        <c:delete val="1"/>
        <c:axPos val="b"/>
        <c:numFmt formatCode="0" sourceLinked="1"/>
        <c:majorTickMark val="none"/>
        <c:minorTickMark val="none"/>
        <c:tickLblPos val="nextTo"/>
        <c:crossAx val="446518712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Bilan_élèves!$T$30</c:f>
              <c:numCache>
                <c:formatCode>0</c:formatCode>
                <c:ptCount val="1"/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Bilan_élèves!$U$30</c:f>
              <c:numCache>
                <c:formatCode>0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46520672"/>
        <c:axId val="446515968"/>
      </c:barChart>
      <c:catAx>
        <c:axId val="446520672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46515968"/>
        <c:crosses val="autoZero"/>
        <c:auto val="1"/>
        <c:lblAlgn val="ctr"/>
        <c:lblOffset val="100"/>
        <c:noMultiLvlLbl val="0"/>
      </c:catAx>
      <c:valAx>
        <c:axId val="446515968"/>
        <c:scaling>
          <c:orientation val="minMax"/>
          <c:max val="8"/>
        </c:scaling>
        <c:delete val="1"/>
        <c:axPos val="b"/>
        <c:numFmt formatCode="0" sourceLinked="1"/>
        <c:majorTickMark val="none"/>
        <c:minorTickMark val="none"/>
        <c:tickLblPos val="nextTo"/>
        <c:crossAx val="446520672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tx1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Bilan_élèves!$T$399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Bilan_élèves!$U$399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46517144"/>
        <c:axId val="446521456"/>
      </c:barChart>
      <c:catAx>
        <c:axId val="446517144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46521456"/>
        <c:crosses val="autoZero"/>
        <c:auto val="1"/>
        <c:lblAlgn val="ctr"/>
        <c:lblOffset val="100"/>
        <c:noMultiLvlLbl val="0"/>
      </c:catAx>
      <c:valAx>
        <c:axId val="446521456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4465171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accent3">
                <a:lumMod val="75000"/>
              </a:schemeClr>
            </a:solidFill>
            <a:ln>
              <a:solidFill>
                <a:schemeClr val="accent3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Bilan_élèves!$Q$399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solidFill>
              <a:schemeClr val="accent1">
                <a:lumMod val="60000"/>
                <a:lumOff val="40000"/>
              </a:schemeClr>
            </a:solidFill>
            <a:ln>
              <a:solidFill>
                <a:schemeClr val="accent1">
                  <a:lumMod val="60000"/>
                  <a:lumOff val="40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Bilan_élèves!$R$399</c:f>
              <c:numCache>
                <c:formatCode>0</c:formatCode>
                <c:ptCount val="1"/>
                <c:pt idx="0">
                  <c:v>25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46520280"/>
        <c:axId val="446523808"/>
      </c:barChart>
      <c:catAx>
        <c:axId val="446520280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46523808"/>
        <c:crosses val="autoZero"/>
        <c:auto val="1"/>
        <c:lblAlgn val="ctr"/>
        <c:lblOffset val="100"/>
        <c:noMultiLvlLbl val="0"/>
      </c:catAx>
      <c:valAx>
        <c:axId val="446523808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4465202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1"/>
          <c:order val="0"/>
          <c:spPr>
            <a:noFill/>
            <a:ln>
              <a:noFill/>
            </a:ln>
            <a:effectLst/>
          </c:spPr>
          <c:invertIfNegative val="0"/>
          <c:val>
            <c:numRef>
              <c:f>Bilan_élèves!$U$23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46523024"/>
        <c:axId val="446514400"/>
      </c:barChart>
      <c:catAx>
        <c:axId val="446523024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46514400"/>
        <c:crosses val="autoZero"/>
        <c:auto val="1"/>
        <c:lblAlgn val="ctr"/>
        <c:lblOffset val="100"/>
        <c:noMultiLvlLbl val="0"/>
      </c:catAx>
      <c:valAx>
        <c:axId val="446514400"/>
        <c:scaling>
          <c:orientation val="minMax"/>
          <c:max val="24"/>
          <c:min val="0"/>
        </c:scaling>
        <c:delete val="1"/>
        <c:axPos val="b"/>
        <c:numFmt formatCode="0" sourceLinked="1"/>
        <c:majorTickMark val="none"/>
        <c:minorTickMark val="none"/>
        <c:tickLblPos val="nextTo"/>
        <c:crossAx val="4465230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1"/>
          <c:order val="0"/>
          <c:spPr>
            <a:solidFill>
              <a:schemeClr val="accent1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</c:dPt>
          <c:val>
            <c:numRef>
              <c:f>Bilan_élèves!$U$22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46524200"/>
        <c:axId val="446524984"/>
      </c:barChart>
      <c:catAx>
        <c:axId val="446524200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46524984"/>
        <c:crosses val="autoZero"/>
        <c:auto val="1"/>
        <c:lblAlgn val="ctr"/>
        <c:lblOffset val="100"/>
        <c:noMultiLvlLbl val="0"/>
      </c:catAx>
      <c:valAx>
        <c:axId val="446524984"/>
        <c:scaling>
          <c:orientation val="minMax"/>
          <c:max val="11"/>
          <c:min val="0"/>
        </c:scaling>
        <c:delete val="1"/>
        <c:axPos val="b"/>
        <c:numFmt formatCode="0" sourceLinked="1"/>
        <c:majorTickMark val="none"/>
        <c:minorTickMark val="none"/>
        <c:tickLblPos val="nextTo"/>
        <c:crossAx val="4465242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46517536"/>
        <c:axId val="446519496"/>
      </c:barChart>
      <c:catAx>
        <c:axId val="446517536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46519496"/>
        <c:crosses val="autoZero"/>
        <c:auto val="1"/>
        <c:lblAlgn val="ctr"/>
        <c:lblOffset val="100"/>
        <c:noMultiLvlLbl val="0"/>
      </c:catAx>
      <c:valAx>
        <c:axId val="446519496"/>
        <c:scaling>
          <c:orientation val="minMax"/>
          <c:max val="24"/>
          <c:min val="0"/>
        </c:scaling>
        <c:delete val="1"/>
        <c:axPos val="b"/>
        <c:numFmt formatCode="0" sourceLinked="1"/>
        <c:majorTickMark val="none"/>
        <c:minorTickMark val="none"/>
        <c:tickLblPos val="nextTo"/>
        <c:crossAx val="4465175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46519888"/>
        <c:axId val="446514008"/>
      </c:barChart>
      <c:catAx>
        <c:axId val="44651988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46514008"/>
        <c:crosses val="autoZero"/>
        <c:auto val="1"/>
        <c:lblAlgn val="ctr"/>
        <c:lblOffset val="100"/>
        <c:noMultiLvlLbl val="0"/>
      </c:catAx>
      <c:valAx>
        <c:axId val="446514008"/>
        <c:scaling>
          <c:orientation val="minMax"/>
          <c:max val="20"/>
          <c:min val="0"/>
        </c:scaling>
        <c:delete val="1"/>
        <c:axPos val="b"/>
        <c:numFmt formatCode="0" sourceLinked="1"/>
        <c:majorTickMark val="none"/>
        <c:minorTickMark val="none"/>
        <c:tickLblPos val="nextTo"/>
        <c:crossAx val="4465198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tx1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Bilan_élèves!$T$432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Bilan_élèves!$U$432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46515184"/>
        <c:axId val="446515576"/>
      </c:barChart>
      <c:catAx>
        <c:axId val="446515184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46515576"/>
        <c:crosses val="autoZero"/>
        <c:auto val="1"/>
        <c:lblAlgn val="ctr"/>
        <c:lblOffset val="100"/>
        <c:noMultiLvlLbl val="0"/>
      </c:catAx>
      <c:valAx>
        <c:axId val="446515576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4465151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accent3">
                <a:lumMod val="75000"/>
              </a:schemeClr>
            </a:solidFill>
            <a:ln>
              <a:solidFill>
                <a:schemeClr val="accent3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Bilan_élèves!$Q$432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solidFill>
              <a:schemeClr val="tx2">
                <a:lumMod val="40000"/>
                <a:lumOff val="60000"/>
              </a:schemeClr>
            </a:solidFill>
            <a:ln>
              <a:solidFill>
                <a:schemeClr val="tx2">
                  <a:lumMod val="40000"/>
                  <a:lumOff val="60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Bilan_élèves!$R$432</c:f>
              <c:numCache>
                <c:formatCode>0</c:formatCode>
                <c:ptCount val="1"/>
                <c:pt idx="0">
                  <c:v>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47575984"/>
        <c:axId val="447574416"/>
      </c:barChart>
      <c:catAx>
        <c:axId val="447575984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47574416"/>
        <c:crosses val="autoZero"/>
        <c:auto val="1"/>
        <c:lblAlgn val="ctr"/>
        <c:lblOffset val="100"/>
        <c:noMultiLvlLbl val="0"/>
      </c:catAx>
      <c:valAx>
        <c:axId val="447574416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4475759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Bilan_élèves!$T$30</c:f>
              <c:numCache>
                <c:formatCode>0</c:formatCode>
                <c:ptCount val="1"/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Bilan_élèves!$U$30</c:f>
              <c:numCache>
                <c:formatCode>0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39623192"/>
        <c:axId val="439630248"/>
      </c:barChart>
      <c:catAx>
        <c:axId val="439623192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39630248"/>
        <c:crosses val="autoZero"/>
        <c:auto val="1"/>
        <c:lblAlgn val="ctr"/>
        <c:lblOffset val="100"/>
        <c:noMultiLvlLbl val="0"/>
      </c:catAx>
      <c:valAx>
        <c:axId val="439630248"/>
        <c:scaling>
          <c:orientation val="minMax"/>
          <c:max val="8"/>
        </c:scaling>
        <c:delete val="1"/>
        <c:axPos val="b"/>
        <c:numFmt formatCode="0" sourceLinked="1"/>
        <c:majorTickMark val="none"/>
        <c:minorTickMark val="none"/>
        <c:tickLblPos val="nextTo"/>
        <c:crossAx val="439623192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tx1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Bilan_élèves!$T$433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Bilan_élèves!$U$433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47581080"/>
        <c:axId val="447576376"/>
      </c:barChart>
      <c:catAx>
        <c:axId val="447581080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47576376"/>
        <c:crosses val="autoZero"/>
        <c:auto val="1"/>
        <c:lblAlgn val="ctr"/>
        <c:lblOffset val="100"/>
        <c:noMultiLvlLbl val="0"/>
      </c:catAx>
      <c:valAx>
        <c:axId val="447576376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4475810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3">
                  <a:lumMod val="75000"/>
                </a:schemeClr>
              </a:solidFill>
              <a:ln>
                <a:solidFill>
                  <a:schemeClr val="accent3">
                    <a:lumMod val="75000"/>
                  </a:schemeClr>
                </a:solidFill>
              </a:ln>
              <a:effectLst/>
            </c:spPr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Bilan_élèves!$Q$433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solidFill>
              <a:schemeClr val="accent1">
                <a:lumMod val="60000"/>
                <a:lumOff val="40000"/>
              </a:schemeClr>
            </a:solidFill>
            <a:ln>
              <a:solidFill>
                <a:schemeClr val="accent1">
                  <a:lumMod val="60000"/>
                  <a:lumOff val="40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Bilan_élèves!$R$433</c:f>
              <c:numCache>
                <c:formatCode>0</c:formatCode>
                <c:ptCount val="1"/>
                <c:pt idx="0">
                  <c:v>12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47575592"/>
        <c:axId val="447574024"/>
      </c:barChart>
      <c:catAx>
        <c:axId val="447575592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47574024"/>
        <c:crosses val="autoZero"/>
        <c:auto val="1"/>
        <c:lblAlgn val="ctr"/>
        <c:lblOffset val="100"/>
        <c:noMultiLvlLbl val="0"/>
      </c:catAx>
      <c:valAx>
        <c:axId val="447574024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4475755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tx1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Bilan_élèves!$T$434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Bilan_élèves!$U$434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47571672"/>
        <c:axId val="447576768"/>
      </c:barChart>
      <c:catAx>
        <c:axId val="447571672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47576768"/>
        <c:crosses val="autoZero"/>
        <c:auto val="1"/>
        <c:lblAlgn val="ctr"/>
        <c:lblOffset val="100"/>
        <c:noMultiLvlLbl val="0"/>
      </c:catAx>
      <c:valAx>
        <c:axId val="447576768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4475716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accent3">
                <a:lumMod val="75000"/>
              </a:schemeClr>
            </a:solidFill>
            <a:ln>
              <a:solidFill>
                <a:schemeClr val="accent3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Bilan_élèves!$Q$434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solidFill>
              <a:schemeClr val="accent1">
                <a:lumMod val="60000"/>
                <a:lumOff val="40000"/>
              </a:schemeClr>
            </a:solidFill>
            <a:ln>
              <a:solidFill>
                <a:schemeClr val="accent1">
                  <a:lumMod val="60000"/>
                  <a:lumOff val="40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Bilan_élèves!$R$434</c:f>
              <c:numCache>
                <c:formatCode>0</c:formatCode>
                <c:ptCount val="1"/>
                <c:pt idx="0">
                  <c:v>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47577944"/>
        <c:axId val="447581472"/>
      </c:barChart>
      <c:catAx>
        <c:axId val="447577944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47581472"/>
        <c:crosses val="autoZero"/>
        <c:auto val="1"/>
        <c:lblAlgn val="ctr"/>
        <c:lblOffset val="100"/>
        <c:noMultiLvlLbl val="0"/>
      </c:catAx>
      <c:valAx>
        <c:axId val="447581472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4475779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Bilan_élèves!$T$30</c:f>
              <c:numCache>
                <c:formatCode>0</c:formatCode>
                <c:ptCount val="1"/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Bilan_élèves!$U$30</c:f>
              <c:numCache>
                <c:formatCode>0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47578336"/>
        <c:axId val="447582256"/>
      </c:barChart>
      <c:catAx>
        <c:axId val="447578336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47582256"/>
        <c:crosses val="autoZero"/>
        <c:auto val="1"/>
        <c:lblAlgn val="ctr"/>
        <c:lblOffset val="100"/>
        <c:noMultiLvlLbl val="0"/>
      </c:catAx>
      <c:valAx>
        <c:axId val="447582256"/>
        <c:scaling>
          <c:orientation val="minMax"/>
          <c:max val="8"/>
        </c:scaling>
        <c:delete val="1"/>
        <c:axPos val="b"/>
        <c:numFmt formatCode="0" sourceLinked="1"/>
        <c:majorTickMark val="none"/>
        <c:minorTickMark val="none"/>
        <c:tickLblPos val="nextTo"/>
        <c:crossAx val="447578336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Bilan_élèves!$T$30</c:f>
              <c:numCache>
                <c:formatCode>0</c:formatCode>
                <c:ptCount val="1"/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Bilan_élèves!$U$30</c:f>
              <c:numCache>
                <c:formatCode>0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47572456"/>
        <c:axId val="447577552"/>
      </c:barChart>
      <c:catAx>
        <c:axId val="447572456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47577552"/>
        <c:crosses val="autoZero"/>
        <c:auto val="1"/>
        <c:lblAlgn val="ctr"/>
        <c:lblOffset val="100"/>
        <c:noMultiLvlLbl val="0"/>
      </c:catAx>
      <c:valAx>
        <c:axId val="447577552"/>
        <c:scaling>
          <c:orientation val="minMax"/>
          <c:max val="8"/>
        </c:scaling>
        <c:delete val="1"/>
        <c:axPos val="b"/>
        <c:numFmt formatCode="0" sourceLinked="1"/>
        <c:majorTickMark val="none"/>
        <c:minorTickMark val="none"/>
        <c:tickLblPos val="nextTo"/>
        <c:crossAx val="447572456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tx1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Bilan_élèves!$T$440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Bilan_élèves!$U$440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47570104"/>
        <c:axId val="447578728"/>
      </c:barChart>
      <c:catAx>
        <c:axId val="447570104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47578728"/>
        <c:crosses val="autoZero"/>
        <c:auto val="1"/>
        <c:lblAlgn val="ctr"/>
        <c:lblOffset val="100"/>
        <c:noMultiLvlLbl val="0"/>
      </c:catAx>
      <c:valAx>
        <c:axId val="447578728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4475701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accent3">
                <a:lumMod val="75000"/>
              </a:schemeClr>
            </a:solidFill>
            <a:ln>
              <a:solidFill>
                <a:schemeClr val="accent3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Bilan_élèves!$Q$440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solidFill>
              <a:schemeClr val="accent1">
                <a:lumMod val="60000"/>
                <a:lumOff val="40000"/>
              </a:schemeClr>
            </a:solidFill>
            <a:ln>
              <a:solidFill>
                <a:schemeClr val="accent1">
                  <a:lumMod val="60000"/>
                  <a:lumOff val="40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Bilan_élèves!$R$440</c:f>
              <c:numCache>
                <c:formatCode>0</c:formatCode>
                <c:ptCount val="1"/>
                <c:pt idx="0">
                  <c:v>25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47579120"/>
        <c:axId val="447579512"/>
      </c:barChart>
      <c:catAx>
        <c:axId val="447579120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47579512"/>
        <c:crosses val="autoZero"/>
        <c:auto val="1"/>
        <c:lblAlgn val="ctr"/>
        <c:lblOffset val="100"/>
        <c:noMultiLvlLbl val="0"/>
      </c:catAx>
      <c:valAx>
        <c:axId val="447579512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4475791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1"/>
          <c:order val="0"/>
          <c:spPr>
            <a:noFill/>
            <a:ln>
              <a:noFill/>
            </a:ln>
            <a:effectLst/>
          </c:spPr>
          <c:invertIfNegative val="0"/>
          <c:val>
            <c:numRef>
              <c:f>Bilan_élèves!$U$23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47570888"/>
        <c:axId val="447571280"/>
      </c:barChart>
      <c:catAx>
        <c:axId val="44757088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47571280"/>
        <c:crosses val="autoZero"/>
        <c:auto val="1"/>
        <c:lblAlgn val="ctr"/>
        <c:lblOffset val="100"/>
        <c:noMultiLvlLbl val="0"/>
      </c:catAx>
      <c:valAx>
        <c:axId val="447571280"/>
        <c:scaling>
          <c:orientation val="minMax"/>
          <c:max val="24"/>
          <c:min val="0"/>
        </c:scaling>
        <c:delete val="1"/>
        <c:axPos val="b"/>
        <c:numFmt formatCode="0" sourceLinked="1"/>
        <c:majorTickMark val="none"/>
        <c:minorTickMark val="none"/>
        <c:tickLblPos val="nextTo"/>
        <c:crossAx val="4475708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1"/>
          <c:order val="0"/>
          <c:spPr>
            <a:solidFill>
              <a:schemeClr val="accent1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</c:dPt>
          <c:val>
            <c:numRef>
              <c:f>Bilan_élèves!$U$22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47572848"/>
        <c:axId val="447573632"/>
      </c:barChart>
      <c:catAx>
        <c:axId val="44757284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47573632"/>
        <c:crosses val="autoZero"/>
        <c:auto val="1"/>
        <c:lblAlgn val="ctr"/>
        <c:lblOffset val="100"/>
        <c:noMultiLvlLbl val="0"/>
      </c:catAx>
      <c:valAx>
        <c:axId val="447573632"/>
        <c:scaling>
          <c:orientation val="minMax"/>
          <c:max val="11"/>
          <c:min val="0"/>
        </c:scaling>
        <c:delete val="1"/>
        <c:axPos val="b"/>
        <c:numFmt formatCode="0" sourceLinked="1"/>
        <c:majorTickMark val="none"/>
        <c:minorTickMark val="none"/>
        <c:tickLblPos val="nextTo"/>
        <c:crossAx val="4475728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Bilan_élèves!$T$30</c:f>
              <c:numCache>
                <c:formatCode>0</c:formatCode>
                <c:ptCount val="1"/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Bilan_élèves!$U$30</c:f>
              <c:numCache>
                <c:formatCode>0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39624760"/>
        <c:axId val="439625152"/>
      </c:barChart>
      <c:catAx>
        <c:axId val="439624760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39625152"/>
        <c:crosses val="autoZero"/>
        <c:auto val="1"/>
        <c:lblAlgn val="ctr"/>
        <c:lblOffset val="100"/>
        <c:noMultiLvlLbl val="0"/>
      </c:catAx>
      <c:valAx>
        <c:axId val="439625152"/>
        <c:scaling>
          <c:orientation val="minMax"/>
          <c:max val="8"/>
        </c:scaling>
        <c:delete val="1"/>
        <c:axPos val="b"/>
        <c:numFmt formatCode="0" sourceLinked="1"/>
        <c:majorTickMark val="none"/>
        <c:minorTickMark val="none"/>
        <c:tickLblPos val="nextTo"/>
        <c:crossAx val="439624760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47584608"/>
        <c:axId val="447583432"/>
      </c:barChart>
      <c:catAx>
        <c:axId val="4475846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47583432"/>
        <c:crosses val="autoZero"/>
        <c:auto val="1"/>
        <c:lblAlgn val="ctr"/>
        <c:lblOffset val="100"/>
        <c:noMultiLvlLbl val="0"/>
      </c:catAx>
      <c:valAx>
        <c:axId val="447583432"/>
        <c:scaling>
          <c:orientation val="minMax"/>
          <c:max val="24"/>
          <c:min val="0"/>
        </c:scaling>
        <c:delete val="1"/>
        <c:axPos val="b"/>
        <c:numFmt formatCode="0" sourceLinked="1"/>
        <c:majorTickMark val="none"/>
        <c:minorTickMark val="none"/>
        <c:tickLblPos val="nextTo"/>
        <c:crossAx val="4475846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47584216"/>
        <c:axId val="447586176"/>
      </c:barChart>
      <c:catAx>
        <c:axId val="447584216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47586176"/>
        <c:crosses val="autoZero"/>
        <c:auto val="1"/>
        <c:lblAlgn val="ctr"/>
        <c:lblOffset val="100"/>
        <c:noMultiLvlLbl val="0"/>
      </c:catAx>
      <c:valAx>
        <c:axId val="447586176"/>
        <c:scaling>
          <c:orientation val="minMax"/>
          <c:max val="20"/>
          <c:min val="0"/>
        </c:scaling>
        <c:delete val="1"/>
        <c:axPos val="b"/>
        <c:numFmt formatCode="0" sourceLinked="1"/>
        <c:majorTickMark val="none"/>
        <c:minorTickMark val="none"/>
        <c:tickLblPos val="nextTo"/>
        <c:crossAx val="4475842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tx1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Bilan_élèves!$T$473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Bilan_élèves!$U$473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47590488"/>
        <c:axId val="447593232"/>
      </c:barChart>
      <c:catAx>
        <c:axId val="44759048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47593232"/>
        <c:crosses val="autoZero"/>
        <c:auto val="1"/>
        <c:lblAlgn val="ctr"/>
        <c:lblOffset val="100"/>
        <c:noMultiLvlLbl val="0"/>
      </c:catAx>
      <c:valAx>
        <c:axId val="447593232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4475904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accent3">
                <a:lumMod val="75000"/>
              </a:schemeClr>
            </a:solidFill>
            <a:ln>
              <a:solidFill>
                <a:schemeClr val="accent3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Bilan_élèves!$Q$473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solidFill>
              <a:schemeClr val="tx2">
                <a:lumMod val="40000"/>
                <a:lumOff val="60000"/>
              </a:schemeClr>
            </a:solidFill>
            <a:ln>
              <a:solidFill>
                <a:schemeClr val="tx2">
                  <a:lumMod val="40000"/>
                  <a:lumOff val="60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Bilan_élèves!$R$473</c:f>
              <c:numCache>
                <c:formatCode>0</c:formatCode>
                <c:ptCount val="1"/>
                <c:pt idx="0">
                  <c:v>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47588528"/>
        <c:axId val="447585000"/>
      </c:barChart>
      <c:catAx>
        <c:axId val="44758852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47585000"/>
        <c:crosses val="autoZero"/>
        <c:auto val="1"/>
        <c:lblAlgn val="ctr"/>
        <c:lblOffset val="100"/>
        <c:noMultiLvlLbl val="0"/>
      </c:catAx>
      <c:valAx>
        <c:axId val="447585000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4475885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tx1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Bilan_élèves!$T$474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Bilan_élèves!$U$474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47593624"/>
        <c:axId val="447594800"/>
      </c:barChart>
      <c:catAx>
        <c:axId val="447593624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47594800"/>
        <c:crosses val="autoZero"/>
        <c:auto val="1"/>
        <c:lblAlgn val="ctr"/>
        <c:lblOffset val="100"/>
        <c:noMultiLvlLbl val="0"/>
      </c:catAx>
      <c:valAx>
        <c:axId val="447594800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4475936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3">
                  <a:lumMod val="75000"/>
                </a:schemeClr>
              </a:solidFill>
              <a:ln>
                <a:solidFill>
                  <a:schemeClr val="accent3">
                    <a:lumMod val="75000"/>
                  </a:schemeClr>
                </a:solidFill>
              </a:ln>
              <a:effectLst/>
            </c:spPr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Bilan_élèves!$Q$474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solidFill>
              <a:schemeClr val="accent1">
                <a:lumMod val="60000"/>
                <a:lumOff val="40000"/>
              </a:schemeClr>
            </a:solidFill>
            <a:ln>
              <a:solidFill>
                <a:schemeClr val="accent1">
                  <a:lumMod val="60000"/>
                  <a:lumOff val="40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Bilan_élèves!$R$474</c:f>
              <c:numCache>
                <c:formatCode>0</c:formatCode>
                <c:ptCount val="1"/>
                <c:pt idx="0">
                  <c:v>12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47590096"/>
        <c:axId val="447589312"/>
      </c:barChart>
      <c:catAx>
        <c:axId val="447590096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47589312"/>
        <c:crosses val="autoZero"/>
        <c:auto val="1"/>
        <c:lblAlgn val="ctr"/>
        <c:lblOffset val="100"/>
        <c:noMultiLvlLbl val="0"/>
      </c:catAx>
      <c:valAx>
        <c:axId val="447589312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4475900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tx1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Bilan_élèves!$T$475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Bilan_élèves!$U$475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47583040"/>
        <c:axId val="447587744"/>
      </c:barChart>
      <c:catAx>
        <c:axId val="447583040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47587744"/>
        <c:crosses val="autoZero"/>
        <c:auto val="1"/>
        <c:lblAlgn val="ctr"/>
        <c:lblOffset val="100"/>
        <c:noMultiLvlLbl val="0"/>
      </c:catAx>
      <c:valAx>
        <c:axId val="447587744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4475830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accent3">
                <a:lumMod val="75000"/>
              </a:schemeClr>
            </a:solidFill>
            <a:ln>
              <a:solidFill>
                <a:schemeClr val="accent3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Bilan_élèves!$Q$475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solidFill>
              <a:schemeClr val="accent1">
                <a:lumMod val="60000"/>
                <a:lumOff val="40000"/>
              </a:schemeClr>
            </a:solidFill>
            <a:ln>
              <a:solidFill>
                <a:schemeClr val="accent1">
                  <a:lumMod val="60000"/>
                  <a:lumOff val="40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Bilan_élèves!$R$475</c:f>
              <c:numCache>
                <c:formatCode>0</c:formatCode>
                <c:ptCount val="1"/>
                <c:pt idx="0">
                  <c:v>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47583824"/>
        <c:axId val="447586960"/>
      </c:barChart>
      <c:catAx>
        <c:axId val="447583824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47586960"/>
        <c:crosses val="autoZero"/>
        <c:auto val="1"/>
        <c:lblAlgn val="ctr"/>
        <c:lblOffset val="100"/>
        <c:noMultiLvlLbl val="0"/>
      </c:catAx>
      <c:valAx>
        <c:axId val="447586960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4475838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Bilan_élèves!$T$30</c:f>
              <c:numCache>
                <c:formatCode>0</c:formatCode>
                <c:ptCount val="1"/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Bilan_élèves!$U$30</c:f>
              <c:numCache>
                <c:formatCode>0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47588136"/>
        <c:axId val="447588920"/>
      </c:barChart>
      <c:catAx>
        <c:axId val="447588136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47588920"/>
        <c:crosses val="autoZero"/>
        <c:auto val="1"/>
        <c:lblAlgn val="ctr"/>
        <c:lblOffset val="100"/>
        <c:noMultiLvlLbl val="0"/>
      </c:catAx>
      <c:valAx>
        <c:axId val="447588920"/>
        <c:scaling>
          <c:orientation val="minMax"/>
          <c:max val="8"/>
        </c:scaling>
        <c:delete val="1"/>
        <c:axPos val="b"/>
        <c:numFmt formatCode="0" sourceLinked="1"/>
        <c:majorTickMark val="none"/>
        <c:minorTickMark val="none"/>
        <c:tickLblPos val="nextTo"/>
        <c:crossAx val="447588136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Bilan_élèves!$T$30</c:f>
              <c:numCache>
                <c:formatCode>0</c:formatCode>
                <c:ptCount val="1"/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Bilan_élèves!$U$30</c:f>
              <c:numCache>
                <c:formatCode>0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47591664"/>
        <c:axId val="447592840"/>
      </c:barChart>
      <c:catAx>
        <c:axId val="447591664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47592840"/>
        <c:crosses val="autoZero"/>
        <c:auto val="1"/>
        <c:lblAlgn val="ctr"/>
        <c:lblOffset val="100"/>
        <c:noMultiLvlLbl val="0"/>
      </c:catAx>
      <c:valAx>
        <c:axId val="447592840"/>
        <c:scaling>
          <c:orientation val="minMax"/>
          <c:max val="8"/>
        </c:scaling>
        <c:delete val="1"/>
        <c:axPos val="b"/>
        <c:numFmt formatCode="0" sourceLinked="1"/>
        <c:majorTickMark val="none"/>
        <c:minorTickMark val="none"/>
        <c:tickLblPos val="nextTo"/>
        <c:crossAx val="447591664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Bilan_élèves!$T$30</c:f>
              <c:numCache>
                <c:formatCode>0</c:formatCode>
                <c:ptCount val="1"/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Bilan_élèves!$U$30</c:f>
              <c:numCache>
                <c:formatCode>0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39626720"/>
        <c:axId val="439625936"/>
      </c:barChart>
      <c:catAx>
        <c:axId val="439626720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39625936"/>
        <c:crosses val="autoZero"/>
        <c:auto val="1"/>
        <c:lblAlgn val="ctr"/>
        <c:lblOffset val="100"/>
        <c:noMultiLvlLbl val="0"/>
      </c:catAx>
      <c:valAx>
        <c:axId val="439625936"/>
        <c:scaling>
          <c:orientation val="minMax"/>
          <c:max val="8"/>
        </c:scaling>
        <c:delete val="1"/>
        <c:axPos val="b"/>
        <c:numFmt formatCode="0" sourceLinked="1"/>
        <c:majorTickMark val="none"/>
        <c:minorTickMark val="none"/>
        <c:tickLblPos val="nextTo"/>
        <c:crossAx val="439626720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tx1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Bilan_élèves!$T$481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Bilan_élèves!$U$481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47592448"/>
        <c:axId val="447597936"/>
      </c:barChart>
      <c:catAx>
        <c:axId val="44759244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47597936"/>
        <c:crosses val="autoZero"/>
        <c:auto val="1"/>
        <c:lblAlgn val="ctr"/>
        <c:lblOffset val="100"/>
        <c:noMultiLvlLbl val="0"/>
      </c:catAx>
      <c:valAx>
        <c:axId val="447597936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4475924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accent3">
                <a:lumMod val="75000"/>
              </a:schemeClr>
            </a:solidFill>
            <a:ln>
              <a:solidFill>
                <a:schemeClr val="accent3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Bilan_élèves!$Q$481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solidFill>
              <a:schemeClr val="accent1">
                <a:lumMod val="60000"/>
                <a:lumOff val="40000"/>
              </a:schemeClr>
            </a:solidFill>
            <a:ln>
              <a:solidFill>
                <a:schemeClr val="accent1">
                  <a:lumMod val="60000"/>
                  <a:lumOff val="40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Bilan_élèves!$R$481</c:f>
              <c:numCache>
                <c:formatCode>0</c:formatCode>
                <c:ptCount val="1"/>
                <c:pt idx="0">
                  <c:v>25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47595192"/>
        <c:axId val="447599112"/>
      </c:barChart>
      <c:catAx>
        <c:axId val="447595192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47599112"/>
        <c:crosses val="autoZero"/>
        <c:auto val="1"/>
        <c:lblAlgn val="ctr"/>
        <c:lblOffset val="100"/>
        <c:noMultiLvlLbl val="0"/>
      </c:catAx>
      <c:valAx>
        <c:axId val="447599112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4475951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1"/>
          <c:order val="0"/>
          <c:spPr>
            <a:noFill/>
            <a:ln>
              <a:noFill/>
            </a:ln>
            <a:effectLst/>
          </c:spPr>
          <c:invertIfNegative val="0"/>
          <c:val>
            <c:numRef>
              <c:f>Bilan_élèves!$U$23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47601464"/>
        <c:axId val="447600680"/>
      </c:barChart>
      <c:catAx>
        <c:axId val="447601464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47600680"/>
        <c:crosses val="autoZero"/>
        <c:auto val="1"/>
        <c:lblAlgn val="ctr"/>
        <c:lblOffset val="100"/>
        <c:noMultiLvlLbl val="0"/>
      </c:catAx>
      <c:valAx>
        <c:axId val="447600680"/>
        <c:scaling>
          <c:orientation val="minMax"/>
          <c:max val="24"/>
          <c:min val="0"/>
        </c:scaling>
        <c:delete val="1"/>
        <c:axPos val="b"/>
        <c:numFmt formatCode="0" sourceLinked="1"/>
        <c:majorTickMark val="none"/>
        <c:minorTickMark val="none"/>
        <c:tickLblPos val="nextTo"/>
        <c:crossAx val="4476014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1"/>
          <c:order val="0"/>
          <c:spPr>
            <a:solidFill>
              <a:schemeClr val="accent1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</c:dPt>
          <c:val>
            <c:numRef>
              <c:f>Bilan_élèves!$U$22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47601856"/>
        <c:axId val="447599504"/>
      </c:barChart>
      <c:catAx>
        <c:axId val="447601856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47599504"/>
        <c:crosses val="autoZero"/>
        <c:auto val="1"/>
        <c:lblAlgn val="ctr"/>
        <c:lblOffset val="100"/>
        <c:noMultiLvlLbl val="0"/>
      </c:catAx>
      <c:valAx>
        <c:axId val="447599504"/>
        <c:scaling>
          <c:orientation val="minMax"/>
          <c:max val="11"/>
          <c:min val="0"/>
        </c:scaling>
        <c:delete val="1"/>
        <c:axPos val="b"/>
        <c:numFmt formatCode="0" sourceLinked="1"/>
        <c:majorTickMark val="none"/>
        <c:minorTickMark val="none"/>
        <c:tickLblPos val="nextTo"/>
        <c:crossAx val="4476018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47596368"/>
        <c:axId val="447599896"/>
      </c:barChart>
      <c:catAx>
        <c:axId val="44759636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47599896"/>
        <c:crosses val="autoZero"/>
        <c:auto val="1"/>
        <c:lblAlgn val="ctr"/>
        <c:lblOffset val="100"/>
        <c:noMultiLvlLbl val="0"/>
      </c:catAx>
      <c:valAx>
        <c:axId val="447599896"/>
        <c:scaling>
          <c:orientation val="minMax"/>
          <c:max val="24"/>
          <c:min val="0"/>
        </c:scaling>
        <c:delete val="1"/>
        <c:axPos val="b"/>
        <c:numFmt formatCode="0" sourceLinked="1"/>
        <c:majorTickMark val="none"/>
        <c:minorTickMark val="none"/>
        <c:tickLblPos val="nextTo"/>
        <c:crossAx val="4475963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47597544"/>
        <c:axId val="447598720"/>
      </c:barChart>
      <c:catAx>
        <c:axId val="447597544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47598720"/>
        <c:crosses val="autoZero"/>
        <c:auto val="1"/>
        <c:lblAlgn val="ctr"/>
        <c:lblOffset val="100"/>
        <c:noMultiLvlLbl val="0"/>
      </c:catAx>
      <c:valAx>
        <c:axId val="447598720"/>
        <c:scaling>
          <c:orientation val="minMax"/>
          <c:max val="20"/>
          <c:min val="0"/>
        </c:scaling>
        <c:delete val="1"/>
        <c:axPos val="b"/>
        <c:numFmt formatCode="0" sourceLinked="1"/>
        <c:majorTickMark val="none"/>
        <c:minorTickMark val="none"/>
        <c:tickLblPos val="nextTo"/>
        <c:crossAx val="4475975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tx1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Bilan_élèves!$T$514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Bilan_élèves!$U$514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47595976"/>
        <c:axId val="447596760"/>
      </c:barChart>
      <c:catAx>
        <c:axId val="447595976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47596760"/>
        <c:crosses val="autoZero"/>
        <c:auto val="1"/>
        <c:lblAlgn val="ctr"/>
        <c:lblOffset val="100"/>
        <c:noMultiLvlLbl val="0"/>
      </c:catAx>
      <c:valAx>
        <c:axId val="447596760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4475959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accent3">
                <a:lumMod val="75000"/>
              </a:schemeClr>
            </a:solidFill>
            <a:ln>
              <a:solidFill>
                <a:schemeClr val="accent3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Bilan_élèves!$Q$514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solidFill>
              <a:schemeClr val="tx2">
                <a:lumMod val="40000"/>
                <a:lumOff val="60000"/>
              </a:schemeClr>
            </a:solidFill>
            <a:ln>
              <a:solidFill>
                <a:schemeClr val="tx2">
                  <a:lumMod val="40000"/>
                  <a:lumOff val="60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Bilan_élèves!$R$514</c:f>
              <c:numCache>
                <c:formatCode>0</c:formatCode>
                <c:ptCount val="1"/>
                <c:pt idx="0">
                  <c:v>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48737072"/>
        <c:axId val="448742168"/>
      </c:barChart>
      <c:catAx>
        <c:axId val="448737072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48742168"/>
        <c:crosses val="autoZero"/>
        <c:auto val="1"/>
        <c:lblAlgn val="ctr"/>
        <c:lblOffset val="100"/>
        <c:noMultiLvlLbl val="0"/>
      </c:catAx>
      <c:valAx>
        <c:axId val="448742168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4487370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tx1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Bilan_élèves!$T$515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Bilan_élèves!$U$515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48743344"/>
        <c:axId val="448739032"/>
      </c:barChart>
      <c:catAx>
        <c:axId val="448743344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48739032"/>
        <c:crosses val="autoZero"/>
        <c:auto val="1"/>
        <c:lblAlgn val="ctr"/>
        <c:lblOffset val="100"/>
        <c:noMultiLvlLbl val="0"/>
      </c:catAx>
      <c:valAx>
        <c:axId val="448739032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4487433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3">
                  <a:lumMod val="75000"/>
                </a:schemeClr>
              </a:solidFill>
              <a:ln>
                <a:solidFill>
                  <a:schemeClr val="accent3">
                    <a:lumMod val="75000"/>
                  </a:schemeClr>
                </a:solidFill>
              </a:ln>
              <a:effectLst/>
            </c:spPr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Bilan_élèves!$Q$515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solidFill>
              <a:schemeClr val="accent1">
                <a:lumMod val="60000"/>
                <a:lumOff val="40000"/>
              </a:schemeClr>
            </a:solidFill>
            <a:ln>
              <a:solidFill>
                <a:schemeClr val="accent1">
                  <a:lumMod val="60000"/>
                  <a:lumOff val="40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Bilan_élèves!$R$515</c:f>
              <c:numCache>
                <c:formatCode>0</c:formatCode>
                <c:ptCount val="1"/>
                <c:pt idx="0">
                  <c:v>12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48736288"/>
        <c:axId val="448741384"/>
      </c:barChart>
      <c:catAx>
        <c:axId val="44873628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48741384"/>
        <c:crosses val="autoZero"/>
        <c:auto val="1"/>
        <c:lblAlgn val="ctr"/>
        <c:lblOffset val="100"/>
        <c:noMultiLvlLbl val="0"/>
      </c:catAx>
      <c:valAx>
        <c:axId val="448741384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4487362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Bilan_élèves!$T$30</c:f>
              <c:numCache>
                <c:formatCode>0</c:formatCode>
                <c:ptCount val="1"/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Bilan_élèves!$U$30</c:f>
              <c:numCache>
                <c:formatCode>0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39626328"/>
        <c:axId val="439628288"/>
      </c:barChart>
      <c:catAx>
        <c:axId val="43962632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39628288"/>
        <c:crosses val="autoZero"/>
        <c:auto val="1"/>
        <c:lblAlgn val="ctr"/>
        <c:lblOffset val="100"/>
        <c:noMultiLvlLbl val="0"/>
      </c:catAx>
      <c:valAx>
        <c:axId val="439628288"/>
        <c:scaling>
          <c:orientation val="minMax"/>
          <c:max val="8"/>
        </c:scaling>
        <c:delete val="1"/>
        <c:axPos val="b"/>
        <c:numFmt formatCode="0" sourceLinked="1"/>
        <c:majorTickMark val="none"/>
        <c:minorTickMark val="none"/>
        <c:tickLblPos val="nextTo"/>
        <c:crossAx val="439626328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tx1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Bilan_élèves!$T$516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Bilan_élèves!$U$516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48740600"/>
        <c:axId val="448733544"/>
      </c:barChart>
      <c:catAx>
        <c:axId val="448740600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48733544"/>
        <c:crosses val="autoZero"/>
        <c:auto val="1"/>
        <c:lblAlgn val="ctr"/>
        <c:lblOffset val="100"/>
        <c:noMultiLvlLbl val="0"/>
      </c:catAx>
      <c:valAx>
        <c:axId val="448733544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4487406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accent3">
                <a:lumMod val="75000"/>
              </a:schemeClr>
            </a:solidFill>
            <a:ln>
              <a:solidFill>
                <a:schemeClr val="accent3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Bilan_élèves!$Q$516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solidFill>
              <a:schemeClr val="accent1">
                <a:lumMod val="60000"/>
                <a:lumOff val="40000"/>
              </a:schemeClr>
            </a:solidFill>
            <a:ln>
              <a:solidFill>
                <a:schemeClr val="accent1">
                  <a:lumMod val="60000"/>
                  <a:lumOff val="40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Bilan_élèves!$R$516</c:f>
              <c:numCache>
                <c:formatCode>0</c:formatCode>
                <c:ptCount val="1"/>
                <c:pt idx="0">
                  <c:v>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48742560"/>
        <c:axId val="448743736"/>
      </c:barChart>
      <c:catAx>
        <c:axId val="448742560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48743736"/>
        <c:crosses val="autoZero"/>
        <c:auto val="1"/>
        <c:lblAlgn val="ctr"/>
        <c:lblOffset val="100"/>
        <c:noMultiLvlLbl val="0"/>
      </c:catAx>
      <c:valAx>
        <c:axId val="448743736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4487425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Bilan_élèves!$T$30</c:f>
              <c:numCache>
                <c:formatCode>0</c:formatCode>
                <c:ptCount val="1"/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Bilan_élèves!$U$30</c:f>
              <c:numCache>
                <c:formatCode>0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48744912"/>
        <c:axId val="448736680"/>
      </c:barChart>
      <c:catAx>
        <c:axId val="448744912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48736680"/>
        <c:crosses val="autoZero"/>
        <c:auto val="1"/>
        <c:lblAlgn val="ctr"/>
        <c:lblOffset val="100"/>
        <c:noMultiLvlLbl val="0"/>
      </c:catAx>
      <c:valAx>
        <c:axId val="448736680"/>
        <c:scaling>
          <c:orientation val="minMax"/>
          <c:max val="8"/>
        </c:scaling>
        <c:delete val="1"/>
        <c:axPos val="b"/>
        <c:numFmt formatCode="0" sourceLinked="1"/>
        <c:majorTickMark val="none"/>
        <c:minorTickMark val="none"/>
        <c:tickLblPos val="nextTo"/>
        <c:crossAx val="448744912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Bilan_élèves!$T$30</c:f>
              <c:numCache>
                <c:formatCode>0</c:formatCode>
                <c:ptCount val="1"/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Bilan_élèves!$U$30</c:f>
              <c:numCache>
                <c:formatCode>0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48738248"/>
        <c:axId val="448738640"/>
      </c:barChart>
      <c:catAx>
        <c:axId val="44873824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48738640"/>
        <c:crosses val="autoZero"/>
        <c:auto val="1"/>
        <c:lblAlgn val="ctr"/>
        <c:lblOffset val="100"/>
        <c:noMultiLvlLbl val="0"/>
      </c:catAx>
      <c:valAx>
        <c:axId val="448738640"/>
        <c:scaling>
          <c:orientation val="minMax"/>
          <c:max val="8"/>
        </c:scaling>
        <c:delete val="1"/>
        <c:axPos val="b"/>
        <c:numFmt formatCode="0" sourceLinked="1"/>
        <c:majorTickMark val="none"/>
        <c:minorTickMark val="none"/>
        <c:tickLblPos val="nextTo"/>
        <c:crossAx val="448738248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tx1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Bilan_élèves!$T$522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Bilan_élèves!$U$522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48733936"/>
        <c:axId val="448739424"/>
      </c:barChart>
      <c:catAx>
        <c:axId val="448733936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48739424"/>
        <c:crosses val="autoZero"/>
        <c:auto val="1"/>
        <c:lblAlgn val="ctr"/>
        <c:lblOffset val="100"/>
        <c:noMultiLvlLbl val="0"/>
      </c:catAx>
      <c:valAx>
        <c:axId val="448739424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4487339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accent3">
                <a:lumMod val="75000"/>
              </a:schemeClr>
            </a:solidFill>
            <a:ln>
              <a:solidFill>
                <a:schemeClr val="accent3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Bilan_élèves!$Q$522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solidFill>
              <a:schemeClr val="accent1">
                <a:lumMod val="60000"/>
                <a:lumOff val="40000"/>
              </a:schemeClr>
            </a:solidFill>
            <a:ln>
              <a:solidFill>
                <a:schemeClr val="accent1">
                  <a:lumMod val="60000"/>
                  <a:lumOff val="40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Bilan_élèves!$R$522</c:f>
              <c:numCache>
                <c:formatCode>0</c:formatCode>
                <c:ptCount val="1"/>
                <c:pt idx="0">
                  <c:v>25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48734720"/>
        <c:axId val="448742952"/>
      </c:barChart>
      <c:catAx>
        <c:axId val="448734720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48742952"/>
        <c:crosses val="autoZero"/>
        <c:auto val="1"/>
        <c:lblAlgn val="ctr"/>
        <c:lblOffset val="100"/>
        <c:noMultiLvlLbl val="0"/>
      </c:catAx>
      <c:valAx>
        <c:axId val="448742952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4487347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1"/>
          <c:order val="0"/>
          <c:spPr>
            <a:noFill/>
            <a:ln>
              <a:noFill/>
            </a:ln>
            <a:effectLst/>
          </c:spPr>
          <c:invertIfNegative val="0"/>
          <c:val>
            <c:numRef>
              <c:f>Bilan_élèves!$U$23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48745304"/>
        <c:axId val="448734328"/>
      </c:barChart>
      <c:catAx>
        <c:axId val="448745304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48734328"/>
        <c:crosses val="autoZero"/>
        <c:auto val="1"/>
        <c:lblAlgn val="ctr"/>
        <c:lblOffset val="100"/>
        <c:noMultiLvlLbl val="0"/>
      </c:catAx>
      <c:valAx>
        <c:axId val="448734328"/>
        <c:scaling>
          <c:orientation val="minMax"/>
          <c:max val="24"/>
          <c:min val="0"/>
        </c:scaling>
        <c:delete val="1"/>
        <c:axPos val="b"/>
        <c:numFmt formatCode="0" sourceLinked="1"/>
        <c:majorTickMark val="none"/>
        <c:minorTickMark val="none"/>
        <c:tickLblPos val="nextTo"/>
        <c:crossAx val="4487453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1"/>
          <c:order val="0"/>
          <c:spPr>
            <a:solidFill>
              <a:schemeClr val="accent1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</c:dPt>
          <c:val>
            <c:numRef>
              <c:f>Bilan_élèves!$U$22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48735504"/>
        <c:axId val="448750792"/>
      </c:barChart>
      <c:catAx>
        <c:axId val="448735504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48750792"/>
        <c:crosses val="autoZero"/>
        <c:auto val="1"/>
        <c:lblAlgn val="ctr"/>
        <c:lblOffset val="100"/>
        <c:noMultiLvlLbl val="0"/>
      </c:catAx>
      <c:valAx>
        <c:axId val="448750792"/>
        <c:scaling>
          <c:orientation val="minMax"/>
          <c:max val="11"/>
          <c:min val="0"/>
        </c:scaling>
        <c:delete val="1"/>
        <c:axPos val="b"/>
        <c:numFmt formatCode="0" sourceLinked="1"/>
        <c:majorTickMark val="none"/>
        <c:minorTickMark val="none"/>
        <c:tickLblPos val="nextTo"/>
        <c:crossAx val="4487355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48752752"/>
        <c:axId val="448746088"/>
      </c:barChart>
      <c:catAx>
        <c:axId val="448752752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48746088"/>
        <c:crosses val="autoZero"/>
        <c:auto val="1"/>
        <c:lblAlgn val="ctr"/>
        <c:lblOffset val="100"/>
        <c:noMultiLvlLbl val="0"/>
      </c:catAx>
      <c:valAx>
        <c:axId val="448746088"/>
        <c:scaling>
          <c:orientation val="minMax"/>
          <c:max val="24"/>
          <c:min val="0"/>
        </c:scaling>
        <c:delete val="1"/>
        <c:axPos val="b"/>
        <c:numFmt formatCode="0" sourceLinked="1"/>
        <c:majorTickMark val="none"/>
        <c:minorTickMark val="none"/>
        <c:tickLblPos val="nextTo"/>
        <c:crossAx val="4487527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48747264"/>
        <c:axId val="448747656"/>
      </c:barChart>
      <c:catAx>
        <c:axId val="448747264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48747656"/>
        <c:crosses val="autoZero"/>
        <c:auto val="1"/>
        <c:lblAlgn val="ctr"/>
        <c:lblOffset val="100"/>
        <c:noMultiLvlLbl val="0"/>
      </c:catAx>
      <c:valAx>
        <c:axId val="448747656"/>
        <c:scaling>
          <c:orientation val="minMax"/>
          <c:max val="20"/>
          <c:min val="0"/>
        </c:scaling>
        <c:delete val="1"/>
        <c:axPos val="b"/>
        <c:numFmt formatCode="0" sourceLinked="1"/>
        <c:majorTickMark val="none"/>
        <c:minorTickMark val="none"/>
        <c:tickLblPos val="nextTo"/>
        <c:crossAx val="4487472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Bilan_élèves!$T$30</c:f>
              <c:numCache>
                <c:formatCode>0</c:formatCode>
                <c:ptCount val="1"/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Bilan_élèves!$U$30</c:f>
              <c:numCache>
                <c:formatCode>0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39622800"/>
        <c:axId val="439629464"/>
      </c:barChart>
      <c:catAx>
        <c:axId val="439622800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39629464"/>
        <c:crosses val="autoZero"/>
        <c:auto val="1"/>
        <c:lblAlgn val="ctr"/>
        <c:lblOffset val="100"/>
        <c:noMultiLvlLbl val="0"/>
      </c:catAx>
      <c:valAx>
        <c:axId val="439629464"/>
        <c:scaling>
          <c:orientation val="minMax"/>
          <c:max val="8"/>
        </c:scaling>
        <c:delete val="1"/>
        <c:axPos val="b"/>
        <c:numFmt formatCode="0" sourceLinked="1"/>
        <c:majorTickMark val="none"/>
        <c:minorTickMark val="none"/>
        <c:tickLblPos val="nextTo"/>
        <c:crossAx val="439622800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tx1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Bilan_élèves!$T$555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Bilan_élèves!$U$555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48751968"/>
        <c:axId val="448753144"/>
      </c:barChart>
      <c:catAx>
        <c:axId val="44875196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48753144"/>
        <c:crosses val="autoZero"/>
        <c:auto val="1"/>
        <c:lblAlgn val="ctr"/>
        <c:lblOffset val="100"/>
        <c:noMultiLvlLbl val="0"/>
      </c:catAx>
      <c:valAx>
        <c:axId val="448753144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4487519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accent3">
                <a:lumMod val="75000"/>
              </a:schemeClr>
            </a:solidFill>
            <a:ln>
              <a:solidFill>
                <a:schemeClr val="accent3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Bilan_élèves!$Q$555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solidFill>
              <a:schemeClr val="tx2">
                <a:lumMod val="40000"/>
                <a:lumOff val="60000"/>
              </a:schemeClr>
            </a:solidFill>
            <a:ln>
              <a:solidFill>
                <a:schemeClr val="tx2">
                  <a:lumMod val="40000"/>
                  <a:lumOff val="60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Bilan_élèves!$R$555</c:f>
              <c:numCache>
                <c:formatCode>0</c:formatCode>
                <c:ptCount val="1"/>
                <c:pt idx="0">
                  <c:v>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48746872"/>
        <c:axId val="448752360"/>
      </c:barChart>
      <c:catAx>
        <c:axId val="448746872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48752360"/>
        <c:crosses val="autoZero"/>
        <c:auto val="1"/>
        <c:lblAlgn val="ctr"/>
        <c:lblOffset val="100"/>
        <c:noMultiLvlLbl val="0"/>
      </c:catAx>
      <c:valAx>
        <c:axId val="448752360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4487468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tx1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Bilan_élèves!$T$556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Bilan_élèves!$U$556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48748440"/>
        <c:axId val="448750400"/>
      </c:barChart>
      <c:catAx>
        <c:axId val="448748440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48750400"/>
        <c:crosses val="autoZero"/>
        <c:auto val="1"/>
        <c:lblAlgn val="ctr"/>
        <c:lblOffset val="100"/>
        <c:noMultiLvlLbl val="0"/>
      </c:catAx>
      <c:valAx>
        <c:axId val="448750400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4487484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3">
                  <a:lumMod val="75000"/>
                </a:schemeClr>
              </a:solidFill>
              <a:ln>
                <a:solidFill>
                  <a:schemeClr val="accent3">
                    <a:lumMod val="75000"/>
                  </a:schemeClr>
                </a:solidFill>
              </a:ln>
              <a:effectLst/>
            </c:spPr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Bilan_élèves!$Q$556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solidFill>
              <a:schemeClr val="accent1">
                <a:lumMod val="60000"/>
                <a:lumOff val="40000"/>
              </a:schemeClr>
            </a:solidFill>
            <a:ln>
              <a:solidFill>
                <a:schemeClr val="accent1">
                  <a:lumMod val="60000"/>
                  <a:lumOff val="40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Bilan_élèves!$R$556</c:f>
              <c:numCache>
                <c:formatCode>0</c:formatCode>
                <c:ptCount val="1"/>
                <c:pt idx="0">
                  <c:v>12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48750008"/>
        <c:axId val="448725312"/>
      </c:barChart>
      <c:catAx>
        <c:axId val="4487500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48725312"/>
        <c:crosses val="autoZero"/>
        <c:auto val="1"/>
        <c:lblAlgn val="ctr"/>
        <c:lblOffset val="100"/>
        <c:noMultiLvlLbl val="0"/>
      </c:catAx>
      <c:valAx>
        <c:axId val="448725312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4487500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tx1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Bilan_élèves!$T$557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Bilan_élèves!$U$557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48722960"/>
        <c:axId val="448727664"/>
      </c:barChart>
      <c:catAx>
        <c:axId val="448722960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48727664"/>
        <c:crosses val="autoZero"/>
        <c:auto val="1"/>
        <c:lblAlgn val="ctr"/>
        <c:lblOffset val="100"/>
        <c:noMultiLvlLbl val="0"/>
      </c:catAx>
      <c:valAx>
        <c:axId val="448727664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4487229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accent3">
                <a:lumMod val="75000"/>
              </a:schemeClr>
            </a:solidFill>
            <a:ln>
              <a:solidFill>
                <a:schemeClr val="accent3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Bilan_élèves!$Q$557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solidFill>
              <a:schemeClr val="accent1">
                <a:lumMod val="60000"/>
                <a:lumOff val="40000"/>
              </a:schemeClr>
            </a:solidFill>
            <a:ln>
              <a:solidFill>
                <a:schemeClr val="accent1">
                  <a:lumMod val="60000"/>
                  <a:lumOff val="40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Bilan_élèves!$R$557</c:f>
              <c:numCache>
                <c:formatCode>0</c:formatCode>
                <c:ptCount val="1"/>
                <c:pt idx="0">
                  <c:v>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48732368"/>
        <c:axId val="448725704"/>
      </c:barChart>
      <c:catAx>
        <c:axId val="44873236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48725704"/>
        <c:crosses val="autoZero"/>
        <c:auto val="1"/>
        <c:lblAlgn val="ctr"/>
        <c:lblOffset val="100"/>
        <c:noMultiLvlLbl val="0"/>
      </c:catAx>
      <c:valAx>
        <c:axId val="448725704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4487323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Bilan_élèves!$T$30</c:f>
              <c:numCache>
                <c:formatCode>0</c:formatCode>
                <c:ptCount val="1"/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Bilan_élèves!$U$30</c:f>
              <c:numCache>
                <c:formatCode>0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48726096"/>
        <c:axId val="448724136"/>
      </c:barChart>
      <c:catAx>
        <c:axId val="448726096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48724136"/>
        <c:crosses val="autoZero"/>
        <c:auto val="1"/>
        <c:lblAlgn val="ctr"/>
        <c:lblOffset val="100"/>
        <c:noMultiLvlLbl val="0"/>
      </c:catAx>
      <c:valAx>
        <c:axId val="448724136"/>
        <c:scaling>
          <c:orientation val="minMax"/>
          <c:max val="8"/>
        </c:scaling>
        <c:delete val="1"/>
        <c:axPos val="b"/>
        <c:numFmt formatCode="0" sourceLinked="1"/>
        <c:majorTickMark val="none"/>
        <c:minorTickMark val="none"/>
        <c:tickLblPos val="nextTo"/>
        <c:crossAx val="448726096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Bilan_élèves!$T$30</c:f>
              <c:numCache>
                <c:formatCode>0</c:formatCode>
                <c:ptCount val="1"/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Bilan_élèves!$U$30</c:f>
              <c:numCache>
                <c:formatCode>0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48727272"/>
        <c:axId val="448728056"/>
      </c:barChart>
      <c:catAx>
        <c:axId val="448727272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48728056"/>
        <c:crosses val="autoZero"/>
        <c:auto val="1"/>
        <c:lblAlgn val="ctr"/>
        <c:lblOffset val="100"/>
        <c:noMultiLvlLbl val="0"/>
      </c:catAx>
      <c:valAx>
        <c:axId val="448728056"/>
        <c:scaling>
          <c:orientation val="minMax"/>
          <c:max val="8"/>
        </c:scaling>
        <c:delete val="1"/>
        <c:axPos val="b"/>
        <c:numFmt formatCode="0" sourceLinked="1"/>
        <c:majorTickMark val="none"/>
        <c:minorTickMark val="none"/>
        <c:tickLblPos val="nextTo"/>
        <c:crossAx val="448727272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tx1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Bilan_élèves!$T$563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Bilan_élèves!$U$563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48729624"/>
        <c:axId val="448730016"/>
      </c:barChart>
      <c:catAx>
        <c:axId val="448729624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48730016"/>
        <c:crosses val="autoZero"/>
        <c:auto val="1"/>
        <c:lblAlgn val="ctr"/>
        <c:lblOffset val="100"/>
        <c:noMultiLvlLbl val="0"/>
      </c:catAx>
      <c:valAx>
        <c:axId val="448730016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4487296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accent3">
                <a:lumMod val="75000"/>
              </a:schemeClr>
            </a:solidFill>
            <a:ln>
              <a:solidFill>
                <a:schemeClr val="accent3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Bilan_élèves!$Q$563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solidFill>
              <a:schemeClr val="accent1">
                <a:lumMod val="60000"/>
                <a:lumOff val="40000"/>
              </a:schemeClr>
            </a:solidFill>
            <a:ln>
              <a:solidFill>
                <a:schemeClr val="accent1">
                  <a:lumMod val="60000"/>
                  <a:lumOff val="40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Bilan_élèves!$R$563</c:f>
              <c:numCache>
                <c:formatCode>0</c:formatCode>
                <c:ptCount val="1"/>
                <c:pt idx="0">
                  <c:v>25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48729232"/>
        <c:axId val="448721392"/>
      </c:barChart>
      <c:catAx>
        <c:axId val="448729232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48721392"/>
        <c:crosses val="autoZero"/>
        <c:auto val="1"/>
        <c:lblAlgn val="ctr"/>
        <c:lblOffset val="100"/>
        <c:noMultiLvlLbl val="0"/>
      </c:catAx>
      <c:valAx>
        <c:axId val="448721392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448729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267657293763267"/>
          <c:y val="1.9305055699987368E-2"/>
          <c:w val="0.86854858306091853"/>
          <c:h val="0.965252784999368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Compétences!$P$2</c:f>
              <c:strCache>
                <c:ptCount val="1"/>
                <c:pt idx="0">
                  <c:v>Rencontrer et appréhender une réalité complexe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solidFill>
                <a:srgbClr val="94C64F"/>
              </a:solidFill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Compétences!$V$43:$V$54</c:f>
              <c:strCache>
                <c:ptCount val="9"/>
                <c:pt idx="0">
                  <c:v>[0 , 10[</c:v>
                </c:pt>
                <c:pt idx="1">
                  <c:v>[10 , 20[</c:v>
                </c:pt>
                <c:pt idx="2">
                  <c:v>[20 , 30[</c:v>
                </c:pt>
                <c:pt idx="3">
                  <c:v>[30 , 40[</c:v>
                </c:pt>
                <c:pt idx="4">
                  <c:v>[50 , 60[</c:v>
                </c:pt>
                <c:pt idx="5">
                  <c:v>[60 , 70[</c:v>
                </c:pt>
                <c:pt idx="6">
                  <c:v>[70 , 80[</c:v>
                </c:pt>
                <c:pt idx="7">
                  <c:v>[80 , 90[</c:v>
                </c:pt>
                <c:pt idx="8">
                  <c:v>[90 , 100]</c:v>
                </c:pt>
              </c:strCache>
            </c:strRef>
          </c:cat>
          <c:val>
            <c:numRef>
              <c:f>Compétences!$W$43:$W$52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337633576"/>
        <c:axId val="337636320"/>
      </c:barChart>
      <c:catAx>
        <c:axId val="33763357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3376363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37636320"/>
        <c:scaling>
          <c:orientation val="minMax"/>
        </c:scaling>
        <c:delete val="0"/>
        <c:axPos val="t"/>
        <c:numFmt formatCode="0" sourceLinked="1"/>
        <c:majorTickMark val="none"/>
        <c:minorTickMark val="none"/>
        <c:tickLblPos val="none"/>
        <c:spPr>
          <a:ln w="9525">
            <a:noFill/>
          </a:ln>
        </c:spPr>
        <c:crossAx val="337633576"/>
        <c:crosses val="autoZero"/>
        <c:crossBetween val="between"/>
      </c:valAx>
      <c:spPr>
        <a:solidFill>
          <a:srgbClr val="94C64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4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tx1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Bilan_élèves!$T$22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Bilan_élèves!$U$22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40227424"/>
        <c:axId val="440224288"/>
      </c:barChart>
      <c:catAx>
        <c:axId val="440227424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40224288"/>
        <c:crosses val="autoZero"/>
        <c:auto val="1"/>
        <c:lblAlgn val="ctr"/>
        <c:lblOffset val="100"/>
        <c:noMultiLvlLbl val="0"/>
      </c:catAx>
      <c:valAx>
        <c:axId val="440224288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4402274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1"/>
          <c:order val="0"/>
          <c:spPr>
            <a:noFill/>
            <a:ln>
              <a:noFill/>
            </a:ln>
            <a:effectLst/>
          </c:spPr>
          <c:invertIfNegative val="0"/>
          <c:val>
            <c:numRef>
              <c:f>Bilan_élèves!$U$23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48728448"/>
        <c:axId val="448724528"/>
      </c:barChart>
      <c:catAx>
        <c:axId val="44872844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48724528"/>
        <c:crosses val="autoZero"/>
        <c:auto val="1"/>
        <c:lblAlgn val="ctr"/>
        <c:lblOffset val="100"/>
        <c:noMultiLvlLbl val="0"/>
      </c:catAx>
      <c:valAx>
        <c:axId val="448724528"/>
        <c:scaling>
          <c:orientation val="minMax"/>
          <c:max val="24"/>
          <c:min val="0"/>
        </c:scaling>
        <c:delete val="1"/>
        <c:axPos val="b"/>
        <c:numFmt formatCode="0" sourceLinked="1"/>
        <c:majorTickMark val="none"/>
        <c:minorTickMark val="none"/>
        <c:tickLblPos val="nextTo"/>
        <c:crossAx val="4487284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1"/>
          <c:order val="0"/>
          <c:spPr>
            <a:solidFill>
              <a:schemeClr val="accent1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</c:dPt>
          <c:val>
            <c:numRef>
              <c:f>Bilan_élèves!$U$22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48730800"/>
        <c:axId val="448732760"/>
      </c:barChart>
      <c:catAx>
        <c:axId val="448730800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48732760"/>
        <c:crosses val="autoZero"/>
        <c:auto val="1"/>
        <c:lblAlgn val="ctr"/>
        <c:lblOffset val="100"/>
        <c:noMultiLvlLbl val="0"/>
      </c:catAx>
      <c:valAx>
        <c:axId val="448732760"/>
        <c:scaling>
          <c:orientation val="minMax"/>
          <c:max val="11"/>
          <c:min val="0"/>
        </c:scaling>
        <c:delete val="1"/>
        <c:axPos val="b"/>
        <c:numFmt formatCode="0" sourceLinked="1"/>
        <c:majorTickMark val="none"/>
        <c:minorTickMark val="none"/>
        <c:tickLblPos val="nextTo"/>
        <c:crossAx val="4487308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48730408"/>
        <c:axId val="448731584"/>
      </c:barChart>
      <c:catAx>
        <c:axId val="4487304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48731584"/>
        <c:crosses val="autoZero"/>
        <c:auto val="1"/>
        <c:lblAlgn val="ctr"/>
        <c:lblOffset val="100"/>
        <c:noMultiLvlLbl val="0"/>
      </c:catAx>
      <c:valAx>
        <c:axId val="448731584"/>
        <c:scaling>
          <c:orientation val="minMax"/>
          <c:max val="24"/>
          <c:min val="0"/>
        </c:scaling>
        <c:delete val="1"/>
        <c:axPos val="b"/>
        <c:numFmt formatCode="0" sourceLinked="1"/>
        <c:majorTickMark val="none"/>
        <c:minorTickMark val="none"/>
        <c:tickLblPos val="nextTo"/>
        <c:crossAx val="448730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48721000"/>
        <c:axId val="448722176"/>
      </c:barChart>
      <c:catAx>
        <c:axId val="448721000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48722176"/>
        <c:crosses val="autoZero"/>
        <c:auto val="1"/>
        <c:lblAlgn val="ctr"/>
        <c:lblOffset val="100"/>
        <c:noMultiLvlLbl val="0"/>
      </c:catAx>
      <c:valAx>
        <c:axId val="448722176"/>
        <c:scaling>
          <c:orientation val="minMax"/>
          <c:max val="20"/>
          <c:min val="0"/>
        </c:scaling>
        <c:delete val="1"/>
        <c:axPos val="b"/>
        <c:numFmt formatCode="0" sourceLinked="1"/>
        <c:majorTickMark val="none"/>
        <c:minorTickMark val="none"/>
        <c:tickLblPos val="nextTo"/>
        <c:crossAx val="4487210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535714285714286E-2"/>
          <c:y val="0.19402777777777777"/>
          <c:w val="0.8891269841269841"/>
          <c:h val="0.6119444444444444"/>
        </c:manualLayout>
      </c:layout>
      <c:barChart>
        <c:barDir val="bar"/>
        <c:grouping val="percentStacked"/>
        <c:varyColors val="0"/>
        <c:ser>
          <c:idx val="0"/>
          <c:order val="0"/>
          <c:spPr>
            <a:solidFill>
              <a:schemeClr val="tx1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Bilan_élèves!$T$596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Bilan_élèves!$U$596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51376336"/>
        <c:axId val="451371632"/>
      </c:barChart>
      <c:catAx>
        <c:axId val="451376336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51371632"/>
        <c:crosses val="autoZero"/>
        <c:auto val="1"/>
        <c:lblAlgn val="ctr"/>
        <c:lblOffset val="100"/>
        <c:noMultiLvlLbl val="0"/>
      </c:catAx>
      <c:valAx>
        <c:axId val="451371632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4513763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accent3">
                <a:lumMod val="75000"/>
              </a:schemeClr>
            </a:solidFill>
            <a:ln>
              <a:solidFill>
                <a:schemeClr val="accent3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Bilan_élèves!$Q$596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solidFill>
              <a:schemeClr val="tx2">
                <a:lumMod val="40000"/>
                <a:lumOff val="60000"/>
              </a:schemeClr>
            </a:solidFill>
            <a:ln>
              <a:solidFill>
                <a:schemeClr val="tx2">
                  <a:lumMod val="40000"/>
                  <a:lumOff val="60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Bilan_élèves!$R$596</c:f>
              <c:numCache>
                <c:formatCode>0</c:formatCode>
                <c:ptCount val="1"/>
                <c:pt idx="0">
                  <c:v>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51374768"/>
        <c:axId val="451373592"/>
      </c:barChart>
      <c:catAx>
        <c:axId val="45137476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51373592"/>
        <c:crosses val="autoZero"/>
        <c:auto val="1"/>
        <c:lblAlgn val="ctr"/>
        <c:lblOffset val="100"/>
        <c:noMultiLvlLbl val="0"/>
      </c:catAx>
      <c:valAx>
        <c:axId val="451373592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4513747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tx1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Bilan_élèves!$T$597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Bilan_élèves!$U$597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51377904"/>
        <c:axId val="451374376"/>
      </c:barChart>
      <c:catAx>
        <c:axId val="451377904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51374376"/>
        <c:crosses val="autoZero"/>
        <c:auto val="1"/>
        <c:lblAlgn val="ctr"/>
        <c:lblOffset val="100"/>
        <c:noMultiLvlLbl val="0"/>
      </c:catAx>
      <c:valAx>
        <c:axId val="451374376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4513779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3">
                  <a:lumMod val="75000"/>
                </a:schemeClr>
              </a:solidFill>
              <a:ln>
                <a:solidFill>
                  <a:schemeClr val="accent3">
                    <a:lumMod val="75000"/>
                  </a:schemeClr>
                </a:solidFill>
              </a:ln>
              <a:effectLst/>
            </c:spPr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Bilan_élèves!$Q$597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solidFill>
              <a:schemeClr val="accent1">
                <a:lumMod val="60000"/>
                <a:lumOff val="40000"/>
              </a:schemeClr>
            </a:solidFill>
            <a:ln>
              <a:solidFill>
                <a:schemeClr val="accent1">
                  <a:lumMod val="60000"/>
                  <a:lumOff val="40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Bilan_élèves!$R$597</c:f>
              <c:numCache>
                <c:formatCode>0</c:formatCode>
                <c:ptCount val="1"/>
                <c:pt idx="0">
                  <c:v>12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51373200"/>
        <c:axId val="451375944"/>
      </c:barChart>
      <c:catAx>
        <c:axId val="451373200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51375944"/>
        <c:crosses val="autoZero"/>
        <c:auto val="1"/>
        <c:lblAlgn val="ctr"/>
        <c:lblOffset val="100"/>
        <c:noMultiLvlLbl val="0"/>
      </c:catAx>
      <c:valAx>
        <c:axId val="451375944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4513732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tx1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Bilan_élèves!$T$598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Bilan_élèves!$U$598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51376728"/>
        <c:axId val="451375552"/>
      </c:barChart>
      <c:catAx>
        <c:axId val="45137672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51375552"/>
        <c:crosses val="autoZero"/>
        <c:auto val="1"/>
        <c:lblAlgn val="ctr"/>
        <c:lblOffset val="100"/>
        <c:noMultiLvlLbl val="0"/>
      </c:catAx>
      <c:valAx>
        <c:axId val="451375552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4513767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accent3">
                <a:lumMod val="75000"/>
              </a:schemeClr>
            </a:solidFill>
            <a:ln>
              <a:solidFill>
                <a:schemeClr val="accent3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Bilan_élèves!$Q$598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solidFill>
              <a:schemeClr val="accent1">
                <a:lumMod val="60000"/>
                <a:lumOff val="40000"/>
              </a:schemeClr>
            </a:solidFill>
            <a:ln>
              <a:solidFill>
                <a:schemeClr val="accent1">
                  <a:lumMod val="60000"/>
                  <a:lumOff val="40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Bilan_élèves!$R$598</c:f>
              <c:numCache>
                <c:formatCode>0</c:formatCode>
                <c:ptCount val="1"/>
                <c:pt idx="0">
                  <c:v>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51377120"/>
        <c:axId val="451377512"/>
      </c:barChart>
      <c:catAx>
        <c:axId val="451377120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51377512"/>
        <c:crosses val="autoZero"/>
        <c:auto val="1"/>
        <c:lblAlgn val="ctr"/>
        <c:lblOffset val="100"/>
        <c:noMultiLvlLbl val="0"/>
      </c:catAx>
      <c:valAx>
        <c:axId val="451377512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4513771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accent3">
                <a:lumMod val="75000"/>
              </a:schemeClr>
            </a:solidFill>
            <a:ln>
              <a:solidFill>
                <a:schemeClr val="accent3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Bilan_élèves!$Q$22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solidFill>
              <a:schemeClr val="tx2">
                <a:lumMod val="40000"/>
                <a:lumOff val="60000"/>
              </a:schemeClr>
            </a:solidFill>
            <a:ln>
              <a:solidFill>
                <a:schemeClr val="tx2">
                  <a:lumMod val="40000"/>
                  <a:lumOff val="60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Bilan_élèves!$R$22</c:f>
              <c:numCache>
                <c:formatCode>0</c:formatCode>
                <c:ptCount val="1"/>
                <c:pt idx="0">
                  <c:v>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40224680"/>
        <c:axId val="440229384"/>
      </c:barChart>
      <c:catAx>
        <c:axId val="440224680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40229384"/>
        <c:crosses val="autoZero"/>
        <c:auto val="1"/>
        <c:lblAlgn val="ctr"/>
        <c:lblOffset val="100"/>
        <c:noMultiLvlLbl val="0"/>
      </c:catAx>
      <c:valAx>
        <c:axId val="440229384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4402246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Bilan_élèves!$T$30</c:f>
              <c:numCache>
                <c:formatCode>0</c:formatCode>
                <c:ptCount val="1"/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Bilan_élèves!$U$30</c:f>
              <c:numCache>
                <c:formatCode>0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51372808"/>
        <c:axId val="451357912"/>
      </c:barChart>
      <c:catAx>
        <c:axId val="4513728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51357912"/>
        <c:crosses val="autoZero"/>
        <c:auto val="1"/>
        <c:lblAlgn val="ctr"/>
        <c:lblOffset val="100"/>
        <c:noMultiLvlLbl val="0"/>
      </c:catAx>
      <c:valAx>
        <c:axId val="451357912"/>
        <c:scaling>
          <c:orientation val="minMax"/>
          <c:max val="8"/>
        </c:scaling>
        <c:delete val="1"/>
        <c:axPos val="b"/>
        <c:numFmt formatCode="0" sourceLinked="1"/>
        <c:majorTickMark val="none"/>
        <c:minorTickMark val="none"/>
        <c:tickLblPos val="nextTo"/>
        <c:crossAx val="451372808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Bilan_élèves!$T$30</c:f>
              <c:numCache>
                <c:formatCode>0</c:formatCode>
                <c:ptCount val="1"/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Bilan_élèves!$U$30</c:f>
              <c:numCache>
                <c:formatCode>0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51354384"/>
        <c:axId val="451346936"/>
      </c:barChart>
      <c:catAx>
        <c:axId val="451354384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51346936"/>
        <c:crosses val="autoZero"/>
        <c:auto val="1"/>
        <c:lblAlgn val="ctr"/>
        <c:lblOffset val="100"/>
        <c:noMultiLvlLbl val="0"/>
      </c:catAx>
      <c:valAx>
        <c:axId val="451346936"/>
        <c:scaling>
          <c:orientation val="minMax"/>
          <c:max val="8"/>
        </c:scaling>
        <c:delete val="1"/>
        <c:axPos val="b"/>
        <c:numFmt formatCode="0" sourceLinked="1"/>
        <c:majorTickMark val="none"/>
        <c:minorTickMark val="none"/>
        <c:tickLblPos val="nextTo"/>
        <c:crossAx val="451354384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tx1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Bilan_élèves!$T$604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Bilan_élèves!$U$604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51358304"/>
        <c:axId val="451349288"/>
      </c:barChart>
      <c:catAx>
        <c:axId val="451358304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51349288"/>
        <c:crosses val="autoZero"/>
        <c:auto val="1"/>
        <c:lblAlgn val="ctr"/>
        <c:lblOffset val="100"/>
        <c:noMultiLvlLbl val="0"/>
      </c:catAx>
      <c:valAx>
        <c:axId val="451349288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4513583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accent3">
                <a:lumMod val="75000"/>
              </a:schemeClr>
            </a:solidFill>
            <a:ln>
              <a:solidFill>
                <a:schemeClr val="accent3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Bilan_élèves!$Q$604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solidFill>
              <a:schemeClr val="accent1">
                <a:lumMod val="60000"/>
                <a:lumOff val="40000"/>
              </a:schemeClr>
            </a:solidFill>
            <a:ln>
              <a:solidFill>
                <a:schemeClr val="accent1">
                  <a:lumMod val="60000"/>
                  <a:lumOff val="40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Bilan_élèves!$R$604</c:f>
              <c:numCache>
                <c:formatCode>0</c:formatCode>
                <c:ptCount val="1"/>
                <c:pt idx="0">
                  <c:v>25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51351640"/>
        <c:axId val="451357128"/>
      </c:barChart>
      <c:catAx>
        <c:axId val="451351640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51357128"/>
        <c:crosses val="autoZero"/>
        <c:auto val="1"/>
        <c:lblAlgn val="ctr"/>
        <c:lblOffset val="100"/>
        <c:noMultiLvlLbl val="0"/>
      </c:catAx>
      <c:valAx>
        <c:axId val="451357128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4513516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1"/>
          <c:order val="0"/>
          <c:spPr>
            <a:noFill/>
            <a:ln>
              <a:noFill/>
            </a:ln>
            <a:effectLst/>
          </c:spPr>
          <c:invertIfNegative val="0"/>
          <c:val>
            <c:numRef>
              <c:f>Bilan_élèves!$U$23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51355560"/>
        <c:axId val="451357520"/>
      </c:barChart>
      <c:catAx>
        <c:axId val="451355560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51357520"/>
        <c:crosses val="autoZero"/>
        <c:auto val="1"/>
        <c:lblAlgn val="ctr"/>
        <c:lblOffset val="100"/>
        <c:noMultiLvlLbl val="0"/>
      </c:catAx>
      <c:valAx>
        <c:axId val="451357520"/>
        <c:scaling>
          <c:orientation val="minMax"/>
          <c:max val="24"/>
          <c:min val="0"/>
        </c:scaling>
        <c:delete val="1"/>
        <c:axPos val="b"/>
        <c:numFmt formatCode="0" sourceLinked="1"/>
        <c:majorTickMark val="none"/>
        <c:minorTickMark val="none"/>
        <c:tickLblPos val="nextTo"/>
        <c:crossAx val="4513555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1"/>
          <c:order val="0"/>
          <c:spPr>
            <a:solidFill>
              <a:schemeClr val="accent1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</c:dPt>
          <c:val>
            <c:numRef>
              <c:f>Bilan_élèves!$U$22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51349680"/>
        <c:axId val="451346544"/>
      </c:barChart>
      <c:catAx>
        <c:axId val="451349680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51346544"/>
        <c:crosses val="autoZero"/>
        <c:auto val="1"/>
        <c:lblAlgn val="ctr"/>
        <c:lblOffset val="100"/>
        <c:noMultiLvlLbl val="0"/>
      </c:catAx>
      <c:valAx>
        <c:axId val="451346544"/>
        <c:scaling>
          <c:orientation val="minMax"/>
          <c:max val="11"/>
          <c:min val="0"/>
        </c:scaling>
        <c:delete val="1"/>
        <c:axPos val="b"/>
        <c:numFmt formatCode="0" sourceLinked="1"/>
        <c:majorTickMark val="none"/>
        <c:minorTickMark val="none"/>
        <c:tickLblPos val="nextTo"/>
        <c:crossAx val="4513496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51355168"/>
        <c:axId val="451347720"/>
      </c:barChart>
      <c:catAx>
        <c:axId val="45135516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51347720"/>
        <c:crosses val="autoZero"/>
        <c:auto val="1"/>
        <c:lblAlgn val="ctr"/>
        <c:lblOffset val="100"/>
        <c:noMultiLvlLbl val="0"/>
      </c:catAx>
      <c:valAx>
        <c:axId val="451347720"/>
        <c:scaling>
          <c:orientation val="minMax"/>
          <c:max val="24"/>
          <c:min val="0"/>
        </c:scaling>
        <c:delete val="1"/>
        <c:axPos val="b"/>
        <c:numFmt formatCode="0" sourceLinked="1"/>
        <c:majorTickMark val="none"/>
        <c:minorTickMark val="none"/>
        <c:tickLblPos val="nextTo"/>
        <c:crossAx val="4513551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51355952"/>
        <c:axId val="451352816"/>
      </c:barChart>
      <c:catAx>
        <c:axId val="451355952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51352816"/>
        <c:crosses val="autoZero"/>
        <c:auto val="1"/>
        <c:lblAlgn val="ctr"/>
        <c:lblOffset val="100"/>
        <c:noMultiLvlLbl val="0"/>
      </c:catAx>
      <c:valAx>
        <c:axId val="451352816"/>
        <c:scaling>
          <c:orientation val="minMax"/>
          <c:max val="20"/>
          <c:min val="0"/>
        </c:scaling>
        <c:delete val="1"/>
        <c:axPos val="b"/>
        <c:numFmt formatCode="0" sourceLinked="1"/>
        <c:majorTickMark val="none"/>
        <c:minorTickMark val="none"/>
        <c:tickLblPos val="nextTo"/>
        <c:crossAx val="4513559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535714285714286E-2"/>
          <c:y val="0.19402777777777777"/>
          <c:w val="0.8891269841269841"/>
          <c:h val="0.6119444444444444"/>
        </c:manualLayout>
      </c:layout>
      <c:barChart>
        <c:barDir val="bar"/>
        <c:grouping val="percentStacked"/>
        <c:varyColors val="0"/>
        <c:ser>
          <c:idx val="0"/>
          <c:order val="0"/>
          <c:spPr>
            <a:solidFill>
              <a:schemeClr val="tx1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Bilan_élèves!$T$637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Bilan_élèves!$U$637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51350072"/>
        <c:axId val="451350464"/>
      </c:barChart>
      <c:catAx>
        <c:axId val="451350072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51350464"/>
        <c:crosses val="autoZero"/>
        <c:auto val="1"/>
        <c:lblAlgn val="ctr"/>
        <c:lblOffset val="100"/>
        <c:noMultiLvlLbl val="0"/>
      </c:catAx>
      <c:valAx>
        <c:axId val="451350464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4513500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accent3">
                <a:lumMod val="75000"/>
              </a:schemeClr>
            </a:solidFill>
            <a:ln>
              <a:solidFill>
                <a:schemeClr val="accent3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Bilan_élèves!$Q$637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solidFill>
              <a:schemeClr val="tx2">
                <a:lumMod val="40000"/>
                <a:lumOff val="60000"/>
              </a:schemeClr>
            </a:solidFill>
            <a:ln>
              <a:solidFill>
                <a:schemeClr val="tx2">
                  <a:lumMod val="40000"/>
                  <a:lumOff val="60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Bilan_élèves!$R$637</c:f>
              <c:numCache>
                <c:formatCode>0</c:formatCode>
                <c:ptCount val="1"/>
                <c:pt idx="0">
                  <c:v>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51351248"/>
        <c:axId val="451352032"/>
      </c:barChart>
      <c:catAx>
        <c:axId val="45135124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51352032"/>
        <c:crosses val="autoZero"/>
        <c:auto val="1"/>
        <c:lblAlgn val="ctr"/>
        <c:lblOffset val="100"/>
        <c:noMultiLvlLbl val="0"/>
      </c:catAx>
      <c:valAx>
        <c:axId val="451352032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4513512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tx1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Bilan_élèves!$T$28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Bilan_élèves!$U$28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40225072"/>
        <c:axId val="440230168"/>
      </c:barChart>
      <c:catAx>
        <c:axId val="440225072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40230168"/>
        <c:crosses val="autoZero"/>
        <c:auto val="1"/>
        <c:lblAlgn val="ctr"/>
        <c:lblOffset val="100"/>
        <c:noMultiLvlLbl val="0"/>
      </c:catAx>
      <c:valAx>
        <c:axId val="440230168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4402250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tx1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Bilan_élèves!$T$638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Bilan_élèves!$U$638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51353208"/>
        <c:axId val="451353600"/>
      </c:barChart>
      <c:catAx>
        <c:axId val="4513532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51353600"/>
        <c:crosses val="autoZero"/>
        <c:auto val="1"/>
        <c:lblAlgn val="ctr"/>
        <c:lblOffset val="100"/>
        <c:noMultiLvlLbl val="0"/>
      </c:catAx>
      <c:valAx>
        <c:axId val="451353600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4513532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3">
                  <a:lumMod val="75000"/>
                </a:schemeClr>
              </a:solidFill>
              <a:ln>
                <a:solidFill>
                  <a:schemeClr val="accent3">
                    <a:lumMod val="75000"/>
                  </a:schemeClr>
                </a:solidFill>
              </a:ln>
              <a:effectLst/>
            </c:spPr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Bilan_élèves!$Q$638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solidFill>
              <a:schemeClr val="accent1">
                <a:lumMod val="60000"/>
                <a:lumOff val="40000"/>
              </a:schemeClr>
            </a:solidFill>
            <a:ln>
              <a:solidFill>
                <a:schemeClr val="accent1">
                  <a:lumMod val="60000"/>
                  <a:lumOff val="40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Bilan_élèves!$R$638</c:f>
              <c:numCache>
                <c:formatCode>0</c:formatCode>
                <c:ptCount val="1"/>
                <c:pt idx="0">
                  <c:v>12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51366928"/>
        <c:axId val="451361440"/>
      </c:barChart>
      <c:catAx>
        <c:axId val="45136692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51361440"/>
        <c:crosses val="autoZero"/>
        <c:auto val="1"/>
        <c:lblAlgn val="ctr"/>
        <c:lblOffset val="100"/>
        <c:noMultiLvlLbl val="0"/>
      </c:catAx>
      <c:valAx>
        <c:axId val="451361440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4513669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tx1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Bilan_élèves!$T$639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Bilan_élèves!$U$639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51362616"/>
        <c:axId val="451366144"/>
      </c:barChart>
      <c:catAx>
        <c:axId val="451362616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51366144"/>
        <c:crosses val="autoZero"/>
        <c:auto val="1"/>
        <c:lblAlgn val="ctr"/>
        <c:lblOffset val="100"/>
        <c:noMultiLvlLbl val="0"/>
      </c:catAx>
      <c:valAx>
        <c:axId val="451366144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4513626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accent3">
                <a:lumMod val="75000"/>
              </a:schemeClr>
            </a:solidFill>
            <a:ln>
              <a:solidFill>
                <a:schemeClr val="accent3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Bilan_élèves!$Q$639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solidFill>
              <a:schemeClr val="accent1">
                <a:lumMod val="60000"/>
                <a:lumOff val="40000"/>
              </a:schemeClr>
            </a:solidFill>
            <a:ln>
              <a:solidFill>
                <a:schemeClr val="accent1">
                  <a:lumMod val="60000"/>
                  <a:lumOff val="40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Bilan_élèves!$R$639</c:f>
              <c:numCache>
                <c:formatCode>0</c:formatCode>
                <c:ptCount val="1"/>
                <c:pt idx="0">
                  <c:v>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51366536"/>
        <c:axId val="451363792"/>
      </c:barChart>
      <c:catAx>
        <c:axId val="451366536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51363792"/>
        <c:crosses val="autoZero"/>
        <c:auto val="1"/>
        <c:lblAlgn val="ctr"/>
        <c:lblOffset val="100"/>
        <c:noMultiLvlLbl val="0"/>
      </c:catAx>
      <c:valAx>
        <c:axId val="451363792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4513665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Bilan_élèves!$T$30</c:f>
              <c:numCache>
                <c:formatCode>0</c:formatCode>
                <c:ptCount val="1"/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Bilan_élèves!$U$30</c:f>
              <c:numCache>
                <c:formatCode>0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51360264"/>
        <c:axId val="451368104"/>
      </c:barChart>
      <c:catAx>
        <c:axId val="451360264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51368104"/>
        <c:crosses val="autoZero"/>
        <c:auto val="1"/>
        <c:lblAlgn val="ctr"/>
        <c:lblOffset val="100"/>
        <c:noMultiLvlLbl val="0"/>
      </c:catAx>
      <c:valAx>
        <c:axId val="451368104"/>
        <c:scaling>
          <c:orientation val="minMax"/>
          <c:max val="8"/>
        </c:scaling>
        <c:delete val="1"/>
        <c:axPos val="b"/>
        <c:numFmt formatCode="0" sourceLinked="1"/>
        <c:majorTickMark val="none"/>
        <c:minorTickMark val="none"/>
        <c:tickLblPos val="nextTo"/>
        <c:crossAx val="451360264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Bilan_élèves!$T$30</c:f>
              <c:numCache>
                <c:formatCode>0</c:formatCode>
                <c:ptCount val="1"/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Bilan_élèves!$U$30</c:f>
              <c:numCache>
                <c:formatCode>0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51368496"/>
        <c:axId val="451369672"/>
      </c:barChart>
      <c:catAx>
        <c:axId val="451368496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51369672"/>
        <c:crosses val="autoZero"/>
        <c:auto val="1"/>
        <c:lblAlgn val="ctr"/>
        <c:lblOffset val="100"/>
        <c:noMultiLvlLbl val="0"/>
      </c:catAx>
      <c:valAx>
        <c:axId val="451369672"/>
        <c:scaling>
          <c:orientation val="minMax"/>
          <c:max val="8"/>
        </c:scaling>
        <c:delete val="1"/>
        <c:axPos val="b"/>
        <c:numFmt formatCode="0" sourceLinked="1"/>
        <c:majorTickMark val="none"/>
        <c:minorTickMark val="none"/>
        <c:tickLblPos val="nextTo"/>
        <c:crossAx val="451368496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tx1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Bilan_élèves!$T$645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Bilan_élèves!$U$645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51360656"/>
        <c:axId val="451367712"/>
      </c:barChart>
      <c:catAx>
        <c:axId val="451360656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51367712"/>
        <c:crosses val="autoZero"/>
        <c:auto val="1"/>
        <c:lblAlgn val="ctr"/>
        <c:lblOffset val="100"/>
        <c:noMultiLvlLbl val="0"/>
      </c:catAx>
      <c:valAx>
        <c:axId val="451367712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4513606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accent3">
                <a:lumMod val="75000"/>
              </a:schemeClr>
            </a:solidFill>
            <a:ln>
              <a:solidFill>
                <a:schemeClr val="accent3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Bilan_élèves!$Q$645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solidFill>
              <a:schemeClr val="accent1">
                <a:lumMod val="60000"/>
                <a:lumOff val="40000"/>
              </a:schemeClr>
            </a:solidFill>
            <a:ln>
              <a:solidFill>
                <a:schemeClr val="accent1">
                  <a:lumMod val="60000"/>
                  <a:lumOff val="40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Bilan_élèves!$R$645</c:f>
              <c:numCache>
                <c:formatCode>0</c:formatCode>
                <c:ptCount val="1"/>
                <c:pt idx="0">
                  <c:v>25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51370064"/>
        <c:axId val="451359480"/>
      </c:barChart>
      <c:catAx>
        <c:axId val="451370064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51359480"/>
        <c:crosses val="autoZero"/>
        <c:auto val="1"/>
        <c:lblAlgn val="ctr"/>
        <c:lblOffset val="100"/>
        <c:noMultiLvlLbl val="0"/>
      </c:catAx>
      <c:valAx>
        <c:axId val="451359480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4513700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1"/>
          <c:order val="0"/>
          <c:spPr>
            <a:noFill/>
            <a:ln>
              <a:noFill/>
            </a:ln>
            <a:effectLst/>
          </c:spPr>
          <c:invertIfNegative val="0"/>
          <c:val>
            <c:numRef>
              <c:f>Bilan_élèves!$U$23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51364576"/>
        <c:axId val="451370456"/>
      </c:barChart>
      <c:catAx>
        <c:axId val="451364576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51370456"/>
        <c:crosses val="autoZero"/>
        <c:auto val="1"/>
        <c:lblAlgn val="ctr"/>
        <c:lblOffset val="100"/>
        <c:noMultiLvlLbl val="0"/>
      </c:catAx>
      <c:valAx>
        <c:axId val="451370456"/>
        <c:scaling>
          <c:orientation val="minMax"/>
          <c:max val="24"/>
          <c:min val="0"/>
        </c:scaling>
        <c:delete val="1"/>
        <c:axPos val="b"/>
        <c:numFmt formatCode="0" sourceLinked="1"/>
        <c:majorTickMark val="none"/>
        <c:minorTickMark val="none"/>
        <c:tickLblPos val="nextTo"/>
        <c:crossAx val="4513645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1"/>
          <c:order val="0"/>
          <c:spPr>
            <a:solidFill>
              <a:schemeClr val="accent1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</c:dPt>
          <c:val>
            <c:numRef>
              <c:f>Bilan_élèves!$U$22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51371240"/>
        <c:axId val="451361048"/>
      </c:barChart>
      <c:catAx>
        <c:axId val="451371240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51361048"/>
        <c:crosses val="autoZero"/>
        <c:auto val="1"/>
        <c:lblAlgn val="ctr"/>
        <c:lblOffset val="100"/>
        <c:noMultiLvlLbl val="0"/>
      </c:catAx>
      <c:valAx>
        <c:axId val="451361048"/>
        <c:scaling>
          <c:orientation val="minMax"/>
          <c:max val="11"/>
          <c:min val="0"/>
        </c:scaling>
        <c:delete val="1"/>
        <c:axPos val="b"/>
        <c:numFmt formatCode="0" sourceLinked="1"/>
        <c:majorTickMark val="none"/>
        <c:minorTickMark val="none"/>
        <c:tickLblPos val="nextTo"/>
        <c:crossAx val="4513712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accent3">
                <a:lumMod val="75000"/>
              </a:schemeClr>
            </a:solidFill>
            <a:ln>
              <a:solidFill>
                <a:schemeClr val="accent3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Bilan_élèves!$Q$28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solidFill>
              <a:schemeClr val="accent1">
                <a:lumMod val="60000"/>
                <a:lumOff val="40000"/>
              </a:schemeClr>
            </a:solidFill>
            <a:ln>
              <a:solidFill>
                <a:schemeClr val="accent1">
                  <a:lumMod val="60000"/>
                  <a:lumOff val="40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Bilan_élèves!$R$28</c:f>
              <c:numCache>
                <c:formatCode>0</c:formatCode>
                <c:ptCount val="1"/>
                <c:pt idx="0">
                  <c:v>25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40230952"/>
        <c:axId val="440231344"/>
      </c:barChart>
      <c:catAx>
        <c:axId val="440230952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40231344"/>
        <c:crosses val="autoZero"/>
        <c:auto val="1"/>
        <c:lblAlgn val="ctr"/>
        <c:lblOffset val="100"/>
        <c:noMultiLvlLbl val="0"/>
      </c:catAx>
      <c:valAx>
        <c:axId val="440231344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4402309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51359088"/>
        <c:axId val="451359872"/>
      </c:barChart>
      <c:catAx>
        <c:axId val="45135908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51359872"/>
        <c:crosses val="autoZero"/>
        <c:auto val="1"/>
        <c:lblAlgn val="ctr"/>
        <c:lblOffset val="100"/>
        <c:noMultiLvlLbl val="0"/>
      </c:catAx>
      <c:valAx>
        <c:axId val="451359872"/>
        <c:scaling>
          <c:orientation val="minMax"/>
          <c:max val="24"/>
          <c:min val="0"/>
        </c:scaling>
        <c:delete val="1"/>
        <c:axPos val="b"/>
        <c:numFmt formatCode="0" sourceLinked="1"/>
        <c:majorTickMark val="none"/>
        <c:minorTickMark val="none"/>
        <c:tickLblPos val="nextTo"/>
        <c:crossAx val="4513590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51365360"/>
        <c:axId val="451365752"/>
      </c:barChart>
      <c:catAx>
        <c:axId val="451365360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51365752"/>
        <c:crosses val="autoZero"/>
        <c:auto val="1"/>
        <c:lblAlgn val="ctr"/>
        <c:lblOffset val="100"/>
        <c:noMultiLvlLbl val="0"/>
      </c:catAx>
      <c:valAx>
        <c:axId val="451365752"/>
        <c:scaling>
          <c:orientation val="minMax"/>
          <c:max val="20"/>
          <c:min val="0"/>
        </c:scaling>
        <c:delete val="1"/>
        <c:axPos val="b"/>
        <c:numFmt formatCode="0" sourceLinked="1"/>
        <c:majorTickMark val="none"/>
        <c:minorTickMark val="none"/>
        <c:tickLblPos val="nextTo"/>
        <c:crossAx val="4513653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535714285714286E-2"/>
          <c:y val="0.19402777777777777"/>
          <c:w val="0.8891269841269841"/>
          <c:h val="0.6119444444444444"/>
        </c:manualLayout>
      </c:layout>
      <c:barChart>
        <c:barDir val="bar"/>
        <c:grouping val="percentStacked"/>
        <c:varyColors val="0"/>
        <c:ser>
          <c:idx val="0"/>
          <c:order val="0"/>
          <c:spPr>
            <a:solidFill>
              <a:schemeClr val="tx1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Bilan_élèves!$T$678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Bilan_élèves!$U$678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52302512"/>
        <c:axId val="452298984"/>
      </c:barChart>
      <c:catAx>
        <c:axId val="452302512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52298984"/>
        <c:crosses val="autoZero"/>
        <c:auto val="1"/>
        <c:lblAlgn val="ctr"/>
        <c:lblOffset val="100"/>
        <c:noMultiLvlLbl val="0"/>
      </c:catAx>
      <c:valAx>
        <c:axId val="452298984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4523025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accent3">
                <a:lumMod val="75000"/>
              </a:schemeClr>
            </a:solidFill>
            <a:ln>
              <a:solidFill>
                <a:schemeClr val="accent3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Bilan_élèves!$Q$678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solidFill>
              <a:schemeClr val="tx2">
                <a:lumMod val="40000"/>
                <a:lumOff val="60000"/>
              </a:schemeClr>
            </a:solidFill>
            <a:ln>
              <a:solidFill>
                <a:schemeClr val="tx2">
                  <a:lumMod val="40000"/>
                  <a:lumOff val="60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Bilan_élèves!$R$678</c:f>
              <c:numCache>
                <c:formatCode>0</c:formatCode>
                <c:ptCount val="1"/>
                <c:pt idx="0">
                  <c:v>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52297808"/>
        <c:axId val="452309960"/>
      </c:barChart>
      <c:catAx>
        <c:axId val="4522978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52309960"/>
        <c:crosses val="autoZero"/>
        <c:auto val="1"/>
        <c:lblAlgn val="ctr"/>
        <c:lblOffset val="100"/>
        <c:noMultiLvlLbl val="0"/>
      </c:catAx>
      <c:valAx>
        <c:axId val="452309960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4522978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tx1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Bilan_élèves!$T$679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Bilan_élèves!$U$679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52306824"/>
        <c:axId val="452309176"/>
      </c:barChart>
      <c:catAx>
        <c:axId val="452306824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52309176"/>
        <c:crosses val="autoZero"/>
        <c:auto val="1"/>
        <c:lblAlgn val="ctr"/>
        <c:lblOffset val="100"/>
        <c:noMultiLvlLbl val="0"/>
      </c:catAx>
      <c:valAx>
        <c:axId val="452309176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4523068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3">
                  <a:lumMod val="75000"/>
                </a:schemeClr>
              </a:solidFill>
              <a:ln>
                <a:solidFill>
                  <a:schemeClr val="accent3">
                    <a:lumMod val="75000"/>
                  </a:schemeClr>
                </a:solidFill>
              </a:ln>
              <a:effectLst/>
            </c:spPr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Bilan_élèves!$Q$679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solidFill>
              <a:schemeClr val="accent1">
                <a:lumMod val="60000"/>
                <a:lumOff val="40000"/>
              </a:schemeClr>
            </a:solidFill>
            <a:ln>
              <a:solidFill>
                <a:schemeClr val="accent1">
                  <a:lumMod val="60000"/>
                  <a:lumOff val="40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Bilan_élèves!$R$679</c:f>
              <c:numCache>
                <c:formatCode>0</c:formatCode>
                <c:ptCount val="1"/>
                <c:pt idx="0">
                  <c:v>12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52300552"/>
        <c:axId val="452309568"/>
      </c:barChart>
      <c:catAx>
        <c:axId val="452300552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52309568"/>
        <c:crosses val="autoZero"/>
        <c:auto val="1"/>
        <c:lblAlgn val="ctr"/>
        <c:lblOffset val="100"/>
        <c:noMultiLvlLbl val="0"/>
      </c:catAx>
      <c:valAx>
        <c:axId val="452309568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452300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tx1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Bilan_élèves!$T$639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Bilan_élèves!$U$639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52305256"/>
        <c:axId val="452298592"/>
      </c:barChart>
      <c:catAx>
        <c:axId val="452305256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52298592"/>
        <c:crosses val="autoZero"/>
        <c:auto val="1"/>
        <c:lblAlgn val="ctr"/>
        <c:lblOffset val="100"/>
        <c:noMultiLvlLbl val="0"/>
      </c:catAx>
      <c:valAx>
        <c:axId val="452298592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4523052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accent3">
                <a:lumMod val="75000"/>
              </a:schemeClr>
            </a:solidFill>
            <a:ln>
              <a:solidFill>
                <a:schemeClr val="accent3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Bilan_élèves!$Q$680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solidFill>
              <a:schemeClr val="accent1">
                <a:lumMod val="60000"/>
                <a:lumOff val="40000"/>
              </a:schemeClr>
            </a:solidFill>
            <a:ln>
              <a:solidFill>
                <a:schemeClr val="accent1">
                  <a:lumMod val="60000"/>
                  <a:lumOff val="40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Bilan_élèves!$R$680</c:f>
              <c:numCache>
                <c:formatCode>0</c:formatCode>
                <c:ptCount val="1"/>
                <c:pt idx="0">
                  <c:v>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52303296"/>
        <c:axId val="452299768"/>
      </c:barChart>
      <c:catAx>
        <c:axId val="452303296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52299768"/>
        <c:crosses val="autoZero"/>
        <c:auto val="1"/>
        <c:lblAlgn val="ctr"/>
        <c:lblOffset val="100"/>
        <c:noMultiLvlLbl val="0"/>
      </c:catAx>
      <c:valAx>
        <c:axId val="452299768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4523032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Bilan_élèves!$T$30</c:f>
              <c:numCache>
                <c:formatCode>0</c:formatCode>
                <c:ptCount val="1"/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Bilan_élèves!$U$30</c:f>
              <c:numCache>
                <c:formatCode>0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52301336"/>
        <c:axId val="452306432"/>
      </c:barChart>
      <c:catAx>
        <c:axId val="452301336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52306432"/>
        <c:crosses val="autoZero"/>
        <c:auto val="1"/>
        <c:lblAlgn val="ctr"/>
        <c:lblOffset val="100"/>
        <c:noMultiLvlLbl val="0"/>
      </c:catAx>
      <c:valAx>
        <c:axId val="452306432"/>
        <c:scaling>
          <c:orientation val="minMax"/>
          <c:max val="8"/>
        </c:scaling>
        <c:delete val="1"/>
        <c:axPos val="b"/>
        <c:numFmt formatCode="0" sourceLinked="1"/>
        <c:majorTickMark val="none"/>
        <c:minorTickMark val="none"/>
        <c:tickLblPos val="nextTo"/>
        <c:crossAx val="452301336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Bilan_élèves!$T$30</c:f>
              <c:numCache>
                <c:formatCode>0</c:formatCode>
                <c:ptCount val="1"/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Bilan_élèves!$U$30</c:f>
              <c:numCache>
                <c:formatCode>0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52308784"/>
        <c:axId val="452301728"/>
      </c:barChart>
      <c:catAx>
        <c:axId val="452308784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52301728"/>
        <c:crosses val="autoZero"/>
        <c:auto val="1"/>
        <c:lblAlgn val="ctr"/>
        <c:lblOffset val="100"/>
        <c:noMultiLvlLbl val="0"/>
      </c:catAx>
      <c:valAx>
        <c:axId val="452301728"/>
        <c:scaling>
          <c:orientation val="minMax"/>
          <c:max val="8"/>
        </c:scaling>
        <c:delete val="1"/>
        <c:axPos val="b"/>
        <c:numFmt formatCode="0" sourceLinked="1"/>
        <c:majorTickMark val="none"/>
        <c:minorTickMark val="none"/>
        <c:tickLblPos val="nextTo"/>
        <c:crossAx val="452308784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tx1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Bilan_élèves!$T$23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Bilan_élèves!$U$23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40231736"/>
        <c:axId val="440225856"/>
      </c:barChart>
      <c:catAx>
        <c:axId val="440231736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40225856"/>
        <c:crosses val="autoZero"/>
        <c:auto val="1"/>
        <c:lblAlgn val="ctr"/>
        <c:lblOffset val="100"/>
        <c:noMultiLvlLbl val="0"/>
      </c:catAx>
      <c:valAx>
        <c:axId val="440225856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4402317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Bilan_élèves!$T$30</c:f>
              <c:numCache>
                <c:formatCode>0</c:formatCode>
                <c:ptCount val="1"/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Bilan_élèves!$U$30</c:f>
              <c:numCache>
                <c:formatCode>0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52302120"/>
        <c:axId val="452308392"/>
      </c:barChart>
      <c:catAx>
        <c:axId val="452302120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52308392"/>
        <c:crosses val="autoZero"/>
        <c:auto val="1"/>
        <c:lblAlgn val="ctr"/>
        <c:lblOffset val="100"/>
        <c:noMultiLvlLbl val="0"/>
      </c:catAx>
      <c:valAx>
        <c:axId val="452308392"/>
        <c:scaling>
          <c:orientation val="minMax"/>
          <c:max val="8"/>
        </c:scaling>
        <c:delete val="1"/>
        <c:axPos val="b"/>
        <c:numFmt formatCode="0" sourceLinked="1"/>
        <c:majorTickMark val="none"/>
        <c:minorTickMark val="none"/>
        <c:tickLblPos val="nextTo"/>
        <c:crossAx val="452302120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tx1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Bilan_élèves!$T$686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Bilan_élèves!$U$686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52303688"/>
        <c:axId val="452304080"/>
      </c:barChart>
      <c:catAx>
        <c:axId val="45230368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52304080"/>
        <c:crosses val="autoZero"/>
        <c:auto val="1"/>
        <c:lblAlgn val="ctr"/>
        <c:lblOffset val="100"/>
        <c:noMultiLvlLbl val="0"/>
      </c:catAx>
      <c:valAx>
        <c:axId val="452304080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4523036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accent3">
                <a:lumMod val="75000"/>
              </a:schemeClr>
            </a:solidFill>
            <a:ln>
              <a:solidFill>
                <a:schemeClr val="accent3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Bilan_élèves!$Q$686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solidFill>
              <a:schemeClr val="accent1">
                <a:lumMod val="60000"/>
                <a:lumOff val="40000"/>
              </a:schemeClr>
            </a:solidFill>
            <a:ln>
              <a:solidFill>
                <a:schemeClr val="accent1">
                  <a:lumMod val="60000"/>
                  <a:lumOff val="40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Bilan_élèves!$R$686</c:f>
              <c:numCache>
                <c:formatCode>0</c:formatCode>
                <c:ptCount val="1"/>
                <c:pt idx="0">
                  <c:v>25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52306040"/>
        <c:axId val="452312704"/>
      </c:barChart>
      <c:catAx>
        <c:axId val="452306040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52312704"/>
        <c:crosses val="autoZero"/>
        <c:auto val="1"/>
        <c:lblAlgn val="ctr"/>
        <c:lblOffset val="100"/>
        <c:noMultiLvlLbl val="0"/>
      </c:catAx>
      <c:valAx>
        <c:axId val="452312704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4523060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1"/>
          <c:order val="0"/>
          <c:spPr>
            <a:noFill/>
            <a:ln>
              <a:noFill/>
            </a:ln>
            <a:effectLst/>
          </c:spPr>
          <c:invertIfNegative val="0"/>
          <c:val>
            <c:numRef>
              <c:f>Bilan_élèves!$U$23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52310744"/>
        <c:axId val="452311136"/>
      </c:barChart>
      <c:catAx>
        <c:axId val="452310744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52311136"/>
        <c:crosses val="autoZero"/>
        <c:auto val="1"/>
        <c:lblAlgn val="ctr"/>
        <c:lblOffset val="100"/>
        <c:noMultiLvlLbl val="0"/>
      </c:catAx>
      <c:valAx>
        <c:axId val="452311136"/>
        <c:scaling>
          <c:orientation val="minMax"/>
          <c:max val="24"/>
          <c:min val="0"/>
        </c:scaling>
        <c:delete val="1"/>
        <c:axPos val="b"/>
        <c:numFmt formatCode="0" sourceLinked="1"/>
        <c:majorTickMark val="none"/>
        <c:minorTickMark val="none"/>
        <c:tickLblPos val="nextTo"/>
        <c:crossAx val="4523107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1"/>
          <c:order val="0"/>
          <c:spPr>
            <a:solidFill>
              <a:schemeClr val="accent1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</c:dPt>
          <c:val>
            <c:numRef>
              <c:f>Bilan_élèves!$U$22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52311920"/>
        <c:axId val="452312312"/>
      </c:barChart>
      <c:catAx>
        <c:axId val="452311920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52312312"/>
        <c:crosses val="autoZero"/>
        <c:auto val="1"/>
        <c:lblAlgn val="ctr"/>
        <c:lblOffset val="100"/>
        <c:noMultiLvlLbl val="0"/>
      </c:catAx>
      <c:valAx>
        <c:axId val="452312312"/>
        <c:scaling>
          <c:orientation val="minMax"/>
          <c:max val="11"/>
          <c:min val="0"/>
        </c:scaling>
        <c:delete val="1"/>
        <c:axPos val="b"/>
        <c:numFmt formatCode="0" sourceLinked="1"/>
        <c:majorTickMark val="none"/>
        <c:minorTickMark val="none"/>
        <c:tickLblPos val="nextTo"/>
        <c:crossAx val="4523119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52259392"/>
        <c:axId val="452248808"/>
      </c:barChart>
      <c:catAx>
        <c:axId val="452259392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52248808"/>
        <c:crosses val="autoZero"/>
        <c:auto val="1"/>
        <c:lblAlgn val="ctr"/>
        <c:lblOffset val="100"/>
        <c:noMultiLvlLbl val="0"/>
      </c:catAx>
      <c:valAx>
        <c:axId val="452248808"/>
        <c:scaling>
          <c:orientation val="minMax"/>
          <c:max val="24"/>
          <c:min val="0"/>
        </c:scaling>
        <c:delete val="1"/>
        <c:axPos val="b"/>
        <c:numFmt formatCode="0" sourceLinked="1"/>
        <c:majorTickMark val="none"/>
        <c:minorTickMark val="none"/>
        <c:tickLblPos val="nextTo"/>
        <c:crossAx val="4522593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52257040"/>
        <c:axId val="452252336"/>
      </c:barChart>
      <c:catAx>
        <c:axId val="452257040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52252336"/>
        <c:crosses val="autoZero"/>
        <c:auto val="1"/>
        <c:lblAlgn val="ctr"/>
        <c:lblOffset val="100"/>
        <c:noMultiLvlLbl val="0"/>
      </c:catAx>
      <c:valAx>
        <c:axId val="452252336"/>
        <c:scaling>
          <c:orientation val="minMax"/>
          <c:max val="20"/>
          <c:min val="0"/>
        </c:scaling>
        <c:delete val="1"/>
        <c:axPos val="b"/>
        <c:numFmt formatCode="0" sourceLinked="1"/>
        <c:majorTickMark val="none"/>
        <c:minorTickMark val="none"/>
        <c:tickLblPos val="nextTo"/>
        <c:crossAx val="4522570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535714285714286E-2"/>
          <c:y val="0.19402777777777777"/>
          <c:w val="0.8891269841269841"/>
          <c:h val="0.6119444444444444"/>
        </c:manualLayout>
      </c:layout>
      <c:barChart>
        <c:barDir val="bar"/>
        <c:grouping val="percentStacked"/>
        <c:varyColors val="0"/>
        <c:ser>
          <c:idx val="0"/>
          <c:order val="0"/>
          <c:spPr>
            <a:solidFill>
              <a:schemeClr val="tx1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Bilan_élèves!$T$719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Bilan_élèves!$U$719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52259784"/>
        <c:axId val="452249984"/>
      </c:barChart>
      <c:catAx>
        <c:axId val="452259784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52249984"/>
        <c:crosses val="autoZero"/>
        <c:auto val="1"/>
        <c:lblAlgn val="ctr"/>
        <c:lblOffset val="100"/>
        <c:noMultiLvlLbl val="0"/>
      </c:catAx>
      <c:valAx>
        <c:axId val="452249984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4522597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accent3">
                <a:lumMod val="75000"/>
              </a:schemeClr>
            </a:solidFill>
            <a:ln>
              <a:solidFill>
                <a:schemeClr val="accent3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Bilan_élèves!$Q$719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solidFill>
              <a:schemeClr val="tx2">
                <a:lumMod val="40000"/>
                <a:lumOff val="60000"/>
              </a:schemeClr>
            </a:solidFill>
            <a:ln>
              <a:solidFill>
                <a:schemeClr val="tx2">
                  <a:lumMod val="40000"/>
                  <a:lumOff val="60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Bilan_élèves!$R$719</c:f>
              <c:numCache>
                <c:formatCode>0</c:formatCode>
                <c:ptCount val="1"/>
                <c:pt idx="0">
                  <c:v>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52251552"/>
        <c:axId val="452258608"/>
      </c:barChart>
      <c:catAx>
        <c:axId val="452251552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52258608"/>
        <c:crosses val="autoZero"/>
        <c:auto val="1"/>
        <c:lblAlgn val="ctr"/>
        <c:lblOffset val="100"/>
        <c:noMultiLvlLbl val="0"/>
      </c:catAx>
      <c:valAx>
        <c:axId val="452258608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452251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tx1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Bilan_élèves!$T$720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Bilan_élèves!$U$720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52249200"/>
        <c:axId val="452255472"/>
      </c:barChart>
      <c:catAx>
        <c:axId val="452249200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52255472"/>
        <c:crosses val="autoZero"/>
        <c:auto val="1"/>
        <c:lblAlgn val="ctr"/>
        <c:lblOffset val="100"/>
        <c:noMultiLvlLbl val="0"/>
      </c:catAx>
      <c:valAx>
        <c:axId val="452255472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4522492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3">
                  <a:lumMod val="75000"/>
                </a:schemeClr>
              </a:solidFill>
              <a:ln>
                <a:solidFill>
                  <a:schemeClr val="accent3">
                    <a:lumMod val="75000"/>
                  </a:schemeClr>
                </a:solidFill>
              </a:ln>
              <a:effectLst/>
            </c:spPr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Bilan_élèves!$Q$23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solidFill>
              <a:schemeClr val="accent1">
                <a:lumMod val="60000"/>
                <a:lumOff val="40000"/>
              </a:schemeClr>
            </a:solidFill>
            <a:ln>
              <a:solidFill>
                <a:schemeClr val="accent1">
                  <a:lumMod val="60000"/>
                  <a:lumOff val="40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Bilan_élèves!$R$23</c:f>
              <c:numCache>
                <c:formatCode>0</c:formatCode>
                <c:ptCount val="1"/>
                <c:pt idx="0">
                  <c:v>12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40228208"/>
        <c:axId val="440227032"/>
      </c:barChart>
      <c:catAx>
        <c:axId val="4402282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40227032"/>
        <c:crosses val="autoZero"/>
        <c:auto val="1"/>
        <c:lblAlgn val="ctr"/>
        <c:lblOffset val="100"/>
        <c:noMultiLvlLbl val="0"/>
      </c:catAx>
      <c:valAx>
        <c:axId val="440227032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4402282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3">
                  <a:lumMod val="75000"/>
                </a:schemeClr>
              </a:solidFill>
              <a:ln>
                <a:solidFill>
                  <a:schemeClr val="accent3">
                    <a:lumMod val="75000"/>
                  </a:schemeClr>
                </a:solidFill>
              </a:ln>
              <a:effectLst/>
            </c:spPr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Bilan_élèves!$Q$720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solidFill>
              <a:schemeClr val="accent1">
                <a:lumMod val="60000"/>
                <a:lumOff val="40000"/>
              </a:schemeClr>
            </a:solidFill>
            <a:ln>
              <a:solidFill>
                <a:schemeClr val="accent1">
                  <a:lumMod val="60000"/>
                  <a:lumOff val="40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Bilan_élèves!$R$720</c:f>
              <c:numCache>
                <c:formatCode>0</c:formatCode>
                <c:ptCount val="1"/>
                <c:pt idx="0">
                  <c:v>12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52250768"/>
        <c:axId val="452252728"/>
      </c:barChart>
      <c:catAx>
        <c:axId val="45225076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52252728"/>
        <c:crosses val="autoZero"/>
        <c:auto val="1"/>
        <c:lblAlgn val="ctr"/>
        <c:lblOffset val="100"/>
        <c:noMultiLvlLbl val="0"/>
      </c:catAx>
      <c:valAx>
        <c:axId val="452252728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4522507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tx1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Bilan_élèves!$T$721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Bilan_élèves!$U$721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52247632"/>
        <c:axId val="452251944"/>
      </c:barChart>
      <c:catAx>
        <c:axId val="452247632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52251944"/>
        <c:crosses val="autoZero"/>
        <c:auto val="1"/>
        <c:lblAlgn val="ctr"/>
        <c:lblOffset val="100"/>
        <c:noMultiLvlLbl val="0"/>
      </c:catAx>
      <c:valAx>
        <c:axId val="452251944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4522476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accent3">
                <a:lumMod val="75000"/>
              </a:schemeClr>
            </a:solidFill>
            <a:ln>
              <a:solidFill>
                <a:schemeClr val="accent3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Bilan_élèves!$Q$721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solidFill>
              <a:schemeClr val="accent1">
                <a:lumMod val="60000"/>
                <a:lumOff val="40000"/>
              </a:schemeClr>
            </a:solidFill>
            <a:ln>
              <a:solidFill>
                <a:schemeClr val="accent1">
                  <a:lumMod val="60000"/>
                  <a:lumOff val="40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Bilan_élèves!$R$721</c:f>
              <c:numCache>
                <c:formatCode>0</c:formatCode>
                <c:ptCount val="1"/>
                <c:pt idx="0">
                  <c:v>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52249592"/>
        <c:axId val="452253120"/>
      </c:barChart>
      <c:catAx>
        <c:axId val="452249592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52253120"/>
        <c:crosses val="autoZero"/>
        <c:auto val="1"/>
        <c:lblAlgn val="ctr"/>
        <c:lblOffset val="100"/>
        <c:noMultiLvlLbl val="0"/>
      </c:catAx>
      <c:valAx>
        <c:axId val="452253120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4522495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Bilan_élèves!$T$30</c:f>
              <c:numCache>
                <c:formatCode>0</c:formatCode>
                <c:ptCount val="1"/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Bilan_élèves!$U$30</c:f>
              <c:numCache>
                <c:formatCode>0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52253512"/>
        <c:axId val="452250376"/>
      </c:barChart>
      <c:catAx>
        <c:axId val="452253512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52250376"/>
        <c:crosses val="autoZero"/>
        <c:auto val="1"/>
        <c:lblAlgn val="ctr"/>
        <c:lblOffset val="100"/>
        <c:noMultiLvlLbl val="0"/>
      </c:catAx>
      <c:valAx>
        <c:axId val="452250376"/>
        <c:scaling>
          <c:orientation val="minMax"/>
          <c:max val="8"/>
        </c:scaling>
        <c:delete val="1"/>
        <c:axPos val="b"/>
        <c:numFmt formatCode="0" sourceLinked="1"/>
        <c:majorTickMark val="none"/>
        <c:minorTickMark val="none"/>
        <c:tickLblPos val="nextTo"/>
        <c:crossAx val="452253512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Bilan_élèves!$T$30</c:f>
              <c:numCache>
                <c:formatCode>0</c:formatCode>
                <c:ptCount val="1"/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Bilan_élèves!$U$30</c:f>
              <c:numCache>
                <c:formatCode>0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52255864"/>
        <c:axId val="452256256"/>
      </c:barChart>
      <c:catAx>
        <c:axId val="452255864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52256256"/>
        <c:crosses val="autoZero"/>
        <c:auto val="1"/>
        <c:lblAlgn val="ctr"/>
        <c:lblOffset val="100"/>
        <c:noMultiLvlLbl val="0"/>
      </c:catAx>
      <c:valAx>
        <c:axId val="452256256"/>
        <c:scaling>
          <c:orientation val="minMax"/>
          <c:max val="8"/>
        </c:scaling>
        <c:delete val="1"/>
        <c:axPos val="b"/>
        <c:numFmt formatCode="0" sourceLinked="1"/>
        <c:majorTickMark val="none"/>
        <c:minorTickMark val="none"/>
        <c:tickLblPos val="nextTo"/>
        <c:crossAx val="452255864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Bilan_élèves!$T$30</c:f>
              <c:numCache>
                <c:formatCode>0</c:formatCode>
                <c:ptCount val="1"/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Bilan_élèves!$U$30</c:f>
              <c:numCache>
                <c:formatCode>0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52257824"/>
        <c:axId val="452271936"/>
      </c:barChart>
      <c:catAx>
        <c:axId val="452257824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52271936"/>
        <c:crosses val="autoZero"/>
        <c:auto val="1"/>
        <c:lblAlgn val="ctr"/>
        <c:lblOffset val="100"/>
        <c:noMultiLvlLbl val="0"/>
      </c:catAx>
      <c:valAx>
        <c:axId val="452271936"/>
        <c:scaling>
          <c:orientation val="minMax"/>
          <c:max val="8"/>
        </c:scaling>
        <c:delete val="1"/>
        <c:axPos val="b"/>
        <c:numFmt formatCode="0" sourceLinked="1"/>
        <c:majorTickMark val="none"/>
        <c:minorTickMark val="none"/>
        <c:tickLblPos val="nextTo"/>
        <c:crossAx val="452257824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tx1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Bilan_élèves!$T$727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Bilan_élèves!$U$727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52261352"/>
        <c:axId val="452269976"/>
      </c:barChart>
      <c:catAx>
        <c:axId val="452261352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52269976"/>
        <c:crosses val="autoZero"/>
        <c:auto val="1"/>
        <c:lblAlgn val="ctr"/>
        <c:lblOffset val="100"/>
        <c:noMultiLvlLbl val="0"/>
      </c:catAx>
      <c:valAx>
        <c:axId val="452269976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4522613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accent3">
                <a:lumMod val="75000"/>
              </a:schemeClr>
            </a:solidFill>
            <a:ln>
              <a:solidFill>
                <a:schemeClr val="accent3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Bilan_élèves!$Q$727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solidFill>
              <a:schemeClr val="accent1">
                <a:lumMod val="60000"/>
                <a:lumOff val="40000"/>
              </a:schemeClr>
            </a:solidFill>
            <a:ln>
              <a:solidFill>
                <a:schemeClr val="accent1">
                  <a:lumMod val="60000"/>
                  <a:lumOff val="40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Bilan_élèves!$R$727</c:f>
              <c:numCache>
                <c:formatCode>0</c:formatCode>
                <c:ptCount val="1"/>
                <c:pt idx="0">
                  <c:v>25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52264096"/>
        <c:axId val="452264880"/>
      </c:barChart>
      <c:catAx>
        <c:axId val="452264096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52264880"/>
        <c:crosses val="autoZero"/>
        <c:auto val="1"/>
        <c:lblAlgn val="ctr"/>
        <c:lblOffset val="100"/>
        <c:noMultiLvlLbl val="0"/>
      </c:catAx>
      <c:valAx>
        <c:axId val="452264880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4522640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1"/>
          <c:order val="0"/>
          <c:spPr>
            <a:noFill/>
            <a:ln>
              <a:noFill/>
            </a:ln>
            <a:effectLst/>
          </c:spPr>
          <c:invertIfNegative val="0"/>
          <c:val>
            <c:numRef>
              <c:f>Bilan_élèves!$U$23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52261744"/>
        <c:axId val="452262136"/>
      </c:barChart>
      <c:catAx>
        <c:axId val="452261744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52262136"/>
        <c:crosses val="autoZero"/>
        <c:auto val="1"/>
        <c:lblAlgn val="ctr"/>
        <c:lblOffset val="100"/>
        <c:noMultiLvlLbl val="0"/>
      </c:catAx>
      <c:valAx>
        <c:axId val="452262136"/>
        <c:scaling>
          <c:orientation val="minMax"/>
          <c:max val="24"/>
          <c:min val="0"/>
        </c:scaling>
        <c:delete val="1"/>
        <c:axPos val="b"/>
        <c:numFmt formatCode="0" sourceLinked="1"/>
        <c:majorTickMark val="none"/>
        <c:minorTickMark val="none"/>
        <c:tickLblPos val="nextTo"/>
        <c:crossAx val="4522617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1"/>
          <c:order val="0"/>
          <c:spPr>
            <a:solidFill>
              <a:schemeClr val="accent1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</c:dPt>
          <c:val>
            <c:numRef>
              <c:f>Bilan_élèves!$U$22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52260568"/>
        <c:axId val="452265272"/>
      </c:barChart>
      <c:catAx>
        <c:axId val="45226056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52265272"/>
        <c:crosses val="autoZero"/>
        <c:auto val="1"/>
        <c:lblAlgn val="ctr"/>
        <c:lblOffset val="100"/>
        <c:noMultiLvlLbl val="0"/>
      </c:catAx>
      <c:valAx>
        <c:axId val="452265272"/>
        <c:scaling>
          <c:orientation val="minMax"/>
          <c:max val="11"/>
          <c:min val="0"/>
        </c:scaling>
        <c:delete val="1"/>
        <c:axPos val="b"/>
        <c:numFmt formatCode="0" sourceLinked="1"/>
        <c:majorTickMark val="none"/>
        <c:minorTickMark val="none"/>
        <c:tickLblPos val="nextTo"/>
        <c:crossAx val="4522605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tx1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Bilan_élèves!$T$24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Bilan_élèves!$U$24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40229776"/>
        <c:axId val="440696904"/>
      </c:barChart>
      <c:catAx>
        <c:axId val="440229776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40696904"/>
        <c:crosses val="autoZero"/>
        <c:auto val="1"/>
        <c:lblAlgn val="ctr"/>
        <c:lblOffset val="100"/>
        <c:noMultiLvlLbl val="0"/>
      </c:catAx>
      <c:valAx>
        <c:axId val="440696904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4402297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52266448"/>
        <c:axId val="452269192"/>
      </c:barChart>
      <c:catAx>
        <c:axId val="45226644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52269192"/>
        <c:crosses val="autoZero"/>
        <c:auto val="1"/>
        <c:lblAlgn val="ctr"/>
        <c:lblOffset val="100"/>
        <c:noMultiLvlLbl val="0"/>
      </c:catAx>
      <c:valAx>
        <c:axId val="452269192"/>
        <c:scaling>
          <c:orientation val="minMax"/>
          <c:max val="24"/>
          <c:min val="0"/>
        </c:scaling>
        <c:delete val="1"/>
        <c:axPos val="b"/>
        <c:numFmt formatCode="0" sourceLinked="1"/>
        <c:majorTickMark val="none"/>
        <c:minorTickMark val="none"/>
        <c:tickLblPos val="nextTo"/>
        <c:crossAx val="4522664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52266840"/>
        <c:axId val="452272328"/>
      </c:barChart>
      <c:catAx>
        <c:axId val="452266840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52272328"/>
        <c:crosses val="autoZero"/>
        <c:auto val="1"/>
        <c:lblAlgn val="ctr"/>
        <c:lblOffset val="100"/>
        <c:noMultiLvlLbl val="0"/>
      </c:catAx>
      <c:valAx>
        <c:axId val="452272328"/>
        <c:scaling>
          <c:orientation val="minMax"/>
          <c:max val="20"/>
          <c:min val="0"/>
        </c:scaling>
        <c:delete val="1"/>
        <c:axPos val="b"/>
        <c:numFmt formatCode="0" sourceLinked="1"/>
        <c:majorTickMark val="none"/>
        <c:minorTickMark val="none"/>
        <c:tickLblPos val="nextTo"/>
        <c:crossAx val="4522668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535714285714286E-2"/>
          <c:y val="0.19402777777777777"/>
          <c:w val="0.8891269841269841"/>
          <c:h val="0.6119444444444444"/>
        </c:manualLayout>
      </c:layout>
      <c:barChart>
        <c:barDir val="bar"/>
        <c:grouping val="percentStacked"/>
        <c:varyColors val="0"/>
        <c:ser>
          <c:idx val="0"/>
          <c:order val="0"/>
          <c:spPr>
            <a:solidFill>
              <a:schemeClr val="tx1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Bilan_élèves!$T$760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Bilan_élèves!$U$760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52267624"/>
        <c:axId val="452263312"/>
      </c:barChart>
      <c:catAx>
        <c:axId val="452267624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52263312"/>
        <c:crosses val="autoZero"/>
        <c:auto val="1"/>
        <c:lblAlgn val="ctr"/>
        <c:lblOffset val="100"/>
        <c:noMultiLvlLbl val="0"/>
      </c:catAx>
      <c:valAx>
        <c:axId val="452263312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4522676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accent3">
                <a:lumMod val="75000"/>
              </a:schemeClr>
            </a:solidFill>
            <a:ln>
              <a:solidFill>
                <a:schemeClr val="accent3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Bilan_élèves!$Q$760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solidFill>
              <a:schemeClr val="tx2">
                <a:lumMod val="40000"/>
                <a:lumOff val="60000"/>
              </a:schemeClr>
            </a:solidFill>
            <a:ln>
              <a:solidFill>
                <a:schemeClr val="tx2">
                  <a:lumMod val="40000"/>
                  <a:lumOff val="60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Bilan_élèves!$R$760</c:f>
              <c:numCache>
                <c:formatCode>0</c:formatCode>
                <c:ptCount val="1"/>
                <c:pt idx="0">
                  <c:v>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52268016"/>
        <c:axId val="452268408"/>
      </c:barChart>
      <c:catAx>
        <c:axId val="452268016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52268408"/>
        <c:crosses val="autoZero"/>
        <c:auto val="1"/>
        <c:lblAlgn val="ctr"/>
        <c:lblOffset val="100"/>
        <c:noMultiLvlLbl val="0"/>
      </c:catAx>
      <c:valAx>
        <c:axId val="452268408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4522680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tx1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Bilan_élèves!$T$761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Bilan_élèves!$U$761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52269584"/>
        <c:axId val="452262920"/>
      </c:barChart>
      <c:catAx>
        <c:axId val="452269584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52262920"/>
        <c:crosses val="autoZero"/>
        <c:auto val="1"/>
        <c:lblAlgn val="ctr"/>
        <c:lblOffset val="100"/>
        <c:noMultiLvlLbl val="0"/>
      </c:catAx>
      <c:valAx>
        <c:axId val="452262920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4522695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3">
                  <a:lumMod val="75000"/>
                </a:schemeClr>
              </a:solidFill>
              <a:ln>
                <a:solidFill>
                  <a:schemeClr val="accent3">
                    <a:lumMod val="75000"/>
                  </a:schemeClr>
                </a:solidFill>
              </a:ln>
              <a:effectLst/>
            </c:spPr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Bilan_élèves!$Q$761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solidFill>
              <a:schemeClr val="accent1">
                <a:lumMod val="60000"/>
                <a:lumOff val="40000"/>
              </a:schemeClr>
            </a:solidFill>
            <a:ln>
              <a:solidFill>
                <a:schemeClr val="accent1">
                  <a:lumMod val="60000"/>
                  <a:lumOff val="40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Bilan_élèves!$R$761</c:f>
              <c:numCache>
                <c:formatCode>0</c:formatCode>
                <c:ptCount val="1"/>
                <c:pt idx="0">
                  <c:v>12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52271152"/>
        <c:axId val="452271544"/>
      </c:barChart>
      <c:catAx>
        <c:axId val="452271152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52271544"/>
        <c:crosses val="autoZero"/>
        <c:auto val="1"/>
        <c:lblAlgn val="ctr"/>
        <c:lblOffset val="100"/>
        <c:noMultiLvlLbl val="0"/>
      </c:catAx>
      <c:valAx>
        <c:axId val="452271544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4522711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tx1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Bilan_élèves!$T$762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Bilan_élèves!$U$762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52276248"/>
        <c:axId val="452280952"/>
      </c:barChart>
      <c:catAx>
        <c:axId val="45227624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52280952"/>
        <c:crosses val="autoZero"/>
        <c:auto val="1"/>
        <c:lblAlgn val="ctr"/>
        <c:lblOffset val="100"/>
        <c:noMultiLvlLbl val="0"/>
      </c:catAx>
      <c:valAx>
        <c:axId val="452280952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4522762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accent3">
                <a:lumMod val="75000"/>
              </a:schemeClr>
            </a:solidFill>
            <a:ln>
              <a:solidFill>
                <a:schemeClr val="accent3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Bilan_élèves!$Q$762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solidFill>
              <a:schemeClr val="accent1">
                <a:lumMod val="60000"/>
                <a:lumOff val="40000"/>
              </a:schemeClr>
            </a:solidFill>
            <a:ln>
              <a:solidFill>
                <a:schemeClr val="accent1">
                  <a:lumMod val="60000"/>
                  <a:lumOff val="40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Bilan_élèves!$R$762</c:f>
              <c:numCache>
                <c:formatCode>0</c:formatCode>
                <c:ptCount val="1"/>
                <c:pt idx="0">
                  <c:v>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52280168"/>
        <c:axId val="452272720"/>
      </c:barChart>
      <c:catAx>
        <c:axId val="45228016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52272720"/>
        <c:crosses val="autoZero"/>
        <c:auto val="1"/>
        <c:lblAlgn val="ctr"/>
        <c:lblOffset val="100"/>
        <c:noMultiLvlLbl val="0"/>
      </c:catAx>
      <c:valAx>
        <c:axId val="452272720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4522801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Bilan_élèves!$T$30</c:f>
              <c:numCache>
                <c:formatCode>0</c:formatCode>
                <c:ptCount val="1"/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Bilan_élèves!$U$30</c:f>
              <c:numCache>
                <c:formatCode>0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52277032"/>
        <c:axId val="452273504"/>
      </c:barChart>
      <c:catAx>
        <c:axId val="452277032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52273504"/>
        <c:crosses val="autoZero"/>
        <c:auto val="1"/>
        <c:lblAlgn val="ctr"/>
        <c:lblOffset val="100"/>
        <c:noMultiLvlLbl val="0"/>
      </c:catAx>
      <c:valAx>
        <c:axId val="452273504"/>
        <c:scaling>
          <c:orientation val="minMax"/>
          <c:max val="8"/>
        </c:scaling>
        <c:delete val="1"/>
        <c:axPos val="b"/>
        <c:numFmt formatCode="0" sourceLinked="1"/>
        <c:majorTickMark val="none"/>
        <c:minorTickMark val="none"/>
        <c:tickLblPos val="nextTo"/>
        <c:crossAx val="452277032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Bilan_élèves!$T$30</c:f>
              <c:numCache>
                <c:formatCode>0</c:formatCode>
                <c:ptCount val="1"/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Bilan_élèves!$U$30</c:f>
              <c:numCache>
                <c:formatCode>0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52280560"/>
        <c:axId val="452282520"/>
      </c:barChart>
      <c:catAx>
        <c:axId val="452280560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52282520"/>
        <c:crosses val="autoZero"/>
        <c:auto val="1"/>
        <c:lblAlgn val="ctr"/>
        <c:lblOffset val="100"/>
        <c:noMultiLvlLbl val="0"/>
      </c:catAx>
      <c:valAx>
        <c:axId val="452282520"/>
        <c:scaling>
          <c:orientation val="minMax"/>
          <c:max val="8"/>
        </c:scaling>
        <c:delete val="1"/>
        <c:axPos val="b"/>
        <c:numFmt formatCode="0" sourceLinked="1"/>
        <c:majorTickMark val="none"/>
        <c:minorTickMark val="none"/>
        <c:tickLblPos val="nextTo"/>
        <c:crossAx val="452280560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accent3">
                <a:lumMod val="75000"/>
              </a:schemeClr>
            </a:solidFill>
            <a:ln>
              <a:solidFill>
                <a:schemeClr val="accent3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Bilan_élèves!$Q$24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solidFill>
              <a:schemeClr val="accent1">
                <a:lumMod val="60000"/>
                <a:lumOff val="40000"/>
              </a:schemeClr>
            </a:solidFill>
            <a:ln>
              <a:solidFill>
                <a:schemeClr val="accent1">
                  <a:lumMod val="60000"/>
                  <a:lumOff val="40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Bilan_élèves!$R$24</c:f>
              <c:numCache>
                <c:formatCode>0</c:formatCode>
                <c:ptCount val="1"/>
                <c:pt idx="0">
                  <c:v>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40692200"/>
        <c:axId val="440698472"/>
      </c:barChart>
      <c:catAx>
        <c:axId val="440692200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40698472"/>
        <c:crosses val="autoZero"/>
        <c:auto val="1"/>
        <c:lblAlgn val="ctr"/>
        <c:lblOffset val="100"/>
        <c:noMultiLvlLbl val="0"/>
      </c:catAx>
      <c:valAx>
        <c:axId val="440698472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4406922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Bilan_élèves!$T$30</c:f>
              <c:numCache>
                <c:formatCode>0</c:formatCode>
                <c:ptCount val="1"/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Bilan_élèves!$U$30</c:f>
              <c:numCache>
                <c:formatCode>0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52277424"/>
        <c:axId val="452284088"/>
      </c:barChart>
      <c:catAx>
        <c:axId val="452277424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52284088"/>
        <c:crosses val="autoZero"/>
        <c:auto val="1"/>
        <c:lblAlgn val="ctr"/>
        <c:lblOffset val="100"/>
        <c:noMultiLvlLbl val="0"/>
      </c:catAx>
      <c:valAx>
        <c:axId val="452284088"/>
        <c:scaling>
          <c:orientation val="minMax"/>
          <c:max val="8"/>
        </c:scaling>
        <c:delete val="1"/>
        <c:axPos val="b"/>
        <c:numFmt formatCode="0" sourceLinked="1"/>
        <c:majorTickMark val="none"/>
        <c:minorTickMark val="none"/>
        <c:tickLblPos val="nextTo"/>
        <c:crossAx val="452277424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tx1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Bilan_élèves!$T$768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Bilan_élèves!$U$768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52278600"/>
        <c:axId val="452277816"/>
      </c:barChart>
      <c:catAx>
        <c:axId val="452278600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52277816"/>
        <c:crosses val="autoZero"/>
        <c:auto val="1"/>
        <c:lblAlgn val="ctr"/>
        <c:lblOffset val="100"/>
        <c:noMultiLvlLbl val="0"/>
      </c:catAx>
      <c:valAx>
        <c:axId val="452277816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4522786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accent3">
                <a:lumMod val="75000"/>
              </a:schemeClr>
            </a:solidFill>
            <a:ln>
              <a:solidFill>
                <a:schemeClr val="accent3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Bilan_élèves!$Q$768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solidFill>
              <a:schemeClr val="accent1">
                <a:lumMod val="60000"/>
                <a:lumOff val="40000"/>
              </a:schemeClr>
            </a:solidFill>
            <a:ln>
              <a:solidFill>
                <a:schemeClr val="accent1">
                  <a:lumMod val="60000"/>
                  <a:lumOff val="40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Bilan_élèves!$R$768</c:f>
              <c:numCache>
                <c:formatCode>0</c:formatCode>
                <c:ptCount val="1"/>
                <c:pt idx="0">
                  <c:v>25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52278992"/>
        <c:axId val="452281736"/>
      </c:barChart>
      <c:catAx>
        <c:axId val="452278992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52281736"/>
        <c:crosses val="autoZero"/>
        <c:auto val="1"/>
        <c:lblAlgn val="ctr"/>
        <c:lblOffset val="100"/>
        <c:noMultiLvlLbl val="0"/>
      </c:catAx>
      <c:valAx>
        <c:axId val="452281736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4522789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1"/>
          <c:order val="0"/>
          <c:spPr>
            <a:noFill/>
            <a:ln>
              <a:noFill/>
            </a:ln>
            <a:effectLst/>
          </c:spPr>
          <c:invertIfNegative val="0"/>
          <c:val>
            <c:numRef>
              <c:f>Bilan_élèves!$U$23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52279384"/>
        <c:axId val="452275072"/>
      </c:barChart>
      <c:catAx>
        <c:axId val="452279384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52275072"/>
        <c:crosses val="autoZero"/>
        <c:auto val="1"/>
        <c:lblAlgn val="ctr"/>
        <c:lblOffset val="100"/>
        <c:noMultiLvlLbl val="0"/>
      </c:catAx>
      <c:valAx>
        <c:axId val="452275072"/>
        <c:scaling>
          <c:orientation val="minMax"/>
          <c:max val="24"/>
          <c:min val="0"/>
        </c:scaling>
        <c:delete val="1"/>
        <c:axPos val="b"/>
        <c:numFmt formatCode="0" sourceLinked="1"/>
        <c:majorTickMark val="none"/>
        <c:minorTickMark val="none"/>
        <c:tickLblPos val="nextTo"/>
        <c:crossAx val="4522793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1"/>
          <c:order val="0"/>
          <c:spPr>
            <a:solidFill>
              <a:schemeClr val="accent1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</c:dPt>
          <c:val>
            <c:numRef>
              <c:f>Bilan_élèves!$U$22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52282128"/>
        <c:axId val="452282912"/>
      </c:barChart>
      <c:catAx>
        <c:axId val="45228212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52282912"/>
        <c:crosses val="autoZero"/>
        <c:auto val="1"/>
        <c:lblAlgn val="ctr"/>
        <c:lblOffset val="100"/>
        <c:noMultiLvlLbl val="0"/>
      </c:catAx>
      <c:valAx>
        <c:axId val="452282912"/>
        <c:scaling>
          <c:orientation val="minMax"/>
          <c:max val="11"/>
          <c:min val="0"/>
        </c:scaling>
        <c:delete val="1"/>
        <c:axPos val="b"/>
        <c:numFmt formatCode="0" sourceLinked="1"/>
        <c:majorTickMark val="none"/>
        <c:minorTickMark val="none"/>
        <c:tickLblPos val="nextTo"/>
        <c:crossAx val="452282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52274288"/>
        <c:axId val="452274680"/>
      </c:barChart>
      <c:catAx>
        <c:axId val="45227428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52274680"/>
        <c:crosses val="autoZero"/>
        <c:auto val="1"/>
        <c:lblAlgn val="ctr"/>
        <c:lblOffset val="100"/>
        <c:noMultiLvlLbl val="0"/>
      </c:catAx>
      <c:valAx>
        <c:axId val="452274680"/>
        <c:scaling>
          <c:orientation val="minMax"/>
          <c:max val="24"/>
          <c:min val="0"/>
        </c:scaling>
        <c:delete val="1"/>
        <c:axPos val="b"/>
        <c:numFmt formatCode="0" sourceLinked="1"/>
        <c:majorTickMark val="none"/>
        <c:minorTickMark val="none"/>
        <c:tickLblPos val="nextTo"/>
        <c:crossAx val="4522742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52275856"/>
        <c:axId val="452278208"/>
      </c:barChart>
      <c:catAx>
        <c:axId val="452275856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52278208"/>
        <c:crosses val="autoZero"/>
        <c:auto val="1"/>
        <c:lblAlgn val="ctr"/>
        <c:lblOffset val="100"/>
        <c:noMultiLvlLbl val="0"/>
      </c:catAx>
      <c:valAx>
        <c:axId val="452278208"/>
        <c:scaling>
          <c:orientation val="minMax"/>
          <c:max val="20"/>
          <c:min val="0"/>
        </c:scaling>
        <c:delete val="1"/>
        <c:axPos val="b"/>
        <c:numFmt formatCode="0" sourceLinked="1"/>
        <c:majorTickMark val="none"/>
        <c:minorTickMark val="none"/>
        <c:tickLblPos val="nextTo"/>
        <c:crossAx val="4522758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535714285714286E-2"/>
          <c:y val="0.19402777777777777"/>
          <c:w val="0.8891269841269841"/>
          <c:h val="0.6119444444444444"/>
        </c:manualLayout>
      </c:layout>
      <c:barChart>
        <c:barDir val="bar"/>
        <c:grouping val="percentStacked"/>
        <c:varyColors val="0"/>
        <c:ser>
          <c:idx val="0"/>
          <c:order val="0"/>
          <c:spPr>
            <a:solidFill>
              <a:schemeClr val="tx1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Bilan_élèves!$T$801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Bilan_élèves!$U$801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52291536"/>
        <c:axId val="452294672"/>
      </c:barChart>
      <c:catAx>
        <c:axId val="452291536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52294672"/>
        <c:crosses val="autoZero"/>
        <c:auto val="1"/>
        <c:lblAlgn val="ctr"/>
        <c:lblOffset val="100"/>
        <c:noMultiLvlLbl val="0"/>
      </c:catAx>
      <c:valAx>
        <c:axId val="452294672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4522915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accent3">
                <a:lumMod val="75000"/>
              </a:schemeClr>
            </a:solidFill>
            <a:ln>
              <a:solidFill>
                <a:schemeClr val="accent3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Bilan_élèves!$Q$801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solidFill>
              <a:schemeClr val="tx2">
                <a:lumMod val="40000"/>
                <a:lumOff val="60000"/>
              </a:schemeClr>
            </a:solidFill>
            <a:ln>
              <a:solidFill>
                <a:schemeClr val="tx2">
                  <a:lumMod val="40000"/>
                  <a:lumOff val="60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Bilan_élèves!$R$801</c:f>
              <c:numCache>
                <c:formatCode>0</c:formatCode>
                <c:ptCount val="1"/>
                <c:pt idx="0">
                  <c:v>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52290360"/>
        <c:axId val="452288792"/>
      </c:barChart>
      <c:catAx>
        <c:axId val="452290360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52288792"/>
        <c:crosses val="autoZero"/>
        <c:auto val="1"/>
        <c:lblAlgn val="ctr"/>
        <c:lblOffset val="100"/>
        <c:noMultiLvlLbl val="0"/>
      </c:catAx>
      <c:valAx>
        <c:axId val="452288792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4522903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tx1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Bilan_élèves!$T$802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Bilan_élèves!$U$802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52294280"/>
        <c:axId val="452297024"/>
      </c:barChart>
      <c:catAx>
        <c:axId val="452294280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52297024"/>
        <c:crosses val="autoZero"/>
        <c:auto val="1"/>
        <c:lblAlgn val="ctr"/>
        <c:lblOffset val="100"/>
        <c:noMultiLvlLbl val="0"/>
      </c:catAx>
      <c:valAx>
        <c:axId val="452297024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4522942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40697688"/>
        <c:axId val="440698864"/>
      </c:barChart>
      <c:catAx>
        <c:axId val="44069768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40698864"/>
        <c:crosses val="autoZero"/>
        <c:auto val="1"/>
        <c:lblAlgn val="ctr"/>
        <c:lblOffset val="100"/>
        <c:noMultiLvlLbl val="0"/>
      </c:catAx>
      <c:valAx>
        <c:axId val="440698864"/>
        <c:scaling>
          <c:orientation val="minMax"/>
          <c:max val="20"/>
          <c:min val="0"/>
        </c:scaling>
        <c:delete val="1"/>
        <c:axPos val="b"/>
        <c:numFmt formatCode="0" sourceLinked="1"/>
        <c:majorTickMark val="none"/>
        <c:minorTickMark val="none"/>
        <c:tickLblPos val="nextTo"/>
        <c:crossAx val="4406976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3">
                  <a:lumMod val="75000"/>
                </a:schemeClr>
              </a:solidFill>
              <a:ln>
                <a:solidFill>
                  <a:schemeClr val="accent3">
                    <a:lumMod val="75000"/>
                  </a:schemeClr>
                </a:solidFill>
              </a:ln>
              <a:effectLst/>
            </c:spPr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Bilan_élèves!$Q$802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solidFill>
              <a:schemeClr val="accent1">
                <a:lumMod val="60000"/>
                <a:lumOff val="40000"/>
              </a:schemeClr>
            </a:solidFill>
            <a:ln>
              <a:solidFill>
                <a:schemeClr val="accent1">
                  <a:lumMod val="60000"/>
                  <a:lumOff val="40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Bilan_élèves!$R$802</c:f>
              <c:numCache>
                <c:formatCode>0</c:formatCode>
                <c:ptCount val="1"/>
                <c:pt idx="0">
                  <c:v>12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52288400"/>
        <c:axId val="452286048"/>
      </c:barChart>
      <c:catAx>
        <c:axId val="452288400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52286048"/>
        <c:crosses val="autoZero"/>
        <c:auto val="1"/>
        <c:lblAlgn val="ctr"/>
        <c:lblOffset val="100"/>
        <c:noMultiLvlLbl val="0"/>
      </c:catAx>
      <c:valAx>
        <c:axId val="452286048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4522884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tx1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Bilan_élèves!$T$803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Bilan_élèves!$U$803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52291144"/>
        <c:axId val="452285656"/>
      </c:barChart>
      <c:catAx>
        <c:axId val="452291144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52285656"/>
        <c:crosses val="autoZero"/>
        <c:auto val="1"/>
        <c:lblAlgn val="ctr"/>
        <c:lblOffset val="100"/>
        <c:noMultiLvlLbl val="0"/>
      </c:catAx>
      <c:valAx>
        <c:axId val="452285656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4522911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accent3">
                <a:lumMod val="75000"/>
              </a:schemeClr>
            </a:solidFill>
            <a:ln>
              <a:solidFill>
                <a:schemeClr val="accent3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Bilan_élèves!$Q$803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solidFill>
              <a:schemeClr val="accent1">
                <a:lumMod val="60000"/>
                <a:lumOff val="40000"/>
              </a:schemeClr>
            </a:solidFill>
            <a:ln>
              <a:solidFill>
                <a:schemeClr val="accent1">
                  <a:lumMod val="60000"/>
                  <a:lumOff val="40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Bilan_élèves!$R$803</c:f>
              <c:numCache>
                <c:formatCode>0</c:formatCode>
                <c:ptCount val="1"/>
                <c:pt idx="0">
                  <c:v>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52289576"/>
        <c:axId val="452288008"/>
      </c:barChart>
      <c:catAx>
        <c:axId val="452289576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52288008"/>
        <c:crosses val="autoZero"/>
        <c:auto val="1"/>
        <c:lblAlgn val="ctr"/>
        <c:lblOffset val="100"/>
        <c:noMultiLvlLbl val="0"/>
      </c:catAx>
      <c:valAx>
        <c:axId val="452288008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4522895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Bilan_élèves!$T$30</c:f>
              <c:numCache>
                <c:formatCode>0</c:formatCode>
                <c:ptCount val="1"/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Bilan_élèves!$U$30</c:f>
              <c:numCache>
                <c:formatCode>0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52286440"/>
        <c:axId val="452296240"/>
      </c:barChart>
      <c:catAx>
        <c:axId val="452286440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52296240"/>
        <c:crosses val="autoZero"/>
        <c:auto val="1"/>
        <c:lblAlgn val="ctr"/>
        <c:lblOffset val="100"/>
        <c:noMultiLvlLbl val="0"/>
      </c:catAx>
      <c:valAx>
        <c:axId val="452296240"/>
        <c:scaling>
          <c:orientation val="minMax"/>
          <c:max val="8"/>
        </c:scaling>
        <c:delete val="1"/>
        <c:axPos val="b"/>
        <c:numFmt formatCode="0" sourceLinked="1"/>
        <c:majorTickMark val="none"/>
        <c:minorTickMark val="none"/>
        <c:tickLblPos val="nextTo"/>
        <c:crossAx val="452286440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Bilan_élèves!$T$30</c:f>
              <c:numCache>
                <c:formatCode>0</c:formatCode>
                <c:ptCount val="1"/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Bilan_élèves!$U$30</c:f>
              <c:numCache>
                <c:formatCode>0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52286832"/>
        <c:axId val="452289968"/>
      </c:barChart>
      <c:catAx>
        <c:axId val="452286832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52289968"/>
        <c:crosses val="autoZero"/>
        <c:auto val="1"/>
        <c:lblAlgn val="ctr"/>
        <c:lblOffset val="100"/>
        <c:noMultiLvlLbl val="0"/>
      </c:catAx>
      <c:valAx>
        <c:axId val="452289968"/>
        <c:scaling>
          <c:orientation val="minMax"/>
          <c:max val="8"/>
        </c:scaling>
        <c:delete val="1"/>
        <c:axPos val="b"/>
        <c:numFmt formatCode="0" sourceLinked="1"/>
        <c:majorTickMark val="none"/>
        <c:minorTickMark val="none"/>
        <c:tickLblPos val="nextTo"/>
        <c:crossAx val="452286832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Bilan_élèves!$T$30</c:f>
              <c:numCache>
                <c:formatCode>0</c:formatCode>
                <c:ptCount val="1"/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Bilan_élèves!$U$30</c:f>
              <c:numCache>
                <c:formatCode>0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52291928"/>
        <c:axId val="452293496"/>
      </c:barChart>
      <c:catAx>
        <c:axId val="45229192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52293496"/>
        <c:crosses val="autoZero"/>
        <c:auto val="1"/>
        <c:lblAlgn val="ctr"/>
        <c:lblOffset val="100"/>
        <c:noMultiLvlLbl val="0"/>
      </c:catAx>
      <c:valAx>
        <c:axId val="452293496"/>
        <c:scaling>
          <c:orientation val="minMax"/>
          <c:max val="8"/>
        </c:scaling>
        <c:delete val="1"/>
        <c:axPos val="b"/>
        <c:numFmt formatCode="0" sourceLinked="1"/>
        <c:majorTickMark val="none"/>
        <c:minorTickMark val="none"/>
        <c:tickLblPos val="nextTo"/>
        <c:crossAx val="452291928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Bilan_élèves!$T$30</c:f>
              <c:numCache>
                <c:formatCode>0</c:formatCode>
                <c:ptCount val="1"/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Bilan_élèves!$U$30</c:f>
              <c:numCache>
                <c:formatCode>0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52292320"/>
        <c:axId val="452292712"/>
      </c:barChart>
      <c:catAx>
        <c:axId val="452292320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52292712"/>
        <c:crosses val="autoZero"/>
        <c:auto val="1"/>
        <c:lblAlgn val="ctr"/>
        <c:lblOffset val="100"/>
        <c:noMultiLvlLbl val="0"/>
      </c:catAx>
      <c:valAx>
        <c:axId val="452292712"/>
        <c:scaling>
          <c:orientation val="minMax"/>
          <c:max val="8"/>
        </c:scaling>
        <c:delete val="1"/>
        <c:axPos val="b"/>
        <c:numFmt formatCode="0" sourceLinked="1"/>
        <c:majorTickMark val="none"/>
        <c:minorTickMark val="none"/>
        <c:tickLblPos val="nextTo"/>
        <c:crossAx val="452292320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tx1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Bilan_élèves!$T$809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Bilan_élèves!$U$809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52293888"/>
        <c:axId val="448749616"/>
      </c:barChart>
      <c:catAx>
        <c:axId val="45229388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48749616"/>
        <c:crosses val="autoZero"/>
        <c:auto val="1"/>
        <c:lblAlgn val="ctr"/>
        <c:lblOffset val="100"/>
        <c:noMultiLvlLbl val="0"/>
      </c:catAx>
      <c:valAx>
        <c:axId val="448749616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4522938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accent3">
                <a:lumMod val="75000"/>
              </a:schemeClr>
            </a:solidFill>
            <a:ln>
              <a:solidFill>
                <a:schemeClr val="accent3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Bilan_élèves!$Q$809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solidFill>
              <a:schemeClr val="accent1">
                <a:lumMod val="60000"/>
                <a:lumOff val="40000"/>
              </a:schemeClr>
            </a:solidFill>
            <a:ln>
              <a:solidFill>
                <a:schemeClr val="accent1">
                  <a:lumMod val="60000"/>
                  <a:lumOff val="40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Bilan_élèves!$R$809</c:f>
              <c:numCache>
                <c:formatCode>0</c:formatCode>
                <c:ptCount val="1"/>
                <c:pt idx="0">
                  <c:v>25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55686976"/>
        <c:axId val="455690112"/>
      </c:barChart>
      <c:catAx>
        <c:axId val="455686976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55690112"/>
        <c:crosses val="autoZero"/>
        <c:auto val="1"/>
        <c:lblAlgn val="ctr"/>
        <c:lblOffset val="100"/>
        <c:noMultiLvlLbl val="0"/>
      </c:catAx>
      <c:valAx>
        <c:axId val="455690112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4556869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1"/>
          <c:order val="0"/>
          <c:spPr>
            <a:noFill/>
            <a:ln>
              <a:noFill/>
            </a:ln>
            <a:effectLst/>
          </c:spPr>
          <c:invertIfNegative val="0"/>
          <c:val>
            <c:numRef>
              <c:f>Bilan_élèves!$U$23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55688544"/>
        <c:axId val="455681488"/>
      </c:barChart>
      <c:catAx>
        <c:axId val="455688544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55681488"/>
        <c:crosses val="autoZero"/>
        <c:auto val="1"/>
        <c:lblAlgn val="ctr"/>
        <c:lblOffset val="100"/>
        <c:noMultiLvlLbl val="0"/>
      </c:catAx>
      <c:valAx>
        <c:axId val="455681488"/>
        <c:scaling>
          <c:orientation val="minMax"/>
          <c:max val="24"/>
          <c:min val="0"/>
        </c:scaling>
        <c:delete val="1"/>
        <c:axPos val="b"/>
        <c:numFmt formatCode="0" sourceLinked="1"/>
        <c:majorTickMark val="none"/>
        <c:minorTickMark val="none"/>
        <c:tickLblPos val="nextTo"/>
        <c:crossAx val="4556885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tx1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Bilan_élèves!$T$63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Bilan_élèves!$U$63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40697296"/>
        <c:axId val="440694160"/>
      </c:barChart>
      <c:catAx>
        <c:axId val="440697296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40694160"/>
        <c:crosses val="autoZero"/>
        <c:auto val="1"/>
        <c:lblAlgn val="ctr"/>
        <c:lblOffset val="100"/>
        <c:noMultiLvlLbl val="0"/>
      </c:catAx>
      <c:valAx>
        <c:axId val="440694160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4406972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1"/>
          <c:order val="0"/>
          <c:spPr>
            <a:solidFill>
              <a:schemeClr val="accent1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</c:dPt>
          <c:val>
            <c:numRef>
              <c:f>Bilan_élèves!$U$22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55691680"/>
        <c:axId val="455686584"/>
      </c:barChart>
      <c:catAx>
        <c:axId val="455691680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55686584"/>
        <c:crosses val="autoZero"/>
        <c:auto val="1"/>
        <c:lblAlgn val="ctr"/>
        <c:lblOffset val="100"/>
        <c:noMultiLvlLbl val="0"/>
      </c:catAx>
      <c:valAx>
        <c:axId val="455686584"/>
        <c:scaling>
          <c:orientation val="minMax"/>
          <c:max val="11"/>
          <c:min val="0"/>
        </c:scaling>
        <c:delete val="1"/>
        <c:axPos val="b"/>
        <c:numFmt formatCode="0" sourceLinked="1"/>
        <c:majorTickMark val="none"/>
        <c:minorTickMark val="none"/>
        <c:tickLblPos val="nextTo"/>
        <c:crossAx val="4556916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55689720"/>
        <c:axId val="455683840"/>
      </c:barChart>
      <c:catAx>
        <c:axId val="455689720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55683840"/>
        <c:crosses val="autoZero"/>
        <c:auto val="1"/>
        <c:lblAlgn val="ctr"/>
        <c:lblOffset val="100"/>
        <c:noMultiLvlLbl val="0"/>
      </c:catAx>
      <c:valAx>
        <c:axId val="455683840"/>
        <c:scaling>
          <c:orientation val="minMax"/>
          <c:max val="24"/>
          <c:min val="0"/>
        </c:scaling>
        <c:delete val="1"/>
        <c:axPos val="b"/>
        <c:numFmt formatCode="0" sourceLinked="1"/>
        <c:majorTickMark val="none"/>
        <c:minorTickMark val="none"/>
        <c:tickLblPos val="nextTo"/>
        <c:crossAx val="4556897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55686192"/>
        <c:axId val="455684232"/>
      </c:barChart>
      <c:catAx>
        <c:axId val="455686192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55684232"/>
        <c:crosses val="autoZero"/>
        <c:auto val="1"/>
        <c:lblAlgn val="ctr"/>
        <c:lblOffset val="100"/>
        <c:noMultiLvlLbl val="0"/>
      </c:catAx>
      <c:valAx>
        <c:axId val="455684232"/>
        <c:scaling>
          <c:orientation val="minMax"/>
          <c:max val="20"/>
          <c:min val="0"/>
        </c:scaling>
        <c:delete val="1"/>
        <c:axPos val="b"/>
        <c:numFmt formatCode="0" sourceLinked="1"/>
        <c:majorTickMark val="none"/>
        <c:minorTickMark val="none"/>
        <c:tickLblPos val="nextTo"/>
        <c:crossAx val="4556861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535714285714286E-2"/>
          <c:y val="0.19402777777777777"/>
          <c:w val="0.8891269841269841"/>
          <c:h val="0.6119444444444444"/>
        </c:manualLayout>
      </c:layout>
      <c:barChart>
        <c:barDir val="bar"/>
        <c:grouping val="percentStacked"/>
        <c:varyColors val="0"/>
        <c:ser>
          <c:idx val="0"/>
          <c:order val="0"/>
          <c:spPr>
            <a:solidFill>
              <a:schemeClr val="tx1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Bilan_élèves!$T$842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Bilan_élèves!$U$842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55681096"/>
        <c:axId val="455692856"/>
      </c:barChart>
      <c:catAx>
        <c:axId val="455681096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55692856"/>
        <c:crosses val="autoZero"/>
        <c:auto val="1"/>
        <c:lblAlgn val="ctr"/>
        <c:lblOffset val="100"/>
        <c:noMultiLvlLbl val="0"/>
      </c:catAx>
      <c:valAx>
        <c:axId val="455692856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4556810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accent3">
                <a:lumMod val="75000"/>
              </a:schemeClr>
            </a:solidFill>
            <a:ln>
              <a:solidFill>
                <a:schemeClr val="accent3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Bilan_élèves!$Q$842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solidFill>
              <a:schemeClr val="tx2">
                <a:lumMod val="40000"/>
                <a:lumOff val="60000"/>
              </a:schemeClr>
            </a:solidFill>
            <a:ln>
              <a:solidFill>
                <a:schemeClr val="tx2">
                  <a:lumMod val="40000"/>
                  <a:lumOff val="60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Bilan_élèves!$R$842</c:f>
              <c:numCache>
                <c:formatCode>0</c:formatCode>
                <c:ptCount val="1"/>
                <c:pt idx="0">
                  <c:v>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55685016"/>
        <c:axId val="455685800"/>
      </c:barChart>
      <c:catAx>
        <c:axId val="455685016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55685800"/>
        <c:crosses val="autoZero"/>
        <c:auto val="1"/>
        <c:lblAlgn val="ctr"/>
        <c:lblOffset val="100"/>
        <c:noMultiLvlLbl val="0"/>
      </c:catAx>
      <c:valAx>
        <c:axId val="455685800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4556850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tx1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Bilan_élèves!$T$843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Bilan_élèves!$U$843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55687368"/>
        <c:axId val="455687760"/>
      </c:barChart>
      <c:catAx>
        <c:axId val="45568736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55687760"/>
        <c:crosses val="autoZero"/>
        <c:auto val="1"/>
        <c:lblAlgn val="ctr"/>
        <c:lblOffset val="100"/>
        <c:noMultiLvlLbl val="0"/>
      </c:catAx>
      <c:valAx>
        <c:axId val="455687760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4556873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3">
                  <a:lumMod val="75000"/>
                </a:schemeClr>
              </a:solidFill>
              <a:ln>
                <a:solidFill>
                  <a:schemeClr val="accent3">
                    <a:lumMod val="75000"/>
                  </a:schemeClr>
                </a:solidFill>
              </a:ln>
              <a:effectLst/>
            </c:spPr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Bilan_élèves!$Q$843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solidFill>
              <a:schemeClr val="accent1">
                <a:lumMod val="60000"/>
                <a:lumOff val="40000"/>
              </a:schemeClr>
            </a:solidFill>
            <a:ln>
              <a:solidFill>
                <a:schemeClr val="accent1">
                  <a:lumMod val="60000"/>
                  <a:lumOff val="40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Bilan_élèves!$R$843</c:f>
              <c:numCache>
                <c:formatCode>0</c:formatCode>
                <c:ptCount val="1"/>
                <c:pt idx="0">
                  <c:v>12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55682272"/>
        <c:axId val="455690504"/>
      </c:barChart>
      <c:catAx>
        <c:axId val="455682272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55690504"/>
        <c:crosses val="autoZero"/>
        <c:auto val="1"/>
        <c:lblAlgn val="ctr"/>
        <c:lblOffset val="100"/>
        <c:noMultiLvlLbl val="0"/>
      </c:catAx>
      <c:valAx>
        <c:axId val="455690504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4556822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tx1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Bilan_élèves!$T$844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Bilan_élèves!$U$844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55682664"/>
        <c:axId val="455689328"/>
      </c:barChart>
      <c:catAx>
        <c:axId val="455682664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55689328"/>
        <c:crosses val="autoZero"/>
        <c:auto val="1"/>
        <c:lblAlgn val="ctr"/>
        <c:lblOffset val="100"/>
        <c:noMultiLvlLbl val="0"/>
      </c:catAx>
      <c:valAx>
        <c:axId val="455689328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4556826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accent3">
                <a:lumMod val="75000"/>
              </a:schemeClr>
            </a:solidFill>
            <a:ln>
              <a:solidFill>
                <a:schemeClr val="accent3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Bilan_élèves!$Q$844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solidFill>
              <a:schemeClr val="accent1">
                <a:lumMod val="60000"/>
                <a:lumOff val="40000"/>
              </a:schemeClr>
            </a:solidFill>
            <a:ln>
              <a:solidFill>
                <a:schemeClr val="accent1">
                  <a:lumMod val="60000"/>
                  <a:lumOff val="40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Bilan_élèves!$R$844</c:f>
              <c:numCache>
                <c:formatCode>0</c:formatCode>
                <c:ptCount val="1"/>
                <c:pt idx="0">
                  <c:v>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55683448"/>
        <c:axId val="455695600"/>
      </c:barChart>
      <c:catAx>
        <c:axId val="45568344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55695600"/>
        <c:crosses val="autoZero"/>
        <c:auto val="1"/>
        <c:lblAlgn val="ctr"/>
        <c:lblOffset val="100"/>
        <c:noMultiLvlLbl val="0"/>
      </c:catAx>
      <c:valAx>
        <c:axId val="455695600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4556834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Bilan_élèves!$T$30</c:f>
              <c:numCache>
                <c:formatCode>0</c:formatCode>
                <c:ptCount val="1"/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Bilan_élèves!$U$30</c:f>
              <c:numCache>
                <c:formatCode>0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55694424"/>
        <c:axId val="455694816"/>
      </c:barChart>
      <c:catAx>
        <c:axId val="455694424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55694816"/>
        <c:crosses val="autoZero"/>
        <c:auto val="1"/>
        <c:lblAlgn val="ctr"/>
        <c:lblOffset val="100"/>
        <c:noMultiLvlLbl val="0"/>
      </c:catAx>
      <c:valAx>
        <c:axId val="455694816"/>
        <c:scaling>
          <c:orientation val="minMax"/>
          <c:max val="8"/>
        </c:scaling>
        <c:delete val="1"/>
        <c:axPos val="b"/>
        <c:numFmt formatCode="0" sourceLinked="1"/>
        <c:majorTickMark val="none"/>
        <c:minorTickMark val="none"/>
        <c:tickLblPos val="nextTo"/>
        <c:crossAx val="455694424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5663772261676099"/>
          <c:y val="2.4324380499981361E-2"/>
          <c:w val="0.71239091967756074"/>
          <c:h val="0.9648670931659273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Compétences!$X$2</c:f>
              <c:strCache>
                <c:ptCount val="1"/>
                <c:pt idx="0">
                  <c:v>Investiguer des pistes de recherche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solidFill>
                <a:srgbClr val="94C64F"/>
              </a:solidFill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Compétences!$AJ$43:$AJ$67</c:f>
              <c:strCache>
                <c:ptCount val="24"/>
                <c:pt idx="0">
                  <c:v>[0 , 10[</c:v>
                </c:pt>
                <c:pt idx="1">
                  <c:v>[10 , 20[</c:v>
                </c:pt>
                <c:pt idx="2">
                  <c:v>[20 , 30[</c:v>
                </c:pt>
                <c:pt idx="3">
                  <c:v>[30 , 40[</c:v>
                </c:pt>
                <c:pt idx="4">
                  <c:v>[50 , 60[</c:v>
                </c:pt>
                <c:pt idx="5">
                  <c:v>[60 , 70[</c:v>
                </c:pt>
                <c:pt idx="6">
                  <c:v>[70 , 80[</c:v>
                </c:pt>
                <c:pt idx="7">
                  <c:v>[80 , 90[</c:v>
                </c:pt>
                <c:pt idx="8">
                  <c:v>[90 , 100]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strCache>
            </c:strRef>
          </c:cat>
          <c:val>
            <c:numRef>
              <c:f>Compétences!$AK$43:$AK$52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337636712"/>
        <c:axId val="337635144"/>
      </c:barChart>
      <c:catAx>
        <c:axId val="33763671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337635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37635144"/>
        <c:scaling>
          <c:orientation val="minMax"/>
        </c:scaling>
        <c:delete val="0"/>
        <c:axPos val="t"/>
        <c:numFmt formatCode="0" sourceLinked="1"/>
        <c:majorTickMark val="none"/>
        <c:minorTickMark val="none"/>
        <c:tickLblPos val="none"/>
        <c:spPr>
          <a:ln w="9525">
            <a:noFill/>
          </a:ln>
        </c:spPr>
        <c:crossAx val="337636712"/>
        <c:crosses val="autoZero"/>
        <c:crossBetween val="between"/>
      </c:valAx>
      <c:spPr>
        <a:solidFill>
          <a:srgbClr val="94C64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accent3">
                <a:lumMod val="75000"/>
              </a:schemeClr>
            </a:solidFill>
            <a:ln>
              <a:solidFill>
                <a:schemeClr val="accent3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Bilan_élèves!$Q$63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solidFill>
              <a:schemeClr val="tx2">
                <a:lumMod val="40000"/>
                <a:lumOff val="60000"/>
              </a:schemeClr>
            </a:solidFill>
            <a:ln>
              <a:solidFill>
                <a:schemeClr val="tx2">
                  <a:lumMod val="40000"/>
                  <a:lumOff val="60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Bilan_élèves!$R$63</c:f>
              <c:numCache>
                <c:formatCode>0</c:formatCode>
                <c:ptCount val="1"/>
                <c:pt idx="0">
                  <c:v>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40693768"/>
        <c:axId val="440699648"/>
      </c:barChart>
      <c:catAx>
        <c:axId val="44069376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40699648"/>
        <c:crosses val="autoZero"/>
        <c:auto val="1"/>
        <c:lblAlgn val="ctr"/>
        <c:lblOffset val="100"/>
        <c:noMultiLvlLbl val="0"/>
      </c:catAx>
      <c:valAx>
        <c:axId val="440699648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4406937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Bilan_élèves!$T$30</c:f>
              <c:numCache>
                <c:formatCode>0</c:formatCode>
                <c:ptCount val="1"/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Bilan_élèves!$U$30</c:f>
              <c:numCache>
                <c:formatCode>0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55693640"/>
        <c:axId val="455695208"/>
      </c:barChart>
      <c:catAx>
        <c:axId val="455693640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55695208"/>
        <c:crosses val="autoZero"/>
        <c:auto val="1"/>
        <c:lblAlgn val="ctr"/>
        <c:lblOffset val="100"/>
        <c:noMultiLvlLbl val="0"/>
      </c:catAx>
      <c:valAx>
        <c:axId val="455695208"/>
        <c:scaling>
          <c:orientation val="minMax"/>
          <c:max val="8"/>
        </c:scaling>
        <c:delete val="1"/>
        <c:axPos val="b"/>
        <c:numFmt formatCode="0" sourceLinked="1"/>
        <c:majorTickMark val="none"/>
        <c:minorTickMark val="none"/>
        <c:tickLblPos val="nextTo"/>
        <c:crossAx val="455693640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Bilan_élèves!$T$30</c:f>
              <c:numCache>
                <c:formatCode>0</c:formatCode>
                <c:ptCount val="1"/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Bilan_élèves!$U$30</c:f>
              <c:numCache>
                <c:formatCode>0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55641504"/>
        <c:axId val="455632488"/>
      </c:barChart>
      <c:catAx>
        <c:axId val="455641504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55632488"/>
        <c:crosses val="autoZero"/>
        <c:auto val="1"/>
        <c:lblAlgn val="ctr"/>
        <c:lblOffset val="100"/>
        <c:noMultiLvlLbl val="0"/>
      </c:catAx>
      <c:valAx>
        <c:axId val="455632488"/>
        <c:scaling>
          <c:orientation val="minMax"/>
          <c:max val="8"/>
        </c:scaling>
        <c:delete val="1"/>
        <c:axPos val="b"/>
        <c:numFmt formatCode="0" sourceLinked="1"/>
        <c:majorTickMark val="none"/>
        <c:minorTickMark val="none"/>
        <c:tickLblPos val="nextTo"/>
        <c:crossAx val="455641504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Bilan_élèves!$T$30</c:f>
              <c:numCache>
                <c:formatCode>0</c:formatCode>
                <c:ptCount val="1"/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Bilan_élèves!$U$30</c:f>
              <c:numCache>
                <c:formatCode>0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55633272"/>
        <c:axId val="455640328"/>
      </c:barChart>
      <c:catAx>
        <c:axId val="455633272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55640328"/>
        <c:crosses val="autoZero"/>
        <c:auto val="1"/>
        <c:lblAlgn val="ctr"/>
        <c:lblOffset val="100"/>
        <c:noMultiLvlLbl val="0"/>
      </c:catAx>
      <c:valAx>
        <c:axId val="455640328"/>
        <c:scaling>
          <c:orientation val="minMax"/>
          <c:max val="8"/>
        </c:scaling>
        <c:delete val="1"/>
        <c:axPos val="b"/>
        <c:numFmt formatCode="0" sourceLinked="1"/>
        <c:majorTickMark val="none"/>
        <c:minorTickMark val="none"/>
        <c:tickLblPos val="nextTo"/>
        <c:crossAx val="455633272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tx1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Bilan_élèves!$T$850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Bilan_élèves!$U$850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55637584"/>
        <c:axId val="455640720"/>
      </c:barChart>
      <c:catAx>
        <c:axId val="455637584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55640720"/>
        <c:crosses val="autoZero"/>
        <c:auto val="1"/>
        <c:lblAlgn val="ctr"/>
        <c:lblOffset val="100"/>
        <c:noMultiLvlLbl val="0"/>
      </c:catAx>
      <c:valAx>
        <c:axId val="455640720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4556375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accent3">
                <a:lumMod val="75000"/>
              </a:schemeClr>
            </a:solidFill>
            <a:ln>
              <a:solidFill>
                <a:schemeClr val="accent3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Bilan_élèves!$Q$850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solidFill>
              <a:schemeClr val="accent1">
                <a:lumMod val="60000"/>
                <a:lumOff val="40000"/>
              </a:schemeClr>
            </a:solidFill>
            <a:ln>
              <a:solidFill>
                <a:schemeClr val="accent1">
                  <a:lumMod val="60000"/>
                  <a:lumOff val="40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Bilan_élèves!$R$850</c:f>
              <c:numCache>
                <c:formatCode>0</c:formatCode>
                <c:ptCount val="1"/>
                <c:pt idx="0">
                  <c:v>25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55632880"/>
        <c:axId val="455639544"/>
      </c:barChart>
      <c:catAx>
        <c:axId val="455632880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55639544"/>
        <c:crosses val="autoZero"/>
        <c:auto val="1"/>
        <c:lblAlgn val="ctr"/>
        <c:lblOffset val="100"/>
        <c:noMultiLvlLbl val="0"/>
      </c:catAx>
      <c:valAx>
        <c:axId val="455639544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4556328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1"/>
          <c:order val="0"/>
          <c:spPr>
            <a:noFill/>
            <a:ln>
              <a:noFill/>
            </a:ln>
            <a:effectLst/>
          </c:spPr>
          <c:invertIfNegative val="0"/>
          <c:val>
            <c:numRef>
              <c:f>Bilan_élèves!$U$23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55633664"/>
        <c:axId val="455641112"/>
      </c:barChart>
      <c:catAx>
        <c:axId val="455633664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55641112"/>
        <c:crosses val="autoZero"/>
        <c:auto val="1"/>
        <c:lblAlgn val="ctr"/>
        <c:lblOffset val="100"/>
        <c:noMultiLvlLbl val="0"/>
      </c:catAx>
      <c:valAx>
        <c:axId val="455641112"/>
        <c:scaling>
          <c:orientation val="minMax"/>
          <c:max val="24"/>
          <c:min val="0"/>
        </c:scaling>
        <c:delete val="1"/>
        <c:axPos val="b"/>
        <c:numFmt formatCode="0" sourceLinked="1"/>
        <c:majorTickMark val="none"/>
        <c:minorTickMark val="none"/>
        <c:tickLblPos val="nextTo"/>
        <c:crossAx val="4556336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1"/>
          <c:order val="0"/>
          <c:spPr>
            <a:solidFill>
              <a:schemeClr val="accent1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</c:dPt>
          <c:val>
            <c:numRef>
              <c:f>Bilan_élèves!$U$22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55642288"/>
        <c:axId val="455636016"/>
      </c:barChart>
      <c:catAx>
        <c:axId val="45564228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55636016"/>
        <c:crosses val="autoZero"/>
        <c:auto val="1"/>
        <c:lblAlgn val="ctr"/>
        <c:lblOffset val="100"/>
        <c:noMultiLvlLbl val="0"/>
      </c:catAx>
      <c:valAx>
        <c:axId val="455636016"/>
        <c:scaling>
          <c:orientation val="minMax"/>
          <c:max val="11"/>
          <c:min val="0"/>
        </c:scaling>
        <c:delete val="1"/>
        <c:axPos val="b"/>
        <c:numFmt formatCode="0" sourceLinked="1"/>
        <c:majorTickMark val="none"/>
        <c:minorTickMark val="none"/>
        <c:tickLblPos val="nextTo"/>
        <c:crossAx val="4556422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55634056"/>
        <c:axId val="455630920"/>
      </c:barChart>
      <c:catAx>
        <c:axId val="455634056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55630920"/>
        <c:crosses val="autoZero"/>
        <c:auto val="1"/>
        <c:lblAlgn val="ctr"/>
        <c:lblOffset val="100"/>
        <c:noMultiLvlLbl val="0"/>
      </c:catAx>
      <c:valAx>
        <c:axId val="455630920"/>
        <c:scaling>
          <c:orientation val="minMax"/>
          <c:max val="24"/>
          <c:min val="0"/>
        </c:scaling>
        <c:delete val="1"/>
        <c:axPos val="b"/>
        <c:numFmt formatCode="0" sourceLinked="1"/>
        <c:majorTickMark val="none"/>
        <c:minorTickMark val="none"/>
        <c:tickLblPos val="nextTo"/>
        <c:crossAx val="4556340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55631312"/>
        <c:axId val="455637976"/>
      </c:barChart>
      <c:catAx>
        <c:axId val="455631312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55637976"/>
        <c:crosses val="autoZero"/>
        <c:auto val="1"/>
        <c:lblAlgn val="ctr"/>
        <c:lblOffset val="100"/>
        <c:noMultiLvlLbl val="0"/>
      </c:catAx>
      <c:valAx>
        <c:axId val="455637976"/>
        <c:scaling>
          <c:orientation val="minMax"/>
          <c:max val="20"/>
          <c:min val="0"/>
        </c:scaling>
        <c:delete val="1"/>
        <c:axPos val="b"/>
        <c:numFmt formatCode="0" sourceLinked="1"/>
        <c:majorTickMark val="none"/>
        <c:minorTickMark val="none"/>
        <c:tickLblPos val="nextTo"/>
        <c:crossAx val="4556313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535714285714286E-2"/>
          <c:y val="0.19402777777777777"/>
          <c:w val="0.8891269841269841"/>
          <c:h val="0.6119444444444444"/>
        </c:manualLayout>
      </c:layout>
      <c:barChart>
        <c:barDir val="bar"/>
        <c:grouping val="percentStacked"/>
        <c:varyColors val="0"/>
        <c:ser>
          <c:idx val="0"/>
          <c:order val="0"/>
          <c:spPr>
            <a:solidFill>
              <a:schemeClr val="tx1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Bilan_élèves!$T$883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Bilan_élèves!$U$883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55634448"/>
        <c:axId val="455632096"/>
      </c:barChart>
      <c:catAx>
        <c:axId val="45563444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55632096"/>
        <c:crosses val="autoZero"/>
        <c:auto val="1"/>
        <c:lblAlgn val="ctr"/>
        <c:lblOffset val="100"/>
        <c:noMultiLvlLbl val="0"/>
      </c:catAx>
      <c:valAx>
        <c:axId val="455632096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4556344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tx1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Bilan_élèves!$T$64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Bilan_élèves!$U$64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40694552"/>
        <c:axId val="440696512"/>
      </c:barChart>
      <c:catAx>
        <c:axId val="440694552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40696512"/>
        <c:crosses val="autoZero"/>
        <c:auto val="1"/>
        <c:lblAlgn val="ctr"/>
        <c:lblOffset val="100"/>
        <c:noMultiLvlLbl val="0"/>
      </c:catAx>
      <c:valAx>
        <c:axId val="440696512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440694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accent3">
                <a:lumMod val="75000"/>
              </a:schemeClr>
            </a:solidFill>
            <a:ln>
              <a:solidFill>
                <a:schemeClr val="accent3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Bilan_élèves!$Q$883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solidFill>
              <a:schemeClr val="tx2">
                <a:lumMod val="40000"/>
                <a:lumOff val="60000"/>
              </a:schemeClr>
            </a:solidFill>
            <a:ln>
              <a:solidFill>
                <a:schemeClr val="tx2">
                  <a:lumMod val="40000"/>
                  <a:lumOff val="60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Bilan_élèves!$R$883</c:f>
              <c:numCache>
                <c:formatCode>0</c:formatCode>
                <c:ptCount val="1"/>
                <c:pt idx="0">
                  <c:v>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55634840"/>
        <c:axId val="455635232"/>
      </c:barChart>
      <c:catAx>
        <c:axId val="455634840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55635232"/>
        <c:crosses val="autoZero"/>
        <c:auto val="1"/>
        <c:lblAlgn val="ctr"/>
        <c:lblOffset val="100"/>
        <c:noMultiLvlLbl val="0"/>
      </c:catAx>
      <c:valAx>
        <c:axId val="455635232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4556348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tx1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Bilan_élèves!$T$884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Bilan_élèves!$U$884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55637192"/>
        <c:axId val="455648168"/>
      </c:barChart>
      <c:catAx>
        <c:axId val="455637192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55648168"/>
        <c:crosses val="autoZero"/>
        <c:auto val="1"/>
        <c:lblAlgn val="ctr"/>
        <c:lblOffset val="100"/>
        <c:noMultiLvlLbl val="0"/>
      </c:catAx>
      <c:valAx>
        <c:axId val="455648168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4556371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3">
                  <a:lumMod val="75000"/>
                </a:schemeClr>
              </a:solidFill>
              <a:ln>
                <a:solidFill>
                  <a:schemeClr val="accent3">
                    <a:lumMod val="75000"/>
                  </a:schemeClr>
                </a:solidFill>
              </a:ln>
              <a:effectLst/>
            </c:spPr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Bilan_élèves!$Q$884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solidFill>
              <a:schemeClr val="accent1">
                <a:lumMod val="60000"/>
                <a:lumOff val="40000"/>
              </a:schemeClr>
            </a:solidFill>
            <a:ln>
              <a:solidFill>
                <a:schemeClr val="accent1">
                  <a:lumMod val="60000"/>
                  <a:lumOff val="40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Bilan_élèves!$R$884</c:f>
              <c:numCache>
                <c:formatCode>0</c:formatCode>
                <c:ptCount val="1"/>
                <c:pt idx="0">
                  <c:v>12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55644248"/>
        <c:axId val="455646208"/>
      </c:barChart>
      <c:catAx>
        <c:axId val="45564424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55646208"/>
        <c:crosses val="autoZero"/>
        <c:auto val="1"/>
        <c:lblAlgn val="ctr"/>
        <c:lblOffset val="100"/>
        <c:noMultiLvlLbl val="0"/>
      </c:catAx>
      <c:valAx>
        <c:axId val="455646208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4556442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tx1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Bilan_élèves!$T$885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Bilan_élèves!$U$885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55654832"/>
        <c:axId val="455643856"/>
      </c:barChart>
      <c:catAx>
        <c:axId val="455654832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55643856"/>
        <c:crosses val="autoZero"/>
        <c:auto val="1"/>
        <c:lblAlgn val="ctr"/>
        <c:lblOffset val="100"/>
        <c:noMultiLvlLbl val="0"/>
      </c:catAx>
      <c:valAx>
        <c:axId val="455643856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4556548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accent3">
                <a:lumMod val="75000"/>
              </a:schemeClr>
            </a:solidFill>
            <a:ln>
              <a:solidFill>
                <a:schemeClr val="accent3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Bilan_élèves!$Q$885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solidFill>
              <a:schemeClr val="accent1">
                <a:lumMod val="60000"/>
                <a:lumOff val="40000"/>
              </a:schemeClr>
            </a:solidFill>
            <a:ln>
              <a:solidFill>
                <a:schemeClr val="accent1">
                  <a:lumMod val="60000"/>
                  <a:lumOff val="40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Bilan_élèves!$R$885</c:f>
              <c:numCache>
                <c:formatCode>0</c:formatCode>
                <c:ptCount val="1"/>
                <c:pt idx="0">
                  <c:v>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55651304"/>
        <c:axId val="455652480"/>
      </c:barChart>
      <c:catAx>
        <c:axId val="455651304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55652480"/>
        <c:crosses val="autoZero"/>
        <c:auto val="1"/>
        <c:lblAlgn val="ctr"/>
        <c:lblOffset val="100"/>
        <c:noMultiLvlLbl val="0"/>
      </c:catAx>
      <c:valAx>
        <c:axId val="455652480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4556513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Bilan_élèves!$T$30</c:f>
              <c:numCache>
                <c:formatCode>0</c:formatCode>
                <c:ptCount val="1"/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Bilan_élèves!$U$30</c:f>
              <c:numCache>
                <c:formatCode>0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55655224"/>
        <c:axId val="455650520"/>
      </c:barChart>
      <c:catAx>
        <c:axId val="455655224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55650520"/>
        <c:crosses val="autoZero"/>
        <c:auto val="1"/>
        <c:lblAlgn val="ctr"/>
        <c:lblOffset val="100"/>
        <c:noMultiLvlLbl val="0"/>
      </c:catAx>
      <c:valAx>
        <c:axId val="455650520"/>
        <c:scaling>
          <c:orientation val="minMax"/>
          <c:max val="8"/>
        </c:scaling>
        <c:delete val="1"/>
        <c:axPos val="b"/>
        <c:numFmt formatCode="0" sourceLinked="1"/>
        <c:majorTickMark val="none"/>
        <c:minorTickMark val="none"/>
        <c:tickLblPos val="nextTo"/>
        <c:crossAx val="455655224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Bilan_élèves!$T$30</c:f>
              <c:numCache>
                <c:formatCode>0</c:formatCode>
                <c:ptCount val="1"/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Bilan_élèves!$U$30</c:f>
              <c:numCache>
                <c:formatCode>0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55647776"/>
        <c:axId val="455650128"/>
      </c:barChart>
      <c:catAx>
        <c:axId val="455647776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55650128"/>
        <c:crosses val="autoZero"/>
        <c:auto val="1"/>
        <c:lblAlgn val="ctr"/>
        <c:lblOffset val="100"/>
        <c:noMultiLvlLbl val="0"/>
      </c:catAx>
      <c:valAx>
        <c:axId val="455650128"/>
        <c:scaling>
          <c:orientation val="minMax"/>
          <c:max val="8"/>
        </c:scaling>
        <c:delete val="1"/>
        <c:axPos val="b"/>
        <c:numFmt formatCode="0" sourceLinked="1"/>
        <c:majorTickMark val="none"/>
        <c:minorTickMark val="none"/>
        <c:tickLblPos val="nextTo"/>
        <c:crossAx val="455647776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Bilan_élèves!$T$30</c:f>
              <c:numCache>
                <c:formatCode>0</c:formatCode>
                <c:ptCount val="1"/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Bilan_élèves!$U$30</c:f>
              <c:numCache>
                <c:formatCode>0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55648560"/>
        <c:axId val="455654440"/>
      </c:barChart>
      <c:catAx>
        <c:axId val="455648560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55654440"/>
        <c:crosses val="autoZero"/>
        <c:auto val="1"/>
        <c:lblAlgn val="ctr"/>
        <c:lblOffset val="100"/>
        <c:noMultiLvlLbl val="0"/>
      </c:catAx>
      <c:valAx>
        <c:axId val="455654440"/>
        <c:scaling>
          <c:orientation val="minMax"/>
          <c:max val="8"/>
        </c:scaling>
        <c:delete val="1"/>
        <c:axPos val="b"/>
        <c:numFmt formatCode="0" sourceLinked="1"/>
        <c:majorTickMark val="none"/>
        <c:minorTickMark val="none"/>
        <c:tickLblPos val="nextTo"/>
        <c:crossAx val="455648560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Bilan_élèves!$T$30</c:f>
              <c:numCache>
                <c:formatCode>0</c:formatCode>
                <c:ptCount val="1"/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Bilan_élèves!$U$30</c:f>
              <c:numCache>
                <c:formatCode>0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55651696"/>
        <c:axId val="455645816"/>
      </c:barChart>
      <c:catAx>
        <c:axId val="455651696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55645816"/>
        <c:crosses val="autoZero"/>
        <c:auto val="1"/>
        <c:lblAlgn val="ctr"/>
        <c:lblOffset val="100"/>
        <c:noMultiLvlLbl val="0"/>
      </c:catAx>
      <c:valAx>
        <c:axId val="455645816"/>
        <c:scaling>
          <c:orientation val="minMax"/>
          <c:max val="8"/>
        </c:scaling>
        <c:delete val="1"/>
        <c:axPos val="b"/>
        <c:numFmt formatCode="0" sourceLinked="1"/>
        <c:majorTickMark val="none"/>
        <c:minorTickMark val="none"/>
        <c:tickLblPos val="nextTo"/>
        <c:crossAx val="455651696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Bilan_élèves!$T$30</c:f>
              <c:numCache>
                <c:formatCode>0</c:formatCode>
                <c:ptCount val="1"/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Bilan_élèves!$U$30</c:f>
              <c:numCache>
                <c:formatCode>0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55646600"/>
        <c:axId val="455649344"/>
      </c:barChart>
      <c:catAx>
        <c:axId val="455646600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55649344"/>
        <c:crosses val="autoZero"/>
        <c:auto val="1"/>
        <c:lblAlgn val="ctr"/>
        <c:lblOffset val="100"/>
        <c:noMultiLvlLbl val="0"/>
      </c:catAx>
      <c:valAx>
        <c:axId val="455649344"/>
        <c:scaling>
          <c:orientation val="minMax"/>
          <c:max val="8"/>
        </c:scaling>
        <c:delete val="1"/>
        <c:axPos val="b"/>
        <c:numFmt formatCode="0" sourceLinked="1"/>
        <c:majorTickMark val="none"/>
        <c:minorTickMark val="none"/>
        <c:tickLblPos val="nextTo"/>
        <c:crossAx val="455646600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3">
                  <a:lumMod val="75000"/>
                </a:schemeClr>
              </a:solidFill>
              <a:ln>
                <a:solidFill>
                  <a:schemeClr val="accent3">
                    <a:lumMod val="75000"/>
                  </a:schemeClr>
                </a:solidFill>
              </a:ln>
              <a:effectLst/>
            </c:spPr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Bilan_élèves!$Q$64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solidFill>
              <a:schemeClr val="accent1">
                <a:lumMod val="60000"/>
                <a:lumOff val="40000"/>
              </a:schemeClr>
            </a:solidFill>
            <a:ln>
              <a:solidFill>
                <a:schemeClr val="accent1">
                  <a:lumMod val="60000"/>
                  <a:lumOff val="40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Bilan_élèves!$R$64</c:f>
              <c:numCache>
                <c:formatCode>0</c:formatCode>
                <c:ptCount val="1"/>
                <c:pt idx="0">
                  <c:v>12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40695336"/>
        <c:axId val="440695728"/>
      </c:barChart>
      <c:catAx>
        <c:axId val="440695336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40695728"/>
        <c:crosses val="autoZero"/>
        <c:auto val="1"/>
        <c:lblAlgn val="ctr"/>
        <c:lblOffset val="100"/>
        <c:noMultiLvlLbl val="0"/>
      </c:catAx>
      <c:valAx>
        <c:axId val="440695728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4406953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tx1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Bilan_élèves!$T$891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Bilan_élèves!$U$891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55647384"/>
        <c:axId val="455649736"/>
      </c:barChart>
      <c:catAx>
        <c:axId val="455647384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55649736"/>
        <c:crosses val="autoZero"/>
        <c:auto val="1"/>
        <c:lblAlgn val="ctr"/>
        <c:lblOffset val="100"/>
        <c:noMultiLvlLbl val="0"/>
      </c:catAx>
      <c:valAx>
        <c:axId val="455649736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4556473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accent3">
                <a:lumMod val="75000"/>
              </a:schemeClr>
            </a:solidFill>
            <a:ln>
              <a:solidFill>
                <a:schemeClr val="accent3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Bilan_élèves!$Q$891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solidFill>
              <a:schemeClr val="accent1">
                <a:lumMod val="60000"/>
                <a:lumOff val="40000"/>
              </a:schemeClr>
            </a:solidFill>
            <a:ln>
              <a:solidFill>
                <a:schemeClr val="accent1">
                  <a:lumMod val="60000"/>
                  <a:lumOff val="40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Bilan_élèves!$R$891</c:f>
              <c:numCache>
                <c:formatCode>0</c:formatCode>
                <c:ptCount val="1"/>
                <c:pt idx="0">
                  <c:v>25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55650912"/>
        <c:axId val="455653264"/>
      </c:barChart>
      <c:catAx>
        <c:axId val="455650912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55653264"/>
        <c:crosses val="autoZero"/>
        <c:auto val="1"/>
        <c:lblAlgn val="ctr"/>
        <c:lblOffset val="100"/>
        <c:noMultiLvlLbl val="0"/>
      </c:catAx>
      <c:valAx>
        <c:axId val="455653264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4556509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1"/>
          <c:order val="0"/>
          <c:spPr>
            <a:noFill/>
            <a:ln>
              <a:noFill/>
            </a:ln>
            <a:effectLst/>
          </c:spPr>
          <c:invertIfNegative val="0"/>
          <c:val>
            <c:numRef>
              <c:f>Bilan_élèves!$U$23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55661888"/>
        <c:axId val="455657184"/>
      </c:barChart>
      <c:catAx>
        <c:axId val="45566188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55657184"/>
        <c:crosses val="autoZero"/>
        <c:auto val="1"/>
        <c:lblAlgn val="ctr"/>
        <c:lblOffset val="100"/>
        <c:noMultiLvlLbl val="0"/>
      </c:catAx>
      <c:valAx>
        <c:axId val="455657184"/>
        <c:scaling>
          <c:orientation val="minMax"/>
          <c:max val="24"/>
          <c:min val="0"/>
        </c:scaling>
        <c:delete val="1"/>
        <c:axPos val="b"/>
        <c:numFmt formatCode="0" sourceLinked="1"/>
        <c:majorTickMark val="none"/>
        <c:minorTickMark val="none"/>
        <c:tickLblPos val="nextTo"/>
        <c:crossAx val="4556618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1"/>
          <c:order val="0"/>
          <c:spPr>
            <a:solidFill>
              <a:schemeClr val="accent1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</c:dPt>
          <c:val>
            <c:numRef>
              <c:f>Bilan_élèves!$U$22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55663064"/>
        <c:axId val="455658752"/>
      </c:barChart>
      <c:catAx>
        <c:axId val="455663064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55658752"/>
        <c:crosses val="autoZero"/>
        <c:auto val="1"/>
        <c:lblAlgn val="ctr"/>
        <c:lblOffset val="100"/>
        <c:noMultiLvlLbl val="0"/>
      </c:catAx>
      <c:valAx>
        <c:axId val="455658752"/>
        <c:scaling>
          <c:orientation val="minMax"/>
          <c:max val="11"/>
          <c:min val="0"/>
        </c:scaling>
        <c:delete val="1"/>
        <c:axPos val="b"/>
        <c:numFmt formatCode="0" sourceLinked="1"/>
        <c:majorTickMark val="none"/>
        <c:minorTickMark val="none"/>
        <c:tickLblPos val="nextTo"/>
        <c:crossAx val="4556630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55665808"/>
        <c:axId val="455660712"/>
      </c:barChart>
      <c:catAx>
        <c:axId val="4556658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55660712"/>
        <c:crosses val="autoZero"/>
        <c:auto val="1"/>
        <c:lblAlgn val="ctr"/>
        <c:lblOffset val="100"/>
        <c:noMultiLvlLbl val="0"/>
      </c:catAx>
      <c:valAx>
        <c:axId val="455660712"/>
        <c:scaling>
          <c:orientation val="minMax"/>
          <c:max val="24"/>
          <c:min val="0"/>
        </c:scaling>
        <c:delete val="1"/>
        <c:axPos val="b"/>
        <c:numFmt formatCode="0" sourceLinked="1"/>
        <c:majorTickMark val="none"/>
        <c:minorTickMark val="none"/>
        <c:tickLblPos val="nextTo"/>
        <c:crossAx val="4556658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55657968"/>
        <c:axId val="455659928"/>
      </c:barChart>
      <c:catAx>
        <c:axId val="45565796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55659928"/>
        <c:crosses val="autoZero"/>
        <c:auto val="1"/>
        <c:lblAlgn val="ctr"/>
        <c:lblOffset val="100"/>
        <c:noMultiLvlLbl val="0"/>
      </c:catAx>
      <c:valAx>
        <c:axId val="455659928"/>
        <c:scaling>
          <c:orientation val="minMax"/>
          <c:max val="20"/>
          <c:min val="0"/>
        </c:scaling>
        <c:delete val="1"/>
        <c:axPos val="b"/>
        <c:numFmt formatCode="0" sourceLinked="1"/>
        <c:majorTickMark val="none"/>
        <c:minorTickMark val="none"/>
        <c:tickLblPos val="nextTo"/>
        <c:crossAx val="4556579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535714285714286E-2"/>
          <c:y val="0.19402777777777777"/>
          <c:w val="0.8891269841269841"/>
          <c:h val="0.6119444444444444"/>
        </c:manualLayout>
      </c:layout>
      <c:barChart>
        <c:barDir val="bar"/>
        <c:grouping val="percentStacked"/>
        <c:varyColors val="0"/>
        <c:ser>
          <c:idx val="0"/>
          <c:order val="0"/>
          <c:spPr>
            <a:solidFill>
              <a:schemeClr val="tx1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Bilan_élèves!$T$924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Bilan_élèves!$U$924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55661496"/>
        <c:axId val="455662280"/>
      </c:barChart>
      <c:catAx>
        <c:axId val="455661496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55662280"/>
        <c:crosses val="autoZero"/>
        <c:auto val="1"/>
        <c:lblAlgn val="ctr"/>
        <c:lblOffset val="100"/>
        <c:noMultiLvlLbl val="0"/>
      </c:catAx>
      <c:valAx>
        <c:axId val="455662280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4556614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accent3">
                <a:lumMod val="75000"/>
              </a:schemeClr>
            </a:solidFill>
            <a:ln>
              <a:solidFill>
                <a:schemeClr val="accent3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Bilan_élèves!$Q$924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solidFill>
              <a:schemeClr val="tx2">
                <a:lumMod val="40000"/>
                <a:lumOff val="60000"/>
              </a:schemeClr>
            </a:solidFill>
            <a:ln>
              <a:solidFill>
                <a:schemeClr val="tx2">
                  <a:lumMod val="40000"/>
                  <a:lumOff val="60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Bilan_élèves!$R$924</c:f>
              <c:numCache>
                <c:formatCode>0</c:formatCode>
                <c:ptCount val="1"/>
                <c:pt idx="0">
                  <c:v>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55667768"/>
        <c:axId val="455666200"/>
      </c:barChart>
      <c:catAx>
        <c:axId val="45566776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55666200"/>
        <c:crosses val="autoZero"/>
        <c:auto val="1"/>
        <c:lblAlgn val="ctr"/>
        <c:lblOffset val="100"/>
        <c:noMultiLvlLbl val="0"/>
      </c:catAx>
      <c:valAx>
        <c:axId val="455666200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4556677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tx1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Bilan_élèves!$T$925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Bilan_élèves!$U$925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55659144"/>
        <c:axId val="455658360"/>
      </c:barChart>
      <c:catAx>
        <c:axId val="455659144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55658360"/>
        <c:crosses val="autoZero"/>
        <c:auto val="1"/>
        <c:lblAlgn val="ctr"/>
        <c:lblOffset val="100"/>
        <c:noMultiLvlLbl val="0"/>
      </c:catAx>
      <c:valAx>
        <c:axId val="455658360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4556591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3">
                  <a:lumMod val="75000"/>
                </a:schemeClr>
              </a:solidFill>
              <a:ln>
                <a:solidFill>
                  <a:schemeClr val="accent3">
                    <a:lumMod val="75000"/>
                  </a:schemeClr>
                </a:solidFill>
              </a:ln>
              <a:effectLst/>
            </c:spPr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Bilan_élèves!$Q$925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solidFill>
              <a:schemeClr val="accent1">
                <a:lumMod val="60000"/>
                <a:lumOff val="40000"/>
              </a:schemeClr>
            </a:solidFill>
            <a:ln>
              <a:solidFill>
                <a:schemeClr val="accent1">
                  <a:lumMod val="60000"/>
                  <a:lumOff val="40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Bilan_élèves!$R$925</c:f>
              <c:numCache>
                <c:formatCode>0</c:formatCode>
                <c:ptCount val="1"/>
                <c:pt idx="0">
                  <c:v>12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55664240"/>
        <c:axId val="455657576"/>
      </c:barChart>
      <c:catAx>
        <c:axId val="455664240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55657576"/>
        <c:crosses val="autoZero"/>
        <c:auto val="1"/>
        <c:lblAlgn val="ctr"/>
        <c:lblOffset val="100"/>
        <c:noMultiLvlLbl val="0"/>
      </c:catAx>
      <c:valAx>
        <c:axId val="455657576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4556642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tx1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Bilan_élèves!$T$65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Bilan_élèves!$U$65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41386992"/>
        <c:axId val="441388560"/>
      </c:barChart>
      <c:catAx>
        <c:axId val="441386992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41388560"/>
        <c:crosses val="autoZero"/>
        <c:auto val="1"/>
        <c:lblAlgn val="ctr"/>
        <c:lblOffset val="100"/>
        <c:noMultiLvlLbl val="0"/>
      </c:catAx>
      <c:valAx>
        <c:axId val="441388560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4413869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tx1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Bilan_élèves!$T$926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Bilan_élèves!$U$926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55667376"/>
        <c:axId val="455664632"/>
      </c:barChart>
      <c:catAx>
        <c:axId val="455667376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55664632"/>
        <c:crosses val="autoZero"/>
        <c:auto val="1"/>
        <c:lblAlgn val="ctr"/>
        <c:lblOffset val="100"/>
        <c:noMultiLvlLbl val="0"/>
      </c:catAx>
      <c:valAx>
        <c:axId val="455664632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4556673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accent3">
                <a:lumMod val="75000"/>
              </a:schemeClr>
            </a:solidFill>
            <a:ln>
              <a:solidFill>
                <a:schemeClr val="accent3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Bilan_élèves!$Q$926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solidFill>
              <a:schemeClr val="accent1">
                <a:lumMod val="60000"/>
                <a:lumOff val="40000"/>
              </a:schemeClr>
            </a:solidFill>
            <a:ln>
              <a:solidFill>
                <a:schemeClr val="accent1">
                  <a:lumMod val="60000"/>
                  <a:lumOff val="40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Bilan_élèves!$R$926</c:f>
              <c:numCache>
                <c:formatCode>0</c:formatCode>
                <c:ptCount val="1"/>
                <c:pt idx="0">
                  <c:v>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55665024"/>
        <c:axId val="455666984"/>
      </c:barChart>
      <c:catAx>
        <c:axId val="455665024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55666984"/>
        <c:crosses val="autoZero"/>
        <c:auto val="1"/>
        <c:lblAlgn val="ctr"/>
        <c:lblOffset val="100"/>
        <c:noMultiLvlLbl val="0"/>
      </c:catAx>
      <c:valAx>
        <c:axId val="455666984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4556650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Bilan_élèves!$T$30</c:f>
              <c:numCache>
                <c:formatCode>0</c:formatCode>
                <c:ptCount val="1"/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Bilan_élèves!$U$30</c:f>
              <c:numCache>
                <c:formatCode>0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55656400"/>
        <c:axId val="455656792"/>
      </c:barChart>
      <c:catAx>
        <c:axId val="455656400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55656792"/>
        <c:crosses val="autoZero"/>
        <c:auto val="1"/>
        <c:lblAlgn val="ctr"/>
        <c:lblOffset val="100"/>
        <c:noMultiLvlLbl val="0"/>
      </c:catAx>
      <c:valAx>
        <c:axId val="455656792"/>
        <c:scaling>
          <c:orientation val="minMax"/>
          <c:max val="8"/>
        </c:scaling>
        <c:delete val="1"/>
        <c:axPos val="b"/>
        <c:numFmt formatCode="0" sourceLinked="1"/>
        <c:majorTickMark val="none"/>
        <c:minorTickMark val="none"/>
        <c:tickLblPos val="nextTo"/>
        <c:crossAx val="455656400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Bilan_élèves!$T$30</c:f>
              <c:numCache>
                <c:formatCode>0</c:formatCode>
                <c:ptCount val="1"/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Bilan_élèves!$U$30</c:f>
              <c:numCache>
                <c:formatCode>0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55672864"/>
        <c:axId val="455677568"/>
      </c:barChart>
      <c:catAx>
        <c:axId val="455672864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55677568"/>
        <c:crosses val="autoZero"/>
        <c:auto val="1"/>
        <c:lblAlgn val="ctr"/>
        <c:lblOffset val="100"/>
        <c:noMultiLvlLbl val="0"/>
      </c:catAx>
      <c:valAx>
        <c:axId val="455677568"/>
        <c:scaling>
          <c:orientation val="minMax"/>
          <c:max val="8"/>
        </c:scaling>
        <c:delete val="1"/>
        <c:axPos val="b"/>
        <c:numFmt formatCode="0" sourceLinked="1"/>
        <c:majorTickMark val="none"/>
        <c:minorTickMark val="none"/>
        <c:tickLblPos val="nextTo"/>
        <c:crossAx val="455672864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Bilan_élèves!$T$30</c:f>
              <c:numCache>
                <c:formatCode>0</c:formatCode>
                <c:ptCount val="1"/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Bilan_élèves!$U$30</c:f>
              <c:numCache>
                <c:formatCode>0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55679920"/>
        <c:axId val="455668552"/>
      </c:barChart>
      <c:catAx>
        <c:axId val="455679920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55668552"/>
        <c:crosses val="autoZero"/>
        <c:auto val="1"/>
        <c:lblAlgn val="ctr"/>
        <c:lblOffset val="100"/>
        <c:noMultiLvlLbl val="0"/>
      </c:catAx>
      <c:valAx>
        <c:axId val="455668552"/>
        <c:scaling>
          <c:orientation val="minMax"/>
          <c:max val="8"/>
        </c:scaling>
        <c:delete val="1"/>
        <c:axPos val="b"/>
        <c:numFmt formatCode="0" sourceLinked="1"/>
        <c:majorTickMark val="none"/>
        <c:minorTickMark val="none"/>
        <c:tickLblPos val="nextTo"/>
        <c:crossAx val="455679920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Bilan_élèves!$T$30</c:f>
              <c:numCache>
                <c:formatCode>0</c:formatCode>
                <c:ptCount val="1"/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Bilan_élèves!$U$30</c:f>
              <c:numCache>
                <c:formatCode>0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55679136"/>
        <c:axId val="455680704"/>
      </c:barChart>
      <c:catAx>
        <c:axId val="455679136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55680704"/>
        <c:crosses val="autoZero"/>
        <c:auto val="1"/>
        <c:lblAlgn val="ctr"/>
        <c:lblOffset val="100"/>
        <c:noMultiLvlLbl val="0"/>
      </c:catAx>
      <c:valAx>
        <c:axId val="455680704"/>
        <c:scaling>
          <c:orientation val="minMax"/>
          <c:max val="8"/>
        </c:scaling>
        <c:delete val="1"/>
        <c:axPos val="b"/>
        <c:numFmt formatCode="0" sourceLinked="1"/>
        <c:majorTickMark val="none"/>
        <c:minorTickMark val="none"/>
        <c:tickLblPos val="nextTo"/>
        <c:crossAx val="455679136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Bilan_élèves!$T$30</c:f>
              <c:numCache>
                <c:formatCode>0</c:formatCode>
                <c:ptCount val="1"/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Bilan_élèves!$U$30</c:f>
              <c:numCache>
                <c:formatCode>0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55670512"/>
        <c:axId val="455675608"/>
      </c:barChart>
      <c:catAx>
        <c:axId val="455670512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55675608"/>
        <c:crosses val="autoZero"/>
        <c:auto val="1"/>
        <c:lblAlgn val="ctr"/>
        <c:lblOffset val="100"/>
        <c:noMultiLvlLbl val="0"/>
      </c:catAx>
      <c:valAx>
        <c:axId val="455675608"/>
        <c:scaling>
          <c:orientation val="minMax"/>
          <c:max val="8"/>
        </c:scaling>
        <c:delete val="1"/>
        <c:axPos val="b"/>
        <c:numFmt formatCode="0" sourceLinked="1"/>
        <c:majorTickMark val="none"/>
        <c:minorTickMark val="none"/>
        <c:tickLblPos val="nextTo"/>
        <c:crossAx val="455670512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tx1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Bilan_élèves!$T$932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Bilan_élèves!$U$932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55679528"/>
        <c:axId val="455674432"/>
      </c:barChart>
      <c:catAx>
        <c:axId val="45567952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55674432"/>
        <c:crosses val="autoZero"/>
        <c:auto val="1"/>
        <c:lblAlgn val="ctr"/>
        <c:lblOffset val="100"/>
        <c:noMultiLvlLbl val="0"/>
      </c:catAx>
      <c:valAx>
        <c:axId val="455674432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4556795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accent3">
                <a:lumMod val="75000"/>
              </a:schemeClr>
            </a:solidFill>
            <a:ln>
              <a:solidFill>
                <a:schemeClr val="accent3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Bilan_élèves!$Q$932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solidFill>
              <a:schemeClr val="accent1">
                <a:lumMod val="60000"/>
                <a:lumOff val="40000"/>
              </a:schemeClr>
            </a:solidFill>
            <a:ln>
              <a:solidFill>
                <a:schemeClr val="accent1">
                  <a:lumMod val="60000"/>
                  <a:lumOff val="40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Bilan_élèves!$R$932</c:f>
              <c:numCache>
                <c:formatCode>0</c:formatCode>
                <c:ptCount val="1"/>
                <c:pt idx="0">
                  <c:v>25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55669336"/>
        <c:axId val="455669728"/>
      </c:barChart>
      <c:catAx>
        <c:axId val="455669336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55669728"/>
        <c:crosses val="autoZero"/>
        <c:auto val="1"/>
        <c:lblAlgn val="ctr"/>
        <c:lblOffset val="100"/>
        <c:noMultiLvlLbl val="0"/>
      </c:catAx>
      <c:valAx>
        <c:axId val="455669728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4556693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1"/>
          <c:order val="0"/>
          <c:spPr>
            <a:noFill/>
            <a:ln>
              <a:noFill/>
            </a:ln>
            <a:effectLst/>
          </c:spPr>
          <c:invertIfNegative val="0"/>
          <c:val>
            <c:numRef>
              <c:f>Bilan_élèves!$U$23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55675216"/>
        <c:axId val="455670904"/>
      </c:barChart>
      <c:catAx>
        <c:axId val="455675216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55670904"/>
        <c:crosses val="autoZero"/>
        <c:auto val="1"/>
        <c:lblAlgn val="ctr"/>
        <c:lblOffset val="100"/>
        <c:noMultiLvlLbl val="0"/>
      </c:catAx>
      <c:valAx>
        <c:axId val="455670904"/>
        <c:scaling>
          <c:orientation val="minMax"/>
          <c:max val="24"/>
          <c:min val="0"/>
        </c:scaling>
        <c:delete val="1"/>
        <c:axPos val="b"/>
        <c:numFmt formatCode="0" sourceLinked="1"/>
        <c:majorTickMark val="none"/>
        <c:minorTickMark val="none"/>
        <c:tickLblPos val="nextTo"/>
        <c:crossAx val="4556752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accent3">
                <a:lumMod val="75000"/>
              </a:schemeClr>
            </a:solidFill>
            <a:ln>
              <a:solidFill>
                <a:schemeClr val="accent3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Bilan_élèves!$Q$65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solidFill>
              <a:schemeClr val="accent1">
                <a:lumMod val="60000"/>
                <a:lumOff val="40000"/>
              </a:schemeClr>
            </a:solidFill>
            <a:ln>
              <a:solidFill>
                <a:schemeClr val="accent1">
                  <a:lumMod val="60000"/>
                  <a:lumOff val="40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Bilan_élèves!$R$65</c:f>
              <c:numCache>
                <c:formatCode>0</c:formatCode>
                <c:ptCount val="1"/>
                <c:pt idx="0">
                  <c:v>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41387776"/>
        <c:axId val="441394048"/>
      </c:barChart>
      <c:catAx>
        <c:axId val="441387776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41394048"/>
        <c:crosses val="autoZero"/>
        <c:auto val="1"/>
        <c:lblAlgn val="ctr"/>
        <c:lblOffset val="100"/>
        <c:noMultiLvlLbl val="0"/>
      </c:catAx>
      <c:valAx>
        <c:axId val="441394048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4413877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1"/>
          <c:order val="0"/>
          <c:spPr>
            <a:solidFill>
              <a:schemeClr val="accent1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</c:dPt>
          <c:val>
            <c:numRef>
              <c:f>Bilan_élèves!$U$22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55671688"/>
        <c:axId val="455672080"/>
      </c:barChart>
      <c:catAx>
        <c:axId val="45567168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55672080"/>
        <c:crosses val="autoZero"/>
        <c:auto val="1"/>
        <c:lblAlgn val="ctr"/>
        <c:lblOffset val="100"/>
        <c:noMultiLvlLbl val="0"/>
      </c:catAx>
      <c:valAx>
        <c:axId val="455672080"/>
        <c:scaling>
          <c:orientation val="minMax"/>
          <c:max val="11"/>
          <c:min val="0"/>
        </c:scaling>
        <c:delete val="1"/>
        <c:axPos val="b"/>
        <c:numFmt formatCode="0" sourceLinked="1"/>
        <c:majorTickMark val="none"/>
        <c:minorTickMark val="none"/>
        <c:tickLblPos val="nextTo"/>
        <c:crossAx val="4556716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55677176"/>
        <c:axId val="455673256"/>
      </c:barChart>
      <c:catAx>
        <c:axId val="455677176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55673256"/>
        <c:crosses val="autoZero"/>
        <c:auto val="1"/>
        <c:lblAlgn val="ctr"/>
        <c:lblOffset val="100"/>
        <c:noMultiLvlLbl val="0"/>
      </c:catAx>
      <c:valAx>
        <c:axId val="455673256"/>
        <c:scaling>
          <c:orientation val="minMax"/>
          <c:max val="24"/>
          <c:min val="0"/>
        </c:scaling>
        <c:delete val="1"/>
        <c:axPos val="b"/>
        <c:numFmt formatCode="0" sourceLinked="1"/>
        <c:majorTickMark val="none"/>
        <c:minorTickMark val="none"/>
        <c:tickLblPos val="nextTo"/>
        <c:crossAx val="4556771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55674040"/>
        <c:axId val="455676000"/>
      </c:barChart>
      <c:catAx>
        <c:axId val="455674040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55676000"/>
        <c:crosses val="autoZero"/>
        <c:auto val="1"/>
        <c:lblAlgn val="ctr"/>
        <c:lblOffset val="100"/>
        <c:noMultiLvlLbl val="0"/>
      </c:catAx>
      <c:valAx>
        <c:axId val="455676000"/>
        <c:scaling>
          <c:orientation val="minMax"/>
          <c:max val="20"/>
          <c:min val="0"/>
        </c:scaling>
        <c:delete val="1"/>
        <c:axPos val="b"/>
        <c:numFmt formatCode="0" sourceLinked="1"/>
        <c:majorTickMark val="none"/>
        <c:minorTickMark val="none"/>
        <c:tickLblPos val="nextTo"/>
        <c:crossAx val="4556740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535714285714286E-2"/>
          <c:y val="0.19402777777777777"/>
          <c:w val="0.8891269841269841"/>
          <c:h val="0.6119444444444444"/>
        </c:manualLayout>
      </c:layout>
      <c:barChart>
        <c:barDir val="bar"/>
        <c:grouping val="percentStacked"/>
        <c:varyColors val="0"/>
        <c:ser>
          <c:idx val="0"/>
          <c:order val="0"/>
          <c:spPr>
            <a:solidFill>
              <a:schemeClr val="tx1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Bilan_élèves!$T$965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Bilan_élèves!$U$965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55676784"/>
        <c:axId val="459463648"/>
      </c:barChart>
      <c:catAx>
        <c:axId val="455676784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59463648"/>
        <c:crosses val="autoZero"/>
        <c:auto val="1"/>
        <c:lblAlgn val="ctr"/>
        <c:lblOffset val="100"/>
        <c:noMultiLvlLbl val="0"/>
      </c:catAx>
      <c:valAx>
        <c:axId val="459463648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4556767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accent3">
                <a:lumMod val="75000"/>
              </a:schemeClr>
            </a:solidFill>
            <a:ln>
              <a:solidFill>
                <a:schemeClr val="accent3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Bilan_élèves!$Q$965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solidFill>
              <a:schemeClr val="tx2">
                <a:lumMod val="40000"/>
                <a:lumOff val="60000"/>
              </a:schemeClr>
            </a:solidFill>
            <a:ln>
              <a:solidFill>
                <a:schemeClr val="tx2">
                  <a:lumMod val="40000"/>
                  <a:lumOff val="60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Bilan_élèves!$R$965</c:f>
              <c:numCache>
                <c:formatCode>0</c:formatCode>
                <c:ptCount val="1"/>
                <c:pt idx="0">
                  <c:v>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59464824"/>
        <c:axId val="459468744"/>
      </c:barChart>
      <c:catAx>
        <c:axId val="459464824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59468744"/>
        <c:crosses val="autoZero"/>
        <c:auto val="1"/>
        <c:lblAlgn val="ctr"/>
        <c:lblOffset val="100"/>
        <c:noMultiLvlLbl val="0"/>
      </c:catAx>
      <c:valAx>
        <c:axId val="459468744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4594648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tx1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Bilan_élèves!$T$966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Bilan_élèves!$U$966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59465608"/>
        <c:axId val="459460512"/>
      </c:barChart>
      <c:catAx>
        <c:axId val="4594656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59460512"/>
        <c:crosses val="autoZero"/>
        <c:auto val="1"/>
        <c:lblAlgn val="ctr"/>
        <c:lblOffset val="100"/>
        <c:noMultiLvlLbl val="0"/>
      </c:catAx>
      <c:valAx>
        <c:axId val="459460512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4594656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3">
                  <a:lumMod val="75000"/>
                </a:schemeClr>
              </a:solidFill>
              <a:ln>
                <a:solidFill>
                  <a:schemeClr val="accent3">
                    <a:lumMod val="75000"/>
                  </a:schemeClr>
                </a:solidFill>
              </a:ln>
              <a:effectLst/>
            </c:spPr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Bilan_élèves!$Q$966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solidFill>
              <a:schemeClr val="accent1">
                <a:lumMod val="60000"/>
                <a:lumOff val="40000"/>
              </a:schemeClr>
            </a:solidFill>
            <a:ln>
              <a:solidFill>
                <a:schemeClr val="accent1">
                  <a:lumMod val="60000"/>
                  <a:lumOff val="40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Bilan_élèves!$R$966</c:f>
              <c:numCache>
                <c:formatCode>0</c:formatCode>
                <c:ptCount val="1"/>
                <c:pt idx="0">
                  <c:v>12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59461296"/>
        <c:axId val="459467960"/>
      </c:barChart>
      <c:catAx>
        <c:axId val="459461296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59467960"/>
        <c:crosses val="autoZero"/>
        <c:auto val="1"/>
        <c:lblAlgn val="ctr"/>
        <c:lblOffset val="100"/>
        <c:noMultiLvlLbl val="0"/>
      </c:catAx>
      <c:valAx>
        <c:axId val="459467960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4594612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tx1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Bilan_élèves!$T$967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Bilan_élèves!$U$967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59457376"/>
        <c:axId val="459467568"/>
      </c:barChart>
      <c:catAx>
        <c:axId val="459457376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59467568"/>
        <c:crosses val="autoZero"/>
        <c:auto val="1"/>
        <c:lblAlgn val="ctr"/>
        <c:lblOffset val="100"/>
        <c:noMultiLvlLbl val="0"/>
      </c:catAx>
      <c:valAx>
        <c:axId val="459467568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4594573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accent3">
                <a:lumMod val="75000"/>
              </a:schemeClr>
            </a:solidFill>
            <a:ln>
              <a:solidFill>
                <a:schemeClr val="accent3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Bilan_élèves!$Q$967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solidFill>
              <a:schemeClr val="accent1">
                <a:lumMod val="60000"/>
                <a:lumOff val="40000"/>
              </a:schemeClr>
            </a:solidFill>
            <a:ln>
              <a:solidFill>
                <a:schemeClr val="accent1">
                  <a:lumMod val="60000"/>
                  <a:lumOff val="40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Bilan_élèves!$R$967</c:f>
              <c:numCache>
                <c:formatCode>0</c:formatCode>
                <c:ptCount val="1"/>
                <c:pt idx="0">
                  <c:v>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59457768"/>
        <c:axId val="459468352"/>
      </c:barChart>
      <c:catAx>
        <c:axId val="45945776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59468352"/>
        <c:crosses val="autoZero"/>
        <c:auto val="1"/>
        <c:lblAlgn val="ctr"/>
        <c:lblOffset val="100"/>
        <c:noMultiLvlLbl val="0"/>
      </c:catAx>
      <c:valAx>
        <c:axId val="459468352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4594577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Bilan_élèves!$T$30</c:f>
              <c:numCache>
                <c:formatCode>0</c:formatCode>
                <c:ptCount val="1"/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Bilan_élèves!$U$30</c:f>
              <c:numCache>
                <c:formatCode>0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59456984"/>
        <c:axId val="459459336"/>
      </c:barChart>
      <c:catAx>
        <c:axId val="459456984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59459336"/>
        <c:crosses val="autoZero"/>
        <c:auto val="1"/>
        <c:lblAlgn val="ctr"/>
        <c:lblOffset val="100"/>
        <c:noMultiLvlLbl val="0"/>
      </c:catAx>
      <c:valAx>
        <c:axId val="459459336"/>
        <c:scaling>
          <c:orientation val="minMax"/>
          <c:max val="8"/>
        </c:scaling>
        <c:delete val="1"/>
        <c:axPos val="b"/>
        <c:numFmt formatCode="0" sourceLinked="1"/>
        <c:majorTickMark val="none"/>
        <c:minorTickMark val="none"/>
        <c:tickLblPos val="nextTo"/>
        <c:crossAx val="459456984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tx1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Bilan_élèves!$T$69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Bilan_élèves!$U$69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41386600"/>
        <c:axId val="441391304"/>
      </c:barChart>
      <c:catAx>
        <c:axId val="441386600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41391304"/>
        <c:crosses val="autoZero"/>
        <c:auto val="1"/>
        <c:lblAlgn val="ctr"/>
        <c:lblOffset val="100"/>
        <c:noMultiLvlLbl val="0"/>
      </c:catAx>
      <c:valAx>
        <c:axId val="441391304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4413866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Bilan_élèves!$T$30</c:f>
              <c:numCache>
                <c:formatCode>0</c:formatCode>
                <c:ptCount val="1"/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Bilan_élèves!$U$30</c:f>
              <c:numCache>
                <c:formatCode>0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59466000"/>
        <c:axId val="459466392"/>
      </c:barChart>
      <c:catAx>
        <c:axId val="459466000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59466392"/>
        <c:crosses val="autoZero"/>
        <c:auto val="1"/>
        <c:lblAlgn val="ctr"/>
        <c:lblOffset val="100"/>
        <c:noMultiLvlLbl val="0"/>
      </c:catAx>
      <c:valAx>
        <c:axId val="459466392"/>
        <c:scaling>
          <c:orientation val="minMax"/>
          <c:max val="8"/>
        </c:scaling>
        <c:delete val="1"/>
        <c:axPos val="b"/>
        <c:numFmt formatCode="0" sourceLinked="1"/>
        <c:majorTickMark val="none"/>
        <c:minorTickMark val="none"/>
        <c:tickLblPos val="nextTo"/>
        <c:crossAx val="459466000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Bilan_élèves!$T$30</c:f>
              <c:numCache>
                <c:formatCode>0</c:formatCode>
                <c:ptCount val="1"/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Bilan_élèves!$U$30</c:f>
              <c:numCache>
                <c:formatCode>0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59461688"/>
        <c:axId val="459466784"/>
      </c:barChart>
      <c:catAx>
        <c:axId val="45946168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59466784"/>
        <c:crosses val="autoZero"/>
        <c:auto val="1"/>
        <c:lblAlgn val="ctr"/>
        <c:lblOffset val="100"/>
        <c:noMultiLvlLbl val="0"/>
      </c:catAx>
      <c:valAx>
        <c:axId val="459466784"/>
        <c:scaling>
          <c:orientation val="minMax"/>
          <c:max val="8"/>
        </c:scaling>
        <c:delete val="1"/>
        <c:axPos val="b"/>
        <c:numFmt formatCode="0" sourceLinked="1"/>
        <c:majorTickMark val="none"/>
        <c:minorTickMark val="none"/>
        <c:tickLblPos val="nextTo"/>
        <c:crossAx val="459461688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Bilan_élèves!$T$30</c:f>
              <c:numCache>
                <c:formatCode>0</c:formatCode>
                <c:ptCount val="1"/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Bilan_élèves!$U$30</c:f>
              <c:numCache>
                <c:formatCode>0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59459728"/>
        <c:axId val="459462080"/>
      </c:barChart>
      <c:catAx>
        <c:axId val="45945972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59462080"/>
        <c:crosses val="autoZero"/>
        <c:auto val="1"/>
        <c:lblAlgn val="ctr"/>
        <c:lblOffset val="100"/>
        <c:noMultiLvlLbl val="0"/>
      </c:catAx>
      <c:valAx>
        <c:axId val="459462080"/>
        <c:scaling>
          <c:orientation val="minMax"/>
          <c:max val="8"/>
        </c:scaling>
        <c:delete val="1"/>
        <c:axPos val="b"/>
        <c:numFmt formatCode="0" sourceLinked="1"/>
        <c:majorTickMark val="none"/>
        <c:minorTickMark val="none"/>
        <c:tickLblPos val="nextTo"/>
        <c:crossAx val="459459728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Bilan_élèves!$T$30</c:f>
              <c:numCache>
                <c:formatCode>0</c:formatCode>
                <c:ptCount val="1"/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Bilan_élèves!$U$30</c:f>
              <c:numCache>
                <c:formatCode>0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59462472"/>
        <c:axId val="459462864"/>
      </c:barChart>
      <c:catAx>
        <c:axId val="459462472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59462864"/>
        <c:crosses val="autoZero"/>
        <c:auto val="1"/>
        <c:lblAlgn val="ctr"/>
        <c:lblOffset val="100"/>
        <c:noMultiLvlLbl val="0"/>
      </c:catAx>
      <c:valAx>
        <c:axId val="459462864"/>
        <c:scaling>
          <c:orientation val="minMax"/>
          <c:max val="8"/>
        </c:scaling>
        <c:delete val="1"/>
        <c:axPos val="b"/>
        <c:numFmt formatCode="0" sourceLinked="1"/>
        <c:majorTickMark val="none"/>
        <c:minorTickMark val="none"/>
        <c:tickLblPos val="nextTo"/>
        <c:crossAx val="459462472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tx1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Bilan_élèves!$T$973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Bilan_élèves!$U$973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59479720"/>
        <c:axId val="459471880"/>
      </c:barChart>
      <c:catAx>
        <c:axId val="459479720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59471880"/>
        <c:crosses val="autoZero"/>
        <c:auto val="1"/>
        <c:lblAlgn val="ctr"/>
        <c:lblOffset val="100"/>
        <c:noMultiLvlLbl val="0"/>
      </c:catAx>
      <c:valAx>
        <c:axId val="459471880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4594797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accent3">
                <a:lumMod val="75000"/>
              </a:schemeClr>
            </a:solidFill>
            <a:ln>
              <a:solidFill>
                <a:schemeClr val="accent3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Bilan_élèves!$Q$973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solidFill>
              <a:schemeClr val="accent1">
                <a:lumMod val="60000"/>
                <a:lumOff val="40000"/>
              </a:schemeClr>
            </a:solidFill>
            <a:ln>
              <a:solidFill>
                <a:schemeClr val="accent1">
                  <a:lumMod val="60000"/>
                  <a:lumOff val="40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Bilan_élèves!$R$973</c:f>
              <c:numCache>
                <c:formatCode>0</c:formatCode>
                <c:ptCount val="1"/>
                <c:pt idx="0">
                  <c:v>25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59473056"/>
        <c:axId val="459476192"/>
      </c:barChart>
      <c:catAx>
        <c:axId val="459473056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59476192"/>
        <c:crosses val="autoZero"/>
        <c:auto val="1"/>
        <c:lblAlgn val="ctr"/>
        <c:lblOffset val="100"/>
        <c:noMultiLvlLbl val="0"/>
      </c:catAx>
      <c:valAx>
        <c:axId val="459476192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4594730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1"/>
          <c:order val="0"/>
          <c:spPr>
            <a:noFill/>
            <a:ln>
              <a:noFill/>
            </a:ln>
            <a:effectLst/>
          </c:spPr>
          <c:invertIfNegative val="0"/>
          <c:val>
            <c:numRef>
              <c:f>Bilan_élèves!$U$23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59481288"/>
        <c:axId val="459472664"/>
      </c:barChart>
      <c:catAx>
        <c:axId val="45948128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59472664"/>
        <c:crosses val="autoZero"/>
        <c:auto val="1"/>
        <c:lblAlgn val="ctr"/>
        <c:lblOffset val="100"/>
        <c:noMultiLvlLbl val="0"/>
      </c:catAx>
      <c:valAx>
        <c:axId val="459472664"/>
        <c:scaling>
          <c:orientation val="minMax"/>
          <c:max val="24"/>
          <c:min val="0"/>
        </c:scaling>
        <c:delete val="1"/>
        <c:axPos val="b"/>
        <c:numFmt formatCode="0" sourceLinked="1"/>
        <c:majorTickMark val="none"/>
        <c:minorTickMark val="none"/>
        <c:tickLblPos val="nextTo"/>
        <c:crossAx val="4594812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1"/>
          <c:order val="0"/>
          <c:spPr>
            <a:solidFill>
              <a:schemeClr val="accent1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</c:dPt>
          <c:val>
            <c:numRef>
              <c:f>Bilan_élèves!$U$22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59480112"/>
        <c:axId val="459473448"/>
      </c:barChart>
      <c:catAx>
        <c:axId val="459480112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59473448"/>
        <c:crosses val="autoZero"/>
        <c:auto val="1"/>
        <c:lblAlgn val="ctr"/>
        <c:lblOffset val="100"/>
        <c:noMultiLvlLbl val="0"/>
      </c:catAx>
      <c:valAx>
        <c:axId val="459473448"/>
        <c:scaling>
          <c:orientation val="minMax"/>
          <c:max val="11"/>
          <c:min val="0"/>
        </c:scaling>
        <c:delete val="1"/>
        <c:axPos val="b"/>
        <c:numFmt formatCode="0" sourceLinked="1"/>
        <c:majorTickMark val="none"/>
        <c:minorTickMark val="none"/>
        <c:tickLblPos val="nextTo"/>
        <c:crossAx val="4594801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59469920"/>
        <c:axId val="459480504"/>
      </c:barChart>
      <c:catAx>
        <c:axId val="459469920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59480504"/>
        <c:crosses val="autoZero"/>
        <c:auto val="1"/>
        <c:lblAlgn val="ctr"/>
        <c:lblOffset val="100"/>
        <c:noMultiLvlLbl val="0"/>
      </c:catAx>
      <c:valAx>
        <c:axId val="459480504"/>
        <c:scaling>
          <c:orientation val="minMax"/>
          <c:max val="24"/>
          <c:min val="0"/>
        </c:scaling>
        <c:delete val="1"/>
        <c:axPos val="b"/>
        <c:numFmt formatCode="0" sourceLinked="1"/>
        <c:majorTickMark val="none"/>
        <c:minorTickMark val="none"/>
        <c:tickLblPos val="nextTo"/>
        <c:crossAx val="4594699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59476584"/>
        <c:axId val="459478936"/>
      </c:barChart>
      <c:catAx>
        <c:axId val="459476584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59478936"/>
        <c:crosses val="autoZero"/>
        <c:auto val="1"/>
        <c:lblAlgn val="ctr"/>
        <c:lblOffset val="100"/>
        <c:noMultiLvlLbl val="0"/>
      </c:catAx>
      <c:valAx>
        <c:axId val="459478936"/>
        <c:scaling>
          <c:orientation val="minMax"/>
          <c:max val="20"/>
          <c:min val="0"/>
        </c:scaling>
        <c:delete val="1"/>
        <c:axPos val="b"/>
        <c:numFmt formatCode="0" sourceLinked="1"/>
        <c:majorTickMark val="none"/>
        <c:minorTickMark val="none"/>
        <c:tickLblPos val="nextTo"/>
        <c:crossAx val="4594765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accent3">
                <a:lumMod val="75000"/>
              </a:schemeClr>
            </a:solidFill>
            <a:ln>
              <a:solidFill>
                <a:schemeClr val="accent3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Bilan_élèves!$Q$69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solidFill>
              <a:schemeClr val="accent1">
                <a:lumMod val="60000"/>
                <a:lumOff val="40000"/>
              </a:schemeClr>
            </a:solidFill>
            <a:ln>
              <a:solidFill>
                <a:schemeClr val="accent1">
                  <a:lumMod val="60000"/>
                  <a:lumOff val="40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Bilan_élèves!$R$69</c:f>
              <c:numCache>
                <c:formatCode>0</c:formatCode>
                <c:ptCount val="1"/>
                <c:pt idx="0">
                  <c:v>25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41388168"/>
        <c:axId val="441389344"/>
      </c:barChart>
      <c:catAx>
        <c:axId val="44138816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41389344"/>
        <c:crosses val="autoZero"/>
        <c:auto val="1"/>
        <c:lblAlgn val="ctr"/>
        <c:lblOffset val="100"/>
        <c:noMultiLvlLbl val="0"/>
      </c:catAx>
      <c:valAx>
        <c:axId val="441389344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4413881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535714285714286E-2"/>
          <c:y val="0.19402777777777777"/>
          <c:w val="0.8891269841269841"/>
          <c:h val="0.6119444444444444"/>
        </c:manualLayout>
      </c:layout>
      <c:barChart>
        <c:barDir val="bar"/>
        <c:grouping val="percentStacked"/>
        <c:varyColors val="0"/>
        <c:ser>
          <c:idx val="0"/>
          <c:order val="0"/>
          <c:spPr>
            <a:solidFill>
              <a:schemeClr val="tx1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Bilan_élèves!$T$1006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Bilan_élèves!$U$1006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59480896"/>
        <c:axId val="459477760"/>
      </c:barChart>
      <c:catAx>
        <c:axId val="459480896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59477760"/>
        <c:crosses val="autoZero"/>
        <c:auto val="1"/>
        <c:lblAlgn val="ctr"/>
        <c:lblOffset val="100"/>
        <c:noMultiLvlLbl val="0"/>
      </c:catAx>
      <c:valAx>
        <c:axId val="459477760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4594808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accent3">
                <a:lumMod val="75000"/>
              </a:schemeClr>
            </a:solidFill>
            <a:ln>
              <a:solidFill>
                <a:schemeClr val="accent3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Bilan_élèves!$Q$1006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solidFill>
              <a:schemeClr val="tx2">
                <a:lumMod val="40000"/>
                <a:lumOff val="60000"/>
              </a:schemeClr>
            </a:solidFill>
            <a:ln>
              <a:solidFill>
                <a:schemeClr val="tx2">
                  <a:lumMod val="40000"/>
                  <a:lumOff val="60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Bilan_élèves!$R$1006</c:f>
              <c:numCache>
                <c:formatCode>0</c:formatCode>
                <c:ptCount val="1"/>
                <c:pt idx="0">
                  <c:v>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59469528"/>
        <c:axId val="459470312"/>
      </c:barChart>
      <c:catAx>
        <c:axId val="45946952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59470312"/>
        <c:crosses val="autoZero"/>
        <c:auto val="1"/>
        <c:lblAlgn val="ctr"/>
        <c:lblOffset val="100"/>
        <c:noMultiLvlLbl val="0"/>
      </c:catAx>
      <c:valAx>
        <c:axId val="459470312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4594695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tx1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Bilan_élèves!$T$1007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Bilan_élèves!$U$1007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59478152"/>
        <c:axId val="459471096"/>
      </c:barChart>
      <c:catAx>
        <c:axId val="459478152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59471096"/>
        <c:crosses val="autoZero"/>
        <c:auto val="1"/>
        <c:lblAlgn val="ctr"/>
        <c:lblOffset val="100"/>
        <c:noMultiLvlLbl val="0"/>
      </c:catAx>
      <c:valAx>
        <c:axId val="459471096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4594781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3">
                  <a:lumMod val="75000"/>
                </a:schemeClr>
              </a:solidFill>
              <a:ln>
                <a:solidFill>
                  <a:schemeClr val="accent3">
                    <a:lumMod val="75000"/>
                  </a:schemeClr>
                </a:solidFill>
              </a:ln>
              <a:effectLst/>
            </c:spPr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Bilan_élèves!$Q$1007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solidFill>
              <a:schemeClr val="accent1">
                <a:lumMod val="60000"/>
                <a:lumOff val="40000"/>
              </a:schemeClr>
            </a:solidFill>
            <a:ln>
              <a:solidFill>
                <a:schemeClr val="accent1">
                  <a:lumMod val="60000"/>
                  <a:lumOff val="40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Bilan_élèves!$R$1007</c:f>
              <c:numCache>
                <c:formatCode>0</c:formatCode>
                <c:ptCount val="1"/>
                <c:pt idx="0">
                  <c:v>12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59473840"/>
        <c:axId val="459474232"/>
      </c:barChart>
      <c:catAx>
        <c:axId val="459473840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59474232"/>
        <c:crosses val="autoZero"/>
        <c:auto val="1"/>
        <c:lblAlgn val="ctr"/>
        <c:lblOffset val="100"/>
        <c:noMultiLvlLbl val="0"/>
      </c:catAx>
      <c:valAx>
        <c:axId val="459474232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4594738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tx1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Bilan_élèves!$T$1008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Bilan_élèves!$U$1008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59475408"/>
        <c:axId val="459475800"/>
      </c:barChart>
      <c:catAx>
        <c:axId val="4594754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59475800"/>
        <c:crosses val="autoZero"/>
        <c:auto val="1"/>
        <c:lblAlgn val="ctr"/>
        <c:lblOffset val="100"/>
        <c:noMultiLvlLbl val="0"/>
      </c:catAx>
      <c:valAx>
        <c:axId val="459475800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459475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accent3">
                <a:lumMod val="75000"/>
              </a:schemeClr>
            </a:solidFill>
            <a:ln>
              <a:solidFill>
                <a:schemeClr val="accent3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Bilan_élèves!$Q$1008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solidFill>
              <a:schemeClr val="accent1">
                <a:lumMod val="60000"/>
                <a:lumOff val="40000"/>
              </a:schemeClr>
            </a:solidFill>
            <a:ln>
              <a:solidFill>
                <a:schemeClr val="accent1">
                  <a:lumMod val="60000"/>
                  <a:lumOff val="40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Bilan_élèves!$R$1008</c:f>
              <c:numCache>
                <c:formatCode>0</c:formatCode>
                <c:ptCount val="1"/>
                <c:pt idx="0">
                  <c:v>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59489912"/>
        <c:axId val="459485600"/>
      </c:barChart>
      <c:catAx>
        <c:axId val="459489912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59485600"/>
        <c:crosses val="autoZero"/>
        <c:auto val="1"/>
        <c:lblAlgn val="ctr"/>
        <c:lblOffset val="100"/>
        <c:noMultiLvlLbl val="0"/>
      </c:catAx>
      <c:valAx>
        <c:axId val="459485600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4594899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Bilan_élèves!$T$30</c:f>
              <c:numCache>
                <c:formatCode>0</c:formatCode>
                <c:ptCount val="1"/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Bilan_élèves!$U$30</c:f>
              <c:numCache>
                <c:formatCode>0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59485992"/>
        <c:axId val="459484424"/>
      </c:barChart>
      <c:catAx>
        <c:axId val="459485992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59484424"/>
        <c:crosses val="autoZero"/>
        <c:auto val="1"/>
        <c:lblAlgn val="ctr"/>
        <c:lblOffset val="100"/>
        <c:noMultiLvlLbl val="0"/>
      </c:catAx>
      <c:valAx>
        <c:axId val="459484424"/>
        <c:scaling>
          <c:orientation val="minMax"/>
          <c:max val="8"/>
        </c:scaling>
        <c:delete val="1"/>
        <c:axPos val="b"/>
        <c:numFmt formatCode="0" sourceLinked="1"/>
        <c:majorTickMark val="none"/>
        <c:minorTickMark val="none"/>
        <c:tickLblPos val="nextTo"/>
        <c:crossAx val="459485992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Bilan_élèves!$T$30</c:f>
              <c:numCache>
                <c:formatCode>0</c:formatCode>
                <c:ptCount val="1"/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Bilan_élèves!$U$30</c:f>
              <c:numCache>
                <c:formatCode>0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59486384"/>
        <c:axId val="459482856"/>
      </c:barChart>
      <c:catAx>
        <c:axId val="459486384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59482856"/>
        <c:crosses val="autoZero"/>
        <c:auto val="1"/>
        <c:lblAlgn val="ctr"/>
        <c:lblOffset val="100"/>
        <c:noMultiLvlLbl val="0"/>
      </c:catAx>
      <c:valAx>
        <c:axId val="459482856"/>
        <c:scaling>
          <c:orientation val="minMax"/>
          <c:max val="8"/>
        </c:scaling>
        <c:delete val="1"/>
        <c:axPos val="b"/>
        <c:numFmt formatCode="0" sourceLinked="1"/>
        <c:majorTickMark val="none"/>
        <c:minorTickMark val="none"/>
        <c:tickLblPos val="nextTo"/>
        <c:crossAx val="459486384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Bilan_élèves!$T$30</c:f>
              <c:numCache>
                <c:formatCode>0</c:formatCode>
                <c:ptCount val="1"/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Bilan_élèves!$U$30</c:f>
              <c:numCache>
                <c:formatCode>0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59488344"/>
        <c:axId val="459487560"/>
      </c:barChart>
      <c:catAx>
        <c:axId val="459488344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59487560"/>
        <c:crosses val="autoZero"/>
        <c:auto val="1"/>
        <c:lblAlgn val="ctr"/>
        <c:lblOffset val="100"/>
        <c:noMultiLvlLbl val="0"/>
      </c:catAx>
      <c:valAx>
        <c:axId val="459487560"/>
        <c:scaling>
          <c:orientation val="minMax"/>
          <c:max val="8"/>
        </c:scaling>
        <c:delete val="1"/>
        <c:axPos val="b"/>
        <c:numFmt formatCode="0" sourceLinked="1"/>
        <c:majorTickMark val="none"/>
        <c:minorTickMark val="none"/>
        <c:tickLblPos val="nextTo"/>
        <c:crossAx val="459488344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Bilan_élèves!$T$30</c:f>
              <c:numCache>
                <c:formatCode>0</c:formatCode>
                <c:ptCount val="1"/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Bilan_élèves!$U$30</c:f>
              <c:numCache>
                <c:formatCode>0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59488736"/>
        <c:axId val="459490696"/>
      </c:barChart>
      <c:catAx>
        <c:axId val="459488736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59490696"/>
        <c:crosses val="autoZero"/>
        <c:auto val="1"/>
        <c:lblAlgn val="ctr"/>
        <c:lblOffset val="100"/>
        <c:noMultiLvlLbl val="0"/>
      </c:catAx>
      <c:valAx>
        <c:axId val="459490696"/>
        <c:scaling>
          <c:orientation val="minMax"/>
          <c:max val="8"/>
        </c:scaling>
        <c:delete val="1"/>
        <c:axPos val="b"/>
        <c:numFmt formatCode="0" sourceLinked="1"/>
        <c:majorTickMark val="none"/>
        <c:minorTickMark val="none"/>
        <c:tickLblPos val="nextTo"/>
        <c:crossAx val="459488736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1"/>
          <c:order val="0"/>
          <c:spPr>
            <a:noFill/>
            <a:ln>
              <a:noFill/>
            </a:ln>
            <a:effectLst/>
          </c:spPr>
          <c:invertIfNegative val="0"/>
          <c:val>
            <c:numRef>
              <c:f>Bilan_élèves!$U$23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41390128"/>
        <c:axId val="441392088"/>
      </c:barChart>
      <c:catAx>
        <c:axId val="44139012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41392088"/>
        <c:crosses val="autoZero"/>
        <c:auto val="1"/>
        <c:lblAlgn val="ctr"/>
        <c:lblOffset val="100"/>
        <c:noMultiLvlLbl val="0"/>
      </c:catAx>
      <c:valAx>
        <c:axId val="441392088"/>
        <c:scaling>
          <c:orientation val="minMax"/>
          <c:max val="24"/>
          <c:min val="0"/>
        </c:scaling>
        <c:delete val="1"/>
        <c:axPos val="b"/>
        <c:numFmt formatCode="0" sourceLinked="1"/>
        <c:majorTickMark val="none"/>
        <c:minorTickMark val="none"/>
        <c:tickLblPos val="nextTo"/>
        <c:crossAx val="441390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Bilan_élèves!$T$30</c:f>
              <c:numCache>
                <c:formatCode>0</c:formatCode>
                <c:ptCount val="1"/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Bilan_élèves!$U$30</c:f>
              <c:numCache>
                <c:formatCode>0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59493832"/>
        <c:axId val="459485208"/>
      </c:barChart>
      <c:catAx>
        <c:axId val="459493832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59485208"/>
        <c:crosses val="autoZero"/>
        <c:auto val="1"/>
        <c:lblAlgn val="ctr"/>
        <c:lblOffset val="100"/>
        <c:noMultiLvlLbl val="0"/>
      </c:catAx>
      <c:valAx>
        <c:axId val="459485208"/>
        <c:scaling>
          <c:orientation val="minMax"/>
          <c:max val="8"/>
        </c:scaling>
        <c:delete val="1"/>
        <c:axPos val="b"/>
        <c:numFmt formatCode="0" sourceLinked="1"/>
        <c:majorTickMark val="none"/>
        <c:minorTickMark val="none"/>
        <c:tickLblPos val="nextTo"/>
        <c:crossAx val="459493832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tx1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Bilan_élèves!$T$973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Bilan_élèves!$U$973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59487952"/>
        <c:axId val="459489520"/>
      </c:barChart>
      <c:catAx>
        <c:axId val="459487952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59489520"/>
        <c:crosses val="autoZero"/>
        <c:auto val="1"/>
        <c:lblAlgn val="ctr"/>
        <c:lblOffset val="100"/>
        <c:noMultiLvlLbl val="0"/>
      </c:catAx>
      <c:valAx>
        <c:axId val="459489520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4594879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accent3">
                <a:lumMod val="75000"/>
              </a:schemeClr>
            </a:solidFill>
            <a:ln>
              <a:solidFill>
                <a:schemeClr val="accent3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Bilan_élèves!$Q$1014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solidFill>
              <a:schemeClr val="accent1">
                <a:lumMod val="60000"/>
                <a:lumOff val="40000"/>
              </a:schemeClr>
            </a:solidFill>
            <a:ln>
              <a:solidFill>
                <a:schemeClr val="accent1">
                  <a:lumMod val="60000"/>
                  <a:lumOff val="40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Bilan_élèves!$R$1014</c:f>
              <c:numCache>
                <c:formatCode>0</c:formatCode>
                <c:ptCount val="1"/>
                <c:pt idx="0">
                  <c:v>25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59491480"/>
        <c:axId val="459491872"/>
      </c:barChart>
      <c:catAx>
        <c:axId val="459491480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59491872"/>
        <c:crosses val="autoZero"/>
        <c:auto val="1"/>
        <c:lblAlgn val="ctr"/>
        <c:lblOffset val="100"/>
        <c:noMultiLvlLbl val="0"/>
      </c:catAx>
      <c:valAx>
        <c:axId val="459491872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4594914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1"/>
          <c:order val="0"/>
          <c:spPr>
            <a:noFill/>
            <a:ln>
              <a:noFill/>
            </a:ln>
            <a:effectLst/>
          </c:spPr>
          <c:invertIfNegative val="0"/>
          <c:val>
            <c:numRef>
              <c:f>Bilan_élèves!$U$23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59482072"/>
        <c:axId val="459492656"/>
      </c:barChart>
      <c:catAx>
        <c:axId val="459482072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59492656"/>
        <c:crosses val="autoZero"/>
        <c:auto val="1"/>
        <c:lblAlgn val="ctr"/>
        <c:lblOffset val="100"/>
        <c:noMultiLvlLbl val="0"/>
      </c:catAx>
      <c:valAx>
        <c:axId val="459492656"/>
        <c:scaling>
          <c:orientation val="minMax"/>
          <c:max val="24"/>
          <c:min val="0"/>
        </c:scaling>
        <c:delete val="1"/>
        <c:axPos val="b"/>
        <c:numFmt formatCode="0" sourceLinked="1"/>
        <c:majorTickMark val="none"/>
        <c:minorTickMark val="none"/>
        <c:tickLblPos val="nextTo"/>
        <c:crossAx val="4594820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1"/>
          <c:order val="0"/>
          <c:spPr>
            <a:solidFill>
              <a:schemeClr val="accent1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</c:dPt>
          <c:val>
            <c:numRef>
              <c:f>Bilan_élèves!$U$22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59482464"/>
        <c:axId val="459483248"/>
      </c:barChart>
      <c:catAx>
        <c:axId val="459482464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59483248"/>
        <c:crosses val="autoZero"/>
        <c:auto val="1"/>
        <c:lblAlgn val="ctr"/>
        <c:lblOffset val="100"/>
        <c:noMultiLvlLbl val="0"/>
      </c:catAx>
      <c:valAx>
        <c:axId val="459483248"/>
        <c:scaling>
          <c:orientation val="minMax"/>
          <c:max val="11"/>
          <c:min val="0"/>
        </c:scaling>
        <c:delete val="1"/>
        <c:axPos val="b"/>
        <c:numFmt formatCode="0" sourceLinked="1"/>
        <c:majorTickMark val="none"/>
        <c:minorTickMark val="none"/>
        <c:tickLblPos val="nextTo"/>
        <c:crossAx val="4594824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59484032"/>
        <c:axId val="459498144"/>
      </c:barChart>
      <c:catAx>
        <c:axId val="459484032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59498144"/>
        <c:crosses val="autoZero"/>
        <c:auto val="1"/>
        <c:lblAlgn val="ctr"/>
        <c:lblOffset val="100"/>
        <c:noMultiLvlLbl val="0"/>
      </c:catAx>
      <c:valAx>
        <c:axId val="459498144"/>
        <c:scaling>
          <c:orientation val="minMax"/>
          <c:max val="24"/>
          <c:min val="0"/>
        </c:scaling>
        <c:delete val="1"/>
        <c:axPos val="b"/>
        <c:numFmt formatCode="0" sourceLinked="1"/>
        <c:majorTickMark val="none"/>
        <c:minorTickMark val="none"/>
        <c:tickLblPos val="nextTo"/>
        <c:crossAx val="4594840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59504416"/>
        <c:axId val="459502064"/>
      </c:barChart>
      <c:catAx>
        <c:axId val="459504416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59502064"/>
        <c:crosses val="autoZero"/>
        <c:auto val="1"/>
        <c:lblAlgn val="ctr"/>
        <c:lblOffset val="100"/>
        <c:noMultiLvlLbl val="0"/>
      </c:catAx>
      <c:valAx>
        <c:axId val="459502064"/>
        <c:scaling>
          <c:orientation val="minMax"/>
          <c:max val="20"/>
          <c:min val="0"/>
        </c:scaling>
        <c:delete val="1"/>
        <c:axPos val="b"/>
        <c:numFmt formatCode="0" sourceLinked="1"/>
        <c:majorTickMark val="none"/>
        <c:minorTickMark val="none"/>
        <c:tickLblPos val="nextTo"/>
        <c:crossAx val="4595044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535714285714286E-2"/>
          <c:y val="0.19402777777777777"/>
          <c:w val="0.8891269841269841"/>
          <c:h val="0.6119444444444444"/>
        </c:manualLayout>
      </c:layout>
      <c:barChart>
        <c:barDir val="bar"/>
        <c:grouping val="percentStacked"/>
        <c:varyColors val="0"/>
        <c:ser>
          <c:idx val="0"/>
          <c:order val="0"/>
          <c:spPr>
            <a:solidFill>
              <a:schemeClr val="tx1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Bilan_élèves!$T$1047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Bilan_élèves!$U$1047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59495400"/>
        <c:axId val="459500888"/>
      </c:barChart>
      <c:catAx>
        <c:axId val="459495400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59500888"/>
        <c:crosses val="autoZero"/>
        <c:auto val="1"/>
        <c:lblAlgn val="ctr"/>
        <c:lblOffset val="100"/>
        <c:noMultiLvlLbl val="0"/>
      </c:catAx>
      <c:valAx>
        <c:axId val="459500888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4594954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accent3">
                <a:lumMod val="75000"/>
              </a:schemeClr>
            </a:solidFill>
            <a:ln>
              <a:solidFill>
                <a:schemeClr val="accent3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Bilan_élèves!$Q$1047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solidFill>
              <a:schemeClr val="tx2">
                <a:lumMod val="40000"/>
                <a:lumOff val="60000"/>
              </a:schemeClr>
            </a:solidFill>
            <a:ln>
              <a:solidFill>
                <a:schemeClr val="tx2">
                  <a:lumMod val="40000"/>
                  <a:lumOff val="60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Bilan_élèves!$R$1047</c:f>
              <c:numCache>
                <c:formatCode>0</c:formatCode>
                <c:ptCount val="1"/>
                <c:pt idx="0">
                  <c:v>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59500496"/>
        <c:axId val="459502456"/>
      </c:barChart>
      <c:catAx>
        <c:axId val="459500496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59502456"/>
        <c:crosses val="autoZero"/>
        <c:auto val="1"/>
        <c:lblAlgn val="ctr"/>
        <c:lblOffset val="100"/>
        <c:noMultiLvlLbl val="0"/>
      </c:catAx>
      <c:valAx>
        <c:axId val="459502456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4595004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tx1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Bilan_élèves!$T$1048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Bilan_élèves!$U$1048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59501280"/>
        <c:axId val="459505984"/>
      </c:barChart>
      <c:catAx>
        <c:axId val="459501280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59505984"/>
        <c:crosses val="autoZero"/>
        <c:auto val="1"/>
        <c:lblAlgn val="ctr"/>
        <c:lblOffset val="100"/>
        <c:noMultiLvlLbl val="0"/>
      </c:catAx>
      <c:valAx>
        <c:axId val="459505984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4595012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1"/>
          <c:order val="0"/>
          <c:spPr>
            <a:solidFill>
              <a:schemeClr val="accent1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</c:dPt>
          <c:val>
            <c:numRef>
              <c:f>Bilan_élèves!$U$22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41390912"/>
        <c:axId val="441391696"/>
      </c:barChart>
      <c:catAx>
        <c:axId val="441390912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41391696"/>
        <c:crosses val="autoZero"/>
        <c:auto val="1"/>
        <c:lblAlgn val="ctr"/>
        <c:lblOffset val="100"/>
        <c:noMultiLvlLbl val="0"/>
      </c:catAx>
      <c:valAx>
        <c:axId val="441391696"/>
        <c:scaling>
          <c:orientation val="minMax"/>
          <c:max val="11"/>
          <c:min val="0"/>
        </c:scaling>
        <c:delete val="1"/>
        <c:axPos val="b"/>
        <c:numFmt formatCode="0" sourceLinked="1"/>
        <c:majorTickMark val="none"/>
        <c:minorTickMark val="none"/>
        <c:tickLblPos val="nextTo"/>
        <c:crossAx val="4413909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3">
                  <a:lumMod val="75000"/>
                </a:schemeClr>
              </a:solidFill>
              <a:ln>
                <a:solidFill>
                  <a:schemeClr val="accent3">
                    <a:lumMod val="75000"/>
                  </a:schemeClr>
                </a:solidFill>
              </a:ln>
              <a:effectLst/>
            </c:spPr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Bilan_élèves!$Q$1048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solidFill>
              <a:schemeClr val="accent1">
                <a:lumMod val="60000"/>
                <a:lumOff val="40000"/>
              </a:schemeClr>
            </a:solidFill>
            <a:ln>
              <a:solidFill>
                <a:schemeClr val="accent1">
                  <a:lumMod val="60000"/>
                  <a:lumOff val="40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Bilan_élèves!$R$1048</c:f>
              <c:numCache>
                <c:formatCode>0</c:formatCode>
                <c:ptCount val="1"/>
                <c:pt idx="0">
                  <c:v>12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59494224"/>
        <c:axId val="459496968"/>
      </c:barChart>
      <c:catAx>
        <c:axId val="459494224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59496968"/>
        <c:crosses val="autoZero"/>
        <c:auto val="1"/>
        <c:lblAlgn val="ctr"/>
        <c:lblOffset val="100"/>
        <c:noMultiLvlLbl val="0"/>
      </c:catAx>
      <c:valAx>
        <c:axId val="459496968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4594942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tx1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Bilan_élèves!$T$1049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Bilan_élèves!$U$1049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59501672"/>
        <c:axId val="459494616"/>
      </c:barChart>
      <c:catAx>
        <c:axId val="459501672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59494616"/>
        <c:crosses val="autoZero"/>
        <c:auto val="1"/>
        <c:lblAlgn val="ctr"/>
        <c:lblOffset val="100"/>
        <c:noMultiLvlLbl val="0"/>
      </c:catAx>
      <c:valAx>
        <c:axId val="459494616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4595016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accent3">
                <a:lumMod val="75000"/>
              </a:schemeClr>
            </a:solidFill>
            <a:ln>
              <a:solidFill>
                <a:schemeClr val="accent3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Bilan_élèves!$Q$1049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solidFill>
              <a:schemeClr val="accent1">
                <a:lumMod val="60000"/>
                <a:lumOff val="40000"/>
              </a:schemeClr>
            </a:solidFill>
            <a:ln>
              <a:solidFill>
                <a:schemeClr val="accent1">
                  <a:lumMod val="60000"/>
                  <a:lumOff val="40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Bilan_élèves!$R$1049</c:f>
              <c:numCache>
                <c:formatCode>0</c:formatCode>
                <c:ptCount val="1"/>
                <c:pt idx="0">
                  <c:v>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59502848"/>
        <c:axId val="459498928"/>
      </c:barChart>
      <c:catAx>
        <c:axId val="45950284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59498928"/>
        <c:crosses val="autoZero"/>
        <c:auto val="1"/>
        <c:lblAlgn val="ctr"/>
        <c:lblOffset val="100"/>
        <c:noMultiLvlLbl val="0"/>
      </c:catAx>
      <c:valAx>
        <c:axId val="459498928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4595028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Bilan_élèves!$T$30</c:f>
              <c:numCache>
                <c:formatCode>0</c:formatCode>
                <c:ptCount val="1"/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Bilan_élèves!$U$30</c:f>
              <c:numCache>
                <c:formatCode>0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59503240"/>
        <c:axId val="459495008"/>
      </c:barChart>
      <c:catAx>
        <c:axId val="459503240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59495008"/>
        <c:crosses val="autoZero"/>
        <c:auto val="1"/>
        <c:lblAlgn val="ctr"/>
        <c:lblOffset val="100"/>
        <c:noMultiLvlLbl val="0"/>
      </c:catAx>
      <c:valAx>
        <c:axId val="459495008"/>
        <c:scaling>
          <c:orientation val="minMax"/>
          <c:max val="8"/>
        </c:scaling>
        <c:delete val="1"/>
        <c:axPos val="b"/>
        <c:numFmt formatCode="0" sourceLinked="1"/>
        <c:majorTickMark val="none"/>
        <c:minorTickMark val="none"/>
        <c:tickLblPos val="nextTo"/>
        <c:crossAx val="459503240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Bilan_élèves!$T$30</c:f>
              <c:numCache>
                <c:formatCode>0</c:formatCode>
                <c:ptCount val="1"/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Bilan_élèves!$U$30</c:f>
              <c:numCache>
                <c:formatCode>0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59503632"/>
        <c:axId val="459505200"/>
      </c:barChart>
      <c:catAx>
        <c:axId val="459503632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59505200"/>
        <c:crosses val="autoZero"/>
        <c:auto val="1"/>
        <c:lblAlgn val="ctr"/>
        <c:lblOffset val="100"/>
        <c:noMultiLvlLbl val="0"/>
      </c:catAx>
      <c:valAx>
        <c:axId val="459505200"/>
        <c:scaling>
          <c:orientation val="minMax"/>
          <c:max val="8"/>
        </c:scaling>
        <c:delete val="1"/>
        <c:axPos val="b"/>
        <c:numFmt formatCode="0" sourceLinked="1"/>
        <c:majorTickMark val="none"/>
        <c:minorTickMark val="none"/>
        <c:tickLblPos val="nextTo"/>
        <c:crossAx val="459503632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Bilan_élèves!$T$30</c:f>
              <c:numCache>
                <c:formatCode>0</c:formatCode>
                <c:ptCount val="1"/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Bilan_élèves!$U$30</c:f>
              <c:numCache>
                <c:formatCode>0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59504024"/>
        <c:axId val="459497360"/>
      </c:barChart>
      <c:catAx>
        <c:axId val="459504024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59497360"/>
        <c:crosses val="autoZero"/>
        <c:auto val="1"/>
        <c:lblAlgn val="ctr"/>
        <c:lblOffset val="100"/>
        <c:noMultiLvlLbl val="0"/>
      </c:catAx>
      <c:valAx>
        <c:axId val="459497360"/>
        <c:scaling>
          <c:orientation val="minMax"/>
          <c:max val="8"/>
        </c:scaling>
        <c:delete val="1"/>
        <c:axPos val="b"/>
        <c:numFmt formatCode="0" sourceLinked="1"/>
        <c:majorTickMark val="none"/>
        <c:minorTickMark val="none"/>
        <c:tickLblPos val="nextTo"/>
        <c:crossAx val="459504024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Bilan_élèves!$T$30</c:f>
              <c:numCache>
                <c:formatCode>0</c:formatCode>
                <c:ptCount val="1"/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Bilan_élèves!$U$30</c:f>
              <c:numCache>
                <c:formatCode>0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59517352"/>
        <c:axId val="459509904"/>
      </c:barChart>
      <c:catAx>
        <c:axId val="459517352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59509904"/>
        <c:crosses val="autoZero"/>
        <c:auto val="1"/>
        <c:lblAlgn val="ctr"/>
        <c:lblOffset val="100"/>
        <c:noMultiLvlLbl val="0"/>
      </c:catAx>
      <c:valAx>
        <c:axId val="459509904"/>
        <c:scaling>
          <c:orientation val="minMax"/>
          <c:max val="8"/>
        </c:scaling>
        <c:delete val="1"/>
        <c:axPos val="b"/>
        <c:numFmt formatCode="0" sourceLinked="1"/>
        <c:majorTickMark val="none"/>
        <c:minorTickMark val="none"/>
        <c:tickLblPos val="nextTo"/>
        <c:crossAx val="459517352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Bilan_élèves!$T$30</c:f>
              <c:numCache>
                <c:formatCode>0</c:formatCode>
                <c:ptCount val="1"/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Bilan_élèves!$U$30</c:f>
              <c:numCache>
                <c:formatCode>0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59513040"/>
        <c:axId val="459513432"/>
      </c:barChart>
      <c:catAx>
        <c:axId val="459513040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59513432"/>
        <c:crosses val="autoZero"/>
        <c:auto val="1"/>
        <c:lblAlgn val="ctr"/>
        <c:lblOffset val="100"/>
        <c:noMultiLvlLbl val="0"/>
      </c:catAx>
      <c:valAx>
        <c:axId val="459513432"/>
        <c:scaling>
          <c:orientation val="minMax"/>
          <c:max val="8"/>
        </c:scaling>
        <c:delete val="1"/>
        <c:axPos val="b"/>
        <c:numFmt formatCode="0" sourceLinked="1"/>
        <c:majorTickMark val="none"/>
        <c:minorTickMark val="none"/>
        <c:tickLblPos val="nextTo"/>
        <c:crossAx val="459513040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Bilan_élèves!$T$30</c:f>
              <c:numCache>
                <c:formatCode>0</c:formatCode>
                <c:ptCount val="1"/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Bilan_élèves!$U$30</c:f>
              <c:numCache>
                <c:formatCode>0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59515392"/>
        <c:axId val="459510688"/>
      </c:barChart>
      <c:catAx>
        <c:axId val="459515392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59510688"/>
        <c:crosses val="autoZero"/>
        <c:auto val="1"/>
        <c:lblAlgn val="ctr"/>
        <c:lblOffset val="100"/>
        <c:noMultiLvlLbl val="0"/>
      </c:catAx>
      <c:valAx>
        <c:axId val="459510688"/>
        <c:scaling>
          <c:orientation val="minMax"/>
          <c:max val="8"/>
        </c:scaling>
        <c:delete val="1"/>
        <c:axPos val="b"/>
        <c:numFmt formatCode="0" sourceLinked="1"/>
        <c:majorTickMark val="none"/>
        <c:minorTickMark val="none"/>
        <c:tickLblPos val="nextTo"/>
        <c:crossAx val="459515392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tx1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Bilan_élèves!$T$973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Bilan_élèves!$U$973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59515784"/>
        <c:axId val="459518136"/>
      </c:barChart>
      <c:catAx>
        <c:axId val="459515784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59518136"/>
        <c:crosses val="autoZero"/>
        <c:auto val="1"/>
        <c:lblAlgn val="ctr"/>
        <c:lblOffset val="100"/>
        <c:noMultiLvlLbl val="0"/>
      </c:catAx>
      <c:valAx>
        <c:axId val="459518136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4595157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41392872"/>
        <c:axId val="441393264"/>
      </c:barChart>
      <c:catAx>
        <c:axId val="441392872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41393264"/>
        <c:crosses val="autoZero"/>
        <c:auto val="1"/>
        <c:lblAlgn val="ctr"/>
        <c:lblOffset val="100"/>
        <c:noMultiLvlLbl val="0"/>
      </c:catAx>
      <c:valAx>
        <c:axId val="441393264"/>
        <c:scaling>
          <c:orientation val="minMax"/>
          <c:max val="24"/>
          <c:min val="0"/>
        </c:scaling>
        <c:delete val="1"/>
        <c:axPos val="b"/>
        <c:numFmt formatCode="0" sourceLinked="1"/>
        <c:majorTickMark val="none"/>
        <c:minorTickMark val="none"/>
        <c:tickLblPos val="nextTo"/>
        <c:crossAx val="4413928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accent3">
                <a:lumMod val="75000"/>
              </a:schemeClr>
            </a:solidFill>
            <a:ln>
              <a:solidFill>
                <a:schemeClr val="accent3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Bilan_élèves!$Q$1055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solidFill>
              <a:schemeClr val="accent1">
                <a:lumMod val="60000"/>
                <a:lumOff val="40000"/>
              </a:schemeClr>
            </a:solidFill>
            <a:ln>
              <a:solidFill>
                <a:schemeClr val="accent1">
                  <a:lumMod val="60000"/>
                  <a:lumOff val="40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Bilan_élèves!$R$1055</c:f>
              <c:numCache>
                <c:formatCode>0</c:formatCode>
                <c:ptCount val="1"/>
                <c:pt idx="0">
                  <c:v>25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59511472"/>
        <c:axId val="459517744"/>
      </c:barChart>
      <c:catAx>
        <c:axId val="459511472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59517744"/>
        <c:crosses val="autoZero"/>
        <c:auto val="1"/>
        <c:lblAlgn val="ctr"/>
        <c:lblOffset val="100"/>
        <c:noMultiLvlLbl val="0"/>
      </c:catAx>
      <c:valAx>
        <c:axId val="459517744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4595114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1"/>
          <c:order val="0"/>
          <c:spPr>
            <a:noFill/>
            <a:ln>
              <a:noFill/>
            </a:ln>
            <a:effectLst/>
          </c:spPr>
          <c:invertIfNegative val="0"/>
          <c:val>
            <c:numRef>
              <c:f>Bilan_élèves!$U$23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59518528"/>
        <c:axId val="459513824"/>
      </c:barChart>
      <c:catAx>
        <c:axId val="45951852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59513824"/>
        <c:crosses val="autoZero"/>
        <c:auto val="1"/>
        <c:lblAlgn val="ctr"/>
        <c:lblOffset val="100"/>
        <c:noMultiLvlLbl val="0"/>
      </c:catAx>
      <c:valAx>
        <c:axId val="459513824"/>
        <c:scaling>
          <c:orientation val="minMax"/>
          <c:max val="24"/>
          <c:min val="0"/>
        </c:scaling>
        <c:delete val="1"/>
        <c:axPos val="b"/>
        <c:numFmt formatCode="0" sourceLinked="1"/>
        <c:majorTickMark val="none"/>
        <c:minorTickMark val="none"/>
        <c:tickLblPos val="nextTo"/>
        <c:crossAx val="4595185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1"/>
          <c:order val="0"/>
          <c:spPr>
            <a:solidFill>
              <a:schemeClr val="accent1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</c:dPt>
          <c:val>
            <c:numRef>
              <c:f>Bilan_élèves!$U$22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59511864"/>
        <c:axId val="459516960"/>
      </c:barChart>
      <c:catAx>
        <c:axId val="459511864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59516960"/>
        <c:crosses val="autoZero"/>
        <c:auto val="1"/>
        <c:lblAlgn val="ctr"/>
        <c:lblOffset val="100"/>
        <c:noMultiLvlLbl val="0"/>
      </c:catAx>
      <c:valAx>
        <c:axId val="459516960"/>
        <c:scaling>
          <c:orientation val="minMax"/>
          <c:max val="11"/>
          <c:min val="0"/>
        </c:scaling>
        <c:delete val="1"/>
        <c:axPos val="b"/>
        <c:numFmt formatCode="0" sourceLinked="1"/>
        <c:majorTickMark val="none"/>
        <c:minorTickMark val="none"/>
        <c:tickLblPos val="nextTo"/>
        <c:crossAx val="4595118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59507160"/>
        <c:axId val="459514608"/>
      </c:barChart>
      <c:catAx>
        <c:axId val="459507160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59514608"/>
        <c:crosses val="autoZero"/>
        <c:auto val="1"/>
        <c:lblAlgn val="ctr"/>
        <c:lblOffset val="100"/>
        <c:noMultiLvlLbl val="0"/>
      </c:catAx>
      <c:valAx>
        <c:axId val="459514608"/>
        <c:scaling>
          <c:orientation val="minMax"/>
          <c:max val="24"/>
          <c:min val="0"/>
        </c:scaling>
        <c:delete val="1"/>
        <c:axPos val="b"/>
        <c:numFmt formatCode="0" sourceLinked="1"/>
        <c:majorTickMark val="none"/>
        <c:minorTickMark val="none"/>
        <c:tickLblPos val="nextTo"/>
        <c:crossAx val="4595071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59512648"/>
        <c:axId val="459514216"/>
      </c:barChart>
      <c:catAx>
        <c:axId val="45951264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59514216"/>
        <c:crosses val="autoZero"/>
        <c:auto val="1"/>
        <c:lblAlgn val="ctr"/>
        <c:lblOffset val="100"/>
        <c:noMultiLvlLbl val="0"/>
      </c:catAx>
      <c:valAx>
        <c:axId val="459514216"/>
        <c:scaling>
          <c:orientation val="minMax"/>
          <c:max val="20"/>
          <c:min val="0"/>
        </c:scaling>
        <c:delete val="1"/>
        <c:axPos val="b"/>
        <c:numFmt formatCode="0" sourceLinked="1"/>
        <c:majorTickMark val="none"/>
        <c:minorTickMark val="none"/>
        <c:tickLblPos val="nextTo"/>
        <c:crossAx val="4595126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535714285714286E-2"/>
          <c:y val="0.19402777777777777"/>
          <c:w val="0.8891269841269841"/>
          <c:h val="0.6119444444444444"/>
        </c:manualLayout>
      </c:layout>
      <c:barChart>
        <c:barDir val="bar"/>
        <c:grouping val="percentStacked"/>
        <c:varyColors val="0"/>
        <c:ser>
          <c:idx val="0"/>
          <c:order val="0"/>
          <c:spPr>
            <a:solidFill>
              <a:schemeClr val="tx1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Bilan_élèves!$T$1088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Bilan_élèves!$U$1088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59509120"/>
        <c:axId val="459507944"/>
      </c:barChart>
      <c:catAx>
        <c:axId val="459509120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59507944"/>
        <c:crosses val="autoZero"/>
        <c:auto val="1"/>
        <c:lblAlgn val="ctr"/>
        <c:lblOffset val="100"/>
        <c:noMultiLvlLbl val="0"/>
      </c:catAx>
      <c:valAx>
        <c:axId val="459507944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4595091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accent3">
                <a:lumMod val="75000"/>
              </a:schemeClr>
            </a:solidFill>
            <a:ln>
              <a:solidFill>
                <a:schemeClr val="accent3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Bilan_élèves!$Q$1088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solidFill>
              <a:schemeClr val="tx2">
                <a:lumMod val="40000"/>
                <a:lumOff val="60000"/>
              </a:schemeClr>
            </a:solidFill>
            <a:ln>
              <a:solidFill>
                <a:schemeClr val="tx2">
                  <a:lumMod val="40000"/>
                  <a:lumOff val="60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Bilan_élèves!$R$1088</c:f>
              <c:numCache>
                <c:formatCode>0</c:formatCode>
                <c:ptCount val="1"/>
                <c:pt idx="0">
                  <c:v>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59508728"/>
        <c:axId val="459509512"/>
      </c:barChart>
      <c:catAx>
        <c:axId val="45950872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59509512"/>
        <c:crosses val="autoZero"/>
        <c:auto val="1"/>
        <c:lblAlgn val="ctr"/>
        <c:lblOffset val="100"/>
        <c:noMultiLvlLbl val="0"/>
      </c:catAx>
      <c:valAx>
        <c:axId val="459509512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4595087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tx1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Bilan_élèves!$T$1089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Bilan_élèves!$U$1089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59519312"/>
        <c:axId val="459521272"/>
      </c:barChart>
      <c:catAx>
        <c:axId val="459519312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59521272"/>
        <c:crosses val="autoZero"/>
        <c:auto val="1"/>
        <c:lblAlgn val="ctr"/>
        <c:lblOffset val="100"/>
        <c:noMultiLvlLbl val="0"/>
      </c:catAx>
      <c:valAx>
        <c:axId val="459521272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4595193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3">
                  <a:lumMod val="75000"/>
                </a:schemeClr>
              </a:solidFill>
              <a:ln>
                <a:solidFill>
                  <a:schemeClr val="accent3">
                    <a:lumMod val="75000"/>
                  </a:schemeClr>
                </a:solidFill>
              </a:ln>
              <a:effectLst/>
            </c:spPr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Bilan_élèves!$Q$1089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solidFill>
              <a:schemeClr val="accent1">
                <a:lumMod val="60000"/>
                <a:lumOff val="40000"/>
              </a:schemeClr>
            </a:solidFill>
            <a:ln>
              <a:solidFill>
                <a:schemeClr val="accent1">
                  <a:lumMod val="60000"/>
                  <a:lumOff val="40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Bilan_élèves!$R$1089</c:f>
              <c:numCache>
                <c:formatCode>0</c:formatCode>
                <c:ptCount val="1"/>
                <c:pt idx="0">
                  <c:v>12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59520880"/>
        <c:axId val="459520096"/>
      </c:barChart>
      <c:catAx>
        <c:axId val="459520880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59520096"/>
        <c:crosses val="autoZero"/>
        <c:auto val="1"/>
        <c:lblAlgn val="ctr"/>
        <c:lblOffset val="100"/>
        <c:noMultiLvlLbl val="0"/>
      </c:catAx>
      <c:valAx>
        <c:axId val="459520096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4595208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tx1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Bilan_élèves!$T$1090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Bilan_élèves!$U$1090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62432464"/>
        <c:axId val="462438736"/>
      </c:barChart>
      <c:catAx>
        <c:axId val="462432464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62438736"/>
        <c:crosses val="autoZero"/>
        <c:auto val="1"/>
        <c:lblAlgn val="ctr"/>
        <c:lblOffset val="100"/>
        <c:noMultiLvlLbl val="0"/>
      </c:catAx>
      <c:valAx>
        <c:axId val="462438736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4624324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083365970220917"/>
          <c:y val="2.915465383653108E-2"/>
          <c:w val="0.64551416606084189"/>
          <c:h val="0.9533571804545664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solidFill>
                <a:srgbClr val="94C64F"/>
              </a:solidFill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Compétences!$I$45:$I$54</c:f>
              <c:strCache>
                <c:ptCount val="9"/>
                <c:pt idx="0">
                  <c:v>[0 , 10[</c:v>
                </c:pt>
                <c:pt idx="1">
                  <c:v>[10 , 20[</c:v>
                </c:pt>
                <c:pt idx="2">
                  <c:v>[30 , 40[</c:v>
                </c:pt>
                <c:pt idx="3">
                  <c:v>[40 , 50[</c:v>
                </c:pt>
                <c:pt idx="4">
                  <c:v>[50 , 60[</c:v>
                </c:pt>
                <c:pt idx="5">
                  <c:v>[60 , 70[</c:v>
                </c:pt>
                <c:pt idx="6">
                  <c:v>[70 , 80[</c:v>
                </c:pt>
                <c:pt idx="7">
                  <c:v>[80 , 90[</c:v>
                </c:pt>
                <c:pt idx="8">
                  <c:v>[90 , 100]</c:v>
                </c:pt>
              </c:strCache>
            </c:strRef>
          </c:cat>
          <c:val>
            <c:numRef>
              <c:f>Compétences!$J$45:$J$54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337637888"/>
        <c:axId val="337638672"/>
      </c:barChart>
      <c:catAx>
        <c:axId val="337637888"/>
        <c:scaling>
          <c:orientation val="maxMin"/>
        </c:scaling>
        <c:delete val="0"/>
        <c:axPos val="l"/>
        <c:numFmt formatCode="@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3376386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37638672"/>
        <c:scaling>
          <c:orientation val="minMax"/>
        </c:scaling>
        <c:delete val="1"/>
        <c:axPos val="t"/>
        <c:numFmt formatCode="0" sourceLinked="1"/>
        <c:majorTickMark val="out"/>
        <c:minorTickMark val="none"/>
        <c:tickLblPos val="nextTo"/>
        <c:crossAx val="337637888"/>
        <c:crosses val="autoZero"/>
        <c:crossBetween val="between"/>
      </c:valAx>
      <c:spPr>
        <a:solidFill>
          <a:srgbClr val="94C64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solidFill>
        <a:sysClr val="windowText" lastClr="000000"/>
      </a:solidFill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 horizontalDpi="-2" verticalDpi="300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41517712"/>
        <c:axId val="441518104"/>
      </c:barChart>
      <c:catAx>
        <c:axId val="441517712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41518104"/>
        <c:crosses val="autoZero"/>
        <c:auto val="1"/>
        <c:lblAlgn val="ctr"/>
        <c:lblOffset val="100"/>
        <c:noMultiLvlLbl val="0"/>
      </c:catAx>
      <c:valAx>
        <c:axId val="441518104"/>
        <c:scaling>
          <c:orientation val="minMax"/>
          <c:max val="20"/>
          <c:min val="0"/>
        </c:scaling>
        <c:delete val="1"/>
        <c:axPos val="b"/>
        <c:numFmt formatCode="0" sourceLinked="1"/>
        <c:majorTickMark val="none"/>
        <c:minorTickMark val="none"/>
        <c:tickLblPos val="nextTo"/>
        <c:crossAx val="4415177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accent3">
                <a:lumMod val="75000"/>
              </a:schemeClr>
            </a:solidFill>
            <a:ln>
              <a:solidFill>
                <a:schemeClr val="accent3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Bilan_élèves!$Q$1090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solidFill>
              <a:schemeClr val="accent1">
                <a:lumMod val="60000"/>
                <a:lumOff val="40000"/>
              </a:schemeClr>
            </a:solidFill>
            <a:ln>
              <a:solidFill>
                <a:schemeClr val="accent1">
                  <a:lumMod val="60000"/>
                  <a:lumOff val="40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Bilan_élèves!$R$1090</c:f>
              <c:numCache>
                <c:formatCode>0</c:formatCode>
                <c:ptCount val="1"/>
                <c:pt idx="0">
                  <c:v>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62430112"/>
        <c:axId val="462428544"/>
      </c:barChart>
      <c:catAx>
        <c:axId val="462430112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62428544"/>
        <c:crosses val="autoZero"/>
        <c:auto val="1"/>
        <c:lblAlgn val="ctr"/>
        <c:lblOffset val="100"/>
        <c:noMultiLvlLbl val="0"/>
      </c:catAx>
      <c:valAx>
        <c:axId val="462428544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4624301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Bilan_élèves!$T$30</c:f>
              <c:numCache>
                <c:formatCode>0</c:formatCode>
                <c:ptCount val="1"/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Bilan_élèves!$U$30</c:f>
              <c:numCache>
                <c:formatCode>0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62426976"/>
        <c:axId val="462427760"/>
      </c:barChart>
      <c:catAx>
        <c:axId val="462426976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62427760"/>
        <c:crosses val="autoZero"/>
        <c:auto val="1"/>
        <c:lblAlgn val="ctr"/>
        <c:lblOffset val="100"/>
        <c:noMultiLvlLbl val="0"/>
      </c:catAx>
      <c:valAx>
        <c:axId val="462427760"/>
        <c:scaling>
          <c:orientation val="minMax"/>
          <c:max val="8"/>
        </c:scaling>
        <c:delete val="1"/>
        <c:axPos val="b"/>
        <c:numFmt formatCode="0" sourceLinked="1"/>
        <c:majorTickMark val="none"/>
        <c:minorTickMark val="none"/>
        <c:tickLblPos val="nextTo"/>
        <c:crossAx val="462426976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Bilan_élèves!$T$30</c:f>
              <c:numCache>
                <c:formatCode>0</c:formatCode>
                <c:ptCount val="1"/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Bilan_élèves!$U$30</c:f>
              <c:numCache>
                <c:formatCode>0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62432072"/>
        <c:axId val="462439128"/>
      </c:barChart>
      <c:catAx>
        <c:axId val="462432072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62439128"/>
        <c:crosses val="autoZero"/>
        <c:auto val="1"/>
        <c:lblAlgn val="ctr"/>
        <c:lblOffset val="100"/>
        <c:noMultiLvlLbl val="0"/>
      </c:catAx>
      <c:valAx>
        <c:axId val="462439128"/>
        <c:scaling>
          <c:orientation val="minMax"/>
          <c:max val="8"/>
        </c:scaling>
        <c:delete val="1"/>
        <c:axPos val="b"/>
        <c:numFmt formatCode="0" sourceLinked="1"/>
        <c:majorTickMark val="none"/>
        <c:minorTickMark val="none"/>
        <c:tickLblPos val="nextTo"/>
        <c:crossAx val="462432072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Bilan_élèves!$T$30</c:f>
              <c:numCache>
                <c:formatCode>0</c:formatCode>
                <c:ptCount val="1"/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Bilan_élèves!$U$30</c:f>
              <c:numCache>
                <c:formatCode>0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62432856"/>
        <c:axId val="462433248"/>
      </c:barChart>
      <c:catAx>
        <c:axId val="462432856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62433248"/>
        <c:crosses val="autoZero"/>
        <c:auto val="1"/>
        <c:lblAlgn val="ctr"/>
        <c:lblOffset val="100"/>
        <c:noMultiLvlLbl val="0"/>
      </c:catAx>
      <c:valAx>
        <c:axId val="462433248"/>
        <c:scaling>
          <c:orientation val="minMax"/>
          <c:max val="8"/>
        </c:scaling>
        <c:delete val="1"/>
        <c:axPos val="b"/>
        <c:numFmt formatCode="0" sourceLinked="1"/>
        <c:majorTickMark val="none"/>
        <c:minorTickMark val="none"/>
        <c:tickLblPos val="nextTo"/>
        <c:crossAx val="462432856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Bilan_élèves!$T$30</c:f>
              <c:numCache>
                <c:formatCode>0</c:formatCode>
                <c:ptCount val="1"/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Bilan_élèves!$U$30</c:f>
              <c:numCache>
                <c:formatCode>0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62436776"/>
        <c:axId val="462434424"/>
      </c:barChart>
      <c:catAx>
        <c:axId val="462436776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62434424"/>
        <c:crosses val="autoZero"/>
        <c:auto val="1"/>
        <c:lblAlgn val="ctr"/>
        <c:lblOffset val="100"/>
        <c:noMultiLvlLbl val="0"/>
      </c:catAx>
      <c:valAx>
        <c:axId val="462434424"/>
        <c:scaling>
          <c:orientation val="minMax"/>
          <c:max val="8"/>
        </c:scaling>
        <c:delete val="1"/>
        <c:axPos val="b"/>
        <c:numFmt formatCode="0" sourceLinked="1"/>
        <c:majorTickMark val="none"/>
        <c:minorTickMark val="none"/>
        <c:tickLblPos val="nextTo"/>
        <c:crossAx val="462436776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Bilan_élèves!$T$30</c:f>
              <c:numCache>
                <c:formatCode>0</c:formatCode>
                <c:ptCount val="1"/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Bilan_élèves!$U$30</c:f>
              <c:numCache>
                <c:formatCode>0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62434032"/>
        <c:axId val="462429328"/>
      </c:barChart>
      <c:catAx>
        <c:axId val="462434032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62429328"/>
        <c:crosses val="autoZero"/>
        <c:auto val="1"/>
        <c:lblAlgn val="ctr"/>
        <c:lblOffset val="100"/>
        <c:noMultiLvlLbl val="0"/>
      </c:catAx>
      <c:valAx>
        <c:axId val="462429328"/>
        <c:scaling>
          <c:orientation val="minMax"/>
          <c:max val="8"/>
        </c:scaling>
        <c:delete val="1"/>
        <c:axPos val="b"/>
        <c:numFmt formatCode="0" sourceLinked="1"/>
        <c:majorTickMark val="none"/>
        <c:minorTickMark val="none"/>
        <c:tickLblPos val="nextTo"/>
        <c:crossAx val="462434032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Bilan_élèves!$T$30</c:f>
              <c:numCache>
                <c:formatCode>0</c:formatCode>
                <c:ptCount val="1"/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Bilan_élèves!$U$30</c:f>
              <c:numCache>
                <c:formatCode>0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62434816"/>
        <c:axId val="462430504"/>
      </c:barChart>
      <c:catAx>
        <c:axId val="462434816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62430504"/>
        <c:crosses val="autoZero"/>
        <c:auto val="1"/>
        <c:lblAlgn val="ctr"/>
        <c:lblOffset val="100"/>
        <c:noMultiLvlLbl val="0"/>
      </c:catAx>
      <c:valAx>
        <c:axId val="462430504"/>
        <c:scaling>
          <c:orientation val="minMax"/>
          <c:max val="8"/>
        </c:scaling>
        <c:delete val="1"/>
        <c:axPos val="b"/>
        <c:numFmt formatCode="0" sourceLinked="1"/>
        <c:majorTickMark val="none"/>
        <c:minorTickMark val="none"/>
        <c:tickLblPos val="nextTo"/>
        <c:crossAx val="462434816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tx1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Bilan_élèves!$T$1096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Bilan_élèves!$U$1096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62435600"/>
        <c:axId val="462431288"/>
      </c:barChart>
      <c:catAx>
        <c:axId val="462435600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62431288"/>
        <c:crosses val="autoZero"/>
        <c:auto val="1"/>
        <c:lblAlgn val="ctr"/>
        <c:lblOffset val="100"/>
        <c:noMultiLvlLbl val="0"/>
      </c:catAx>
      <c:valAx>
        <c:axId val="462431288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4624356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accent3">
                <a:lumMod val="75000"/>
              </a:schemeClr>
            </a:solidFill>
            <a:ln>
              <a:solidFill>
                <a:schemeClr val="accent3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Bilan_élèves!$Q$1096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solidFill>
              <a:schemeClr val="accent1">
                <a:lumMod val="60000"/>
                <a:lumOff val="40000"/>
              </a:schemeClr>
            </a:solidFill>
            <a:ln>
              <a:solidFill>
                <a:schemeClr val="accent1">
                  <a:lumMod val="60000"/>
                  <a:lumOff val="40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Bilan_élèves!$R$1096</c:f>
              <c:numCache>
                <c:formatCode>0</c:formatCode>
                <c:ptCount val="1"/>
                <c:pt idx="0">
                  <c:v>25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62435992"/>
        <c:axId val="462437168"/>
      </c:barChart>
      <c:catAx>
        <c:axId val="462435992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62437168"/>
        <c:crosses val="autoZero"/>
        <c:auto val="1"/>
        <c:lblAlgn val="ctr"/>
        <c:lblOffset val="100"/>
        <c:noMultiLvlLbl val="0"/>
      </c:catAx>
      <c:valAx>
        <c:axId val="462437168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4624359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1"/>
          <c:order val="0"/>
          <c:spPr>
            <a:noFill/>
            <a:ln>
              <a:noFill/>
            </a:ln>
            <a:effectLst/>
          </c:spPr>
          <c:invertIfNegative val="0"/>
          <c:val>
            <c:numRef>
              <c:f>Bilan_élèves!$U$23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62437560"/>
        <c:axId val="462438344"/>
      </c:barChart>
      <c:catAx>
        <c:axId val="462437560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62438344"/>
        <c:crosses val="autoZero"/>
        <c:auto val="1"/>
        <c:lblAlgn val="ctr"/>
        <c:lblOffset val="100"/>
        <c:noMultiLvlLbl val="0"/>
      </c:catAx>
      <c:valAx>
        <c:axId val="462438344"/>
        <c:scaling>
          <c:orientation val="minMax"/>
          <c:max val="24"/>
          <c:min val="0"/>
        </c:scaling>
        <c:delete val="1"/>
        <c:axPos val="b"/>
        <c:numFmt formatCode="0" sourceLinked="1"/>
        <c:majorTickMark val="none"/>
        <c:minorTickMark val="none"/>
        <c:tickLblPos val="nextTo"/>
        <c:crossAx val="4624375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tx1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Bilan_élèves!$T$104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Bilan_élèves!$U$104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41519280"/>
        <c:axId val="441519672"/>
      </c:barChart>
      <c:catAx>
        <c:axId val="441519280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41519672"/>
        <c:crosses val="autoZero"/>
        <c:auto val="1"/>
        <c:lblAlgn val="ctr"/>
        <c:lblOffset val="100"/>
        <c:noMultiLvlLbl val="0"/>
      </c:catAx>
      <c:valAx>
        <c:axId val="441519672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4415192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1"/>
          <c:order val="0"/>
          <c:spPr>
            <a:solidFill>
              <a:schemeClr val="accent1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</c:dPt>
          <c:val>
            <c:numRef>
              <c:f>Bilan_élèves!$U$22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62447752"/>
        <c:axId val="462443440"/>
      </c:barChart>
      <c:catAx>
        <c:axId val="462447752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62443440"/>
        <c:crosses val="autoZero"/>
        <c:auto val="1"/>
        <c:lblAlgn val="ctr"/>
        <c:lblOffset val="100"/>
        <c:noMultiLvlLbl val="0"/>
      </c:catAx>
      <c:valAx>
        <c:axId val="462443440"/>
        <c:scaling>
          <c:orientation val="minMax"/>
          <c:max val="11"/>
          <c:min val="0"/>
        </c:scaling>
        <c:delete val="1"/>
        <c:axPos val="b"/>
        <c:numFmt formatCode="0" sourceLinked="1"/>
        <c:majorTickMark val="none"/>
        <c:minorTickMark val="none"/>
        <c:tickLblPos val="nextTo"/>
        <c:crossAx val="4624477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62444224"/>
        <c:axId val="462446968"/>
      </c:barChart>
      <c:catAx>
        <c:axId val="462444224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62446968"/>
        <c:crosses val="autoZero"/>
        <c:auto val="1"/>
        <c:lblAlgn val="ctr"/>
        <c:lblOffset val="100"/>
        <c:noMultiLvlLbl val="0"/>
      </c:catAx>
      <c:valAx>
        <c:axId val="462446968"/>
        <c:scaling>
          <c:orientation val="minMax"/>
          <c:max val="24"/>
          <c:min val="0"/>
        </c:scaling>
        <c:delete val="1"/>
        <c:axPos val="b"/>
        <c:numFmt formatCode="0" sourceLinked="1"/>
        <c:majorTickMark val="none"/>
        <c:minorTickMark val="none"/>
        <c:tickLblPos val="nextTo"/>
        <c:crossAx val="4624442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62451280"/>
        <c:axId val="462448928"/>
      </c:barChart>
      <c:catAx>
        <c:axId val="462451280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62448928"/>
        <c:crosses val="autoZero"/>
        <c:auto val="1"/>
        <c:lblAlgn val="ctr"/>
        <c:lblOffset val="100"/>
        <c:noMultiLvlLbl val="0"/>
      </c:catAx>
      <c:valAx>
        <c:axId val="462448928"/>
        <c:scaling>
          <c:orientation val="minMax"/>
          <c:max val="20"/>
          <c:min val="0"/>
        </c:scaling>
        <c:delete val="1"/>
        <c:axPos val="b"/>
        <c:numFmt formatCode="0" sourceLinked="1"/>
        <c:majorTickMark val="none"/>
        <c:minorTickMark val="none"/>
        <c:tickLblPos val="nextTo"/>
        <c:crossAx val="4624512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535714285714286E-2"/>
          <c:y val="0.19402777777777777"/>
          <c:w val="0.8891269841269841"/>
          <c:h val="0.6119444444444444"/>
        </c:manualLayout>
      </c:layout>
      <c:barChart>
        <c:barDir val="bar"/>
        <c:grouping val="percentStacked"/>
        <c:varyColors val="0"/>
        <c:ser>
          <c:idx val="0"/>
          <c:order val="0"/>
          <c:spPr>
            <a:solidFill>
              <a:schemeClr val="tx1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Bilan_élèves!$T$1129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Bilan_élèves!$U$1129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62442656"/>
        <c:axId val="462447360"/>
      </c:barChart>
      <c:catAx>
        <c:axId val="462442656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62447360"/>
        <c:crosses val="autoZero"/>
        <c:auto val="1"/>
        <c:lblAlgn val="ctr"/>
        <c:lblOffset val="100"/>
        <c:noMultiLvlLbl val="0"/>
      </c:catAx>
      <c:valAx>
        <c:axId val="462447360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4624426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accent3">
                <a:lumMod val="75000"/>
              </a:schemeClr>
            </a:solidFill>
            <a:ln>
              <a:solidFill>
                <a:schemeClr val="accent3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Bilan_élèves!$Q$1129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solidFill>
              <a:schemeClr val="tx2">
                <a:lumMod val="40000"/>
                <a:lumOff val="60000"/>
              </a:schemeClr>
            </a:solidFill>
            <a:ln>
              <a:solidFill>
                <a:schemeClr val="tx2">
                  <a:lumMod val="40000"/>
                  <a:lumOff val="60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Bilan_élèves!$R$1129</c:f>
              <c:numCache>
                <c:formatCode>0</c:formatCode>
                <c:ptCount val="1"/>
                <c:pt idx="0">
                  <c:v>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62439520"/>
        <c:axId val="462442264"/>
      </c:barChart>
      <c:catAx>
        <c:axId val="462439520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62442264"/>
        <c:crosses val="autoZero"/>
        <c:auto val="1"/>
        <c:lblAlgn val="ctr"/>
        <c:lblOffset val="100"/>
        <c:noMultiLvlLbl val="0"/>
      </c:catAx>
      <c:valAx>
        <c:axId val="462442264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4624395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tx1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Bilan_élèves!$T$1130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Bilan_élèves!$U$1130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62448536"/>
        <c:axId val="462446576"/>
      </c:barChart>
      <c:catAx>
        <c:axId val="462448536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62446576"/>
        <c:crosses val="autoZero"/>
        <c:auto val="1"/>
        <c:lblAlgn val="ctr"/>
        <c:lblOffset val="100"/>
        <c:noMultiLvlLbl val="0"/>
      </c:catAx>
      <c:valAx>
        <c:axId val="462446576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4624485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3">
                  <a:lumMod val="75000"/>
                </a:schemeClr>
              </a:solidFill>
              <a:ln>
                <a:solidFill>
                  <a:schemeClr val="accent3">
                    <a:lumMod val="75000"/>
                  </a:schemeClr>
                </a:solidFill>
              </a:ln>
              <a:effectLst/>
            </c:spPr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Bilan_élèves!$Q$1130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solidFill>
              <a:schemeClr val="accent1">
                <a:lumMod val="60000"/>
                <a:lumOff val="40000"/>
              </a:schemeClr>
            </a:solidFill>
            <a:ln>
              <a:solidFill>
                <a:schemeClr val="accent1">
                  <a:lumMod val="60000"/>
                  <a:lumOff val="40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Bilan_élèves!$R$1130</c:f>
              <c:numCache>
                <c:formatCode>0</c:formatCode>
                <c:ptCount val="1"/>
                <c:pt idx="0">
                  <c:v>12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62443048"/>
        <c:axId val="462449712"/>
      </c:barChart>
      <c:catAx>
        <c:axId val="46244304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62449712"/>
        <c:crosses val="autoZero"/>
        <c:auto val="1"/>
        <c:lblAlgn val="ctr"/>
        <c:lblOffset val="100"/>
        <c:noMultiLvlLbl val="0"/>
      </c:catAx>
      <c:valAx>
        <c:axId val="462449712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4624430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tx1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Bilan_élèves!$T$1131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Bilan_élèves!$U$1131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62441088"/>
        <c:axId val="462450496"/>
      </c:barChart>
      <c:catAx>
        <c:axId val="46244108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62450496"/>
        <c:crosses val="autoZero"/>
        <c:auto val="1"/>
        <c:lblAlgn val="ctr"/>
        <c:lblOffset val="100"/>
        <c:noMultiLvlLbl val="0"/>
      </c:catAx>
      <c:valAx>
        <c:axId val="462450496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4624410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accent3">
                <a:lumMod val="75000"/>
              </a:schemeClr>
            </a:solidFill>
            <a:ln>
              <a:solidFill>
                <a:schemeClr val="accent3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Bilan_élèves!$Q$1131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solidFill>
              <a:schemeClr val="accent1">
                <a:lumMod val="60000"/>
                <a:lumOff val="40000"/>
              </a:schemeClr>
            </a:solidFill>
            <a:ln>
              <a:solidFill>
                <a:schemeClr val="accent1">
                  <a:lumMod val="60000"/>
                  <a:lumOff val="40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Bilan_élèves!$R$1131</c:f>
              <c:numCache>
                <c:formatCode>0</c:formatCode>
                <c:ptCount val="1"/>
                <c:pt idx="0">
                  <c:v>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62445400"/>
        <c:axId val="462445008"/>
      </c:barChart>
      <c:catAx>
        <c:axId val="462445400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62445008"/>
        <c:crosses val="autoZero"/>
        <c:auto val="1"/>
        <c:lblAlgn val="ctr"/>
        <c:lblOffset val="100"/>
        <c:noMultiLvlLbl val="0"/>
      </c:catAx>
      <c:valAx>
        <c:axId val="462445008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4624454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Bilan_élèves!$T$30</c:f>
              <c:numCache>
                <c:formatCode>0</c:formatCode>
                <c:ptCount val="1"/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Bilan_élèves!$U$30</c:f>
              <c:numCache>
                <c:formatCode>0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62451672"/>
        <c:axId val="462439912"/>
      </c:barChart>
      <c:catAx>
        <c:axId val="462451672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62439912"/>
        <c:crosses val="autoZero"/>
        <c:auto val="1"/>
        <c:lblAlgn val="ctr"/>
        <c:lblOffset val="100"/>
        <c:noMultiLvlLbl val="0"/>
      </c:catAx>
      <c:valAx>
        <c:axId val="462439912"/>
        <c:scaling>
          <c:orientation val="minMax"/>
          <c:max val="8"/>
        </c:scaling>
        <c:delete val="1"/>
        <c:axPos val="b"/>
        <c:numFmt formatCode="0" sourceLinked="1"/>
        <c:majorTickMark val="none"/>
        <c:minorTickMark val="none"/>
        <c:tickLblPos val="nextTo"/>
        <c:crossAx val="462451672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accent3">
                <a:lumMod val="75000"/>
              </a:schemeClr>
            </a:solidFill>
            <a:ln>
              <a:solidFill>
                <a:schemeClr val="accent3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Bilan_élèves!$Q$104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solidFill>
              <a:schemeClr val="tx2">
                <a:lumMod val="40000"/>
                <a:lumOff val="60000"/>
              </a:schemeClr>
            </a:solidFill>
            <a:ln>
              <a:solidFill>
                <a:schemeClr val="tx2">
                  <a:lumMod val="40000"/>
                  <a:lumOff val="60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Bilan_élèves!$R$104</c:f>
              <c:numCache>
                <c:formatCode>0</c:formatCode>
                <c:ptCount val="1"/>
                <c:pt idx="0">
                  <c:v>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41520456"/>
        <c:axId val="441520064"/>
      </c:barChart>
      <c:catAx>
        <c:axId val="441520456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41520064"/>
        <c:crosses val="autoZero"/>
        <c:auto val="1"/>
        <c:lblAlgn val="ctr"/>
        <c:lblOffset val="100"/>
        <c:noMultiLvlLbl val="0"/>
      </c:catAx>
      <c:valAx>
        <c:axId val="441520064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4415204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Bilan_élèves!$T$30</c:f>
              <c:numCache>
                <c:formatCode>0</c:formatCode>
                <c:ptCount val="1"/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Bilan_élèves!$U$30</c:f>
              <c:numCache>
                <c:formatCode>0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62441480"/>
        <c:axId val="462454416"/>
      </c:barChart>
      <c:catAx>
        <c:axId val="462441480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62454416"/>
        <c:crosses val="autoZero"/>
        <c:auto val="1"/>
        <c:lblAlgn val="ctr"/>
        <c:lblOffset val="100"/>
        <c:noMultiLvlLbl val="0"/>
      </c:catAx>
      <c:valAx>
        <c:axId val="462454416"/>
        <c:scaling>
          <c:orientation val="minMax"/>
          <c:max val="8"/>
        </c:scaling>
        <c:delete val="1"/>
        <c:axPos val="b"/>
        <c:numFmt formatCode="0" sourceLinked="1"/>
        <c:majorTickMark val="none"/>
        <c:minorTickMark val="none"/>
        <c:tickLblPos val="nextTo"/>
        <c:crossAx val="462441480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Bilan_élèves!$T$30</c:f>
              <c:numCache>
                <c:formatCode>0</c:formatCode>
                <c:ptCount val="1"/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Bilan_élèves!$U$30</c:f>
              <c:numCache>
                <c:formatCode>0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62452456"/>
        <c:axId val="462452064"/>
      </c:barChart>
      <c:catAx>
        <c:axId val="462452456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62452064"/>
        <c:crosses val="autoZero"/>
        <c:auto val="1"/>
        <c:lblAlgn val="ctr"/>
        <c:lblOffset val="100"/>
        <c:noMultiLvlLbl val="0"/>
      </c:catAx>
      <c:valAx>
        <c:axId val="462452064"/>
        <c:scaling>
          <c:orientation val="minMax"/>
          <c:max val="8"/>
        </c:scaling>
        <c:delete val="1"/>
        <c:axPos val="b"/>
        <c:numFmt formatCode="0" sourceLinked="1"/>
        <c:majorTickMark val="none"/>
        <c:minorTickMark val="none"/>
        <c:tickLblPos val="nextTo"/>
        <c:crossAx val="462452456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Bilan_élèves!$T$30</c:f>
              <c:numCache>
                <c:formatCode>0</c:formatCode>
                <c:ptCount val="1"/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Bilan_élèves!$U$30</c:f>
              <c:numCache>
                <c:formatCode>0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62453632"/>
        <c:axId val="462454024"/>
      </c:barChart>
      <c:catAx>
        <c:axId val="462453632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62454024"/>
        <c:crosses val="autoZero"/>
        <c:auto val="1"/>
        <c:lblAlgn val="ctr"/>
        <c:lblOffset val="100"/>
        <c:noMultiLvlLbl val="0"/>
      </c:catAx>
      <c:valAx>
        <c:axId val="462454024"/>
        <c:scaling>
          <c:orientation val="minMax"/>
          <c:max val="8"/>
        </c:scaling>
        <c:delete val="1"/>
        <c:axPos val="b"/>
        <c:numFmt formatCode="0" sourceLinked="1"/>
        <c:majorTickMark val="none"/>
        <c:minorTickMark val="none"/>
        <c:tickLblPos val="nextTo"/>
        <c:crossAx val="462453632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Bilan_élèves!$T$30</c:f>
              <c:numCache>
                <c:formatCode>0</c:formatCode>
                <c:ptCount val="1"/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Bilan_élèves!$U$30</c:f>
              <c:numCache>
                <c:formatCode>0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62390912"/>
        <c:axId val="462392480"/>
      </c:barChart>
      <c:catAx>
        <c:axId val="462390912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62392480"/>
        <c:crosses val="autoZero"/>
        <c:auto val="1"/>
        <c:lblAlgn val="ctr"/>
        <c:lblOffset val="100"/>
        <c:noMultiLvlLbl val="0"/>
      </c:catAx>
      <c:valAx>
        <c:axId val="462392480"/>
        <c:scaling>
          <c:orientation val="minMax"/>
          <c:max val="8"/>
        </c:scaling>
        <c:delete val="1"/>
        <c:axPos val="b"/>
        <c:numFmt formatCode="0" sourceLinked="1"/>
        <c:majorTickMark val="none"/>
        <c:minorTickMark val="none"/>
        <c:tickLblPos val="nextTo"/>
        <c:crossAx val="462390912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Bilan_élèves!$T$30</c:f>
              <c:numCache>
                <c:formatCode>0</c:formatCode>
                <c:ptCount val="1"/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Bilan_élèves!$U$30</c:f>
              <c:numCache>
                <c:formatCode>0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62389736"/>
        <c:axId val="462397968"/>
      </c:barChart>
      <c:catAx>
        <c:axId val="462389736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62397968"/>
        <c:crosses val="autoZero"/>
        <c:auto val="1"/>
        <c:lblAlgn val="ctr"/>
        <c:lblOffset val="100"/>
        <c:noMultiLvlLbl val="0"/>
      </c:catAx>
      <c:valAx>
        <c:axId val="462397968"/>
        <c:scaling>
          <c:orientation val="minMax"/>
          <c:max val="8"/>
        </c:scaling>
        <c:delete val="1"/>
        <c:axPos val="b"/>
        <c:numFmt formatCode="0" sourceLinked="1"/>
        <c:majorTickMark val="none"/>
        <c:minorTickMark val="none"/>
        <c:tickLblPos val="nextTo"/>
        <c:crossAx val="462389736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tx1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Bilan_élèves!$T$1137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Bilan_élèves!$U$1137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62393656"/>
        <c:axId val="462396792"/>
      </c:barChart>
      <c:catAx>
        <c:axId val="462393656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62396792"/>
        <c:crosses val="autoZero"/>
        <c:auto val="1"/>
        <c:lblAlgn val="ctr"/>
        <c:lblOffset val="100"/>
        <c:noMultiLvlLbl val="0"/>
      </c:catAx>
      <c:valAx>
        <c:axId val="462396792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4623936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accent3">
                <a:lumMod val="75000"/>
              </a:schemeClr>
            </a:solidFill>
            <a:ln>
              <a:solidFill>
                <a:schemeClr val="accent3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Bilan_élèves!$Q$1137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solidFill>
              <a:schemeClr val="accent1">
                <a:lumMod val="60000"/>
                <a:lumOff val="40000"/>
              </a:schemeClr>
            </a:solidFill>
            <a:ln>
              <a:solidFill>
                <a:schemeClr val="accent1">
                  <a:lumMod val="60000"/>
                  <a:lumOff val="40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Bilan_élèves!$R$1137</c:f>
              <c:numCache>
                <c:formatCode>0</c:formatCode>
                <c:ptCount val="1"/>
                <c:pt idx="0">
                  <c:v>25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62394440"/>
        <c:axId val="462390128"/>
      </c:barChart>
      <c:catAx>
        <c:axId val="462394440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62390128"/>
        <c:crosses val="autoZero"/>
        <c:auto val="1"/>
        <c:lblAlgn val="ctr"/>
        <c:lblOffset val="100"/>
        <c:noMultiLvlLbl val="0"/>
      </c:catAx>
      <c:valAx>
        <c:axId val="462390128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4623944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1"/>
          <c:order val="0"/>
          <c:spPr>
            <a:noFill/>
            <a:ln>
              <a:noFill/>
            </a:ln>
            <a:effectLst/>
          </c:spPr>
          <c:invertIfNegative val="0"/>
          <c:val>
            <c:numRef>
              <c:f>Bilan_élèves!$U$23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62391304"/>
        <c:axId val="462392872"/>
      </c:barChart>
      <c:catAx>
        <c:axId val="462391304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62392872"/>
        <c:crosses val="autoZero"/>
        <c:auto val="1"/>
        <c:lblAlgn val="ctr"/>
        <c:lblOffset val="100"/>
        <c:noMultiLvlLbl val="0"/>
      </c:catAx>
      <c:valAx>
        <c:axId val="462392872"/>
        <c:scaling>
          <c:orientation val="minMax"/>
          <c:max val="24"/>
          <c:min val="0"/>
        </c:scaling>
        <c:delete val="1"/>
        <c:axPos val="b"/>
        <c:numFmt formatCode="0" sourceLinked="1"/>
        <c:majorTickMark val="none"/>
        <c:minorTickMark val="none"/>
        <c:tickLblPos val="nextTo"/>
        <c:crossAx val="4623913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1"/>
          <c:order val="0"/>
          <c:spPr>
            <a:solidFill>
              <a:schemeClr val="accent1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</c:dPt>
          <c:val>
            <c:numRef>
              <c:f>Bilan_élèves!$U$22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62393264"/>
        <c:axId val="462394832"/>
      </c:barChart>
      <c:catAx>
        <c:axId val="462393264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62394832"/>
        <c:crosses val="autoZero"/>
        <c:auto val="1"/>
        <c:lblAlgn val="ctr"/>
        <c:lblOffset val="100"/>
        <c:noMultiLvlLbl val="0"/>
      </c:catAx>
      <c:valAx>
        <c:axId val="462394832"/>
        <c:scaling>
          <c:orientation val="minMax"/>
          <c:max val="11"/>
          <c:min val="0"/>
        </c:scaling>
        <c:delete val="1"/>
        <c:axPos val="b"/>
        <c:numFmt formatCode="0" sourceLinked="1"/>
        <c:majorTickMark val="none"/>
        <c:minorTickMark val="none"/>
        <c:tickLblPos val="nextTo"/>
        <c:crossAx val="4623932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62396008"/>
        <c:axId val="462401496"/>
      </c:barChart>
      <c:catAx>
        <c:axId val="4623960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62401496"/>
        <c:crosses val="autoZero"/>
        <c:auto val="1"/>
        <c:lblAlgn val="ctr"/>
        <c:lblOffset val="100"/>
        <c:noMultiLvlLbl val="0"/>
      </c:catAx>
      <c:valAx>
        <c:axId val="462401496"/>
        <c:scaling>
          <c:orientation val="minMax"/>
          <c:max val="24"/>
          <c:min val="0"/>
        </c:scaling>
        <c:delete val="1"/>
        <c:axPos val="b"/>
        <c:numFmt formatCode="0" sourceLinked="1"/>
        <c:majorTickMark val="none"/>
        <c:minorTickMark val="none"/>
        <c:tickLblPos val="nextTo"/>
        <c:crossAx val="4623960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tx1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Bilan_élèves!$T$105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Bilan_élèves!$U$105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41520848"/>
        <c:axId val="441518496"/>
      </c:barChart>
      <c:catAx>
        <c:axId val="44152084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41518496"/>
        <c:crosses val="autoZero"/>
        <c:auto val="1"/>
        <c:lblAlgn val="ctr"/>
        <c:lblOffset val="100"/>
        <c:noMultiLvlLbl val="0"/>
      </c:catAx>
      <c:valAx>
        <c:axId val="441518496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4415208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62399928"/>
        <c:axId val="462397184"/>
      </c:barChart>
      <c:catAx>
        <c:axId val="46239992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62397184"/>
        <c:crosses val="autoZero"/>
        <c:auto val="1"/>
        <c:lblAlgn val="ctr"/>
        <c:lblOffset val="100"/>
        <c:noMultiLvlLbl val="0"/>
      </c:catAx>
      <c:valAx>
        <c:axId val="462397184"/>
        <c:scaling>
          <c:orientation val="minMax"/>
          <c:max val="20"/>
          <c:min val="0"/>
        </c:scaling>
        <c:delete val="1"/>
        <c:axPos val="b"/>
        <c:numFmt formatCode="0" sourceLinked="1"/>
        <c:majorTickMark val="none"/>
        <c:minorTickMark val="none"/>
        <c:tickLblPos val="nextTo"/>
        <c:crossAx val="4623999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535714285714286E-2"/>
          <c:y val="0.19402777777777777"/>
          <c:w val="0.8891269841269841"/>
          <c:h val="0.6119444444444444"/>
        </c:manualLayout>
      </c:layout>
      <c:barChart>
        <c:barDir val="bar"/>
        <c:grouping val="percentStacked"/>
        <c:varyColors val="0"/>
        <c:ser>
          <c:idx val="0"/>
          <c:order val="0"/>
          <c:spPr>
            <a:solidFill>
              <a:schemeClr val="tx1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Bilan_élèves!$T$1170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Bilan_élèves!$U$1170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62398752"/>
        <c:axId val="462397576"/>
      </c:barChart>
      <c:catAx>
        <c:axId val="462398752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62397576"/>
        <c:crosses val="autoZero"/>
        <c:auto val="1"/>
        <c:lblAlgn val="ctr"/>
        <c:lblOffset val="100"/>
        <c:noMultiLvlLbl val="0"/>
      </c:catAx>
      <c:valAx>
        <c:axId val="462397576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4623987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accent3">
                <a:lumMod val="75000"/>
              </a:schemeClr>
            </a:solidFill>
            <a:ln>
              <a:solidFill>
                <a:schemeClr val="accent3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Bilan_élèves!$Q$1170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solidFill>
              <a:schemeClr val="tx2">
                <a:lumMod val="40000"/>
                <a:lumOff val="60000"/>
              </a:schemeClr>
            </a:solidFill>
            <a:ln>
              <a:solidFill>
                <a:schemeClr val="tx2">
                  <a:lumMod val="40000"/>
                  <a:lumOff val="60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Bilan_élèves!$R$1170</c:f>
              <c:numCache>
                <c:formatCode>0</c:formatCode>
                <c:ptCount val="1"/>
                <c:pt idx="0">
                  <c:v>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62400320"/>
        <c:axId val="462399536"/>
      </c:barChart>
      <c:catAx>
        <c:axId val="462400320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62399536"/>
        <c:crosses val="autoZero"/>
        <c:auto val="1"/>
        <c:lblAlgn val="ctr"/>
        <c:lblOffset val="100"/>
        <c:noMultiLvlLbl val="0"/>
      </c:catAx>
      <c:valAx>
        <c:axId val="462399536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4624003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tx1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Bilan_élèves!$T$1171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Bilan_élèves!$U$1171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62401104"/>
        <c:axId val="462406592"/>
      </c:barChart>
      <c:catAx>
        <c:axId val="462401104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62406592"/>
        <c:crosses val="autoZero"/>
        <c:auto val="1"/>
        <c:lblAlgn val="ctr"/>
        <c:lblOffset val="100"/>
        <c:noMultiLvlLbl val="0"/>
      </c:catAx>
      <c:valAx>
        <c:axId val="462406592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4624011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3">
                  <a:lumMod val="75000"/>
                </a:schemeClr>
              </a:solidFill>
              <a:ln>
                <a:solidFill>
                  <a:schemeClr val="accent3">
                    <a:lumMod val="75000"/>
                  </a:schemeClr>
                </a:solidFill>
              </a:ln>
              <a:effectLst/>
            </c:spPr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Bilan_élèves!$Q$1171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solidFill>
              <a:schemeClr val="accent1">
                <a:lumMod val="60000"/>
                <a:lumOff val="40000"/>
              </a:schemeClr>
            </a:solidFill>
            <a:ln>
              <a:solidFill>
                <a:schemeClr val="accent1">
                  <a:lumMod val="60000"/>
                  <a:lumOff val="40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Bilan_élèves!$R$1171</c:f>
              <c:numCache>
                <c:formatCode>0</c:formatCode>
                <c:ptCount val="1"/>
                <c:pt idx="0">
                  <c:v>12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62406984"/>
        <c:axId val="462407376"/>
      </c:barChart>
      <c:catAx>
        <c:axId val="462406984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62407376"/>
        <c:crosses val="autoZero"/>
        <c:auto val="1"/>
        <c:lblAlgn val="ctr"/>
        <c:lblOffset val="100"/>
        <c:noMultiLvlLbl val="0"/>
      </c:catAx>
      <c:valAx>
        <c:axId val="462407376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4624069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tx1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Bilan_élèves!$T$1172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Bilan_élèves!$U$1172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62410120"/>
        <c:axId val="462409728"/>
      </c:barChart>
      <c:catAx>
        <c:axId val="462410120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62409728"/>
        <c:crosses val="autoZero"/>
        <c:auto val="1"/>
        <c:lblAlgn val="ctr"/>
        <c:lblOffset val="100"/>
        <c:noMultiLvlLbl val="0"/>
      </c:catAx>
      <c:valAx>
        <c:axId val="462409728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4624101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accent3">
                <a:lumMod val="75000"/>
              </a:schemeClr>
            </a:solidFill>
            <a:ln>
              <a:solidFill>
                <a:schemeClr val="accent3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Bilan_élèves!$Q$1172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solidFill>
              <a:schemeClr val="accent1">
                <a:lumMod val="60000"/>
                <a:lumOff val="40000"/>
              </a:schemeClr>
            </a:solidFill>
            <a:ln>
              <a:solidFill>
                <a:schemeClr val="accent1">
                  <a:lumMod val="60000"/>
                  <a:lumOff val="40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Bilan_élèves!$R$1172</c:f>
              <c:numCache>
                <c:formatCode>0</c:formatCode>
                <c:ptCount val="1"/>
                <c:pt idx="0">
                  <c:v>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62410512"/>
        <c:axId val="462405024"/>
      </c:barChart>
      <c:catAx>
        <c:axId val="462410512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62405024"/>
        <c:crosses val="autoZero"/>
        <c:auto val="1"/>
        <c:lblAlgn val="ctr"/>
        <c:lblOffset val="100"/>
        <c:noMultiLvlLbl val="0"/>
      </c:catAx>
      <c:valAx>
        <c:axId val="462405024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4624105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Bilan_élèves!$T$30</c:f>
              <c:numCache>
                <c:formatCode>0</c:formatCode>
                <c:ptCount val="1"/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Bilan_élèves!$U$30</c:f>
              <c:numCache>
                <c:formatCode>0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62410904"/>
        <c:axId val="462404632"/>
      </c:barChart>
      <c:catAx>
        <c:axId val="462410904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62404632"/>
        <c:crosses val="autoZero"/>
        <c:auto val="1"/>
        <c:lblAlgn val="ctr"/>
        <c:lblOffset val="100"/>
        <c:noMultiLvlLbl val="0"/>
      </c:catAx>
      <c:valAx>
        <c:axId val="462404632"/>
        <c:scaling>
          <c:orientation val="minMax"/>
          <c:max val="8"/>
        </c:scaling>
        <c:delete val="1"/>
        <c:axPos val="b"/>
        <c:numFmt formatCode="0" sourceLinked="1"/>
        <c:majorTickMark val="none"/>
        <c:minorTickMark val="none"/>
        <c:tickLblPos val="nextTo"/>
        <c:crossAx val="462410904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Bilan_élèves!$T$30</c:f>
              <c:numCache>
                <c:formatCode>0</c:formatCode>
                <c:ptCount val="1"/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Bilan_élèves!$U$30</c:f>
              <c:numCache>
                <c:formatCode>0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62405808"/>
        <c:axId val="462408160"/>
      </c:barChart>
      <c:catAx>
        <c:axId val="4624058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62408160"/>
        <c:crosses val="autoZero"/>
        <c:auto val="1"/>
        <c:lblAlgn val="ctr"/>
        <c:lblOffset val="100"/>
        <c:noMultiLvlLbl val="0"/>
      </c:catAx>
      <c:valAx>
        <c:axId val="462408160"/>
        <c:scaling>
          <c:orientation val="minMax"/>
          <c:max val="8"/>
        </c:scaling>
        <c:delete val="1"/>
        <c:axPos val="b"/>
        <c:numFmt formatCode="0" sourceLinked="1"/>
        <c:majorTickMark val="none"/>
        <c:minorTickMark val="none"/>
        <c:tickLblPos val="nextTo"/>
        <c:crossAx val="462405808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Bilan_élèves!$T$30</c:f>
              <c:numCache>
                <c:formatCode>0</c:formatCode>
                <c:ptCount val="1"/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Bilan_élèves!$U$30</c:f>
              <c:numCache>
                <c:formatCode>0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62408552"/>
        <c:axId val="462411296"/>
      </c:barChart>
      <c:catAx>
        <c:axId val="462408552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62411296"/>
        <c:crosses val="autoZero"/>
        <c:auto val="1"/>
        <c:lblAlgn val="ctr"/>
        <c:lblOffset val="100"/>
        <c:noMultiLvlLbl val="0"/>
      </c:catAx>
      <c:valAx>
        <c:axId val="462411296"/>
        <c:scaling>
          <c:orientation val="minMax"/>
          <c:max val="8"/>
        </c:scaling>
        <c:delete val="1"/>
        <c:axPos val="b"/>
        <c:numFmt formatCode="0" sourceLinked="1"/>
        <c:majorTickMark val="none"/>
        <c:minorTickMark val="none"/>
        <c:tickLblPos val="nextTo"/>
        <c:crossAx val="462408552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3">
                  <a:lumMod val="75000"/>
                </a:schemeClr>
              </a:solidFill>
              <a:ln>
                <a:solidFill>
                  <a:schemeClr val="accent3">
                    <a:lumMod val="75000"/>
                  </a:schemeClr>
                </a:solidFill>
              </a:ln>
              <a:effectLst/>
            </c:spPr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Bilan_élèves!$Q$105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solidFill>
              <a:schemeClr val="accent1">
                <a:lumMod val="60000"/>
                <a:lumOff val="40000"/>
              </a:schemeClr>
            </a:solidFill>
            <a:ln>
              <a:solidFill>
                <a:schemeClr val="accent1">
                  <a:lumMod val="60000"/>
                  <a:lumOff val="40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Bilan_élèves!$R$105</c:f>
              <c:numCache>
                <c:formatCode>0</c:formatCode>
                <c:ptCount val="1"/>
                <c:pt idx="0">
                  <c:v>12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41521240"/>
        <c:axId val="441524376"/>
      </c:barChart>
      <c:catAx>
        <c:axId val="441521240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41524376"/>
        <c:crosses val="autoZero"/>
        <c:auto val="1"/>
        <c:lblAlgn val="ctr"/>
        <c:lblOffset val="100"/>
        <c:noMultiLvlLbl val="0"/>
      </c:catAx>
      <c:valAx>
        <c:axId val="441524376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4415212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Bilan_élèves!$T$30</c:f>
              <c:numCache>
                <c:formatCode>0</c:formatCode>
                <c:ptCount val="1"/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Bilan_élèves!$U$30</c:f>
              <c:numCache>
                <c:formatCode>0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62401888"/>
        <c:axId val="462409336"/>
      </c:barChart>
      <c:catAx>
        <c:axId val="46240188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62409336"/>
        <c:crosses val="autoZero"/>
        <c:auto val="1"/>
        <c:lblAlgn val="ctr"/>
        <c:lblOffset val="100"/>
        <c:noMultiLvlLbl val="0"/>
      </c:catAx>
      <c:valAx>
        <c:axId val="462409336"/>
        <c:scaling>
          <c:orientation val="minMax"/>
          <c:max val="8"/>
        </c:scaling>
        <c:delete val="1"/>
        <c:axPos val="b"/>
        <c:numFmt formatCode="0" sourceLinked="1"/>
        <c:majorTickMark val="none"/>
        <c:minorTickMark val="none"/>
        <c:tickLblPos val="nextTo"/>
        <c:crossAx val="462401888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Bilan_élèves!$T$30</c:f>
              <c:numCache>
                <c:formatCode>0</c:formatCode>
                <c:ptCount val="1"/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Bilan_élèves!$U$30</c:f>
              <c:numCache>
                <c:formatCode>0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62412472"/>
        <c:axId val="462412864"/>
      </c:barChart>
      <c:catAx>
        <c:axId val="462412472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62412864"/>
        <c:crosses val="autoZero"/>
        <c:auto val="1"/>
        <c:lblAlgn val="ctr"/>
        <c:lblOffset val="100"/>
        <c:noMultiLvlLbl val="0"/>
      </c:catAx>
      <c:valAx>
        <c:axId val="462412864"/>
        <c:scaling>
          <c:orientation val="minMax"/>
          <c:max val="8"/>
        </c:scaling>
        <c:delete val="1"/>
        <c:axPos val="b"/>
        <c:numFmt formatCode="0" sourceLinked="1"/>
        <c:majorTickMark val="none"/>
        <c:minorTickMark val="none"/>
        <c:tickLblPos val="nextTo"/>
        <c:crossAx val="462412472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Bilan_élèves!$T$30</c:f>
              <c:numCache>
                <c:formatCode>0</c:formatCode>
                <c:ptCount val="1"/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Bilan_élèves!$U$30</c:f>
              <c:numCache>
                <c:formatCode>0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62414040"/>
        <c:axId val="462402280"/>
      </c:barChart>
      <c:catAx>
        <c:axId val="462414040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62402280"/>
        <c:crosses val="autoZero"/>
        <c:auto val="1"/>
        <c:lblAlgn val="ctr"/>
        <c:lblOffset val="100"/>
        <c:noMultiLvlLbl val="0"/>
      </c:catAx>
      <c:valAx>
        <c:axId val="462402280"/>
        <c:scaling>
          <c:orientation val="minMax"/>
          <c:max val="8"/>
        </c:scaling>
        <c:delete val="1"/>
        <c:axPos val="b"/>
        <c:numFmt formatCode="0" sourceLinked="1"/>
        <c:majorTickMark val="none"/>
        <c:minorTickMark val="none"/>
        <c:tickLblPos val="nextTo"/>
        <c:crossAx val="462414040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Bilan_élèves!$T$30</c:f>
              <c:numCache>
                <c:formatCode>0</c:formatCode>
                <c:ptCount val="1"/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Bilan_élèves!$U$30</c:f>
              <c:numCache>
                <c:formatCode>0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62402672"/>
        <c:axId val="462403848"/>
      </c:barChart>
      <c:catAx>
        <c:axId val="462402672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62403848"/>
        <c:crosses val="autoZero"/>
        <c:auto val="1"/>
        <c:lblAlgn val="ctr"/>
        <c:lblOffset val="100"/>
        <c:noMultiLvlLbl val="0"/>
      </c:catAx>
      <c:valAx>
        <c:axId val="462403848"/>
        <c:scaling>
          <c:orientation val="minMax"/>
          <c:max val="8"/>
        </c:scaling>
        <c:delete val="1"/>
        <c:axPos val="b"/>
        <c:numFmt formatCode="0" sourceLinked="1"/>
        <c:majorTickMark val="none"/>
        <c:minorTickMark val="none"/>
        <c:tickLblPos val="nextTo"/>
        <c:crossAx val="462402672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tx1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Bilan_élèves!$T$1137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Bilan_élèves!$U$1137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62422664"/>
        <c:axId val="462416000"/>
      </c:barChart>
      <c:catAx>
        <c:axId val="462422664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62416000"/>
        <c:crosses val="autoZero"/>
        <c:auto val="1"/>
        <c:lblAlgn val="ctr"/>
        <c:lblOffset val="100"/>
        <c:noMultiLvlLbl val="0"/>
      </c:catAx>
      <c:valAx>
        <c:axId val="462416000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4624226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accent3">
                <a:lumMod val="75000"/>
              </a:schemeClr>
            </a:solidFill>
            <a:ln>
              <a:solidFill>
                <a:schemeClr val="accent3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Bilan_élèves!$Q$1178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solidFill>
              <a:schemeClr val="accent1">
                <a:lumMod val="60000"/>
                <a:lumOff val="40000"/>
              </a:schemeClr>
            </a:solidFill>
            <a:ln>
              <a:solidFill>
                <a:schemeClr val="accent1">
                  <a:lumMod val="60000"/>
                  <a:lumOff val="40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Bilan_élèves!$R$1178</c:f>
              <c:numCache>
                <c:formatCode>0</c:formatCode>
                <c:ptCount val="1"/>
                <c:pt idx="0">
                  <c:v>25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62421096"/>
        <c:axId val="462426584"/>
      </c:barChart>
      <c:catAx>
        <c:axId val="462421096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62426584"/>
        <c:crosses val="autoZero"/>
        <c:auto val="1"/>
        <c:lblAlgn val="ctr"/>
        <c:lblOffset val="100"/>
        <c:noMultiLvlLbl val="0"/>
      </c:catAx>
      <c:valAx>
        <c:axId val="462426584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4624210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1"/>
          <c:order val="0"/>
          <c:spPr>
            <a:noFill/>
            <a:ln>
              <a:noFill/>
            </a:ln>
            <a:effectLst/>
          </c:spPr>
          <c:invertIfNegative val="0"/>
          <c:val>
            <c:numRef>
              <c:f>Bilan_élèves!$U$23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62422272"/>
        <c:axId val="462416392"/>
      </c:barChart>
      <c:catAx>
        <c:axId val="462422272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62416392"/>
        <c:crosses val="autoZero"/>
        <c:auto val="1"/>
        <c:lblAlgn val="ctr"/>
        <c:lblOffset val="100"/>
        <c:noMultiLvlLbl val="0"/>
      </c:catAx>
      <c:valAx>
        <c:axId val="462416392"/>
        <c:scaling>
          <c:orientation val="minMax"/>
          <c:max val="24"/>
          <c:min val="0"/>
        </c:scaling>
        <c:delete val="1"/>
        <c:axPos val="b"/>
        <c:numFmt formatCode="0" sourceLinked="1"/>
        <c:majorTickMark val="none"/>
        <c:minorTickMark val="none"/>
        <c:tickLblPos val="nextTo"/>
        <c:crossAx val="4624222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1"/>
          <c:order val="0"/>
          <c:spPr>
            <a:solidFill>
              <a:schemeClr val="accent1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</c:dPt>
          <c:val>
            <c:numRef>
              <c:f>Bilan_élèves!$U$22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62416784"/>
        <c:axId val="462425016"/>
      </c:barChart>
      <c:catAx>
        <c:axId val="462416784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62425016"/>
        <c:crosses val="autoZero"/>
        <c:auto val="1"/>
        <c:lblAlgn val="ctr"/>
        <c:lblOffset val="100"/>
        <c:noMultiLvlLbl val="0"/>
      </c:catAx>
      <c:valAx>
        <c:axId val="462425016"/>
        <c:scaling>
          <c:orientation val="minMax"/>
          <c:max val="11"/>
          <c:min val="0"/>
        </c:scaling>
        <c:delete val="1"/>
        <c:axPos val="b"/>
        <c:numFmt formatCode="0" sourceLinked="1"/>
        <c:majorTickMark val="none"/>
        <c:minorTickMark val="none"/>
        <c:tickLblPos val="nextTo"/>
        <c:crossAx val="4624167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62414824"/>
        <c:axId val="462420704"/>
      </c:barChart>
      <c:catAx>
        <c:axId val="462414824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62420704"/>
        <c:crosses val="autoZero"/>
        <c:auto val="1"/>
        <c:lblAlgn val="ctr"/>
        <c:lblOffset val="100"/>
        <c:noMultiLvlLbl val="0"/>
      </c:catAx>
      <c:valAx>
        <c:axId val="462420704"/>
        <c:scaling>
          <c:orientation val="minMax"/>
          <c:max val="24"/>
          <c:min val="0"/>
        </c:scaling>
        <c:delete val="1"/>
        <c:axPos val="b"/>
        <c:numFmt formatCode="0" sourceLinked="1"/>
        <c:majorTickMark val="none"/>
        <c:minorTickMark val="none"/>
        <c:tickLblPos val="nextTo"/>
        <c:crossAx val="4624148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62417176"/>
        <c:axId val="462423056"/>
      </c:barChart>
      <c:catAx>
        <c:axId val="462417176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62423056"/>
        <c:crosses val="autoZero"/>
        <c:auto val="1"/>
        <c:lblAlgn val="ctr"/>
        <c:lblOffset val="100"/>
        <c:noMultiLvlLbl val="0"/>
      </c:catAx>
      <c:valAx>
        <c:axId val="462423056"/>
        <c:scaling>
          <c:orientation val="minMax"/>
          <c:max val="20"/>
          <c:min val="0"/>
        </c:scaling>
        <c:delete val="1"/>
        <c:axPos val="b"/>
        <c:numFmt formatCode="0" sourceLinked="1"/>
        <c:majorTickMark val="none"/>
        <c:minorTickMark val="none"/>
        <c:tickLblPos val="nextTo"/>
        <c:crossAx val="4624171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tx1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Bilan_élèves!$T$106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Bilan_élèves!$U$106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41518888"/>
        <c:axId val="441523984"/>
      </c:barChart>
      <c:catAx>
        <c:axId val="44151888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41523984"/>
        <c:crosses val="autoZero"/>
        <c:auto val="1"/>
        <c:lblAlgn val="ctr"/>
        <c:lblOffset val="100"/>
        <c:noMultiLvlLbl val="0"/>
      </c:catAx>
      <c:valAx>
        <c:axId val="441523984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4415188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535714285714286E-2"/>
          <c:y val="0.19402777777777777"/>
          <c:w val="0.8891269841269841"/>
          <c:h val="0.6119444444444444"/>
        </c:manualLayout>
      </c:layout>
      <c:barChart>
        <c:barDir val="bar"/>
        <c:grouping val="percentStacked"/>
        <c:varyColors val="0"/>
        <c:ser>
          <c:idx val="0"/>
          <c:order val="0"/>
          <c:spPr>
            <a:solidFill>
              <a:schemeClr val="tx1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Bilan_élèves!$T$1211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Bilan_élèves!$U$1211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62421880"/>
        <c:axId val="462417960"/>
      </c:barChart>
      <c:catAx>
        <c:axId val="462421880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62417960"/>
        <c:crosses val="autoZero"/>
        <c:auto val="1"/>
        <c:lblAlgn val="ctr"/>
        <c:lblOffset val="100"/>
        <c:noMultiLvlLbl val="0"/>
      </c:catAx>
      <c:valAx>
        <c:axId val="462417960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4624218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accent3">
                <a:lumMod val="75000"/>
              </a:schemeClr>
            </a:solidFill>
            <a:ln>
              <a:solidFill>
                <a:schemeClr val="accent3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Bilan_élèves!$Q$1211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solidFill>
              <a:schemeClr val="tx2">
                <a:lumMod val="40000"/>
                <a:lumOff val="60000"/>
              </a:schemeClr>
            </a:solidFill>
            <a:ln>
              <a:solidFill>
                <a:schemeClr val="tx2">
                  <a:lumMod val="40000"/>
                  <a:lumOff val="60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Bilan_élèves!$R$1211</c:f>
              <c:numCache>
                <c:formatCode>0</c:formatCode>
                <c:ptCount val="1"/>
                <c:pt idx="0">
                  <c:v>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62418352"/>
        <c:axId val="462419528"/>
      </c:barChart>
      <c:catAx>
        <c:axId val="462418352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62419528"/>
        <c:crosses val="autoZero"/>
        <c:auto val="1"/>
        <c:lblAlgn val="ctr"/>
        <c:lblOffset val="100"/>
        <c:noMultiLvlLbl val="0"/>
      </c:catAx>
      <c:valAx>
        <c:axId val="462419528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4624183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tx1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Bilan_élèves!$T$1212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Bilan_élèves!$U$1212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62425800"/>
        <c:axId val="462418744"/>
      </c:barChart>
      <c:catAx>
        <c:axId val="462425800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62418744"/>
        <c:crosses val="autoZero"/>
        <c:auto val="1"/>
        <c:lblAlgn val="ctr"/>
        <c:lblOffset val="100"/>
        <c:noMultiLvlLbl val="0"/>
      </c:catAx>
      <c:valAx>
        <c:axId val="462418744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4624258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3">
                  <a:lumMod val="75000"/>
                </a:schemeClr>
              </a:solidFill>
              <a:ln>
                <a:solidFill>
                  <a:schemeClr val="accent3">
                    <a:lumMod val="75000"/>
                  </a:schemeClr>
                </a:solidFill>
              </a:ln>
              <a:effectLst/>
            </c:spPr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Bilan_élèves!$Q$1212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solidFill>
              <a:schemeClr val="accent1">
                <a:lumMod val="60000"/>
                <a:lumOff val="40000"/>
              </a:schemeClr>
            </a:solidFill>
            <a:ln>
              <a:solidFill>
                <a:schemeClr val="accent1">
                  <a:lumMod val="60000"/>
                  <a:lumOff val="40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Bilan_élèves!$R$1212</c:f>
              <c:numCache>
                <c:formatCode>0</c:formatCode>
                <c:ptCount val="1"/>
                <c:pt idx="0">
                  <c:v>12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62425408"/>
        <c:axId val="462419920"/>
      </c:barChart>
      <c:catAx>
        <c:axId val="4624254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62419920"/>
        <c:crosses val="autoZero"/>
        <c:auto val="1"/>
        <c:lblAlgn val="ctr"/>
        <c:lblOffset val="100"/>
        <c:noMultiLvlLbl val="0"/>
      </c:catAx>
      <c:valAx>
        <c:axId val="462419920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462425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tx1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Bilan_élèves!$T$1213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Bilan_élèves!$U$1213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62419136"/>
        <c:axId val="468019736"/>
      </c:barChart>
      <c:catAx>
        <c:axId val="462419136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68019736"/>
        <c:crosses val="autoZero"/>
        <c:auto val="1"/>
        <c:lblAlgn val="ctr"/>
        <c:lblOffset val="100"/>
        <c:noMultiLvlLbl val="0"/>
      </c:catAx>
      <c:valAx>
        <c:axId val="468019736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4624191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accent3">
                <a:lumMod val="75000"/>
              </a:schemeClr>
            </a:solidFill>
            <a:ln>
              <a:solidFill>
                <a:schemeClr val="accent3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Bilan_élèves!$Q$1213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solidFill>
              <a:schemeClr val="accent1">
                <a:lumMod val="60000"/>
                <a:lumOff val="40000"/>
              </a:schemeClr>
            </a:solidFill>
            <a:ln>
              <a:solidFill>
                <a:schemeClr val="accent1">
                  <a:lumMod val="60000"/>
                  <a:lumOff val="40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Bilan_élèves!$R$1213</c:f>
              <c:numCache>
                <c:formatCode>0</c:formatCode>
                <c:ptCount val="1"/>
                <c:pt idx="0">
                  <c:v>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68023264"/>
        <c:axId val="468018560"/>
      </c:barChart>
      <c:catAx>
        <c:axId val="468023264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68018560"/>
        <c:crosses val="autoZero"/>
        <c:auto val="1"/>
        <c:lblAlgn val="ctr"/>
        <c:lblOffset val="100"/>
        <c:noMultiLvlLbl val="0"/>
      </c:catAx>
      <c:valAx>
        <c:axId val="468018560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4680232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Bilan_élèves!$T$30</c:f>
              <c:numCache>
                <c:formatCode>0</c:formatCode>
                <c:ptCount val="1"/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Bilan_élèves!$U$30</c:f>
              <c:numCache>
                <c:formatCode>0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68013464"/>
        <c:axId val="468022480"/>
      </c:barChart>
      <c:catAx>
        <c:axId val="468013464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68022480"/>
        <c:crosses val="autoZero"/>
        <c:auto val="1"/>
        <c:lblAlgn val="ctr"/>
        <c:lblOffset val="100"/>
        <c:noMultiLvlLbl val="0"/>
      </c:catAx>
      <c:valAx>
        <c:axId val="468022480"/>
        <c:scaling>
          <c:orientation val="minMax"/>
          <c:max val="8"/>
        </c:scaling>
        <c:delete val="1"/>
        <c:axPos val="b"/>
        <c:numFmt formatCode="0" sourceLinked="1"/>
        <c:majorTickMark val="none"/>
        <c:minorTickMark val="none"/>
        <c:tickLblPos val="nextTo"/>
        <c:crossAx val="468013464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Bilan_élèves!$T$30</c:f>
              <c:numCache>
                <c:formatCode>0</c:formatCode>
                <c:ptCount val="1"/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Bilan_élèves!$U$30</c:f>
              <c:numCache>
                <c:formatCode>0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68024048"/>
        <c:axId val="468018168"/>
      </c:barChart>
      <c:catAx>
        <c:axId val="46802404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68018168"/>
        <c:crosses val="autoZero"/>
        <c:auto val="1"/>
        <c:lblAlgn val="ctr"/>
        <c:lblOffset val="100"/>
        <c:noMultiLvlLbl val="0"/>
      </c:catAx>
      <c:valAx>
        <c:axId val="468018168"/>
        <c:scaling>
          <c:orientation val="minMax"/>
          <c:max val="8"/>
        </c:scaling>
        <c:delete val="1"/>
        <c:axPos val="b"/>
        <c:numFmt formatCode="0" sourceLinked="1"/>
        <c:majorTickMark val="none"/>
        <c:minorTickMark val="none"/>
        <c:tickLblPos val="nextTo"/>
        <c:crossAx val="468024048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Bilan_élèves!$T$30</c:f>
              <c:numCache>
                <c:formatCode>0</c:formatCode>
                <c:ptCount val="1"/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Bilan_élèves!$U$30</c:f>
              <c:numCache>
                <c:formatCode>0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68022872"/>
        <c:axId val="468018952"/>
      </c:barChart>
      <c:catAx>
        <c:axId val="468022872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68018952"/>
        <c:crosses val="autoZero"/>
        <c:auto val="1"/>
        <c:lblAlgn val="ctr"/>
        <c:lblOffset val="100"/>
        <c:noMultiLvlLbl val="0"/>
      </c:catAx>
      <c:valAx>
        <c:axId val="468018952"/>
        <c:scaling>
          <c:orientation val="minMax"/>
          <c:max val="8"/>
        </c:scaling>
        <c:delete val="1"/>
        <c:axPos val="b"/>
        <c:numFmt formatCode="0" sourceLinked="1"/>
        <c:majorTickMark val="none"/>
        <c:minorTickMark val="none"/>
        <c:tickLblPos val="nextTo"/>
        <c:crossAx val="468022872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Bilan_élèves!$T$30</c:f>
              <c:numCache>
                <c:formatCode>0</c:formatCode>
                <c:ptCount val="1"/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Bilan_élèves!$U$30</c:f>
              <c:numCache>
                <c:formatCode>0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68024440"/>
        <c:axId val="468025224"/>
      </c:barChart>
      <c:catAx>
        <c:axId val="468024440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68025224"/>
        <c:crosses val="autoZero"/>
        <c:auto val="1"/>
        <c:lblAlgn val="ctr"/>
        <c:lblOffset val="100"/>
        <c:noMultiLvlLbl val="0"/>
      </c:catAx>
      <c:valAx>
        <c:axId val="468025224"/>
        <c:scaling>
          <c:orientation val="minMax"/>
          <c:max val="8"/>
        </c:scaling>
        <c:delete val="1"/>
        <c:axPos val="b"/>
        <c:numFmt formatCode="0" sourceLinked="1"/>
        <c:majorTickMark val="none"/>
        <c:minorTickMark val="none"/>
        <c:tickLblPos val="nextTo"/>
        <c:crossAx val="468024440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accent3">
                <a:lumMod val="75000"/>
              </a:schemeClr>
            </a:solidFill>
            <a:ln>
              <a:solidFill>
                <a:schemeClr val="accent3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Bilan_élèves!$Q$106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solidFill>
              <a:schemeClr val="accent1">
                <a:lumMod val="60000"/>
                <a:lumOff val="40000"/>
              </a:schemeClr>
            </a:solidFill>
            <a:ln>
              <a:solidFill>
                <a:schemeClr val="accent1">
                  <a:lumMod val="60000"/>
                  <a:lumOff val="40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Bilan_élèves!$R$106</c:f>
              <c:numCache>
                <c:formatCode>0</c:formatCode>
                <c:ptCount val="1"/>
                <c:pt idx="0">
                  <c:v>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41525160"/>
        <c:axId val="442198864"/>
      </c:barChart>
      <c:catAx>
        <c:axId val="441525160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42198864"/>
        <c:crosses val="autoZero"/>
        <c:auto val="1"/>
        <c:lblAlgn val="ctr"/>
        <c:lblOffset val="100"/>
        <c:noMultiLvlLbl val="0"/>
      </c:catAx>
      <c:valAx>
        <c:axId val="442198864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4415251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Bilan_élèves!$T$30</c:f>
              <c:numCache>
                <c:formatCode>0</c:formatCode>
                <c:ptCount val="1"/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Bilan_élèves!$U$30</c:f>
              <c:numCache>
                <c:formatCode>0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68025616"/>
        <c:axId val="468013856"/>
      </c:barChart>
      <c:catAx>
        <c:axId val="468025616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68013856"/>
        <c:crosses val="autoZero"/>
        <c:auto val="1"/>
        <c:lblAlgn val="ctr"/>
        <c:lblOffset val="100"/>
        <c:noMultiLvlLbl val="0"/>
      </c:catAx>
      <c:valAx>
        <c:axId val="468013856"/>
        <c:scaling>
          <c:orientation val="minMax"/>
          <c:max val="8"/>
        </c:scaling>
        <c:delete val="1"/>
        <c:axPos val="b"/>
        <c:numFmt formatCode="0" sourceLinked="1"/>
        <c:majorTickMark val="none"/>
        <c:minorTickMark val="none"/>
        <c:tickLblPos val="nextTo"/>
        <c:crossAx val="468025616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Bilan_élèves!$T$30</c:f>
              <c:numCache>
                <c:formatCode>0</c:formatCode>
                <c:ptCount val="1"/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Bilan_élèves!$U$30</c:f>
              <c:numCache>
                <c:formatCode>0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68016992"/>
        <c:axId val="468015424"/>
      </c:barChart>
      <c:catAx>
        <c:axId val="468016992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68015424"/>
        <c:crosses val="autoZero"/>
        <c:auto val="1"/>
        <c:lblAlgn val="ctr"/>
        <c:lblOffset val="100"/>
        <c:noMultiLvlLbl val="0"/>
      </c:catAx>
      <c:valAx>
        <c:axId val="468015424"/>
        <c:scaling>
          <c:orientation val="minMax"/>
          <c:max val="8"/>
        </c:scaling>
        <c:delete val="1"/>
        <c:axPos val="b"/>
        <c:numFmt formatCode="0" sourceLinked="1"/>
        <c:majorTickMark val="none"/>
        <c:minorTickMark val="none"/>
        <c:tickLblPos val="nextTo"/>
        <c:crossAx val="468016992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Bilan_élèves!$T$30</c:f>
              <c:numCache>
                <c:formatCode>0</c:formatCode>
                <c:ptCount val="1"/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Bilan_élèves!$U$30</c:f>
              <c:numCache>
                <c:formatCode>0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68016208"/>
        <c:axId val="468016600"/>
      </c:barChart>
      <c:catAx>
        <c:axId val="4680162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68016600"/>
        <c:crosses val="autoZero"/>
        <c:auto val="1"/>
        <c:lblAlgn val="ctr"/>
        <c:lblOffset val="100"/>
        <c:noMultiLvlLbl val="0"/>
      </c:catAx>
      <c:valAx>
        <c:axId val="468016600"/>
        <c:scaling>
          <c:orientation val="minMax"/>
          <c:max val="8"/>
        </c:scaling>
        <c:delete val="1"/>
        <c:axPos val="b"/>
        <c:numFmt formatCode="0" sourceLinked="1"/>
        <c:majorTickMark val="none"/>
        <c:minorTickMark val="none"/>
        <c:tickLblPos val="nextTo"/>
        <c:crossAx val="468016208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tx1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Bilan_élèves!$T$1219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Bilan_élèves!$U$1219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68017776"/>
        <c:axId val="468019344"/>
      </c:barChart>
      <c:catAx>
        <c:axId val="468017776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68019344"/>
        <c:crosses val="autoZero"/>
        <c:auto val="1"/>
        <c:lblAlgn val="ctr"/>
        <c:lblOffset val="100"/>
        <c:noMultiLvlLbl val="0"/>
      </c:catAx>
      <c:valAx>
        <c:axId val="468019344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4680177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accent3">
                <a:lumMod val="75000"/>
              </a:schemeClr>
            </a:solidFill>
            <a:ln>
              <a:solidFill>
                <a:schemeClr val="accent3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Bilan_élèves!$Q$1219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solidFill>
              <a:schemeClr val="accent1">
                <a:lumMod val="60000"/>
                <a:lumOff val="40000"/>
              </a:schemeClr>
            </a:solidFill>
            <a:ln>
              <a:solidFill>
                <a:schemeClr val="accent1">
                  <a:lumMod val="60000"/>
                  <a:lumOff val="40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Bilan_élèves!$R$1219</c:f>
              <c:numCache>
                <c:formatCode>0</c:formatCode>
                <c:ptCount val="1"/>
                <c:pt idx="0">
                  <c:v>25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68020128"/>
        <c:axId val="468021304"/>
      </c:barChart>
      <c:catAx>
        <c:axId val="46802012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68021304"/>
        <c:crosses val="autoZero"/>
        <c:auto val="1"/>
        <c:lblAlgn val="ctr"/>
        <c:lblOffset val="100"/>
        <c:noMultiLvlLbl val="0"/>
      </c:catAx>
      <c:valAx>
        <c:axId val="468021304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468020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1"/>
          <c:order val="0"/>
          <c:spPr>
            <a:noFill/>
            <a:ln>
              <a:noFill/>
            </a:ln>
            <a:effectLst/>
          </c:spPr>
          <c:invertIfNegative val="0"/>
          <c:val>
            <c:numRef>
              <c:f>Bilan_élèves!$U$23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68032672"/>
        <c:axId val="468026008"/>
      </c:barChart>
      <c:catAx>
        <c:axId val="468032672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68026008"/>
        <c:crosses val="autoZero"/>
        <c:auto val="1"/>
        <c:lblAlgn val="ctr"/>
        <c:lblOffset val="100"/>
        <c:noMultiLvlLbl val="0"/>
      </c:catAx>
      <c:valAx>
        <c:axId val="468026008"/>
        <c:scaling>
          <c:orientation val="minMax"/>
          <c:max val="24"/>
          <c:min val="0"/>
        </c:scaling>
        <c:delete val="1"/>
        <c:axPos val="b"/>
        <c:numFmt formatCode="0" sourceLinked="1"/>
        <c:majorTickMark val="none"/>
        <c:minorTickMark val="none"/>
        <c:tickLblPos val="nextTo"/>
        <c:crossAx val="4680326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1"/>
          <c:order val="0"/>
          <c:spPr>
            <a:solidFill>
              <a:schemeClr val="accent1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</c:dPt>
          <c:val>
            <c:numRef>
              <c:f>Bilan_élèves!$U$22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68037376"/>
        <c:axId val="468026400"/>
      </c:barChart>
      <c:catAx>
        <c:axId val="468037376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68026400"/>
        <c:crosses val="autoZero"/>
        <c:auto val="1"/>
        <c:lblAlgn val="ctr"/>
        <c:lblOffset val="100"/>
        <c:noMultiLvlLbl val="0"/>
      </c:catAx>
      <c:valAx>
        <c:axId val="468026400"/>
        <c:scaling>
          <c:orientation val="minMax"/>
          <c:max val="11"/>
          <c:min val="0"/>
        </c:scaling>
        <c:delete val="1"/>
        <c:axPos val="b"/>
        <c:numFmt formatCode="0" sourceLinked="1"/>
        <c:majorTickMark val="none"/>
        <c:minorTickMark val="none"/>
        <c:tickLblPos val="nextTo"/>
        <c:crossAx val="4680373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68036592"/>
        <c:axId val="468027184"/>
      </c:barChart>
      <c:catAx>
        <c:axId val="468036592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68027184"/>
        <c:crosses val="autoZero"/>
        <c:auto val="1"/>
        <c:lblAlgn val="ctr"/>
        <c:lblOffset val="100"/>
        <c:noMultiLvlLbl val="0"/>
      </c:catAx>
      <c:valAx>
        <c:axId val="468027184"/>
        <c:scaling>
          <c:orientation val="minMax"/>
          <c:max val="24"/>
          <c:min val="0"/>
        </c:scaling>
        <c:delete val="1"/>
        <c:axPos val="b"/>
        <c:numFmt formatCode="0" sourceLinked="1"/>
        <c:majorTickMark val="none"/>
        <c:minorTickMark val="none"/>
        <c:tickLblPos val="nextTo"/>
        <c:crossAx val="4680365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68029536"/>
        <c:axId val="468033064"/>
      </c:barChart>
      <c:catAx>
        <c:axId val="468029536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68033064"/>
        <c:crosses val="autoZero"/>
        <c:auto val="1"/>
        <c:lblAlgn val="ctr"/>
        <c:lblOffset val="100"/>
        <c:noMultiLvlLbl val="0"/>
      </c:catAx>
      <c:valAx>
        <c:axId val="468033064"/>
        <c:scaling>
          <c:orientation val="minMax"/>
          <c:max val="20"/>
          <c:min val="0"/>
        </c:scaling>
        <c:delete val="1"/>
        <c:axPos val="b"/>
        <c:numFmt formatCode="0" sourceLinked="1"/>
        <c:majorTickMark val="none"/>
        <c:minorTickMark val="none"/>
        <c:tickLblPos val="nextTo"/>
        <c:crossAx val="4680295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535714285714286E-2"/>
          <c:y val="0.19402777777777777"/>
          <c:w val="0.8891269841269841"/>
          <c:h val="0.6119444444444444"/>
        </c:manualLayout>
      </c:layout>
      <c:barChart>
        <c:barDir val="bar"/>
        <c:grouping val="percentStacked"/>
        <c:varyColors val="0"/>
        <c:ser>
          <c:idx val="0"/>
          <c:order val="0"/>
          <c:spPr>
            <a:solidFill>
              <a:schemeClr val="tx1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Bilan_élèves!$T$1252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Bilan_élèves!$U$1252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68035024"/>
        <c:axId val="468038160"/>
      </c:barChart>
      <c:catAx>
        <c:axId val="468035024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68038160"/>
        <c:crosses val="autoZero"/>
        <c:auto val="1"/>
        <c:lblAlgn val="ctr"/>
        <c:lblOffset val="100"/>
        <c:noMultiLvlLbl val="0"/>
      </c:catAx>
      <c:valAx>
        <c:axId val="468038160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4680350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tx1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Bilan_élèves!$T$112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Bilan_élèves!$U$112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42198080"/>
        <c:axId val="442200824"/>
      </c:barChart>
      <c:catAx>
        <c:axId val="442198080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42200824"/>
        <c:crosses val="autoZero"/>
        <c:auto val="1"/>
        <c:lblAlgn val="ctr"/>
        <c:lblOffset val="100"/>
        <c:noMultiLvlLbl val="0"/>
      </c:catAx>
      <c:valAx>
        <c:axId val="442200824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4421980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accent3">
                <a:lumMod val="75000"/>
              </a:schemeClr>
            </a:solidFill>
            <a:ln>
              <a:solidFill>
                <a:schemeClr val="accent3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Bilan_élèves!$Q$1252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solidFill>
              <a:schemeClr val="tx2">
                <a:lumMod val="40000"/>
                <a:lumOff val="60000"/>
              </a:schemeClr>
            </a:solidFill>
            <a:ln>
              <a:solidFill>
                <a:schemeClr val="tx2">
                  <a:lumMod val="40000"/>
                  <a:lumOff val="60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Bilan_élèves!$R$1252</c:f>
              <c:numCache>
                <c:formatCode>0</c:formatCode>
                <c:ptCount val="1"/>
                <c:pt idx="0">
                  <c:v>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68027576"/>
        <c:axId val="468027968"/>
      </c:barChart>
      <c:catAx>
        <c:axId val="468027576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68027968"/>
        <c:crosses val="autoZero"/>
        <c:auto val="1"/>
        <c:lblAlgn val="ctr"/>
        <c:lblOffset val="100"/>
        <c:noMultiLvlLbl val="0"/>
      </c:catAx>
      <c:valAx>
        <c:axId val="468027968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4680275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tx1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Bilan_élèves!$T$1253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Bilan_élèves!$U$1253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68035808"/>
        <c:axId val="468034632"/>
      </c:barChart>
      <c:catAx>
        <c:axId val="4680358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68034632"/>
        <c:crosses val="autoZero"/>
        <c:auto val="1"/>
        <c:lblAlgn val="ctr"/>
        <c:lblOffset val="100"/>
        <c:noMultiLvlLbl val="0"/>
      </c:catAx>
      <c:valAx>
        <c:axId val="468034632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4680358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3">
                  <a:lumMod val="75000"/>
                </a:schemeClr>
              </a:solidFill>
              <a:ln>
                <a:solidFill>
                  <a:schemeClr val="accent3">
                    <a:lumMod val="75000"/>
                  </a:schemeClr>
                </a:solidFill>
              </a:ln>
              <a:effectLst/>
            </c:spPr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Bilan_élèves!$Q$1253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solidFill>
              <a:schemeClr val="accent1">
                <a:lumMod val="60000"/>
                <a:lumOff val="40000"/>
              </a:schemeClr>
            </a:solidFill>
            <a:ln>
              <a:solidFill>
                <a:schemeClr val="accent1">
                  <a:lumMod val="60000"/>
                  <a:lumOff val="40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Bilan_élèves!$R$1253</c:f>
              <c:numCache>
                <c:formatCode>0</c:formatCode>
                <c:ptCount val="1"/>
                <c:pt idx="0">
                  <c:v>12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68036200"/>
        <c:axId val="468028752"/>
      </c:barChart>
      <c:catAx>
        <c:axId val="468036200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68028752"/>
        <c:crosses val="autoZero"/>
        <c:auto val="1"/>
        <c:lblAlgn val="ctr"/>
        <c:lblOffset val="100"/>
        <c:noMultiLvlLbl val="0"/>
      </c:catAx>
      <c:valAx>
        <c:axId val="468028752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4680362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tx1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Bilan_élèves!$T$1254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Bilan_élèves!$U$1254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68029144"/>
        <c:axId val="468031104"/>
      </c:barChart>
      <c:catAx>
        <c:axId val="468029144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68031104"/>
        <c:crosses val="autoZero"/>
        <c:auto val="1"/>
        <c:lblAlgn val="ctr"/>
        <c:lblOffset val="100"/>
        <c:noMultiLvlLbl val="0"/>
      </c:catAx>
      <c:valAx>
        <c:axId val="468031104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4680291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accent3">
                <a:lumMod val="75000"/>
              </a:schemeClr>
            </a:solidFill>
            <a:ln>
              <a:solidFill>
                <a:schemeClr val="accent3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Bilan_élèves!$Q$1254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solidFill>
              <a:schemeClr val="accent1">
                <a:lumMod val="60000"/>
                <a:lumOff val="40000"/>
              </a:schemeClr>
            </a:solidFill>
            <a:ln>
              <a:solidFill>
                <a:schemeClr val="accent1">
                  <a:lumMod val="60000"/>
                  <a:lumOff val="40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Bilan_élèves!$R$1254</c:f>
              <c:numCache>
                <c:formatCode>0</c:formatCode>
                <c:ptCount val="1"/>
                <c:pt idx="0">
                  <c:v>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68031888"/>
        <c:axId val="468032280"/>
      </c:barChart>
      <c:catAx>
        <c:axId val="46803188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68032280"/>
        <c:crosses val="autoZero"/>
        <c:auto val="1"/>
        <c:lblAlgn val="ctr"/>
        <c:lblOffset val="100"/>
        <c:noMultiLvlLbl val="0"/>
      </c:catAx>
      <c:valAx>
        <c:axId val="468032280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4680318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Bilan_élèves!$T$30</c:f>
              <c:numCache>
                <c:formatCode>0</c:formatCode>
                <c:ptCount val="1"/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Bilan_élèves!$U$30</c:f>
              <c:numCache>
                <c:formatCode>0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68035416"/>
        <c:axId val="468034240"/>
      </c:barChart>
      <c:catAx>
        <c:axId val="468035416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68034240"/>
        <c:crosses val="autoZero"/>
        <c:auto val="1"/>
        <c:lblAlgn val="ctr"/>
        <c:lblOffset val="100"/>
        <c:noMultiLvlLbl val="0"/>
      </c:catAx>
      <c:valAx>
        <c:axId val="468034240"/>
        <c:scaling>
          <c:orientation val="minMax"/>
          <c:max val="8"/>
        </c:scaling>
        <c:delete val="1"/>
        <c:axPos val="b"/>
        <c:numFmt formatCode="0" sourceLinked="1"/>
        <c:majorTickMark val="none"/>
        <c:minorTickMark val="none"/>
        <c:tickLblPos val="nextTo"/>
        <c:crossAx val="468035416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Bilan_élèves!$T$30</c:f>
              <c:numCache>
                <c:formatCode>0</c:formatCode>
                <c:ptCount val="1"/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Bilan_élèves!$U$30</c:f>
              <c:numCache>
                <c:formatCode>0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68044432"/>
        <c:axId val="468039728"/>
      </c:barChart>
      <c:catAx>
        <c:axId val="468044432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68039728"/>
        <c:crosses val="autoZero"/>
        <c:auto val="1"/>
        <c:lblAlgn val="ctr"/>
        <c:lblOffset val="100"/>
        <c:noMultiLvlLbl val="0"/>
      </c:catAx>
      <c:valAx>
        <c:axId val="468039728"/>
        <c:scaling>
          <c:orientation val="minMax"/>
          <c:max val="8"/>
        </c:scaling>
        <c:delete val="1"/>
        <c:axPos val="b"/>
        <c:numFmt formatCode="0" sourceLinked="1"/>
        <c:majorTickMark val="none"/>
        <c:minorTickMark val="none"/>
        <c:tickLblPos val="nextTo"/>
        <c:crossAx val="468044432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Bilan_élèves!$T$30</c:f>
              <c:numCache>
                <c:formatCode>0</c:formatCode>
                <c:ptCount val="1"/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Bilan_élèves!$U$30</c:f>
              <c:numCache>
                <c:formatCode>0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68048744"/>
        <c:axId val="468049920"/>
      </c:barChart>
      <c:catAx>
        <c:axId val="468048744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68049920"/>
        <c:crosses val="autoZero"/>
        <c:auto val="1"/>
        <c:lblAlgn val="ctr"/>
        <c:lblOffset val="100"/>
        <c:noMultiLvlLbl val="0"/>
      </c:catAx>
      <c:valAx>
        <c:axId val="468049920"/>
        <c:scaling>
          <c:orientation val="minMax"/>
          <c:max val="8"/>
        </c:scaling>
        <c:delete val="1"/>
        <c:axPos val="b"/>
        <c:numFmt formatCode="0" sourceLinked="1"/>
        <c:majorTickMark val="none"/>
        <c:minorTickMark val="none"/>
        <c:tickLblPos val="nextTo"/>
        <c:crossAx val="468048744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Bilan_élèves!$T$30</c:f>
              <c:numCache>
                <c:formatCode>0</c:formatCode>
                <c:ptCount val="1"/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Bilan_élèves!$U$30</c:f>
              <c:numCache>
                <c:formatCode>0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68045216"/>
        <c:axId val="468047176"/>
      </c:barChart>
      <c:catAx>
        <c:axId val="468045216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68047176"/>
        <c:crosses val="autoZero"/>
        <c:auto val="1"/>
        <c:lblAlgn val="ctr"/>
        <c:lblOffset val="100"/>
        <c:noMultiLvlLbl val="0"/>
      </c:catAx>
      <c:valAx>
        <c:axId val="468047176"/>
        <c:scaling>
          <c:orientation val="minMax"/>
          <c:max val="8"/>
        </c:scaling>
        <c:delete val="1"/>
        <c:axPos val="b"/>
        <c:numFmt formatCode="0" sourceLinked="1"/>
        <c:majorTickMark val="none"/>
        <c:minorTickMark val="none"/>
        <c:tickLblPos val="nextTo"/>
        <c:crossAx val="468045216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Bilan_élèves!$T$30</c:f>
              <c:numCache>
                <c:formatCode>0</c:formatCode>
                <c:ptCount val="1"/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Bilan_élèves!$U$30</c:f>
              <c:numCache>
                <c:formatCode>0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68045608"/>
        <c:axId val="468038944"/>
      </c:barChart>
      <c:catAx>
        <c:axId val="4680456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68038944"/>
        <c:crosses val="autoZero"/>
        <c:auto val="1"/>
        <c:lblAlgn val="ctr"/>
        <c:lblOffset val="100"/>
        <c:noMultiLvlLbl val="0"/>
      </c:catAx>
      <c:valAx>
        <c:axId val="468038944"/>
        <c:scaling>
          <c:orientation val="minMax"/>
          <c:max val="8"/>
        </c:scaling>
        <c:delete val="1"/>
        <c:axPos val="b"/>
        <c:numFmt formatCode="0" sourceLinked="1"/>
        <c:majorTickMark val="none"/>
        <c:minorTickMark val="none"/>
        <c:tickLblPos val="nextTo"/>
        <c:crossAx val="468045608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accent3">
                <a:lumMod val="75000"/>
              </a:schemeClr>
            </a:solidFill>
            <a:ln>
              <a:solidFill>
                <a:schemeClr val="accent3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Bilan_élèves!$Q$112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solidFill>
              <a:schemeClr val="accent1">
                <a:lumMod val="60000"/>
                <a:lumOff val="40000"/>
              </a:schemeClr>
            </a:solidFill>
            <a:ln>
              <a:solidFill>
                <a:schemeClr val="accent1">
                  <a:lumMod val="60000"/>
                  <a:lumOff val="40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Bilan_élèves!$R$112</c:f>
              <c:numCache>
                <c:formatCode>0</c:formatCode>
                <c:ptCount val="1"/>
                <c:pt idx="0">
                  <c:v>25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42204744"/>
        <c:axId val="442202392"/>
      </c:barChart>
      <c:catAx>
        <c:axId val="442204744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42202392"/>
        <c:crosses val="autoZero"/>
        <c:auto val="1"/>
        <c:lblAlgn val="ctr"/>
        <c:lblOffset val="100"/>
        <c:noMultiLvlLbl val="0"/>
      </c:catAx>
      <c:valAx>
        <c:axId val="442202392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4422047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Bilan_élèves!$T$30</c:f>
              <c:numCache>
                <c:formatCode>0</c:formatCode>
                <c:ptCount val="1"/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Bilan_élèves!$U$30</c:f>
              <c:numCache>
                <c:formatCode>0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68039336"/>
        <c:axId val="468043256"/>
      </c:barChart>
      <c:catAx>
        <c:axId val="468039336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68043256"/>
        <c:crosses val="autoZero"/>
        <c:auto val="1"/>
        <c:lblAlgn val="ctr"/>
        <c:lblOffset val="100"/>
        <c:noMultiLvlLbl val="0"/>
      </c:catAx>
      <c:valAx>
        <c:axId val="468043256"/>
        <c:scaling>
          <c:orientation val="minMax"/>
          <c:max val="8"/>
        </c:scaling>
        <c:delete val="1"/>
        <c:axPos val="b"/>
        <c:numFmt formatCode="0" sourceLinked="1"/>
        <c:majorTickMark val="none"/>
        <c:minorTickMark val="none"/>
        <c:tickLblPos val="nextTo"/>
        <c:crossAx val="468039336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Bilan_élèves!$T$30</c:f>
              <c:numCache>
                <c:formatCode>0</c:formatCode>
                <c:ptCount val="1"/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Bilan_élèves!$U$30</c:f>
              <c:numCache>
                <c:formatCode>0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68046392"/>
        <c:axId val="468042472"/>
      </c:barChart>
      <c:catAx>
        <c:axId val="468046392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68042472"/>
        <c:crosses val="autoZero"/>
        <c:auto val="1"/>
        <c:lblAlgn val="ctr"/>
        <c:lblOffset val="100"/>
        <c:noMultiLvlLbl val="0"/>
      </c:catAx>
      <c:valAx>
        <c:axId val="468042472"/>
        <c:scaling>
          <c:orientation val="minMax"/>
          <c:max val="8"/>
        </c:scaling>
        <c:delete val="1"/>
        <c:axPos val="b"/>
        <c:numFmt formatCode="0" sourceLinked="1"/>
        <c:majorTickMark val="none"/>
        <c:minorTickMark val="none"/>
        <c:tickLblPos val="nextTo"/>
        <c:crossAx val="468046392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tx1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Bilan_élèves!$T$1260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Bilan_élèves!$U$1260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68046784"/>
        <c:axId val="468049528"/>
      </c:barChart>
      <c:catAx>
        <c:axId val="468046784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68049528"/>
        <c:crosses val="autoZero"/>
        <c:auto val="1"/>
        <c:lblAlgn val="ctr"/>
        <c:lblOffset val="100"/>
        <c:noMultiLvlLbl val="0"/>
      </c:catAx>
      <c:valAx>
        <c:axId val="468049528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4680467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accent3">
                <a:lumMod val="75000"/>
              </a:schemeClr>
            </a:solidFill>
            <a:ln>
              <a:solidFill>
                <a:schemeClr val="accent3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Bilan_élèves!$Q$1260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solidFill>
              <a:schemeClr val="accent1">
                <a:lumMod val="60000"/>
                <a:lumOff val="40000"/>
              </a:schemeClr>
            </a:solidFill>
            <a:ln>
              <a:solidFill>
                <a:schemeClr val="accent1">
                  <a:lumMod val="60000"/>
                  <a:lumOff val="40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Bilan_élèves!$R$1260</c:f>
              <c:numCache>
                <c:formatCode>0</c:formatCode>
                <c:ptCount val="1"/>
                <c:pt idx="0">
                  <c:v>25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68049136"/>
        <c:axId val="468047960"/>
      </c:barChart>
      <c:catAx>
        <c:axId val="468049136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68047960"/>
        <c:crosses val="autoZero"/>
        <c:auto val="1"/>
        <c:lblAlgn val="ctr"/>
        <c:lblOffset val="100"/>
        <c:noMultiLvlLbl val="0"/>
      </c:catAx>
      <c:valAx>
        <c:axId val="468047960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4680491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1"/>
          <c:order val="0"/>
          <c:spPr>
            <a:noFill/>
            <a:ln>
              <a:noFill/>
            </a:ln>
            <a:effectLst/>
          </c:spPr>
          <c:invertIfNegative val="0"/>
          <c:val>
            <c:numRef>
              <c:f>Bilan_élèves!$U$23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68050312"/>
        <c:axId val="468042080"/>
      </c:barChart>
      <c:catAx>
        <c:axId val="468050312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68042080"/>
        <c:crosses val="autoZero"/>
        <c:auto val="1"/>
        <c:lblAlgn val="ctr"/>
        <c:lblOffset val="100"/>
        <c:noMultiLvlLbl val="0"/>
      </c:catAx>
      <c:valAx>
        <c:axId val="468042080"/>
        <c:scaling>
          <c:orientation val="minMax"/>
          <c:max val="24"/>
          <c:min val="0"/>
        </c:scaling>
        <c:delete val="1"/>
        <c:axPos val="b"/>
        <c:numFmt formatCode="0" sourceLinked="1"/>
        <c:majorTickMark val="none"/>
        <c:minorTickMark val="none"/>
        <c:tickLblPos val="nextTo"/>
        <c:crossAx val="4680503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1"/>
          <c:order val="0"/>
          <c:spPr>
            <a:solidFill>
              <a:schemeClr val="accent1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</c:dPt>
          <c:val>
            <c:numRef>
              <c:f>Bilan_élèves!$U$22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68043648"/>
        <c:axId val="468050704"/>
      </c:barChart>
      <c:catAx>
        <c:axId val="46804364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68050704"/>
        <c:crosses val="autoZero"/>
        <c:auto val="1"/>
        <c:lblAlgn val="ctr"/>
        <c:lblOffset val="100"/>
        <c:noMultiLvlLbl val="0"/>
      </c:catAx>
      <c:valAx>
        <c:axId val="468050704"/>
        <c:scaling>
          <c:orientation val="minMax"/>
          <c:max val="11"/>
          <c:min val="0"/>
        </c:scaling>
        <c:delete val="1"/>
        <c:axPos val="b"/>
        <c:numFmt formatCode="0" sourceLinked="1"/>
        <c:majorTickMark val="none"/>
        <c:minorTickMark val="none"/>
        <c:tickLblPos val="nextTo"/>
        <c:crossAx val="4680436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68038552"/>
        <c:axId val="468059720"/>
      </c:barChart>
      <c:catAx>
        <c:axId val="468038552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68059720"/>
        <c:crosses val="autoZero"/>
        <c:auto val="1"/>
        <c:lblAlgn val="ctr"/>
        <c:lblOffset val="100"/>
        <c:noMultiLvlLbl val="0"/>
      </c:catAx>
      <c:valAx>
        <c:axId val="468059720"/>
        <c:scaling>
          <c:orientation val="minMax"/>
          <c:max val="24"/>
          <c:min val="0"/>
        </c:scaling>
        <c:delete val="1"/>
        <c:axPos val="b"/>
        <c:numFmt formatCode="0" sourceLinked="1"/>
        <c:majorTickMark val="none"/>
        <c:minorTickMark val="none"/>
        <c:tickLblPos val="nextTo"/>
        <c:crossAx val="468038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68060504"/>
        <c:axId val="468058152"/>
      </c:barChart>
      <c:catAx>
        <c:axId val="468060504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68058152"/>
        <c:crosses val="autoZero"/>
        <c:auto val="1"/>
        <c:lblAlgn val="ctr"/>
        <c:lblOffset val="100"/>
        <c:noMultiLvlLbl val="0"/>
      </c:catAx>
      <c:valAx>
        <c:axId val="468058152"/>
        <c:scaling>
          <c:orientation val="minMax"/>
          <c:max val="20"/>
          <c:min val="0"/>
        </c:scaling>
        <c:delete val="1"/>
        <c:axPos val="b"/>
        <c:numFmt formatCode="0" sourceLinked="1"/>
        <c:majorTickMark val="none"/>
        <c:minorTickMark val="none"/>
        <c:tickLblPos val="nextTo"/>
        <c:crossAx val="4680605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535714285714286E-2"/>
          <c:y val="0.19402777777777777"/>
          <c:w val="0.8891269841269841"/>
          <c:h val="0.6119444444444444"/>
        </c:manualLayout>
      </c:layout>
      <c:barChart>
        <c:barDir val="bar"/>
        <c:grouping val="percentStacked"/>
        <c:varyColors val="0"/>
        <c:ser>
          <c:idx val="0"/>
          <c:order val="0"/>
          <c:spPr>
            <a:solidFill>
              <a:schemeClr val="tx1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Bilan_élèves!$T$1293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Bilan_élèves!$U$1293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68062856"/>
        <c:axId val="468051488"/>
      </c:barChart>
      <c:catAx>
        <c:axId val="468062856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68051488"/>
        <c:crosses val="autoZero"/>
        <c:auto val="1"/>
        <c:lblAlgn val="ctr"/>
        <c:lblOffset val="100"/>
        <c:noMultiLvlLbl val="0"/>
      </c:catAx>
      <c:valAx>
        <c:axId val="468051488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4680628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accent3">
                <a:lumMod val="75000"/>
              </a:schemeClr>
            </a:solidFill>
            <a:ln>
              <a:solidFill>
                <a:schemeClr val="accent3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Bilan_élèves!$Q$1293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solidFill>
              <a:schemeClr val="tx2">
                <a:lumMod val="40000"/>
                <a:lumOff val="60000"/>
              </a:schemeClr>
            </a:solidFill>
            <a:ln>
              <a:solidFill>
                <a:schemeClr val="tx2">
                  <a:lumMod val="40000"/>
                  <a:lumOff val="60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Bilan_élèves!$R$1293</c:f>
              <c:numCache>
                <c:formatCode>0</c:formatCode>
                <c:ptCount val="1"/>
                <c:pt idx="0">
                  <c:v>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68053056"/>
        <c:axId val="468054624"/>
      </c:barChart>
      <c:catAx>
        <c:axId val="468053056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68054624"/>
        <c:crosses val="autoZero"/>
        <c:auto val="1"/>
        <c:lblAlgn val="ctr"/>
        <c:lblOffset val="100"/>
        <c:noMultiLvlLbl val="0"/>
      </c:catAx>
      <c:valAx>
        <c:axId val="468054624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4680530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1"/>
          <c:order val="0"/>
          <c:spPr>
            <a:noFill/>
            <a:ln>
              <a:noFill/>
            </a:ln>
            <a:effectLst/>
          </c:spPr>
          <c:invertIfNegative val="0"/>
          <c:val>
            <c:numRef>
              <c:f>Bilan_élèves!$U$23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42200040"/>
        <c:axId val="442201216"/>
      </c:barChart>
      <c:catAx>
        <c:axId val="442200040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42201216"/>
        <c:crosses val="autoZero"/>
        <c:auto val="1"/>
        <c:lblAlgn val="ctr"/>
        <c:lblOffset val="100"/>
        <c:noMultiLvlLbl val="0"/>
      </c:catAx>
      <c:valAx>
        <c:axId val="442201216"/>
        <c:scaling>
          <c:orientation val="minMax"/>
          <c:max val="24"/>
          <c:min val="0"/>
        </c:scaling>
        <c:delete val="1"/>
        <c:axPos val="b"/>
        <c:numFmt formatCode="0" sourceLinked="1"/>
        <c:majorTickMark val="none"/>
        <c:minorTickMark val="none"/>
        <c:tickLblPos val="nextTo"/>
        <c:crossAx val="4422000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tx1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Bilan_élèves!$T$1294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Bilan_élèves!$U$1294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68057760"/>
        <c:axId val="468060896"/>
      </c:barChart>
      <c:catAx>
        <c:axId val="468057760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68060896"/>
        <c:crosses val="autoZero"/>
        <c:auto val="1"/>
        <c:lblAlgn val="ctr"/>
        <c:lblOffset val="100"/>
        <c:noMultiLvlLbl val="0"/>
      </c:catAx>
      <c:valAx>
        <c:axId val="468060896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4680577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3">
                  <a:lumMod val="75000"/>
                </a:schemeClr>
              </a:solidFill>
              <a:ln>
                <a:solidFill>
                  <a:schemeClr val="accent3">
                    <a:lumMod val="75000"/>
                  </a:schemeClr>
                </a:solidFill>
              </a:ln>
              <a:effectLst/>
            </c:spPr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Bilan_élèves!$Q$1294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solidFill>
              <a:schemeClr val="accent1">
                <a:lumMod val="60000"/>
                <a:lumOff val="40000"/>
              </a:schemeClr>
            </a:solidFill>
            <a:ln>
              <a:solidFill>
                <a:schemeClr val="accent1">
                  <a:lumMod val="60000"/>
                  <a:lumOff val="40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Bilan_élèves!$R$1294</c:f>
              <c:numCache>
                <c:formatCode>0</c:formatCode>
                <c:ptCount val="1"/>
                <c:pt idx="0">
                  <c:v>12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68053448"/>
        <c:axId val="468061288"/>
      </c:barChart>
      <c:catAx>
        <c:axId val="46805344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68061288"/>
        <c:crosses val="autoZero"/>
        <c:auto val="1"/>
        <c:lblAlgn val="ctr"/>
        <c:lblOffset val="100"/>
        <c:noMultiLvlLbl val="0"/>
      </c:catAx>
      <c:valAx>
        <c:axId val="468061288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4680534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tx1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Bilan_élèves!$T$1295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Bilan_élèves!$U$1295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68061680"/>
        <c:axId val="468053840"/>
      </c:barChart>
      <c:catAx>
        <c:axId val="468061680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68053840"/>
        <c:crosses val="autoZero"/>
        <c:auto val="1"/>
        <c:lblAlgn val="ctr"/>
        <c:lblOffset val="100"/>
        <c:noMultiLvlLbl val="0"/>
      </c:catAx>
      <c:valAx>
        <c:axId val="468053840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4680616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accent3">
                <a:lumMod val="75000"/>
              </a:schemeClr>
            </a:solidFill>
            <a:ln>
              <a:solidFill>
                <a:schemeClr val="accent3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Bilan_élèves!$Q$1295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solidFill>
              <a:schemeClr val="accent1">
                <a:lumMod val="60000"/>
                <a:lumOff val="40000"/>
              </a:schemeClr>
            </a:solidFill>
            <a:ln>
              <a:solidFill>
                <a:schemeClr val="accent1">
                  <a:lumMod val="60000"/>
                  <a:lumOff val="40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Bilan_élèves!$R$1295</c:f>
              <c:numCache>
                <c:formatCode>0</c:formatCode>
                <c:ptCount val="1"/>
                <c:pt idx="0">
                  <c:v>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68056192"/>
        <c:axId val="468062072"/>
      </c:barChart>
      <c:catAx>
        <c:axId val="468056192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68062072"/>
        <c:crosses val="autoZero"/>
        <c:auto val="1"/>
        <c:lblAlgn val="ctr"/>
        <c:lblOffset val="100"/>
        <c:noMultiLvlLbl val="0"/>
      </c:catAx>
      <c:valAx>
        <c:axId val="468062072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4680561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Bilan_élèves!$T$30</c:f>
              <c:numCache>
                <c:formatCode>0</c:formatCode>
                <c:ptCount val="1"/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Bilan_élèves!$U$30</c:f>
              <c:numCache>
                <c:formatCode>0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68056584"/>
        <c:axId val="468051880"/>
      </c:barChart>
      <c:catAx>
        <c:axId val="468056584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68051880"/>
        <c:crosses val="autoZero"/>
        <c:auto val="1"/>
        <c:lblAlgn val="ctr"/>
        <c:lblOffset val="100"/>
        <c:noMultiLvlLbl val="0"/>
      </c:catAx>
      <c:valAx>
        <c:axId val="468051880"/>
        <c:scaling>
          <c:orientation val="minMax"/>
          <c:max val="8"/>
        </c:scaling>
        <c:delete val="1"/>
        <c:axPos val="b"/>
        <c:numFmt formatCode="0" sourceLinked="1"/>
        <c:majorTickMark val="none"/>
        <c:minorTickMark val="none"/>
        <c:tickLblPos val="nextTo"/>
        <c:crossAx val="468056584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Bilan_élèves!$T$30</c:f>
              <c:numCache>
                <c:formatCode>0</c:formatCode>
                <c:ptCount val="1"/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Bilan_élèves!$U$30</c:f>
              <c:numCache>
                <c:formatCode>0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68062464"/>
        <c:axId val="468055800"/>
      </c:barChart>
      <c:catAx>
        <c:axId val="468062464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68055800"/>
        <c:crosses val="autoZero"/>
        <c:auto val="1"/>
        <c:lblAlgn val="ctr"/>
        <c:lblOffset val="100"/>
        <c:noMultiLvlLbl val="0"/>
      </c:catAx>
      <c:valAx>
        <c:axId val="468055800"/>
        <c:scaling>
          <c:orientation val="minMax"/>
          <c:max val="8"/>
        </c:scaling>
        <c:delete val="1"/>
        <c:axPos val="b"/>
        <c:numFmt formatCode="0" sourceLinked="1"/>
        <c:majorTickMark val="none"/>
        <c:minorTickMark val="none"/>
        <c:tickLblPos val="nextTo"/>
        <c:crossAx val="468062464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Bilan_élèves!$T$30</c:f>
              <c:numCache>
                <c:formatCode>0</c:formatCode>
                <c:ptCount val="1"/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Bilan_élèves!$U$30</c:f>
              <c:numCache>
                <c:formatCode>0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68063248"/>
        <c:axId val="468054232"/>
      </c:barChart>
      <c:catAx>
        <c:axId val="46806324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68054232"/>
        <c:crosses val="autoZero"/>
        <c:auto val="1"/>
        <c:lblAlgn val="ctr"/>
        <c:lblOffset val="100"/>
        <c:noMultiLvlLbl val="0"/>
      </c:catAx>
      <c:valAx>
        <c:axId val="468054232"/>
        <c:scaling>
          <c:orientation val="minMax"/>
          <c:max val="8"/>
        </c:scaling>
        <c:delete val="1"/>
        <c:axPos val="b"/>
        <c:numFmt formatCode="0" sourceLinked="1"/>
        <c:majorTickMark val="none"/>
        <c:minorTickMark val="none"/>
        <c:tickLblPos val="nextTo"/>
        <c:crossAx val="468063248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Bilan_élèves!$T$30</c:f>
              <c:numCache>
                <c:formatCode>0</c:formatCode>
                <c:ptCount val="1"/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Bilan_élèves!$U$30</c:f>
              <c:numCache>
                <c:formatCode>0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68068344"/>
        <c:axId val="468075008"/>
      </c:barChart>
      <c:catAx>
        <c:axId val="468068344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68075008"/>
        <c:crosses val="autoZero"/>
        <c:auto val="1"/>
        <c:lblAlgn val="ctr"/>
        <c:lblOffset val="100"/>
        <c:noMultiLvlLbl val="0"/>
      </c:catAx>
      <c:valAx>
        <c:axId val="468075008"/>
        <c:scaling>
          <c:orientation val="minMax"/>
          <c:max val="8"/>
        </c:scaling>
        <c:delete val="1"/>
        <c:axPos val="b"/>
        <c:numFmt formatCode="0" sourceLinked="1"/>
        <c:majorTickMark val="none"/>
        <c:minorTickMark val="none"/>
        <c:tickLblPos val="nextTo"/>
        <c:crossAx val="468068344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Bilan_élèves!$T$30</c:f>
              <c:numCache>
                <c:formatCode>0</c:formatCode>
                <c:ptCount val="1"/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Bilan_élèves!$U$30</c:f>
              <c:numCache>
                <c:formatCode>0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68066384"/>
        <c:axId val="468067952"/>
      </c:barChart>
      <c:catAx>
        <c:axId val="468066384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68067952"/>
        <c:crosses val="autoZero"/>
        <c:auto val="1"/>
        <c:lblAlgn val="ctr"/>
        <c:lblOffset val="100"/>
        <c:noMultiLvlLbl val="0"/>
      </c:catAx>
      <c:valAx>
        <c:axId val="468067952"/>
        <c:scaling>
          <c:orientation val="minMax"/>
          <c:max val="8"/>
        </c:scaling>
        <c:delete val="1"/>
        <c:axPos val="b"/>
        <c:numFmt formatCode="0" sourceLinked="1"/>
        <c:majorTickMark val="none"/>
        <c:minorTickMark val="none"/>
        <c:tickLblPos val="nextTo"/>
        <c:crossAx val="468066384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Bilan_élèves!$T$30</c:f>
              <c:numCache>
                <c:formatCode>0</c:formatCode>
                <c:ptCount val="1"/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Bilan_élèves!$U$30</c:f>
              <c:numCache>
                <c:formatCode>0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68065208"/>
        <c:axId val="468072264"/>
      </c:barChart>
      <c:catAx>
        <c:axId val="4680652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68072264"/>
        <c:crosses val="autoZero"/>
        <c:auto val="1"/>
        <c:lblAlgn val="ctr"/>
        <c:lblOffset val="100"/>
        <c:noMultiLvlLbl val="0"/>
      </c:catAx>
      <c:valAx>
        <c:axId val="468072264"/>
        <c:scaling>
          <c:orientation val="minMax"/>
          <c:max val="8"/>
        </c:scaling>
        <c:delete val="1"/>
        <c:axPos val="b"/>
        <c:numFmt formatCode="0" sourceLinked="1"/>
        <c:majorTickMark val="none"/>
        <c:minorTickMark val="none"/>
        <c:tickLblPos val="nextTo"/>
        <c:crossAx val="468065208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9824648810232973"/>
          <c:y val="1.5622884096009738E-2"/>
          <c:w val="0.70175335809000283"/>
          <c:h val="0.95136778115501519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1"/>
            </a:solidFill>
            <a:ln w="25400">
              <a:noFill/>
            </a:ln>
          </c:spPr>
          <c:invertIfNegative val="0"/>
          <c:dLbls>
            <c:spPr>
              <a:solidFill>
                <a:srgbClr val="ADD376"/>
              </a:solidFill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Compétences!$L$45:$L$54</c:f>
              <c:strCache>
                <c:ptCount val="9"/>
                <c:pt idx="0">
                  <c:v>[0 , 10[</c:v>
                </c:pt>
                <c:pt idx="1">
                  <c:v>[10 , 20[</c:v>
                </c:pt>
                <c:pt idx="2">
                  <c:v>[30 , 40[</c:v>
                </c:pt>
                <c:pt idx="3">
                  <c:v>[40 , 50[</c:v>
                </c:pt>
                <c:pt idx="4">
                  <c:v>[50 , 60[</c:v>
                </c:pt>
                <c:pt idx="5">
                  <c:v>[60 , 70[</c:v>
                </c:pt>
                <c:pt idx="6">
                  <c:v>[70 , 80[</c:v>
                </c:pt>
                <c:pt idx="7">
                  <c:v>[80 , 90[</c:v>
                </c:pt>
                <c:pt idx="8">
                  <c:v>[90 , 100]</c:v>
                </c:pt>
              </c:strCache>
            </c:strRef>
          </c:cat>
          <c:val>
            <c:numRef>
              <c:f>Compétences!$M$45:$M$54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337634360"/>
        <c:axId val="438809936"/>
      </c:barChart>
      <c:catAx>
        <c:axId val="337634360"/>
        <c:scaling>
          <c:orientation val="maxMin"/>
        </c:scaling>
        <c:delete val="0"/>
        <c:axPos val="l"/>
        <c:numFmt formatCode="@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4388099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38809936"/>
        <c:scaling>
          <c:orientation val="minMax"/>
        </c:scaling>
        <c:delete val="1"/>
        <c:axPos val="t"/>
        <c:numFmt formatCode="0" sourceLinked="1"/>
        <c:majorTickMark val="out"/>
        <c:minorTickMark val="none"/>
        <c:tickLblPos val="nextTo"/>
        <c:crossAx val="337634360"/>
        <c:crosses val="autoZero"/>
        <c:crossBetween val="between"/>
      </c:valAx>
      <c:spPr>
        <a:solidFill>
          <a:srgbClr val="ADD376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solidFill>
        <a:sysClr val="windowText" lastClr="000000"/>
      </a:solidFill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1"/>
          <c:order val="0"/>
          <c:spPr>
            <a:solidFill>
              <a:schemeClr val="accent1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</c:dPt>
          <c:val>
            <c:numRef>
              <c:f>Bilan_élèves!$U$22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42202000"/>
        <c:axId val="442205136"/>
      </c:barChart>
      <c:catAx>
        <c:axId val="442202000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42205136"/>
        <c:crosses val="autoZero"/>
        <c:auto val="1"/>
        <c:lblAlgn val="ctr"/>
        <c:lblOffset val="100"/>
        <c:noMultiLvlLbl val="0"/>
      </c:catAx>
      <c:valAx>
        <c:axId val="442205136"/>
        <c:scaling>
          <c:orientation val="minMax"/>
          <c:max val="11"/>
          <c:min val="0"/>
        </c:scaling>
        <c:delete val="1"/>
        <c:axPos val="b"/>
        <c:numFmt formatCode="0" sourceLinked="1"/>
        <c:majorTickMark val="none"/>
        <c:minorTickMark val="none"/>
        <c:tickLblPos val="nextTo"/>
        <c:crossAx val="4422020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Bilan_élèves!$T$30</c:f>
              <c:numCache>
                <c:formatCode>0</c:formatCode>
                <c:ptCount val="1"/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Bilan_élèves!$U$30</c:f>
              <c:numCache>
                <c:formatCode>0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68064424"/>
        <c:axId val="468067168"/>
      </c:barChart>
      <c:catAx>
        <c:axId val="468064424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68067168"/>
        <c:crosses val="autoZero"/>
        <c:auto val="1"/>
        <c:lblAlgn val="ctr"/>
        <c:lblOffset val="100"/>
        <c:noMultiLvlLbl val="0"/>
      </c:catAx>
      <c:valAx>
        <c:axId val="468067168"/>
        <c:scaling>
          <c:orientation val="minMax"/>
          <c:max val="8"/>
        </c:scaling>
        <c:delete val="1"/>
        <c:axPos val="b"/>
        <c:numFmt formatCode="0" sourceLinked="1"/>
        <c:majorTickMark val="none"/>
        <c:minorTickMark val="none"/>
        <c:tickLblPos val="nextTo"/>
        <c:crossAx val="468064424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tx1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Bilan_élèves!$T$1301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Bilan_élèves!$U$1301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68065600"/>
        <c:axId val="468069912"/>
      </c:barChart>
      <c:catAx>
        <c:axId val="468065600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68069912"/>
        <c:crosses val="autoZero"/>
        <c:auto val="1"/>
        <c:lblAlgn val="ctr"/>
        <c:lblOffset val="100"/>
        <c:noMultiLvlLbl val="0"/>
      </c:catAx>
      <c:valAx>
        <c:axId val="468069912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4680656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accent3">
                <a:lumMod val="75000"/>
              </a:schemeClr>
            </a:solidFill>
            <a:ln>
              <a:solidFill>
                <a:schemeClr val="accent3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Bilan_élèves!$Q$1301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solidFill>
              <a:schemeClr val="accent1">
                <a:lumMod val="60000"/>
                <a:lumOff val="40000"/>
              </a:schemeClr>
            </a:solidFill>
            <a:ln>
              <a:solidFill>
                <a:schemeClr val="accent1">
                  <a:lumMod val="60000"/>
                  <a:lumOff val="40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Bilan_élèves!$R$1301</c:f>
              <c:numCache>
                <c:formatCode>0</c:formatCode>
                <c:ptCount val="1"/>
                <c:pt idx="0">
                  <c:v>25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68066776"/>
        <c:axId val="468073440"/>
      </c:barChart>
      <c:catAx>
        <c:axId val="468066776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68073440"/>
        <c:crosses val="autoZero"/>
        <c:auto val="1"/>
        <c:lblAlgn val="ctr"/>
        <c:lblOffset val="100"/>
        <c:noMultiLvlLbl val="0"/>
      </c:catAx>
      <c:valAx>
        <c:axId val="468073440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4680667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1"/>
          <c:order val="0"/>
          <c:spPr>
            <a:noFill/>
            <a:ln>
              <a:noFill/>
            </a:ln>
            <a:effectLst/>
          </c:spPr>
          <c:invertIfNegative val="0"/>
          <c:val>
            <c:numRef>
              <c:f>Bilan_élèves!$U$23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68067560"/>
        <c:axId val="468063640"/>
      </c:barChart>
      <c:catAx>
        <c:axId val="468067560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68063640"/>
        <c:crosses val="autoZero"/>
        <c:auto val="1"/>
        <c:lblAlgn val="ctr"/>
        <c:lblOffset val="100"/>
        <c:noMultiLvlLbl val="0"/>
      </c:catAx>
      <c:valAx>
        <c:axId val="468063640"/>
        <c:scaling>
          <c:orientation val="minMax"/>
          <c:max val="24"/>
          <c:min val="0"/>
        </c:scaling>
        <c:delete val="1"/>
        <c:axPos val="b"/>
        <c:numFmt formatCode="0" sourceLinked="1"/>
        <c:majorTickMark val="none"/>
        <c:minorTickMark val="none"/>
        <c:tickLblPos val="nextTo"/>
        <c:crossAx val="4680675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1"/>
          <c:order val="0"/>
          <c:spPr>
            <a:solidFill>
              <a:schemeClr val="accent1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</c:dPt>
          <c:val>
            <c:numRef>
              <c:f>Bilan_élèves!$U$22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68074616"/>
        <c:axId val="468073048"/>
      </c:barChart>
      <c:catAx>
        <c:axId val="468074616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68073048"/>
        <c:crosses val="autoZero"/>
        <c:auto val="1"/>
        <c:lblAlgn val="ctr"/>
        <c:lblOffset val="100"/>
        <c:noMultiLvlLbl val="0"/>
      </c:catAx>
      <c:valAx>
        <c:axId val="468073048"/>
        <c:scaling>
          <c:orientation val="minMax"/>
          <c:max val="11"/>
          <c:min val="0"/>
        </c:scaling>
        <c:delete val="1"/>
        <c:axPos val="b"/>
        <c:numFmt formatCode="0" sourceLinked="1"/>
        <c:majorTickMark val="none"/>
        <c:minorTickMark val="none"/>
        <c:tickLblPos val="nextTo"/>
        <c:crossAx val="4680746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68070304"/>
        <c:axId val="468070696"/>
      </c:barChart>
      <c:catAx>
        <c:axId val="468070304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68070696"/>
        <c:crosses val="autoZero"/>
        <c:auto val="1"/>
        <c:lblAlgn val="ctr"/>
        <c:lblOffset val="100"/>
        <c:noMultiLvlLbl val="0"/>
      </c:catAx>
      <c:valAx>
        <c:axId val="468070696"/>
        <c:scaling>
          <c:orientation val="minMax"/>
          <c:max val="24"/>
          <c:min val="0"/>
        </c:scaling>
        <c:delete val="1"/>
        <c:axPos val="b"/>
        <c:numFmt formatCode="0" sourceLinked="1"/>
        <c:majorTickMark val="none"/>
        <c:minorTickMark val="none"/>
        <c:tickLblPos val="nextTo"/>
        <c:crossAx val="4680703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68073832"/>
        <c:axId val="468071480"/>
      </c:barChart>
      <c:catAx>
        <c:axId val="468073832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68071480"/>
        <c:crosses val="autoZero"/>
        <c:auto val="1"/>
        <c:lblAlgn val="ctr"/>
        <c:lblOffset val="100"/>
        <c:noMultiLvlLbl val="0"/>
      </c:catAx>
      <c:valAx>
        <c:axId val="468071480"/>
        <c:scaling>
          <c:orientation val="minMax"/>
          <c:max val="20"/>
          <c:min val="0"/>
        </c:scaling>
        <c:delete val="1"/>
        <c:axPos val="b"/>
        <c:numFmt formatCode="0" sourceLinked="1"/>
        <c:majorTickMark val="none"/>
        <c:minorTickMark val="none"/>
        <c:tickLblPos val="nextTo"/>
        <c:crossAx val="4680738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535714285714286E-2"/>
          <c:y val="0.19402777777777777"/>
          <c:w val="0.8891269841269841"/>
          <c:h val="0.6119444444444444"/>
        </c:manualLayout>
      </c:layout>
      <c:barChart>
        <c:barDir val="bar"/>
        <c:grouping val="percentStacked"/>
        <c:varyColors val="0"/>
        <c:ser>
          <c:idx val="0"/>
          <c:order val="0"/>
          <c:spPr>
            <a:solidFill>
              <a:schemeClr val="tx1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Bilan_élèves!$T$1334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Bilan_élèves!$U$1334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68072656"/>
        <c:axId val="468075400"/>
      </c:barChart>
      <c:catAx>
        <c:axId val="468072656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68075400"/>
        <c:crosses val="autoZero"/>
        <c:auto val="1"/>
        <c:lblAlgn val="ctr"/>
        <c:lblOffset val="100"/>
        <c:noMultiLvlLbl val="0"/>
      </c:catAx>
      <c:valAx>
        <c:axId val="468075400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4680726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accent3">
                <a:lumMod val="75000"/>
              </a:schemeClr>
            </a:solidFill>
            <a:ln>
              <a:solidFill>
                <a:schemeClr val="accent3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Bilan_élèves!$Q$1334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solidFill>
              <a:schemeClr val="tx2">
                <a:lumMod val="40000"/>
                <a:lumOff val="60000"/>
              </a:schemeClr>
            </a:solidFill>
            <a:ln>
              <a:solidFill>
                <a:schemeClr val="tx2">
                  <a:lumMod val="40000"/>
                  <a:lumOff val="60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Bilan_élèves!$R$1334</c:f>
              <c:numCache>
                <c:formatCode>0</c:formatCode>
                <c:ptCount val="1"/>
                <c:pt idx="0">
                  <c:v>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68087552"/>
        <c:axId val="468078144"/>
      </c:barChart>
      <c:catAx>
        <c:axId val="468087552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68078144"/>
        <c:crosses val="autoZero"/>
        <c:auto val="1"/>
        <c:lblAlgn val="ctr"/>
        <c:lblOffset val="100"/>
        <c:noMultiLvlLbl val="0"/>
      </c:catAx>
      <c:valAx>
        <c:axId val="468078144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468087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tx1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Bilan_élèves!$T$1335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Bilan_élèves!$U$1335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68087944"/>
        <c:axId val="468082064"/>
      </c:barChart>
      <c:catAx>
        <c:axId val="468087944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68082064"/>
        <c:crosses val="autoZero"/>
        <c:auto val="1"/>
        <c:lblAlgn val="ctr"/>
        <c:lblOffset val="100"/>
        <c:noMultiLvlLbl val="0"/>
      </c:catAx>
      <c:valAx>
        <c:axId val="468082064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4680879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42203176"/>
        <c:axId val="442203568"/>
      </c:barChart>
      <c:catAx>
        <c:axId val="442203176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42203568"/>
        <c:crosses val="autoZero"/>
        <c:auto val="1"/>
        <c:lblAlgn val="ctr"/>
        <c:lblOffset val="100"/>
        <c:noMultiLvlLbl val="0"/>
      </c:catAx>
      <c:valAx>
        <c:axId val="442203568"/>
        <c:scaling>
          <c:orientation val="minMax"/>
          <c:max val="24"/>
          <c:min val="0"/>
        </c:scaling>
        <c:delete val="1"/>
        <c:axPos val="b"/>
        <c:numFmt formatCode="0" sourceLinked="1"/>
        <c:majorTickMark val="none"/>
        <c:minorTickMark val="none"/>
        <c:tickLblPos val="nextTo"/>
        <c:crossAx val="4422031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3">
                  <a:lumMod val="75000"/>
                </a:schemeClr>
              </a:solidFill>
              <a:ln>
                <a:solidFill>
                  <a:schemeClr val="accent3">
                    <a:lumMod val="75000"/>
                  </a:schemeClr>
                </a:solidFill>
              </a:ln>
              <a:effectLst/>
            </c:spPr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Bilan_élèves!$Q$1335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solidFill>
              <a:schemeClr val="accent1">
                <a:lumMod val="60000"/>
                <a:lumOff val="40000"/>
              </a:schemeClr>
            </a:solidFill>
            <a:ln>
              <a:solidFill>
                <a:schemeClr val="accent1">
                  <a:lumMod val="60000"/>
                  <a:lumOff val="40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Bilan_élèves!$R$1335</c:f>
              <c:numCache>
                <c:formatCode>0</c:formatCode>
                <c:ptCount val="1"/>
                <c:pt idx="0">
                  <c:v>12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68084808"/>
        <c:axId val="468082456"/>
      </c:barChart>
      <c:catAx>
        <c:axId val="4680848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68082456"/>
        <c:crosses val="autoZero"/>
        <c:auto val="1"/>
        <c:lblAlgn val="ctr"/>
        <c:lblOffset val="100"/>
        <c:noMultiLvlLbl val="0"/>
      </c:catAx>
      <c:valAx>
        <c:axId val="468082456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4680848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tx1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Bilan_élèves!$T$1336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Bilan_élèves!$U$1336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68080496"/>
        <c:axId val="468085592"/>
      </c:barChart>
      <c:catAx>
        <c:axId val="468080496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68085592"/>
        <c:crosses val="autoZero"/>
        <c:auto val="1"/>
        <c:lblAlgn val="ctr"/>
        <c:lblOffset val="100"/>
        <c:noMultiLvlLbl val="0"/>
      </c:catAx>
      <c:valAx>
        <c:axId val="468085592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4680804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accent3">
                <a:lumMod val="75000"/>
              </a:schemeClr>
            </a:solidFill>
            <a:ln>
              <a:solidFill>
                <a:schemeClr val="accent3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Bilan_élèves!$Q$1336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solidFill>
              <a:schemeClr val="accent1">
                <a:lumMod val="60000"/>
                <a:lumOff val="40000"/>
              </a:schemeClr>
            </a:solidFill>
            <a:ln>
              <a:solidFill>
                <a:schemeClr val="accent1">
                  <a:lumMod val="60000"/>
                  <a:lumOff val="40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Bilan_élèves!$R$1336</c:f>
              <c:numCache>
                <c:formatCode>0</c:formatCode>
                <c:ptCount val="1"/>
                <c:pt idx="0">
                  <c:v>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68088336"/>
        <c:axId val="468076184"/>
      </c:barChart>
      <c:catAx>
        <c:axId val="468088336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68076184"/>
        <c:crosses val="autoZero"/>
        <c:auto val="1"/>
        <c:lblAlgn val="ctr"/>
        <c:lblOffset val="100"/>
        <c:noMultiLvlLbl val="0"/>
      </c:catAx>
      <c:valAx>
        <c:axId val="468076184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4680883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Bilan_élèves!$T$30</c:f>
              <c:numCache>
                <c:formatCode>0</c:formatCode>
                <c:ptCount val="1"/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Bilan_élèves!$U$30</c:f>
              <c:numCache>
                <c:formatCode>0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68083240"/>
        <c:axId val="468083632"/>
      </c:barChart>
      <c:catAx>
        <c:axId val="468083240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68083632"/>
        <c:crosses val="autoZero"/>
        <c:auto val="1"/>
        <c:lblAlgn val="ctr"/>
        <c:lblOffset val="100"/>
        <c:noMultiLvlLbl val="0"/>
      </c:catAx>
      <c:valAx>
        <c:axId val="468083632"/>
        <c:scaling>
          <c:orientation val="minMax"/>
          <c:max val="8"/>
        </c:scaling>
        <c:delete val="1"/>
        <c:axPos val="b"/>
        <c:numFmt formatCode="0" sourceLinked="1"/>
        <c:majorTickMark val="none"/>
        <c:minorTickMark val="none"/>
        <c:tickLblPos val="nextTo"/>
        <c:crossAx val="468083240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Bilan_élèves!$T$30</c:f>
              <c:numCache>
                <c:formatCode>0</c:formatCode>
                <c:ptCount val="1"/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Bilan_élèves!$U$30</c:f>
              <c:numCache>
                <c:formatCode>0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68080888"/>
        <c:axId val="468084024"/>
      </c:barChart>
      <c:catAx>
        <c:axId val="46808088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68084024"/>
        <c:crosses val="autoZero"/>
        <c:auto val="1"/>
        <c:lblAlgn val="ctr"/>
        <c:lblOffset val="100"/>
        <c:noMultiLvlLbl val="0"/>
      </c:catAx>
      <c:valAx>
        <c:axId val="468084024"/>
        <c:scaling>
          <c:orientation val="minMax"/>
          <c:max val="8"/>
        </c:scaling>
        <c:delete val="1"/>
        <c:axPos val="b"/>
        <c:numFmt formatCode="0" sourceLinked="1"/>
        <c:majorTickMark val="none"/>
        <c:minorTickMark val="none"/>
        <c:tickLblPos val="nextTo"/>
        <c:crossAx val="468080888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Bilan_élèves!$T$30</c:f>
              <c:numCache>
                <c:formatCode>0</c:formatCode>
                <c:ptCount val="1"/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Bilan_élèves!$U$30</c:f>
              <c:numCache>
                <c:formatCode>0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68086376"/>
        <c:axId val="468081672"/>
      </c:barChart>
      <c:catAx>
        <c:axId val="468086376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68081672"/>
        <c:crosses val="autoZero"/>
        <c:auto val="1"/>
        <c:lblAlgn val="ctr"/>
        <c:lblOffset val="100"/>
        <c:noMultiLvlLbl val="0"/>
      </c:catAx>
      <c:valAx>
        <c:axId val="468081672"/>
        <c:scaling>
          <c:orientation val="minMax"/>
          <c:max val="8"/>
        </c:scaling>
        <c:delete val="1"/>
        <c:axPos val="b"/>
        <c:numFmt formatCode="0" sourceLinked="1"/>
        <c:majorTickMark val="none"/>
        <c:minorTickMark val="none"/>
        <c:tickLblPos val="nextTo"/>
        <c:crossAx val="468086376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Bilan_élèves!$T$30</c:f>
              <c:numCache>
                <c:formatCode>0</c:formatCode>
                <c:ptCount val="1"/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Bilan_élèves!$U$30</c:f>
              <c:numCache>
                <c:formatCode>0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68084416"/>
        <c:axId val="468085984"/>
      </c:barChart>
      <c:catAx>
        <c:axId val="468084416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68085984"/>
        <c:crosses val="autoZero"/>
        <c:auto val="1"/>
        <c:lblAlgn val="ctr"/>
        <c:lblOffset val="100"/>
        <c:noMultiLvlLbl val="0"/>
      </c:catAx>
      <c:valAx>
        <c:axId val="468085984"/>
        <c:scaling>
          <c:orientation val="minMax"/>
          <c:max val="8"/>
        </c:scaling>
        <c:delete val="1"/>
        <c:axPos val="b"/>
        <c:numFmt formatCode="0" sourceLinked="1"/>
        <c:majorTickMark val="none"/>
        <c:minorTickMark val="none"/>
        <c:tickLblPos val="nextTo"/>
        <c:crossAx val="468084416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Bilan_élèves!$T$30</c:f>
              <c:numCache>
                <c:formatCode>0</c:formatCode>
                <c:ptCount val="1"/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Bilan_élèves!$U$30</c:f>
              <c:numCache>
                <c:formatCode>0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68077752"/>
        <c:axId val="468087160"/>
      </c:barChart>
      <c:catAx>
        <c:axId val="468077752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68087160"/>
        <c:crosses val="autoZero"/>
        <c:auto val="1"/>
        <c:lblAlgn val="ctr"/>
        <c:lblOffset val="100"/>
        <c:noMultiLvlLbl val="0"/>
      </c:catAx>
      <c:valAx>
        <c:axId val="468087160"/>
        <c:scaling>
          <c:orientation val="minMax"/>
          <c:max val="8"/>
        </c:scaling>
        <c:delete val="1"/>
        <c:axPos val="b"/>
        <c:numFmt formatCode="0" sourceLinked="1"/>
        <c:majorTickMark val="none"/>
        <c:minorTickMark val="none"/>
        <c:tickLblPos val="nextTo"/>
        <c:crossAx val="468077752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Bilan_élèves!$T$30</c:f>
              <c:numCache>
                <c:formatCode>0</c:formatCode>
                <c:ptCount val="1"/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Bilan_élèves!$U$30</c:f>
              <c:numCache>
                <c:formatCode>0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68079712"/>
        <c:axId val="468099312"/>
      </c:barChart>
      <c:catAx>
        <c:axId val="468079712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68099312"/>
        <c:crosses val="autoZero"/>
        <c:auto val="1"/>
        <c:lblAlgn val="ctr"/>
        <c:lblOffset val="100"/>
        <c:noMultiLvlLbl val="0"/>
      </c:catAx>
      <c:valAx>
        <c:axId val="468099312"/>
        <c:scaling>
          <c:orientation val="minMax"/>
          <c:max val="8"/>
        </c:scaling>
        <c:delete val="1"/>
        <c:axPos val="b"/>
        <c:numFmt formatCode="0" sourceLinked="1"/>
        <c:majorTickMark val="none"/>
        <c:minorTickMark val="none"/>
        <c:tickLblPos val="nextTo"/>
        <c:crossAx val="468079712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Bilan_élèves!$T$30</c:f>
              <c:numCache>
                <c:formatCode>0</c:formatCode>
                <c:ptCount val="1"/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Bilan_élèves!$U$30</c:f>
              <c:numCache>
                <c:formatCode>0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68092648"/>
        <c:axId val="468094608"/>
      </c:barChart>
      <c:catAx>
        <c:axId val="46809264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68094608"/>
        <c:crosses val="autoZero"/>
        <c:auto val="1"/>
        <c:lblAlgn val="ctr"/>
        <c:lblOffset val="100"/>
        <c:noMultiLvlLbl val="0"/>
      </c:catAx>
      <c:valAx>
        <c:axId val="468094608"/>
        <c:scaling>
          <c:orientation val="minMax"/>
          <c:max val="8"/>
        </c:scaling>
        <c:delete val="1"/>
        <c:axPos val="b"/>
        <c:numFmt formatCode="0" sourceLinked="1"/>
        <c:majorTickMark val="none"/>
        <c:minorTickMark val="none"/>
        <c:tickLblPos val="nextTo"/>
        <c:crossAx val="468092648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42204352"/>
        <c:axId val="442197688"/>
      </c:barChart>
      <c:catAx>
        <c:axId val="442204352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42197688"/>
        <c:crosses val="autoZero"/>
        <c:auto val="1"/>
        <c:lblAlgn val="ctr"/>
        <c:lblOffset val="100"/>
        <c:noMultiLvlLbl val="0"/>
      </c:catAx>
      <c:valAx>
        <c:axId val="442197688"/>
        <c:scaling>
          <c:orientation val="minMax"/>
          <c:max val="20"/>
          <c:min val="0"/>
        </c:scaling>
        <c:delete val="1"/>
        <c:axPos val="b"/>
        <c:numFmt formatCode="0" sourceLinked="1"/>
        <c:majorTickMark val="none"/>
        <c:minorTickMark val="none"/>
        <c:tickLblPos val="nextTo"/>
        <c:crossAx val="4422043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tx1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Bilan_élèves!$T$1342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Bilan_élèves!$U$1342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68099704"/>
        <c:axId val="468090296"/>
      </c:barChart>
      <c:catAx>
        <c:axId val="468099704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68090296"/>
        <c:crosses val="autoZero"/>
        <c:auto val="1"/>
        <c:lblAlgn val="ctr"/>
        <c:lblOffset val="100"/>
        <c:noMultiLvlLbl val="0"/>
      </c:catAx>
      <c:valAx>
        <c:axId val="468090296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4680997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accent3">
                <a:lumMod val="75000"/>
              </a:schemeClr>
            </a:solidFill>
            <a:ln>
              <a:solidFill>
                <a:schemeClr val="accent3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Bilan_élèves!$Q$1342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solidFill>
              <a:schemeClr val="accent1">
                <a:lumMod val="60000"/>
                <a:lumOff val="40000"/>
              </a:schemeClr>
            </a:solidFill>
            <a:ln>
              <a:solidFill>
                <a:schemeClr val="accent1">
                  <a:lumMod val="60000"/>
                  <a:lumOff val="40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Bilan_élèves!$R$1342</c:f>
              <c:numCache>
                <c:formatCode>0</c:formatCode>
                <c:ptCount val="1"/>
                <c:pt idx="0">
                  <c:v>25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68098920"/>
        <c:axId val="468096960"/>
      </c:barChart>
      <c:catAx>
        <c:axId val="468098920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68096960"/>
        <c:crosses val="autoZero"/>
        <c:auto val="1"/>
        <c:lblAlgn val="ctr"/>
        <c:lblOffset val="100"/>
        <c:noMultiLvlLbl val="0"/>
      </c:catAx>
      <c:valAx>
        <c:axId val="468096960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4680989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1"/>
          <c:order val="0"/>
          <c:spPr>
            <a:noFill/>
            <a:ln>
              <a:noFill/>
            </a:ln>
            <a:effectLst/>
          </c:spPr>
          <c:invertIfNegative val="0"/>
          <c:val>
            <c:numRef>
              <c:f>Bilan_élèves!$U$23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68090688"/>
        <c:axId val="468100488"/>
      </c:barChart>
      <c:catAx>
        <c:axId val="46809068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68100488"/>
        <c:crosses val="autoZero"/>
        <c:auto val="1"/>
        <c:lblAlgn val="ctr"/>
        <c:lblOffset val="100"/>
        <c:noMultiLvlLbl val="0"/>
      </c:catAx>
      <c:valAx>
        <c:axId val="468100488"/>
        <c:scaling>
          <c:orientation val="minMax"/>
          <c:max val="24"/>
          <c:min val="0"/>
        </c:scaling>
        <c:delete val="1"/>
        <c:axPos val="b"/>
        <c:numFmt formatCode="0" sourceLinked="1"/>
        <c:majorTickMark val="none"/>
        <c:minorTickMark val="none"/>
        <c:tickLblPos val="nextTo"/>
        <c:crossAx val="4680906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1"/>
          <c:order val="0"/>
          <c:spPr>
            <a:solidFill>
              <a:schemeClr val="accent1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</c:dPt>
          <c:val>
            <c:numRef>
              <c:f>Bilan_élèves!$U$22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68097352"/>
        <c:axId val="468091472"/>
      </c:barChart>
      <c:catAx>
        <c:axId val="468097352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68091472"/>
        <c:crosses val="autoZero"/>
        <c:auto val="1"/>
        <c:lblAlgn val="ctr"/>
        <c:lblOffset val="100"/>
        <c:noMultiLvlLbl val="0"/>
      </c:catAx>
      <c:valAx>
        <c:axId val="468091472"/>
        <c:scaling>
          <c:orientation val="minMax"/>
          <c:max val="11"/>
          <c:min val="0"/>
        </c:scaling>
        <c:delete val="1"/>
        <c:axPos val="b"/>
        <c:numFmt formatCode="0" sourceLinked="1"/>
        <c:majorTickMark val="none"/>
        <c:minorTickMark val="none"/>
        <c:tickLblPos val="nextTo"/>
        <c:crossAx val="4680973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68096568"/>
        <c:axId val="468100880"/>
      </c:barChart>
      <c:catAx>
        <c:axId val="46809656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68100880"/>
        <c:crosses val="autoZero"/>
        <c:auto val="1"/>
        <c:lblAlgn val="ctr"/>
        <c:lblOffset val="100"/>
        <c:noMultiLvlLbl val="0"/>
      </c:catAx>
      <c:valAx>
        <c:axId val="468100880"/>
        <c:scaling>
          <c:orientation val="minMax"/>
          <c:max val="24"/>
          <c:min val="0"/>
        </c:scaling>
        <c:delete val="1"/>
        <c:axPos val="b"/>
        <c:numFmt formatCode="0" sourceLinked="1"/>
        <c:majorTickMark val="none"/>
        <c:minorTickMark val="none"/>
        <c:tickLblPos val="nextTo"/>
        <c:crossAx val="4680965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68096176"/>
        <c:axId val="468091864"/>
      </c:barChart>
      <c:catAx>
        <c:axId val="468096176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68091864"/>
        <c:crosses val="autoZero"/>
        <c:auto val="1"/>
        <c:lblAlgn val="ctr"/>
        <c:lblOffset val="100"/>
        <c:noMultiLvlLbl val="0"/>
      </c:catAx>
      <c:valAx>
        <c:axId val="468091864"/>
        <c:scaling>
          <c:orientation val="minMax"/>
          <c:max val="20"/>
          <c:min val="0"/>
        </c:scaling>
        <c:delete val="1"/>
        <c:axPos val="b"/>
        <c:numFmt formatCode="0" sourceLinked="1"/>
        <c:majorTickMark val="none"/>
        <c:minorTickMark val="none"/>
        <c:tickLblPos val="nextTo"/>
        <c:crossAx val="4680961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535714285714286E-2"/>
          <c:y val="0.19402777777777777"/>
          <c:w val="0.8891269841269841"/>
          <c:h val="0.6119444444444444"/>
        </c:manualLayout>
      </c:layout>
      <c:barChart>
        <c:barDir val="bar"/>
        <c:grouping val="percentStacked"/>
        <c:varyColors val="0"/>
        <c:ser>
          <c:idx val="0"/>
          <c:order val="0"/>
          <c:spPr>
            <a:solidFill>
              <a:schemeClr val="tx1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Bilan_élèves!$T$1375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Bilan_élèves!$U$1375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68097744"/>
        <c:axId val="468098136"/>
      </c:barChart>
      <c:catAx>
        <c:axId val="468097744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68098136"/>
        <c:crosses val="autoZero"/>
        <c:auto val="1"/>
        <c:lblAlgn val="ctr"/>
        <c:lblOffset val="100"/>
        <c:noMultiLvlLbl val="0"/>
      </c:catAx>
      <c:valAx>
        <c:axId val="468098136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4680977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accent3">
                <a:lumMod val="75000"/>
              </a:schemeClr>
            </a:solidFill>
            <a:ln>
              <a:solidFill>
                <a:schemeClr val="accent3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Bilan_élèves!$Q$1375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solidFill>
              <a:schemeClr val="tx2">
                <a:lumMod val="40000"/>
                <a:lumOff val="60000"/>
              </a:schemeClr>
            </a:solidFill>
            <a:ln>
              <a:solidFill>
                <a:schemeClr val="tx2">
                  <a:lumMod val="40000"/>
                  <a:lumOff val="60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Bilan_élèves!$R$1375</c:f>
              <c:numCache>
                <c:formatCode>0</c:formatCode>
                <c:ptCount val="1"/>
                <c:pt idx="0">
                  <c:v>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68093040"/>
        <c:axId val="468093432"/>
      </c:barChart>
      <c:catAx>
        <c:axId val="468093040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68093432"/>
        <c:crosses val="autoZero"/>
        <c:auto val="1"/>
        <c:lblAlgn val="ctr"/>
        <c:lblOffset val="100"/>
        <c:noMultiLvlLbl val="0"/>
      </c:catAx>
      <c:valAx>
        <c:axId val="468093432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4680930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tx1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Bilan_élèves!$T$1376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Bilan_élèves!$U$1376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68098528"/>
        <c:axId val="468089904"/>
      </c:barChart>
      <c:catAx>
        <c:axId val="46809852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68089904"/>
        <c:crosses val="autoZero"/>
        <c:auto val="1"/>
        <c:lblAlgn val="ctr"/>
        <c:lblOffset val="100"/>
        <c:noMultiLvlLbl val="0"/>
      </c:catAx>
      <c:valAx>
        <c:axId val="468089904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4680985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3">
                  <a:lumMod val="75000"/>
                </a:schemeClr>
              </a:solidFill>
              <a:ln>
                <a:solidFill>
                  <a:schemeClr val="accent3">
                    <a:lumMod val="75000"/>
                  </a:schemeClr>
                </a:solidFill>
              </a:ln>
              <a:effectLst/>
            </c:spPr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Bilan_élèves!$Q$1376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solidFill>
              <a:schemeClr val="accent1">
                <a:lumMod val="60000"/>
                <a:lumOff val="40000"/>
              </a:schemeClr>
            </a:solidFill>
            <a:ln>
              <a:solidFill>
                <a:schemeClr val="accent1">
                  <a:lumMod val="60000"/>
                  <a:lumOff val="40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Bilan_élèves!$R$1376</c:f>
              <c:numCache>
                <c:formatCode>0</c:formatCode>
                <c:ptCount val="1"/>
                <c:pt idx="0">
                  <c:v>12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68101272"/>
        <c:axId val="468106368"/>
      </c:barChart>
      <c:catAx>
        <c:axId val="468101272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68106368"/>
        <c:crosses val="autoZero"/>
        <c:auto val="1"/>
        <c:lblAlgn val="ctr"/>
        <c:lblOffset val="100"/>
        <c:noMultiLvlLbl val="0"/>
      </c:catAx>
      <c:valAx>
        <c:axId val="468106368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4681012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tx1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Bilan_élèves!$T$145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Bilan_élèves!$U$145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42382680"/>
        <c:axId val="442382288"/>
      </c:barChart>
      <c:catAx>
        <c:axId val="442382680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42382288"/>
        <c:crosses val="autoZero"/>
        <c:auto val="1"/>
        <c:lblAlgn val="ctr"/>
        <c:lblOffset val="100"/>
        <c:noMultiLvlLbl val="0"/>
      </c:catAx>
      <c:valAx>
        <c:axId val="442382288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4423826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tx1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Bilan_élèves!$T$1377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Bilan_élèves!$U$1377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68107152"/>
        <c:axId val="468101664"/>
      </c:barChart>
      <c:catAx>
        <c:axId val="468107152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68101664"/>
        <c:crosses val="autoZero"/>
        <c:auto val="1"/>
        <c:lblAlgn val="ctr"/>
        <c:lblOffset val="100"/>
        <c:noMultiLvlLbl val="0"/>
      </c:catAx>
      <c:valAx>
        <c:axId val="468101664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4681071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accent3">
                <a:lumMod val="75000"/>
              </a:schemeClr>
            </a:solidFill>
            <a:ln>
              <a:solidFill>
                <a:schemeClr val="accent3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Bilan_élèves!$Q$1377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solidFill>
              <a:schemeClr val="accent1">
                <a:lumMod val="60000"/>
                <a:lumOff val="40000"/>
              </a:schemeClr>
            </a:solidFill>
            <a:ln>
              <a:solidFill>
                <a:schemeClr val="accent1">
                  <a:lumMod val="60000"/>
                  <a:lumOff val="40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Bilan_élèves!$R$1377</c:f>
              <c:numCache>
                <c:formatCode>0</c:formatCode>
                <c:ptCount val="1"/>
                <c:pt idx="0">
                  <c:v>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68110680"/>
        <c:axId val="468103624"/>
      </c:barChart>
      <c:catAx>
        <c:axId val="468110680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68103624"/>
        <c:crosses val="autoZero"/>
        <c:auto val="1"/>
        <c:lblAlgn val="ctr"/>
        <c:lblOffset val="100"/>
        <c:noMultiLvlLbl val="0"/>
      </c:catAx>
      <c:valAx>
        <c:axId val="468103624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4681106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Bilan_élèves!$T$30</c:f>
              <c:numCache>
                <c:formatCode>0</c:formatCode>
                <c:ptCount val="1"/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Bilan_élèves!$U$30</c:f>
              <c:numCache>
                <c:formatCode>0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68105584"/>
        <c:axId val="468113032"/>
      </c:barChart>
      <c:catAx>
        <c:axId val="468105584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68113032"/>
        <c:crosses val="autoZero"/>
        <c:auto val="1"/>
        <c:lblAlgn val="ctr"/>
        <c:lblOffset val="100"/>
        <c:noMultiLvlLbl val="0"/>
      </c:catAx>
      <c:valAx>
        <c:axId val="468113032"/>
        <c:scaling>
          <c:orientation val="minMax"/>
          <c:max val="8"/>
        </c:scaling>
        <c:delete val="1"/>
        <c:axPos val="b"/>
        <c:numFmt formatCode="0" sourceLinked="1"/>
        <c:majorTickMark val="none"/>
        <c:minorTickMark val="none"/>
        <c:tickLblPos val="nextTo"/>
        <c:crossAx val="468105584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Bilan_élèves!$T$30</c:f>
              <c:numCache>
                <c:formatCode>0</c:formatCode>
                <c:ptCount val="1"/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Bilan_élèves!$U$30</c:f>
              <c:numCache>
                <c:formatCode>0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68102056"/>
        <c:axId val="468102448"/>
      </c:barChart>
      <c:catAx>
        <c:axId val="468102056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68102448"/>
        <c:crosses val="autoZero"/>
        <c:auto val="1"/>
        <c:lblAlgn val="ctr"/>
        <c:lblOffset val="100"/>
        <c:noMultiLvlLbl val="0"/>
      </c:catAx>
      <c:valAx>
        <c:axId val="468102448"/>
        <c:scaling>
          <c:orientation val="minMax"/>
          <c:max val="8"/>
        </c:scaling>
        <c:delete val="1"/>
        <c:axPos val="b"/>
        <c:numFmt formatCode="0" sourceLinked="1"/>
        <c:majorTickMark val="none"/>
        <c:minorTickMark val="none"/>
        <c:tickLblPos val="nextTo"/>
        <c:crossAx val="468102056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Bilan_élèves!$T$30</c:f>
              <c:numCache>
                <c:formatCode>0</c:formatCode>
                <c:ptCount val="1"/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Bilan_élèves!$U$30</c:f>
              <c:numCache>
                <c:formatCode>0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68105976"/>
        <c:axId val="468109896"/>
      </c:barChart>
      <c:catAx>
        <c:axId val="468105976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68109896"/>
        <c:crosses val="autoZero"/>
        <c:auto val="1"/>
        <c:lblAlgn val="ctr"/>
        <c:lblOffset val="100"/>
        <c:noMultiLvlLbl val="0"/>
      </c:catAx>
      <c:valAx>
        <c:axId val="468109896"/>
        <c:scaling>
          <c:orientation val="minMax"/>
          <c:max val="8"/>
        </c:scaling>
        <c:delete val="1"/>
        <c:axPos val="b"/>
        <c:numFmt formatCode="0" sourceLinked="1"/>
        <c:majorTickMark val="none"/>
        <c:minorTickMark val="none"/>
        <c:tickLblPos val="nextTo"/>
        <c:crossAx val="468105976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Bilan_élèves!$T$30</c:f>
              <c:numCache>
                <c:formatCode>0</c:formatCode>
                <c:ptCount val="1"/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Bilan_élèves!$U$30</c:f>
              <c:numCache>
                <c:formatCode>0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68111072"/>
        <c:axId val="468110288"/>
      </c:barChart>
      <c:catAx>
        <c:axId val="468111072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68110288"/>
        <c:crosses val="autoZero"/>
        <c:auto val="1"/>
        <c:lblAlgn val="ctr"/>
        <c:lblOffset val="100"/>
        <c:noMultiLvlLbl val="0"/>
      </c:catAx>
      <c:valAx>
        <c:axId val="468110288"/>
        <c:scaling>
          <c:orientation val="minMax"/>
          <c:max val="8"/>
        </c:scaling>
        <c:delete val="1"/>
        <c:axPos val="b"/>
        <c:numFmt formatCode="0" sourceLinked="1"/>
        <c:majorTickMark val="none"/>
        <c:minorTickMark val="none"/>
        <c:tickLblPos val="nextTo"/>
        <c:crossAx val="468111072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Bilan_élèves!$T$30</c:f>
              <c:numCache>
                <c:formatCode>0</c:formatCode>
                <c:ptCount val="1"/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Bilan_élèves!$U$30</c:f>
              <c:numCache>
                <c:formatCode>0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68107936"/>
        <c:axId val="468112640"/>
      </c:barChart>
      <c:catAx>
        <c:axId val="468107936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68112640"/>
        <c:crosses val="autoZero"/>
        <c:auto val="1"/>
        <c:lblAlgn val="ctr"/>
        <c:lblOffset val="100"/>
        <c:noMultiLvlLbl val="0"/>
      </c:catAx>
      <c:valAx>
        <c:axId val="468112640"/>
        <c:scaling>
          <c:orientation val="minMax"/>
          <c:max val="8"/>
        </c:scaling>
        <c:delete val="1"/>
        <c:axPos val="b"/>
        <c:numFmt formatCode="0" sourceLinked="1"/>
        <c:majorTickMark val="none"/>
        <c:minorTickMark val="none"/>
        <c:tickLblPos val="nextTo"/>
        <c:crossAx val="468107936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Bilan_élèves!$T$30</c:f>
              <c:numCache>
                <c:formatCode>0</c:formatCode>
                <c:ptCount val="1"/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Bilan_élèves!$U$30</c:f>
              <c:numCache>
                <c:formatCode>0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68104408"/>
        <c:axId val="468111464"/>
      </c:barChart>
      <c:catAx>
        <c:axId val="4681044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68111464"/>
        <c:crosses val="autoZero"/>
        <c:auto val="1"/>
        <c:lblAlgn val="ctr"/>
        <c:lblOffset val="100"/>
        <c:noMultiLvlLbl val="0"/>
      </c:catAx>
      <c:valAx>
        <c:axId val="468111464"/>
        <c:scaling>
          <c:orientation val="minMax"/>
          <c:max val="8"/>
        </c:scaling>
        <c:delete val="1"/>
        <c:axPos val="b"/>
        <c:numFmt formatCode="0" sourceLinked="1"/>
        <c:majorTickMark val="none"/>
        <c:minorTickMark val="none"/>
        <c:tickLblPos val="nextTo"/>
        <c:crossAx val="468104408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Bilan_élèves!$T$30</c:f>
              <c:numCache>
                <c:formatCode>0</c:formatCode>
                <c:ptCount val="1"/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Bilan_élèves!$U$30</c:f>
              <c:numCache>
                <c:formatCode>0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68103232"/>
        <c:axId val="468108720"/>
      </c:barChart>
      <c:catAx>
        <c:axId val="468103232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68108720"/>
        <c:crosses val="autoZero"/>
        <c:auto val="1"/>
        <c:lblAlgn val="ctr"/>
        <c:lblOffset val="100"/>
        <c:noMultiLvlLbl val="0"/>
      </c:catAx>
      <c:valAx>
        <c:axId val="468108720"/>
        <c:scaling>
          <c:orientation val="minMax"/>
          <c:max val="8"/>
        </c:scaling>
        <c:delete val="1"/>
        <c:axPos val="b"/>
        <c:numFmt formatCode="0" sourceLinked="1"/>
        <c:majorTickMark val="none"/>
        <c:minorTickMark val="none"/>
        <c:tickLblPos val="nextTo"/>
        <c:crossAx val="468103232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tx1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Bilan_élèves!$T$1342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Bilan_élèves!$U$1342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68104800"/>
        <c:axId val="468109504"/>
      </c:barChart>
      <c:catAx>
        <c:axId val="468104800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68109504"/>
        <c:crosses val="autoZero"/>
        <c:auto val="1"/>
        <c:lblAlgn val="ctr"/>
        <c:lblOffset val="100"/>
        <c:noMultiLvlLbl val="0"/>
      </c:catAx>
      <c:valAx>
        <c:axId val="468109504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4681048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accent3">
                <a:lumMod val="75000"/>
              </a:schemeClr>
            </a:solidFill>
            <a:ln>
              <a:solidFill>
                <a:schemeClr val="accent3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Bilan_élèves!$Q$145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solidFill>
              <a:schemeClr val="tx2">
                <a:lumMod val="40000"/>
                <a:lumOff val="60000"/>
              </a:schemeClr>
            </a:solidFill>
            <a:ln>
              <a:solidFill>
                <a:schemeClr val="tx2">
                  <a:lumMod val="40000"/>
                  <a:lumOff val="60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Bilan_élèves!$R$145</c:f>
              <c:numCache>
                <c:formatCode>0</c:formatCode>
                <c:ptCount val="1"/>
                <c:pt idx="0">
                  <c:v>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42381112"/>
        <c:axId val="442388560"/>
      </c:barChart>
      <c:catAx>
        <c:axId val="442381112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42388560"/>
        <c:crosses val="autoZero"/>
        <c:auto val="1"/>
        <c:lblAlgn val="ctr"/>
        <c:lblOffset val="100"/>
        <c:noMultiLvlLbl val="0"/>
      </c:catAx>
      <c:valAx>
        <c:axId val="442388560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4423811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accent3">
                <a:lumMod val="75000"/>
              </a:schemeClr>
            </a:solidFill>
            <a:ln>
              <a:solidFill>
                <a:schemeClr val="accent3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Bilan_élèves!$Q$1383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solidFill>
              <a:schemeClr val="accent1">
                <a:lumMod val="60000"/>
                <a:lumOff val="40000"/>
              </a:schemeClr>
            </a:solidFill>
            <a:ln>
              <a:solidFill>
                <a:schemeClr val="accent1">
                  <a:lumMod val="60000"/>
                  <a:lumOff val="40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Bilan_élèves!$R$1383</c:f>
              <c:numCache>
                <c:formatCode>0</c:formatCode>
                <c:ptCount val="1"/>
                <c:pt idx="0">
                  <c:v>25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68114992"/>
        <c:axId val="468122832"/>
      </c:barChart>
      <c:catAx>
        <c:axId val="468114992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68122832"/>
        <c:crosses val="autoZero"/>
        <c:auto val="1"/>
        <c:lblAlgn val="ctr"/>
        <c:lblOffset val="100"/>
        <c:noMultiLvlLbl val="0"/>
      </c:catAx>
      <c:valAx>
        <c:axId val="468122832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4681149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9646189777615506E-2"/>
          <c:y val="0.22414406374770326"/>
          <c:w val="0.78761232113419777"/>
          <c:h val="0.29311146797776577"/>
        </c:manualLayout>
      </c:layout>
      <c:barChart>
        <c:barDir val="bar"/>
        <c:grouping val="percentStack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468124400"/>
        <c:axId val="468124792"/>
      </c:barChart>
      <c:catAx>
        <c:axId val="468124400"/>
        <c:scaling>
          <c:orientation val="minMax"/>
        </c:scaling>
        <c:delete val="1"/>
        <c:axPos val="l"/>
        <c:majorTickMark val="out"/>
        <c:minorTickMark val="none"/>
        <c:tickLblPos val="nextTo"/>
        <c:crossAx val="468124792"/>
        <c:crosses val="autoZero"/>
        <c:auto val="1"/>
        <c:lblAlgn val="ctr"/>
        <c:lblOffset val="100"/>
        <c:noMultiLvlLbl val="0"/>
      </c:catAx>
      <c:valAx>
        <c:axId val="468124792"/>
        <c:scaling>
          <c:orientation val="minMax"/>
        </c:scaling>
        <c:delete val="1"/>
        <c:axPos val="b"/>
        <c:numFmt formatCode="0%" sourceLinked="1"/>
        <c:majorTickMark val="out"/>
        <c:minorTickMark val="none"/>
        <c:tickLblPos val="nextTo"/>
        <c:crossAx val="468124400"/>
        <c:crosses val="autoZero"/>
        <c:crossBetween val="between"/>
      </c:valAx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fr-FR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5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9646189777615506E-2"/>
          <c:y val="0.22414406374770326"/>
          <c:w val="0.78761232113419777"/>
          <c:h val="0.29311146797776577"/>
        </c:manualLayout>
      </c:layout>
      <c:barChart>
        <c:barDir val="bar"/>
        <c:grouping val="percentStack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468123224"/>
        <c:axId val="468118912"/>
      </c:barChart>
      <c:catAx>
        <c:axId val="468123224"/>
        <c:scaling>
          <c:orientation val="minMax"/>
        </c:scaling>
        <c:delete val="1"/>
        <c:axPos val="l"/>
        <c:majorTickMark val="out"/>
        <c:minorTickMark val="none"/>
        <c:tickLblPos val="nextTo"/>
        <c:crossAx val="468118912"/>
        <c:crosses val="autoZero"/>
        <c:auto val="1"/>
        <c:lblAlgn val="ctr"/>
        <c:lblOffset val="100"/>
        <c:noMultiLvlLbl val="0"/>
      </c:catAx>
      <c:valAx>
        <c:axId val="468118912"/>
        <c:scaling>
          <c:orientation val="minMax"/>
        </c:scaling>
        <c:delete val="1"/>
        <c:axPos val="b"/>
        <c:numFmt formatCode="0%" sourceLinked="1"/>
        <c:majorTickMark val="out"/>
        <c:minorTickMark val="none"/>
        <c:tickLblPos val="nextTo"/>
        <c:crossAx val="468123224"/>
        <c:crosses val="autoZero"/>
        <c:crossBetween val="between"/>
      </c:valAx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fr-FR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5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9646189777615506E-2"/>
          <c:y val="0.22414406374770326"/>
          <c:w val="0.78761232113419777"/>
          <c:h val="0.29311146797776577"/>
        </c:manualLayout>
      </c:layout>
      <c:barChart>
        <c:barDir val="bar"/>
        <c:grouping val="percentStack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468118520"/>
        <c:axId val="468119304"/>
      </c:barChart>
      <c:catAx>
        <c:axId val="468118520"/>
        <c:scaling>
          <c:orientation val="minMax"/>
        </c:scaling>
        <c:delete val="1"/>
        <c:axPos val="l"/>
        <c:majorTickMark val="out"/>
        <c:minorTickMark val="none"/>
        <c:tickLblPos val="nextTo"/>
        <c:crossAx val="468119304"/>
        <c:crosses val="autoZero"/>
        <c:auto val="1"/>
        <c:lblAlgn val="ctr"/>
        <c:lblOffset val="100"/>
        <c:noMultiLvlLbl val="0"/>
      </c:catAx>
      <c:valAx>
        <c:axId val="468119304"/>
        <c:scaling>
          <c:orientation val="minMax"/>
        </c:scaling>
        <c:delete val="1"/>
        <c:axPos val="b"/>
        <c:numFmt formatCode="0%" sourceLinked="1"/>
        <c:majorTickMark val="out"/>
        <c:minorTickMark val="none"/>
        <c:tickLblPos val="nextTo"/>
        <c:crossAx val="468118520"/>
        <c:crosses val="autoZero"/>
        <c:crossBetween val="between"/>
      </c:valAx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fr-FR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5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9646189777615506E-2"/>
          <c:y val="0.22414406374770326"/>
          <c:w val="0.78761232113419777"/>
          <c:h val="0.29311146797776577"/>
        </c:manualLayout>
      </c:layout>
      <c:barChart>
        <c:barDir val="bar"/>
        <c:grouping val="percentStack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468116560"/>
        <c:axId val="468123616"/>
      </c:barChart>
      <c:catAx>
        <c:axId val="468116560"/>
        <c:scaling>
          <c:orientation val="minMax"/>
        </c:scaling>
        <c:delete val="1"/>
        <c:axPos val="l"/>
        <c:majorTickMark val="out"/>
        <c:minorTickMark val="none"/>
        <c:tickLblPos val="nextTo"/>
        <c:crossAx val="468123616"/>
        <c:crosses val="autoZero"/>
        <c:auto val="1"/>
        <c:lblAlgn val="ctr"/>
        <c:lblOffset val="100"/>
        <c:noMultiLvlLbl val="0"/>
      </c:catAx>
      <c:valAx>
        <c:axId val="468123616"/>
        <c:scaling>
          <c:orientation val="minMax"/>
        </c:scaling>
        <c:delete val="1"/>
        <c:axPos val="b"/>
        <c:numFmt formatCode="0%" sourceLinked="1"/>
        <c:majorTickMark val="out"/>
        <c:minorTickMark val="none"/>
        <c:tickLblPos val="nextTo"/>
        <c:crossAx val="468116560"/>
        <c:crosses val="autoZero"/>
        <c:crossBetween val="between"/>
      </c:valAx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fr-FR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5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9646189777615506E-2"/>
          <c:y val="0.22414406374770326"/>
          <c:w val="0.78761232113419777"/>
          <c:h val="0.29311146797776577"/>
        </c:manualLayout>
      </c:layout>
      <c:barChart>
        <c:barDir val="bar"/>
        <c:grouping val="percentStack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468113816"/>
        <c:axId val="468119696"/>
      </c:barChart>
      <c:catAx>
        <c:axId val="468113816"/>
        <c:scaling>
          <c:orientation val="minMax"/>
        </c:scaling>
        <c:delete val="1"/>
        <c:axPos val="l"/>
        <c:majorTickMark val="out"/>
        <c:minorTickMark val="none"/>
        <c:tickLblPos val="nextTo"/>
        <c:crossAx val="468119696"/>
        <c:crosses val="autoZero"/>
        <c:auto val="1"/>
        <c:lblAlgn val="ctr"/>
        <c:lblOffset val="100"/>
        <c:noMultiLvlLbl val="0"/>
      </c:catAx>
      <c:valAx>
        <c:axId val="468119696"/>
        <c:scaling>
          <c:orientation val="minMax"/>
        </c:scaling>
        <c:delete val="1"/>
        <c:axPos val="b"/>
        <c:numFmt formatCode="0%" sourceLinked="1"/>
        <c:majorTickMark val="out"/>
        <c:minorTickMark val="none"/>
        <c:tickLblPos val="nextTo"/>
        <c:crossAx val="468113816"/>
        <c:crosses val="autoZero"/>
        <c:crossBetween val="between"/>
      </c:valAx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fr-FR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5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6371824814679584E-2"/>
          <c:y val="0.22414406374770326"/>
          <c:w val="0.81416105106006953"/>
          <c:h val="0.29311146797776577"/>
        </c:manualLayout>
      </c:layout>
      <c:barChart>
        <c:barDir val="bar"/>
        <c:grouping val="percentStack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468124008"/>
        <c:axId val="468120088"/>
      </c:barChart>
      <c:catAx>
        <c:axId val="468124008"/>
        <c:scaling>
          <c:orientation val="minMax"/>
        </c:scaling>
        <c:delete val="1"/>
        <c:axPos val="l"/>
        <c:majorTickMark val="out"/>
        <c:minorTickMark val="none"/>
        <c:tickLblPos val="nextTo"/>
        <c:crossAx val="468120088"/>
        <c:crosses val="autoZero"/>
        <c:auto val="1"/>
        <c:lblAlgn val="ctr"/>
        <c:lblOffset val="100"/>
        <c:noMultiLvlLbl val="0"/>
      </c:catAx>
      <c:valAx>
        <c:axId val="468120088"/>
        <c:scaling>
          <c:orientation val="minMax"/>
        </c:scaling>
        <c:delete val="1"/>
        <c:axPos val="b"/>
        <c:numFmt formatCode="0%" sourceLinked="1"/>
        <c:majorTickMark val="out"/>
        <c:minorTickMark val="none"/>
        <c:tickLblPos val="nextTo"/>
        <c:crossAx val="468124008"/>
        <c:crosses val="autoZero"/>
        <c:crossBetween val="between"/>
      </c:valAx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fr-FR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5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9646189777615506E-2"/>
          <c:y val="0.22414406374770326"/>
          <c:w val="0.78761232113419777"/>
          <c:h val="0.29311146797776577"/>
        </c:manualLayout>
      </c:layout>
      <c:barChart>
        <c:barDir val="bar"/>
        <c:grouping val="percentStack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468116952"/>
        <c:axId val="468122440"/>
      </c:barChart>
      <c:catAx>
        <c:axId val="468116952"/>
        <c:scaling>
          <c:orientation val="minMax"/>
        </c:scaling>
        <c:delete val="1"/>
        <c:axPos val="l"/>
        <c:majorTickMark val="out"/>
        <c:minorTickMark val="none"/>
        <c:tickLblPos val="nextTo"/>
        <c:crossAx val="468122440"/>
        <c:crosses val="autoZero"/>
        <c:auto val="1"/>
        <c:lblAlgn val="ctr"/>
        <c:lblOffset val="100"/>
        <c:noMultiLvlLbl val="0"/>
      </c:catAx>
      <c:valAx>
        <c:axId val="468122440"/>
        <c:scaling>
          <c:orientation val="minMax"/>
        </c:scaling>
        <c:delete val="1"/>
        <c:axPos val="b"/>
        <c:numFmt formatCode="0%" sourceLinked="1"/>
        <c:majorTickMark val="out"/>
        <c:minorTickMark val="none"/>
        <c:tickLblPos val="nextTo"/>
        <c:crossAx val="468116952"/>
        <c:crosses val="autoZero"/>
        <c:crossBetween val="between"/>
      </c:valAx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fr-FR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5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9646189777615506E-2"/>
          <c:y val="0.22414406374770326"/>
          <c:w val="0.78761232113419777"/>
          <c:h val="0.29311146797776577"/>
        </c:manualLayout>
      </c:layout>
      <c:barChart>
        <c:barDir val="bar"/>
        <c:grouping val="percentStack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468118128"/>
        <c:axId val="468120480"/>
      </c:barChart>
      <c:catAx>
        <c:axId val="468118128"/>
        <c:scaling>
          <c:orientation val="minMax"/>
        </c:scaling>
        <c:delete val="1"/>
        <c:axPos val="l"/>
        <c:majorTickMark val="out"/>
        <c:minorTickMark val="none"/>
        <c:tickLblPos val="nextTo"/>
        <c:crossAx val="468120480"/>
        <c:crosses val="autoZero"/>
        <c:auto val="1"/>
        <c:lblAlgn val="ctr"/>
        <c:lblOffset val="100"/>
        <c:noMultiLvlLbl val="0"/>
      </c:catAx>
      <c:valAx>
        <c:axId val="468120480"/>
        <c:scaling>
          <c:orientation val="minMax"/>
        </c:scaling>
        <c:delete val="1"/>
        <c:axPos val="b"/>
        <c:numFmt formatCode="0%" sourceLinked="1"/>
        <c:majorTickMark val="out"/>
        <c:minorTickMark val="none"/>
        <c:tickLblPos val="nextTo"/>
        <c:crossAx val="468118128"/>
        <c:crosses val="autoZero"/>
        <c:crossBetween val="between"/>
      </c:valAx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fr-FR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5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9646189777615506E-2"/>
          <c:y val="0.22414406374770326"/>
          <c:w val="0.78761232113419777"/>
          <c:h val="0.29311146797776577"/>
        </c:manualLayout>
      </c:layout>
      <c:barChart>
        <c:barDir val="bar"/>
        <c:grouping val="percentStack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468121264"/>
        <c:axId val="468121656"/>
      </c:barChart>
      <c:catAx>
        <c:axId val="468121264"/>
        <c:scaling>
          <c:orientation val="minMax"/>
        </c:scaling>
        <c:delete val="1"/>
        <c:axPos val="l"/>
        <c:majorTickMark val="out"/>
        <c:minorTickMark val="none"/>
        <c:tickLblPos val="nextTo"/>
        <c:crossAx val="468121656"/>
        <c:crosses val="autoZero"/>
        <c:auto val="1"/>
        <c:lblAlgn val="ctr"/>
        <c:lblOffset val="100"/>
        <c:noMultiLvlLbl val="0"/>
      </c:catAx>
      <c:valAx>
        <c:axId val="468121656"/>
        <c:scaling>
          <c:orientation val="minMax"/>
        </c:scaling>
        <c:delete val="1"/>
        <c:axPos val="b"/>
        <c:numFmt formatCode="0%" sourceLinked="1"/>
        <c:majorTickMark val="out"/>
        <c:minorTickMark val="none"/>
        <c:tickLblPos val="nextTo"/>
        <c:crossAx val="468121264"/>
        <c:crosses val="autoZero"/>
        <c:crossBetween val="between"/>
      </c:valAx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fr-FR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tx1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Bilan_élèves!$T$146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Bilan_élèves!$U$146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42378368"/>
        <c:axId val="442378760"/>
      </c:barChart>
      <c:catAx>
        <c:axId val="44237836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42378760"/>
        <c:crosses val="autoZero"/>
        <c:auto val="1"/>
        <c:lblAlgn val="ctr"/>
        <c:lblOffset val="100"/>
        <c:noMultiLvlLbl val="0"/>
      </c:catAx>
      <c:valAx>
        <c:axId val="442378760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4423783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9646189777615506E-2"/>
          <c:y val="0.22414406374770326"/>
          <c:w val="0.78761232113419777"/>
          <c:h val="0.29311146797776577"/>
        </c:manualLayout>
      </c:layout>
      <c:barChart>
        <c:barDir val="bar"/>
        <c:grouping val="percentStack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468129496"/>
        <c:axId val="468128712"/>
      </c:barChart>
      <c:catAx>
        <c:axId val="468129496"/>
        <c:scaling>
          <c:orientation val="minMax"/>
        </c:scaling>
        <c:delete val="1"/>
        <c:axPos val="l"/>
        <c:majorTickMark val="out"/>
        <c:minorTickMark val="none"/>
        <c:tickLblPos val="nextTo"/>
        <c:crossAx val="468128712"/>
        <c:crosses val="autoZero"/>
        <c:auto val="1"/>
        <c:lblAlgn val="ctr"/>
        <c:lblOffset val="100"/>
        <c:noMultiLvlLbl val="0"/>
      </c:catAx>
      <c:valAx>
        <c:axId val="468128712"/>
        <c:scaling>
          <c:orientation val="minMax"/>
        </c:scaling>
        <c:delete val="1"/>
        <c:axPos val="b"/>
        <c:numFmt formatCode="0%" sourceLinked="1"/>
        <c:majorTickMark val="out"/>
        <c:minorTickMark val="none"/>
        <c:tickLblPos val="nextTo"/>
        <c:crossAx val="468129496"/>
        <c:crosses val="autoZero"/>
        <c:crossBetween val="between"/>
      </c:valAx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fr-FR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5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9646189777615506E-2"/>
          <c:y val="0.22414406374770326"/>
          <c:w val="0.78761232113419777"/>
          <c:h val="0.29311146797776577"/>
        </c:manualLayout>
      </c:layout>
      <c:barChart>
        <c:barDir val="bar"/>
        <c:grouping val="percentStack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468127536"/>
        <c:axId val="468127928"/>
      </c:barChart>
      <c:catAx>
        <c:axId val="468127536"/>
        <c:scaling>
          <c:orientation val="minMax"/>
        </c:scaling>
        <c:delete val="1"/>
        <c:axPos val="l"/>
        <c:majorTickMark val="out"/>
        <c:minorTickMark val="none"/>
        <c:tickLblPos val="nextTo"/>
        <c:crossAx val="468127928"/>
        <c:crosses val="autoZero"/>
        <c:auto val="1"/>
        <c:lblAlgn val="ctr"/>
        <c:lblOffset val="100"/>
        <c:noMultiLvlLbl val="0"/>
      </c:catAx>
      <c:valAx>
        <c:axId val="468127928"/>
        <c:scaling>
          <c:orientation val="minMax"/>
        </c:scaling>
        <c:delete val="1"/>
        <c:axPos val="b"/>
        <c:numFmt formatCode="0%" sourceLinked="1"/>
        <c:majorTickMark val="out"/>
        <c:minorTickMark val="none"/>
        <c:tickLblPos val="nextTo"/>
        <c:crossAx val="468127536"/>
        <c:crosses val="autoZero"/>
        <c:crossBetween val="between"/>
      </c:valAx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fr-FR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5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9646189777615506E-2"/>
          <c:y val="0.22414406374770326"/>
          <c:w val="0.78761232113419777"/>
          <c:h val="0.29311146797776577"/>
        </c:manualLayout>
      </c:layout>
      <c:barChart>
        <c:barDir val="bar"/>
        <c:grouping val="percentStack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468130672"/>
        <c:axId val="468129104"/>
      </c:barChart>
      <c:catAx>
        <c:axId val="468130672"/>
        <c:scaling>
          <c:orientation val="minMax"/>
        </c:scaling>
        <c:delete val="1"/>
        <c:axPos val="l"/>
        <c:majorTickMark val="out"/>
        <c:minorTickMark val="none"/>
        <c:tickLblPos val="nextTo"/>
        <c:crossAx val="468129104"/>
        <c:crosses val="autoZero"/>
        <c:auto val="1"/>
        <c:lblAlgn val="ctr"/>
        <c:lblOffset val="100"/>
        <c:noMultiLvlLbl val="0"/>
      </c:catAx>
      <c:valAx>
        <c:axId val="468129104"/>
        <c:scaling>
          <c:orientation val="minMax"/>
        </c:scaling>
        <c:delete val="1"/>
        <c:axPos val="b"/>
        <c:numFmt formatCode="0%" sourceLinked="1"/>
        <c:majorTickMark val="out"/>
        <c:minorTickMark val="none"/>
        <c:tickLblPos val="nextTo"/>
        <c:crossAx val="468130672"/>
        <c:crosses val="autoZero"/>
        <c:crossBetween val="between"/>
      </c:valAx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fr-FR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5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9646189777615506E-2"/>
          <c:y val="0.22414406374770326"/>
          <c:w val="0.78761232113419777"/>
          <c:h val="0.29311146797776577"/>
        </c:manualLayout>
      </c:layout>
      <c:barChart>
        <c:barDir val="bar"/>
        <c:grouping val="percentStack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468131456"/>
        <c:axId val="468130280"/>
      </c:barChart>
      <c:catAx>
        <c:axId val="468131456"/>
        <c:scaling>
          <c:orientation val="minMax"/>
        </c:scaling>
        <c:delete val="1"/>
        <c:axPos val="l"/>
        <c:majorTickMark val="out"/>
        <c:minorTickMark val="none"/>
        <c:tickLblPos val="nextTo"/>
        <c:crossAx val="468130280"/>
        <c:crosses val="autoZero"/>
        <c:auto val="1"/>
        <c:lblAlgn val="ctr"/>
        <c:lblOffset val="100"/>
        <c:noMultiLvlLbl val="0"/>
      </c:catAx>
      <c:valAx>
        <c:axId val="468130280"/>
        <c:scaling>
          <c:orientation val="minMax"/>
        </c:scaling>
        <c:delete val="1"/>
        <c:axPos val="b"/>
        <c:numFmt formatCode="0%" sourceLinked="1"/>
        <c:majorTickMark val="out"/>
        <c:minorTickMark val="none"/>
        <c:tickLblPos val="nextTo"/>
        <c:crossAx val="468131456"/>
        <c:crosses val="autoZero"/>
        <c:crossBetween val="between"/>
      </c:valAx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fr-FR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5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9646189777615506E-2"/>
          <c:y val="0.22414406374770326"/>
          <c:w val="0.78761232113419777"/>
          <c:h val="0.29311146797776577"/>
        </c:manualLayout>
      </c:layout>
      <c:barChart>
        <c:barDir val="bar"/>
        <c:grouping val="percentStack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468126752"/>
        <c:axId val="468127144"/>
      </c:barChart>
      <c:catAx>
        <c:axId val="468126752"/>
        <c:scaling>
          <c:orientation val="minMax"/>
        </c:scaling>
        <c:delete val="1"/>
        <c:axPos val="l"/>
        <c:majorTickMark val="out"/>
        <c:minorTickMark val="none"/>
        <c:tickLblPos val="nextTo"/>
        <c:crossAx val="468127144"/>
        <c:crosses val="autoZero"/>
        <c:auto val="1"/>
        <c:lblAlgn val="ctr"/>
        <c:lblOffset val="100"/>
        <c:noMultiLvlLbl val="0"/>
      </c:catAx>
      <c:valAx>
        <c:axId val="468127144"/>
        <c:scaling>
          <c:orientation val="minMax"/>
        </c:scaling>
        <c:delete val="1"/>
        <c:axPos val="b"/>
        <c:numFmt formatCode="0%" sourceLinked="1"/>
        <c:majorTickMark val="out"/>
        <c:minorTickMark val="none"/>
        <c:tickLblPos val="nextTo"/>
        <c:crossAx val="468126752"/>
        <c:crosses val="autoZero"/>
        <c:crossBetween val="between"/>
      </c:valAx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fr-FR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5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9646189777615506E-2"/>
          <c:y val="0.22414406374770326"/>
          <c:w val="0.78761232113419777"/>
          <c:h val="0.29311146797776577"/>
        </c:manualLayout>
      </c:layout>
      <c:barChart>
        <c:barDir val="bar"/>
        <c:grouping val="percentStack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468009544"/>
        <c:axId val="468003664"/>
      </c:barChart>
      <c:catAx>
        <c:axId val="468009544"/>
        <c:scaling>
          <c:orientation val="minMax"/>
        </c:scaling>
        <c:delete val="1"/>
        <c:axPos val="l"/>
        <c:majorTickMark val="out"/>
        <c:minorTickMark val="none"/>
        <c:tickLblPos val="nextTo"/>
        <c:crossAx val="468003664"/>
        <c:crosses val="autoZero"/>
        <c:auto val="1"/>
        <c:lblAlgn val="ctr"/>
        <c:lblOffset val="100"/>
        <c:noMultiLvlLbl val="0"/>
      </c:catAx>
      <c:valAx>
        <c:axId val="468003664"/>
        <c:scaling>
          <c:orientation val="minMax"/>
        </c:scaling>
        <c:delete val="1"/>
        <c:axPos val="b"/>
        <c:numFmt formatCode="0%" sourceLinked="1"/>
        <c:majorTickMark val="out"/>
        <c:minorTickMark val="none"/>
        <c:tickLblPos val="nextTo"/>
        <c:crossAx val="468009544"/>
        <c:crosses val="autoZero"/>
        <c:crossBetween val="between"/>
      </c:valAx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fr-FR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5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bar"/>
        <c:grouping val="stacked"/>
        <c:varyColors val="0"/>
        <c:ser>
          <c:idx val="0"/>
          <c:order val="0"/>
          <c:spPr>
            <a:solidFill>
              <a:srgbClr val="C6E09D"/>
            </a:solidFill>
            <a:ln>
              <a:noFill/>
            </a:ln>
            <a:effectLst/>
          </c:spPr>
          <c:invertIfNegative val="0"/>
          <c:val>
            <c:numRef>
              <c:f>'Résultats et commentaires'!$Q$54</c:f>
              <c:numCache>
                <c:formatCode>0%</c:formatCode>
                <c:ptCount val="1"/>
                <c:pt idx="0">
                  <c:v>0.04</c:v>
                </c:pt>
              </c:numCache>
            </c:numRef>
          </c:val>
        </c:ser>
        <c:ser>
          <c:idx val="1"/>
          <c:order val="1"/>
          <c:spPr>
            <a:solidFill>
              <a:srgbClr val="84B238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horzOverflow="clip" vert="horz" wrap="square" lIns="38100" tIns="0" rIns="38100" bIns="0" anchor="ctr" anchorCtr="0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'Résultats et commentaires'!$R$54</c:f>
              <c:numCache>
                <c:formatCode>0%</c:formatCode>
                <c:ptCount val="1"/>
                <c:pt idx="0">
                  <c:v>0.88</c:v>
                </c:pt>
              </c:numCache>
            </c:numRef>
          </c:val>
        </c:ser>
        <c:ser>
          <c:idx val="2"/>
          <c:order val="2"/>
          <c:spPr>
            <a:solidFill>
              <a:srgbClr val="C6E09D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C6E09D"/>
              </a:solidFill>
              <a:ln>
                <a:noFill/>
              </a:ln>
              <a:effectLst/>
            </c:spPr>
          </c:dPt>
          <c:val>
            <c:numRef>
              <c:f>'Résultats et commentaires'!$S$54</c:f>
              <c:numCache>
                <c:formatCode>0%</c:formatCode>
                <c:ptCount val="1"/>
                <c:pt idx="0">
                  <c:v>0.08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468002096"/>
        <c:axId val="468011112"/>
      </c:barChart>
      <c:catAx>
        <c:axId val="468002096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68011112"/>
        <c:crosses val="autoZero"/>
        <c:auto val="1"/>
        <c:lblAlgn val="ctr"/>
        <c:lblOffset val="100"/>
        <c:noMultiLvlLbl val="0"/>
      </c:catAx>
      <c:valAx>
        <c:axId val="468011112"/>
        <c:scaling>
          <c:orientation val="minMax"/>
          <c:max val="1"/>
          <c:min val="0"/>
        </c:scaling>
        <c:delete val="1"/>
        <c:axPos val="b"/>
        <c:numFmt formatCode="0%" sourceLinked="1"/>
        <c:majorTickMark val="out"/>
        <c:minorTickMark val="none"/>
        <c:tickLblPos val="nextTo"/>
        <c:crossAx val="468002096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bar"/>
        <c:grouping val="stacked"/>
        <c:varyColors val="0"/>
        <c:ser>
          <c:idx val="0"/>
          <c:order val="0"/>
          <c:spPr>
            <a:solidFill>
              <a:srgbClr val="C6E09D"/>
            </a:solidFill>
            <a:ln>
              <a:noFill/>
            </a:ln>
            <a:effectLst/>
          </c:spPr>
          <c:invertIfNegative val="0"/>
          <c:val>
            <c:numRef>
              <c:f>'Résultats et commentaires'!$Q$55</c:f>
              <c:numCache>
                <c:formatCode>0%</c:formatCode>
                <c:ptCount val="1"/>
                <c:pt idx="0">
                  <c:v>7.0000000000000007E-2</c:v>
                </c:pt>
              </c:numCache>
            </c:numRef>
          </c:val>
        </c:ser>
        <c:ser>
          <c:idx val="1"/>
          <c:order val="1"/>
          <c:spPr>
            <a:solidFill>
              <a:srgbClr val="84B238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horzOverflow="clip" vert="horz" wrap="square" lIns="38100" tIns="0" rIns="38100" bIns="0" anchor="ctr" anchorCtr="0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'Résultats et commentaires'!$R$55</c:f>
              <c:numCache>
                <c:formatCode>0%</c:formatCode>
                <c:ptCount val="1"/>
                <c:pt idx="0">
                  <c:v>0.84</c:v>
                </c:pt>
              </c:numCache>
            </c:numRef>
          </c:val>
        </c:ser>
        <c:ser>
          <c:idx val="2"/>
          <c:order val="2"/>
          <c:spPr>
            <a:solidFill>
              <a:srgbClr val="C6E09D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C6E09D"/>
              </a:solidFill>
              <a:ln>
                <a:noFill/>
              </a:ln>
              <a:effectLst/>
            </c:spPr>
          </c:dPt>
          <c:val>
            <c:numRef>
              <c:f>'Résultats et commentaires'!$S$55</c:f>
              <c:numCache>
                <c:formatCode>0%</c:formatCode>
                <c:ptCount val="1"/>
                <c:pt idx="0">
                  <c:v>0.09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468005232"/>
        <c:axId val="468010328"/>
      </c:barChart>
      <c:catAx>
        <c:axId val="468005232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68010328"/>
        <c:crosses val="autoZero"/>
        <c:auto val="1"/>
        <c:lblAlgn val="ctr"/>
        <c:lblOffset val="100"/>
        <c:noMultiLvlLbl val="0"/>
      </c:catAx>
      <c:valAx>
        <c:axId val="468010328"/>
        <c:scaling>
          <c:orientation val="minMax"/>
          <c:max val="1"/>
          <c:min val="0"/>
        </c:scaling>
        <c:delete val="1"/>
        <c:axPos val="b"/>
        <c:numFmt formatCode="0%" sourceLinked="1"/>
        <c:majorTickMark val="out"/>
        <c:minorTickMark val="none"/>
        <c:tickLblPos val="nextTo"/>
        <c:crossAx val="468005232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bar"/>
        <c:grouping val="stacked"/>
        <c:varyColors val="0"/>
        <c:ser>
          <c:idx val="0"/>
          <c:order val="0"/>
          <c:spPr>
            <a:solidFill>
              <a:srgbClr val="C6E09D"/>
            </a:solidFill>
            <a:ln>
              <a:noFill/>
            </a:ln>
            <a:effectLst/>
          </c:spPr>
          <c:invertIfNegative val="0"/>
          <c:val>
            <c:numRef>
              <c:f>'Résultats et commentaires'!$Q$56</c:f>
              <c:numCache>
                <c:formatCode>0%</c:formatCode>
                <c:ptCount val="1"/>
                <c:pt idx="0">
                  <c:v>0.04</c:v>
                </c:pt>
              </c:numCache>
            </c:numRef>
          </c:val>
        </c:ser>
        <c:ser>
          <c:idx val="1"/>
          <c:order val="1"/>
          <c:spPr>
            <a:solidFill>
              <a:srgbClr val="84B238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horzOverflow="clip" vert="horz" wrap="square" lIns="38100" tIns="0" rIns="38100" bIns="0" anchor="ctr" anchorCtr="0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'Résultats et commentaires'!$R$56</c:f>
              <c:numCache>
                <c:formatCode>0%</c:formatCode>
                <c:ptCount val="1"/>
                <c:pt idx="0">
                  <c:v>0.85</c:v>
                </c:pt>
              </c:numCache>
            </c:numRef>
          </c:val>
        </c:ser>
        <c:ser>
          <c:idx val="2"/>
          <c:order val="2"/>
          <c:spPr>
            <a:solidFill>
              <a:srgbClr val="C6E09D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C6E09D"/>
              </a:solidFill>
              <a:ln>
                <a:noFill/>
              </a:ln>
              <a:effectLst/>
            </c:spPr>
          </c:dPt>
          <c:val>
            <c:numRef>
              <c:f>'Résultats et commentaires'!$S$56</c:f>
              <c:numCache>
                <c:formatCode>0%</c:formatCode>
                <c:ptCount val="1"/>
                <c:pt idx="0">
                  <c:v>0.11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468004840"/>
        <c:axId val="468006800"/>
      </c:barChart>
      <c:catAx>
        <c:axId val="468004840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68006800"/>
        <c:crosses val="autoZero"/>
        <c:auto val="1"/>
        <c:lblAlgn val="ctr"/>
        <c:lblOffset val="100"/>
        <c:noMultiLvlLbl val="0"/>
      </c:catAx>
      <c:valAx>
        <c:axId val="468006800"/>
        <c:scaling>
          <c:orientation val="minMax"/>
          <c:max val="1"/>
          <c:min val="0"/>
        </c:scaling>
        <c:delete val="1"/>
        <c:axPos val="b"/>
        <c:numFmt formatCode="0%" sourceLinked="1"/>
        <c:majorTickMark val="out"/>
        <c:minorTickMark val="none"/>
        <c:tickLblPos val="nextTo"/>
        <c:crossAx val="468004840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bar"/>
        <c:grouping val="stacked"/>
        <c:varyColors val="0"/>
        <c:ser>
          <c:idx val="0"/>
          <c:order val="0"/>
          <c:spPr>
            <a:solidFill>
              <a:srgbClr val="C6E09D"/>
            </a:solidFill>
            <a:ln>
              <a:noFill/>
            </a:ln>
            <a:effectLst/>
          </c:spPr>
          <c:invertIfNegative val="0"/>
          <c:val>
            <c:numRef>
              <c:f>'Résultats et commentaires'!$Q$57</c:f>
              <c:numCache>
                <c:formatCode>0%</c:formatCode>
                <c:ptCount val="1"/>
                <c:pt idx="0">
                  <c:v>0.04</c:v>
                </c:pt>
              </c:numCache>
            </c:numRef>
          </c:val>
        </c:ser>
        <c:ser>
          <c:idx val="1"/>
          <c:order val="1"/>
          <c:spPr>
            <a:solidFill>
              <a:srgbClr val="84B238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horzOverflow="clip" vert="horz" wrap="square" lIns="38100" tIns="0" rIns="38100" bIns="0" anchor="ctr" anchorCtr="0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'Résultats et commentaires'!$R$57</c:f>
              <c:numCache>
                <c:formatCode>0%</c:formatCode>
                <c:ptCount val="1"/>
                <c:pt idx="0">
                  <c:v>0.82</c:v>
                </c:pt>
              </c:numCache>
            </c:numRef>
          </c:val>
        </c:ser>
        <c:ser>
          <c:idx val="2"/>
          <c:order val="2"/>
          <c:spPr>
            <a:solidFill>
              <a:srgbClr val="C6E09D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C6E09D"/>
              </a:solidFill>
              <a:ln>
                <a:noFill/>
              </a:ln>
              <a:effectLst/>
            </c:spPr>
          </c:dPt>
          <c:val>
            <c:numRef>
              <c:f>'Résultats et commentaires'!$S$57</c:f>
              <c:numCache>
                <c:formatCode>0%</c:formatCode>
                <c:ptCount val="1"/>
                <c:pt idx="0">
                  <c:v>0.14000000000000001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468008760"/>
        <c:axId val="468006016"/>
      </c:barChart>
      <c:catAx>
        <c:axId val="468008760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68006016"/>
        <c:crosses val="autoZero"/>
        <c:auto val="1"/>
        <c:lblAlgn val="ctr"/>
        <c:lblOffset val="100"/>
        <c:noMultiLvlLbl val="0"/>
      </c:catAx>
      <c:valAx>
        <c:axId val="468006016"/>
        <c:scaling>
          <c:orientation val="minMax"/>
          <c:max val="1"/>
          <c:min val="0"/>
        </c:scaling>
        <c:delete val="1"/>
        <c:axPos val="b"/>
        <c:numFmt formatCode="0%" sourceLinked="1"/>
        <c:majorTickMark val="out"/>
        <c:minorTickMark val="none"/>
        <c:tickLblPos val="nextTo"/>
        <c:crossAx val="468008760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3">
                  <a:lumMod val="75000"/>
                </a:schemeClr>
              </a:solidFill>
              <a:ln>
                <a:solidFill>
                  <a:schemeClr val="accent3">
                    <a:lumMod val="75000"/>
                  </a:schemeClr>
                </a:solidFill>
              </a:ln>
              <a:effectLst/>
            </c:spPr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Bilan_élèves!$Q$146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solidFill>
              <a:schemeClr val="accent1">
                <a:lumMod val="60000"/>
                <a:lumOff val="40000"/>
              </a:schemeClr>
            </a:solidFill>
            <a:ln>
              <a:solidFill>
                <a:schemeClr val="accent1">
                  <a:lumMod val="60000"/>
                  <a:lumOff val="40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Bilan_élèves!$R$146</c:f>
              <c:numCache>
                <c:formatCode>0</c:formatCode>
                <c:ptCount val="1"/>
                <c:pt idx="0">
                  <c:v>12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42383072"/>
        <c:axId val="442383464"/>
      </c:barChart>
      <c:catAx>
        <c:axId val="442383072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42383464"/>
        <c:crosses val="autoZero"/>
        <c:auto val="1"/>
        <c:lblAlgn val="ctr"/>
        <c:lblOffset val="100"/>
        <c:noMultiLvlLbl val="0"/>
      </c:catAx>
      <c:valAx>
        <c:axId val="442383464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4423830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bar"/>
        <c:grouping val="stacked"/>
        <c:varyColors val="0"/>
        <c:ser>
          <c:idx val="0"/>
          <c:order val="0"/>
          <c:spPr>
            <a:solidFill>
              <a:srgbClr val="C6E09D"/>
            </a:solidFill>
            <a:ln>
              <a:noFill/>
            </a:ln>
            <a:effectLst/>
          </c:spPr>
          <c:invertIfNegative val="0"/>
          <c:val>
            <c:numRef>
              <c:f>'Résultats et commentaires'!$Q$58</c:f>
              <c:numCache>
                <c:formatCode>0%</c:formatCode>
                <c:ptCount val="1"/>
                <c:pt idx="0">
                  <c:v>7.0000000000000007E-2</c:v>
                </c:pt>
              </c:numCache>
            </c:numRef>
          </c:val>
        </c:ser>
        <c:ser>
          <c:idx val="1"/>
          <c:order val="1"/>
          <c:spPr>
            <a:solidFill>
              <a:srgbClr val="84B238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horzOverflow="clip" vert="horz" wrap="square" lIns="38100" tIns="0" rIns="38100" bIns="0" anchor="ctr" anchorCtr="0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'Résultats et commentaires'!$R$58</c:f>
              <c:numCache>
                <c:formatCode>0%</c:formatCode>
                <c:ptCount val="1"/>
                <c:pt idx="0">
                  <c:v>0.85</c:v>
                </c:pt>
              </c:numCache>
            </c:numRef>
          </c:val>
        </c:ser>
        <c:ser>
          <c:idx val="2"/>
          <c:order val="2"/>
          <c:spPr>
            <a:solidFill>
              <a:srgbClr val="C6E09D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C6E09D"/>
              </a:solidFill>
              <a:ln>
                <a:noFill/>
              </a:ln>
              <a:effectLst/>
            </c:spPr>
          </c:dPt>
          <c:val>
            <c:numRef>
              <c:f>'Résultats et commentaires'!$S$58</c:f>
              <c:numCache>
                <c:formatCode>0%</c:formatCode>
                <c:ptCount val="1"/>
                <c:pt idx="0">
                  <c:v>0.08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468002880"/>
        <c:axId val="468000920"/>
      </c:barChart>
      <c:catAx>
        <c:axId val="468002880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68000920"/>
        <c:crosses val="autoZero"/>
        <c:auto val="1"/>
        <c:lblAlgn val="ctr"/>
        <c:lblOffset val="100"/>
        <c:noMultiLvlLbl val="0"/>
      </c:catAx>
      <c:valAx>
        <c:axId val="468000920"/>
        <c:scaling>
          <c:orientation val="minMax"/>
          <c:max val="1"/>
          <c:min val="0"/>
        </c:scaling>
        <c:delete val="1"/>
        <c:axPos val="b"/>
        <c:numFmt formatCode="0%" sourceLinked="1"/>
        <c:majorTickMark val="out"/>
        <c:minorTickMark val="none"/>
        <c:tickLblPos val="nextTo"/>
        <c:crossAx val="468002880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bar"/>
        <c:grouping val="stacked"/>
        <c:varyColors val="0"/>
        <c:ser>
          <c:idx val="0"/>
          <c:order val="0"/>
          <c:spPr>
            <a:solidFill>
              <a:srgbClr val="C6E09D"/>
            </a:solidFill>
            <a:ln>
              <a:noFill/>
            </a:ln>
            <a:effectLst/>
          </c:spPr>
          <c:invertIfNegative val="0"/>
          <c:val>
            <c:numRef>
              <c:f>'Résultats et commentaires'!$Q$59</c:f>
              <c:numCache>
                <c:formatCode>0%</c:formatCode>
                <c:ptCount val="1"/>
                <c:pt idx="0">
                  <c:v>7.0000000000000007E-2</c:v>
                </c:pt>
              </c:numCache>
            </c:numRef>
          </c:val>
        </c:ser>
        <c:ser>
          <c:idx val="1"/>
          <c:order val="1"/>
          <c:spPr>
            <a:solidFill>
              <a:srgbClr val="84B238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horzOverflow="clip" vert="horz" wrap="square" lIns="38100" tIns="0" rIns="38100" bIns="0" anchor="ctr" anchorCtr="0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'Résultats et commentaires'!$R$59</c:f>
              <c:numCache>
                <c:formatCode>0%</c:formatCode>
                <c:ptCount val="1"/>
                <c:pt idx="0">
                  <c:v>0.63</c:v>
                </c:pt>
              </c:numCache>
            </c:numRef>
          </c:val>
        </c:ser>
        <c:ser>
          <c:idx val="2"/>
          <c:order val="2"/>
          <c:spPr>
            <a:solidFill>
              <a:srgbClr val="C6E09D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C6E09D"/>
              </a:solidFill>
              <a:ln>
                <a:noFill/>
              </a:ln>
              <a:effectLst/>
            </c:spPr>
          </c:dPt>
          <c:val>
            <c:numRef>
              <c:f>'Résultats et commentaires'!$S$59</c:f>
              <c:numCache>
                <c:formatCode>0%</c:formatCode>
                <c:ptCount val="1"/>
                <c:pt idx="0">
                  <c:v>0.3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468013072"/>
        <c:axId val="468004056"/>
      </c:barChart>
      <c:catAx>
        <c:axId val="468013072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68004056"/>
        <c:crosses val="autoZero"/>
        <c:auto val="1"/>
        <c:lblAlgn val="ctr"/>
        <c:lblOffset val="100"/>
        <c:noMultiLvlLbl val="0"/>
      </c:catAx>
      <c:valAx>
        <c:axId val="468004056"/>
        <c:scaling>
          <c:orientation val="minMax"/>
          <c:max val="1"/>
          <c:min val="0"/>
        </c:scaling>
        <c:delete val="1"/>
        <c:axPos val="b"/>
        <c:numFmt formatCode="0%" sourceLinked="1"/>
        <c:majorTickMark val="out"/>
        <c:minorTickMark val="none"/>
        <c:tickLblPos val="nextTo"/>
        <c:crossAx val="468013072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bar"/>
        <c:grouping val="stacked"/>
        <c:varyColors val="0"/>
        <c:ser>
          <c:idx val="0"/>
          <c:order val="0"/>
          <c:spPr>
            <a:solidFill>
              <a:srgbClr val="C6E09D"/>
            </a:solidFill>
            <a:ln>
              <a:noFill/>
            </a:ln>
            <a:effectLst/>
          </c:spPr>
          <c:invertIfNegative val="0"/>
          <c:val>
            <c:numRef>
              <c:f>'Résultats et commentaires'!$Q$60</c:f>
              <c:numCache>
                <c:formatCode>0%</c:formatCode>
                <c:ptCount val="1"/>
                <c:pt idx="0">
                  <c:v>0.03</c:v>
                </c:pt>
              </c:numCache>
            </c:numRef>
          </c:val>
        </c:ser>
        <c:ser>
          <c:idx val="1"/>
          <c:order val="1"/>
          <c:spPr>
            <a:solidFill>
              <a:srgbClr val="84B238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horzOverflow="clip" vert="horz" wrap="square" lIns="38100" tIns="0" rIns="38100" bIns="0" anchor="ctr" anchorCtr="0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'Résultats et commentaires'!$R$60</c:f>
              <c:numCache>
                <c:formatCode>0%</c:formatCode>
                <c:ptCount val="1"/>
                <c:pt idx="0">
                  <c:v>0.7</c:v>
                </c:pt>
              </c:numCache>
            </c:numRef>
          </c:val>
        </c:ser>
        <c:ser>
          <c:idx val="2"/>
          <c:order val="2"/>
          <c:spPr>
            <a:solidFill>
              <a:srgbClr val="C6E09D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C6E09D"/>
              </a:solidFill>
              <a:ln>
                <a:noFill/>
              </a:ln>
              <a:effectLst/>
            </c:spPr>
          </c:dPt>
          <c:val>
            <c:numRef>
              <c:f>'Résultats et commentaires'!$S$60</c:f>
              <c:numCache>
                <c:formatCode>0%</c:formatCode>
                <c:ptCount val="1"/>
                <c:pt idx="0">
                  <c:v>0.27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468007192"/>
        <c:axId val="468007584"/>
      </c:barChart>
      <c:catAx>
        <c:axId val="468007192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68007584"/>
        <c:crosses val="autoZero"/>
        <c:auto val="1"/>
        <c:lblAlgn val="ctr"/>
        <c:lblOffset val="100"/>
        <c:noMultiLvlLbl val="0"/>
      </c:catAx>
      <c:valAx>
        <c:axId val="468007584"/>
        <c:scaling>
          <c:orientation val="minMax"/>
          <c:max val="1"/>
          <c:min val="0"/>
        </c:scaling>
        <c:delete val="1"/>
        <c:axPos val="b"/>
        <c:numFmt formatCode="0%" sourceLinked="1"/>
        <c:majorTickMark val="out"/>
        <c:minorTickMark val="none"/>
        <c:tickLblPos val="nextTo"/>
        <c:crossAx val="468007192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bar"/>
        <c:grouping val="stacked"/>
        <c:varyColors val="0"/>
        <c:ser>
          <c:idx val="0"/>
          <c:order val="0"/>
          <c:spPr>
            <a:solidFill>
              <a:srgbClr val="C6E09D"/>
            </a:solidFill>
            <a:ln>
              <a:noFill/>
            </a:ln>
            <a:effectLst/>
          </c:spPr>
          <c:invertIfNegative val="0"/>
          <c:val>
            <c:numRef>
              <c:f>'Résultats et commentaires'!$Q$61</c:f>
              <c:numCache>
                <c:formatCode>0%</c:formatCode>
                <c:ptCount val="1"/>
                <c:pt idx="0">
                  <c:v>0.05</c:v>
                </c:pt>
              </c:numCache>
            </c:numRef>
          </c:val>
        </c:ser>
        <c:ser>
          <c:idx val="1"/>
          <c:order val="1"/>
          <c:spPr>
            <a:solidFill>
              <a:srgbClr val="84B238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horzOverflow="clip" vert="horz" wrap="square" lIns="38100" tIns="0" rIns="38100" bIns="0" anchor="ctr" anchorCtr="0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'Résultats et commentaires'!$R$61</c:f>
              <c:numCache>
                <c:formatCode>0%</c:formatCode>
                <c:ptCount val="1"/>
                <c:pt idx="0">
                  <c:v>0.66</c:v>
                </c:pt>
              </c:numCache>
            </c:numRef>
          </c:val>
        </c:ser>
        <c:ser>
          <c:idx val="2"/>
          <c:order val="2"/>
          <c:spPr>
            <a:solidFill>
              <a:srgbClr val="C6E09D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C6E09D"/>
              </a:solidFill>
              <a:ln>
                <a:noFill/>
              </a:ln>
              <a:effectLst/>
            </c:spPr>
          </c:dPt>
          <c:val>
            <c:numRef>
              <c:f>'Résultats et commentaires'!$S$61</c:f>
              <c:numCache>
                <c:formatCode>0%</c:formatCode>
                <c:ptCount val="1"/>
                <c:pt idx="0">
                  <c:v>0.28999999999999998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468001312"/>
        <c:axId val="468011504"/>
      </c:barChart>
      <c:catAx>
        <c:axId val="468001312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68011504"/>
        <c:crosses val="autoZero"/>
        <c:auto val="1"/>
        <c:lblAlgn val="ctr"/>
        <c:lblOffset val="100"/>
        <c:noMultiLvlLbl val="0"/>
      </c:catAx>
      <c:valAx>
        <c:axId val="468011504"/>
        <c:scaling>
          <c:orientation val="minMax"/>
          <c:max val="1"/>
          <c:min val="0"/>
        </c:scaling>
        <c:delete val="1"/>
        <c:axPos val="b"/>
        <c:numFmt formatCode="0%" sourceLinked="1"/>
        <c:majorTickMark val="out"/>
        <c:minorTickMark val="none"/>
        <c:tickLblPos val="nextTo"/>
        <c:crossAx val="468001312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bar"/>
        <c:grouping val="stacked"/>
        <c:varyColors val="0"/>
        <c:ser>
          <c:idx val="0"/>
          <c:order val="0"/>
          <c:spPr>
            <a:solidFill>
              <a:srgbClr val="C6E09D"/>
            </a:solidFill>
            <a:ln>
              <a:noFill/>
            </a:ln>
            <a:effectLst/>
          </c:spPr>
          <c:invertIfNegative val="0"/>
          <c:val>
            <c:numRef>
              <c:f>'Résultats et commentaires'!$Q$62</c:f>
              <c:numCache>
                <c:formatCode>0%</c:formatCode>
                <c:ptCount val="1"/>
                <c:pt idx="0">
                  <c:v>7.0000000000000007E-2</c:v>
                </c:pt>
              </c:numCache>
            </c:numRef>
          </c:val>
        </c:ser>
        <c:ser>
          <c:idx val="1"/>
          <c:order val="1"/>
          <c:spPr>
            <a:solidFill>
              <a:srgbClr val="84B238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horzOverflow="clip" vert="horz" wrap="square" lIns="38100" tIns="0" rIns="38100" bIns="0" anchor="ctr" anchorCtr="0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'Résultats et commentaires'!$R$62</c:f>
              <c:numCache>
                <c:formatCode>0%</c:formatCode>
                <c:ptCount val="1"/>
                <c:pt idx="0">
                  <c:v>0.72</c:v>
                </c:pt>
              </c:numCache>
            </c:numRef>
          </c:val>
        </c:ser>
        <c:ser>
          <c:idx val="2"/>
          <c:order val="2"/>
          <c:spPr>
            <a:solidFill>
              <a:srgbClr val="C6E09D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C6E09D"/>
              </a:solidFill>
              <a:ln>
                <a:noFill/>
              </a:ln>
              <a:effectLst/>
            </c:spPr>
          </c:dPt>
          <c:val>
            <c:numRef>
              <c:f>'Résultats et commentaires'!$S$62</c:f>
              <c:numCache>
                <c:formatCode>0%</c:formatCode>
                <c:ptCount val="1"/>
                <c:pt idx="0">
                  <c:v>0.21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468009152"/>
        <c:axId val="468009936"/>
      </c:barChart>
      <c:catAx>
        <c:axId val="468009152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68009936"/>
        <c:crosses val="autoZero"/>
        <c:auto val="1"/>
        <c:lblAlgn val="ctr"/>
        <c:lblOffset val="100"/>
        <c:noMultiLvlLbl val="0"/>
      </c:catAx>
      <c:valAx>
        <c:axId val="468009936"/>
        <c:scaling>
          <c:orientation val="minMax"/>
          <c:max val="1"/>
          <c:min val="0"/>
        </c:scaling>
        <c:delete val="1"/>
        <c:axPos val="b"/>
        <c:numFmt formatCode="0%" sourceLinked="1"/>
        <c:majorTickMark val="out"/>
        <c:minorTickMark val="none"/>
        <c:tickLblPos val="nextTo"/>
        <c:crossAx val="468009152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bar"/>
        <c:grouping val="stacked"/>
        <c:varyColors val="0"/>
        <c:ser>
          <c:idx val="0"/>
          <c:order val="0"/>
          <c:spPr>
            <a:solidFill>
              <a:srgbClr val="C6E09D"/>
            </a:solidFill>
            <a:ln>
              <a:noFill/>
            </a:ln>
            <a:effectLst/>
          </c:spPr>
          <c:invertIfNegative val="0"/>
          <c:val>
            <c:numRef>
              <c:f>'Résultats et commentaires'!$Q$63</c:f>
              <c:numCache>
                <c:formatCode>0%</c:formatCode>
                <c:ptCount val="1"/>
                <c:pt idx="0">
                  <c:v>0.05</c:v>
                </c:pt>
              </c:numCache>
            </c:numRef>
          </c:val>
        </c:ser>
        <c:ser>
          <c:idx val="1"/>
          <c:order val="1"/>
          <c:spPr>
            <a:solidFill>
              <a:srgbClr val="84B238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horzOverflow="clip" vert="horz" wrap="square" lIns="38100" tIns="0" rIns="38100" bIns="0" anchor="ctr" anchorCtr="0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'Résultats et commentaires'!$R$63</c:f>
              <c:numCache>
                <c:formatCode>0%</c:formatCode>
                <c:ptCount val="1"/>
                <c:pt idx="0">
                  <c:v>0.65</c:v>
                </c:pt>
              </c:numCache>
            </c:numRef>
          </c:val>
        </c:ser>
        <c:ser>
          <c:idx val="2"/>
          <c:order val="2"/>
          <c:spPr>
            <a:solidFill>
              <a:srgbClr val="C6E09D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C6E09D"/>
              </a:solidFill>
              <a:ln>
                <a:noFill/>
              </a:ln>
              <a:effectLst/>
            </c:spPr>
          </c:dPt>
          <c:val>
            <c:numRef>
              <c:f>'Résultats et commentaires'!$S$63</c:f>
              <c:numCache>
                <c:formatCode>0%</c:formatCode>
                <c:ptCount val="1"/>
                <c:pt idx="0">
                  <c:v>0.3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468011896"/>
        <c:axId val="462423448"/>
      </c:barChart>
      <c:catAx>
        <c:axId val="468011896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62423448"/>
        <c:crosses val="autoZero"/>
        <c:auto val="1"/>
        <c:lblAlgn val="ctr"/>
        <c:lblOffset val="100"/>
        <c:noMultiLvlLbl val="0"/>
      </c:catAx>
      <c:valAx>
        <c:axId val="462423448"/>
        <c:scaling>
          <c:orientation val="minMax"/>
          <c:max val="1"/>
          <c:min val="0"/>
        </c:scaling>
        <c:delete val="1"/>
        <c:axPos val="b"/>
        <c:numFmt formatCode="0%" sourceLinked="1"/>
        <c:majorTickMark val="out"/>
        <c:minorTickMark val="none"/>
        <c:tickLblPos val="nextTo"/>
        <c:crossAx val="468011896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bar"/>
        <c:grouping val="stacked"/>
        <c:varyColors val="0"/>
        <c:ser>
          <c:idx val="0"/>
          <c:order val="0"/>
          <c:spPr>
            <a:solidFill>
              <a:srgbClr val="C6E09D"/>
            </a:solidFill>
            <a:ln>
              <a:noFill/>
            </a:ln>
            <a:effectLst/>
          </c:spPr>
          <c:invertIfNegative val="0"/>
          <c:val>
            <c:numRef>
              <c:f>'Résultats et commentaires'!$Q$64</c:f>
              <c:numCache>
                <c:formatCode>0%</c:formatCode>
                <c:ptCount val="1"/>
                <c:pt idx="0">
                  <c:v>0.12</c:v>
                </c:pt>
              </c:numCache>
            </c:numRef>
          </c:val>
        </c:ser>
        <c:ser>
          <c:idx val="1"/>
          <c:order val="1"/>
          <c:spPr>
            <a:solidFill>
              <a:srgbClr val="84B238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horzOverflow="clip" vert="horz" wrap="square" lIns="38100" tIns="0" rIns="38100" bIns="0" anchor="ctr" anchorCtr="0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'Résultats et commentaires'!$R$64</c:f>
              <c:numCache>
                <c:formatCode>0%</c:formatCode>
                <c:ptCount val="1"/>
                <c:pt idx="0">
                  <c:v>0.83</c:v>
                </c:pt>
              </c:numCache>
            </c:numRef>
          </c:val>
        </c:ser>
        <c:ser>
          <c:idx val="2"/>
          <c:order val="2"/>
          <c:spPr>
            <a:solidFill>
              <a:srgbClr val="C6E09D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C6E09D"/>
              </a:solidFill>
              <a:ln>
                <a:noFill/>
              </a:ln>
              <a:effectLst/>
            </c:spPr>
          </c:dPt>
          <c:val>
            <c:numRef>
              <c:f>'Résultats et commentaires'!$S$64</c:f>
              <c:numCache>
                <c:formatCode>0%</c:formatCode>
                <c:ptCount val="1"/>
                <c:pt idx="0">
                  <c:v>0.05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476056584"/>
        <c:axId val="476054624"/>
      </c:barChart>
      <c:catAx>
        <c:axId val="476056584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76054624"/>
        <c:crosses val="autoZero"/>
        <c:auto val="1"/>
        <c:lblAlgn val="ctr"/>
        <c:lblOffset val="100"/>
        <c:noMultiLvlLbl val="0"/>
      </c:catAx>
      <c:valAx>
        <c:axId val="476054624"/>
        <c:scaling>
          <c:orientation val="minMax"/>
          <c:max val="1"/>
          <c:min val="0"/>
        </c:scaling>
        <c:delete val="1"/>
        <c:axPos val="b"/>
        <c:numFmt formatCode="0%" sourceLinked="1"/>
        <c:majorTickMark val="out"/>
        <c:minorTickMark val="none"/>
        <c:tickLblPos val="nextTo"/>
        <c:crossAx val="476056584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bar"/>
        <c:grouping val="stacked"/>
        <c:varyColors val="0"/>
        <c:ser>
          <c:idx val="0"/>
          <c:order val="0"/>
          <c:spPr>
            <a:solidFill>
              <a:srgbClr val="C6E09D"/>
            </a:solidFill>
            <a:ln>
              <a:noFill/>
            </a:ln>
            <a:effectLst/>
          </c:spPr>
          <c:invertIfNegative val="0"/>
          <c:val>
            <c:numRef>
              <c:f>'Résultats et commentaires'!$Q$65</c:f>
              <c:numCache>
                <c:formatCode>0%</c:formatCode>
                <c:ptCount val="1"/>
                <c:pt idx="0">
                  <c:v>0.18</c:v>
                </c:pt>
              </c:numCache>
            </c:numRef>
          </c:val>
        </c:ser>
        <c:ser>
          <c:idx val="1"/>
          <c:order val="1"/>
          <c:spPr>
            <a:solidFill>
              <a:srgbClr val="84B238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horzOverflow="clip" vert="horz" wrap="square" lIns="38100" tIns="0" rIns="38100" bIns="0" anchor="ctr" anchorCtr="0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'Résultats et commentaires'!$R$65</c:f>
              <c:numCache>
                <c:formatCode>0%</c:formatCode>
                <c:ptCount val="1"/>
                <c:pt idx="0">
                  <c:v>0.67</c:v>
                </c:pt>
              </c:numCache>
            </c:numRef>
          </c:val>
        </c:ser>
        <c:ser>
          <c:idx val="2"/>
          <c:order val="2"/>
          <c:spPr>
            <a:solidFill>
              <a:srgbClr val="C6E09D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C6E09D"/>
              </a:solidFill>
              <a:ln>
                <a:noFill/>
              </a:ln>
              <a:effectLst/>
            </c:spPr>
          </c:dPt>
          <c:val>
            <c:numRef>
              <c:f>'Résultats et commentaires'!$S$65</c:f>
              <c:numCache>
                <c:formatCode>0%</c:formatCode>
                <c:ptCount val="1"/>
                <c:pt idx="0">
                  <c:v>0.15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476064424"/>
        <c:axId val="476064816"/>
      </c:barChart>
      <c:catAx>
        <c:axId val="476064424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76064816"/>
        <c:crosses val="autoZero"/>
        <c:auto val="1"/>
        <c:lblAlgn val="ctr"/>
        <c:lblOffset val="100"/>
        <c:noMultiLvlLbl val="0"/>
      </c:catAx>
      <c:valAx>
        <c:axId val="476064816"/>
        <c:scaling>
          <c:orientation val="minMax"/>
          <c:max val="1"/>
          <c:min val="0"/>
        </c:scaling>
        <c:delete val="1"/>
        <c:axPos val="b"/>
        <c:numFmt formatCode="0%" sourceLinked="1"/>
        <c:majorTickMark val="out"/>
        <c:minorTickMark val="none"/>
        <c:tickLblPos val="nextTo"/>
        <c:crossAx val="476064424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bar"/>
        <c:grouping val="stacked"/>
        <c:varyColors val="0"/>
        <c:ser>
          <c:idx val="0"/>
          <c:order val="0"/>
          <c:spPr>
            <a:solidFill>
              <a:srgbClr val="C6E09D"/>
            </a:solidFill>
            <a:ln>
              <a:noFill/>
            </a:ln>
            <a:effectLst/>
          </c:spPr>
          <c:invertIfNegative val="0"/>
          <c:val>
            <c:numRef>
              <c:f>'Résultats et commentaires'!$Q$66</c:f>
              <c:numCache>
                <c:formatCode>0%</c:formatCode>
                <c:ptCount val="1"/>
                <c:pt idx="0">
                  <c:v>0.23</c:v>
                </c:pt>
              </c:numCache>
            </c:numRef>
          </c:val>
        </c:ser>
        <c:ser>
          <c:idx val="1"/>
          <c:order val="1"/>
          <c:spPr>
            <a:solidFill>
              <a:srgbClr val="84B238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horzOverflow="clip" vert="horz" wrap="square" lIns="38100" tIns="0" rIns="38100" bIns="0" anchor="ctr" anchorCtr="0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'Résultats et commentaires'!$R$66</c:f>
              <c:numCache>
                <c:formatCode>0%</c:formatCode>
                <c:ptCount val="1"/>
                <c:pt idx="0">
                  <c:v>0.75</c:v>
                </c:pt>
              </c:numCache>
            </c:numRef>
          </c:val>
        </c:ser>
        <c:ser>
          <c:idx val="2"/>
          <c:order val="2"/>
          <c:spPr>
            <a:solidFill>
              <a:srgbClr val="C6E09D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C6E09D"/>
              </a:solidFill>
              <a:ln>
                <a:noFill/>
              </a:ln>
              <a:effectLst/>
            </c:spPr>
          </c:dPt>
          <c:val>
            <c:numRef>
              <c:f>'Résultats et commentaires'!$S$66</c:f>
              <c:numCache>
                <c:formatCode>0%</c:formatCode>
                <c:ptCount val="1"/>
                <c:pt idx="0">
                  <c:v>0.02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476063248"/>
        <c:axId val="476065600"/>
      </c:barChart>
      <c:catAx>
        <c:axId val="47606324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76065600"/>
        <c:crosses val="autoZero"/>
        <c:auto val="1"/>
        <c:lblAlgn val="ctr"/>
        <c:lblOffset val="100"/>
        <c:noMultiLvlLbl val="0"/>
      </c:catAx>
      <c:valAx>
        <c:axId val="476065600"/>
        <c:scaling>
          <c:orientation val="minMax"/>
          <c:max val="1"/>
          <c:min val="0"/>
        </c:scaling>
        <c:delete val="1"/>
        <c:axPos val="b"/>
        <c:numFmt formatCode="0%" sourceLinked="1"/>
        <c:majorTickMark val="out"/>
        <c:minorTickMark val="none"/>
        <c:tickLblPos val="nextTo"/>
        <c:crossAx val="476063248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bar"/>
        <c:grouping val="stacked"/>
        <c:varyColors val="0"/>
        <c:ser>
          <c:idx val="0"/>
          <c:order val="0"/>
          <c:spPr>
            <a:solidFill>
              <a:srgbClr val="C6E09D"/>
            </a:solidFill>
            <a:ln>
              <a:noFill/>
            </a:ln>
            <a:effectLst/>
          </c:spPr>
          <c:invertIfNegative val="0"/>
          <c:val>
            <c:numRef>
              <c:f>'Résultats et commentaires'!$Q$67</c:f>
              <c:numCache>
                <c:formatCode>0%</c:formatCode>
                <c:ptCount val="1"/>
                <c:pt idx="0">
                  <c:v>0.24</c:v>
                </c:pt>
              </c:numCache>
            </c:numRef>
          </c:val>
        </c:ser>
        <c:ser>
          <c:idx val="1"/>
          <c:order val="1"/>
          <c:spPr>
            <a:solidFill>
              <a:srgbClr val="84B238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horzOverflow="clip" vert="horz" wrap="square" lIns="38100" tIns="0" rIns="38100" bIns="0" anchor="ctr" anchorCtr="0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'Résultats et commentaires'!$R$67</c:f>
              <c:numCache>
                <c:formatCode>0%</c:formatCode>
                <c:ptCount val="1"/>
                <c:pt idx="0">
                  <c:v>0.74</c:v>
                </c:pt>
              </c:numCache>
            </c:numRef>
          </c:val>
        </c:ser>
        <c:ser>
          <c:idx val="2"/>
          <c:order val="2"/>
          <c:spPr>
            <a:solidFill>
              <a:srgbClr val="C6E09D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C6E09D"/>
              </a:solidFill>
              <a:ln>
                <a:noFill/>
              </a:ln>
              <a:effectLst/>
            </c:spPr>
          </c:dPt>
          <c:val>
            <c:numRef>
              <c:f>'Résultats et commentaires'!$S$67</c:f>
              <c:numCache>
                <c:formatCode>0%</c:formatCode>
                <c:ptCount val="1"/>
                <c:pt idx="0">
                  <c:v>0.02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476065992"/>
        <c:axId val="476066776"/>
      </c:barChart>
      <c:catAx>
        <c:axId val="476065992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76066776"/>
        <c:crosses val="autoZero"/>
        <c:auto val="1"/>
        <c:lblAlgn val="ctr"/>
        <c:lblOffset val="100"/>
        <c:noMultiLvlLbl val="0"/>
      </c:catAx>
      <c:valAx>
        <c:axId val="476066776"/>
        <c:scaling>
          <c:orientation val="minMax"/>
          <c:max val="1"/>
          <c:min val="0"/>
        </c:scaling>
        <c:delete val="1"/>
        <c:axPos val="b"/>
        <c:numFmt formatCode="0%" sourceLinked="1"/>
        <c:majorTickMark val="out"/>
        <c:minorTickMark val="none"/>
        <c:tickLblPos val="nextTo"/>
        <c:crossAx val="476065992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tx1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Bilan_élèves!$T$147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Bilan_élèves!$U$147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42385424"/>
        <c:axId val="442385032"/>
      </c:barChart>
      <c:catAx>
        <c:axId val="442385424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42385032"/>
        <c:crosses val="autoZero"/>
        <c:auto val="1"/>
        <c:lblAlgn val="ctr"/>
        <c:lblOffset val="100"/>
        <c:noMultiLvlLbl val="0"/>
      </c:catAx>
      <c:valAx>
        <c:axId val="442385032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4423854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bar"/>
        <c:grouping val="stacked"/>
        <c:varyColors val="0"/>
        <c:ser>
          <c:idx val="0"/>
          <c:order val="0"/>
          <c:spPr>
            <a:solidFill>
              <a:srgbClr val="C6E09D"/>
            </a:solidFill>
            <a:ln>
              <a:noFill/>
            </a:ln>
            <a:effectLst/>
          </c:spPr>
          <c:invertIfNegative val="0"/>
          <c:val>
            <c:numRef>
              <c:f>'Résultats et commentaires'!$Q$68</c:f>
              <c:numCache>
                <c:formatCode>0%</c:formatCode>
                <c:ptCount val="1"/>
                <c:pt idx="0">
                  <c:v>0.25</c:v>
                </c:pt>
              </c:numCache>
            </c:numRef>
          </c:val>
        </c:ser>
        <c:ser>
          <c:idx val="1"/>
          <c:order val="1"/>
          <c:spPr>
            <a:solidFill>
              <a:srgbClr val="84B238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horzOverflow="clip" vert="horz" wrap="square" lIns="38100" tIns="0" rIns="38100" bIns="0" anchor="ctr" anchorCtr="0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'Résultats et commentaires'!$R$68</c:f>
              <c:numCache>
                <c:formatCode>0%</c:formatCode>
                <c:ptCount val="1"/>
                <c:pt idx="0">
                  <c:v>0.73</c:v>
                </c:pt>
              </c:numCache>
            </c:numRef>
          </c:val>
        </c:ser>
        <c:ser>
          <c:idx val="2"/>
          <c:order val="2"/>
          <c:spPr>
            <a:solidFill>
              <a:srgbClr val="C6E09D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C6E09D"/>
              </a:solidFill>
              <a:ln>
                <a:noFill/>
              </a:ln>
              <a:effectLst/>
            </c:spPr>
          </c:dPt>
          <c:val>
            <c:numRef>
              <c:f>'Résultats et commentaires'!$S$68</c:f>
              <c:numCache>
                <c:formatCode>0%</c:formatCode>
                <c:ptCount val="1"/>
                <c:pt idx="0">
                  <c:v>0.02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476058936"/>
        <c:axId val="476058152"/>
      </c:barChart>
      <c:catAx>
        <c:axId val="476058936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76058152"/>
        <c:crosses val="autoZero"/>
        <c:auto val="1"/>
        <c:lblAlgn val="ctr"/>
        <c:lblOffset val="100"/>
        <c:noMultiLvlLbl val="0"/>
      </c:catAx>
      <c:valAx>
        <c:axId val="476058152"/>
        <c:scaling>
          <c:orientation val="minMax"/>
          <c:max val="1"/>
          <c:min val="0"/>
        </c:scaling>
        <c:delete val="1"/>
        <c:axPos val="b"/>
        <c:numFmt formatCode="0%" sourceLinked="1"/>
        <c:majorTickMark val="out"/>
        <c:minorTickMark val="none"/>
        <c:tickLblPos val="nextTo"/>
        <c:crossAx val="476058936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bar"/>
        <c:grouping val="stacked"/>
        <c:varyColors val="0"/>
        <c:ser>
          <c:idx val="0"/>
          <c:order val="0"/>
          <c:spPr>
            <a:solidFill>
              <a:srgbClr val="C6E09D"/>
            </a:solidFill>
            <a:ln>
              <a:noFill/>
            </a:ln>
            <a:effectLst/>
          </c:spPr>
          <c:invertIfNegative val="0"/>
          <c:val>
            <c:numRef>
              <c:f>'Résultats et commentaires'!$Q$69</c:f>
              <c:numCache>
                <c:formatCode>0%</c:formatCode>
                <c:ptCount val="1"/>
                <c:pt idx="0">
                  <c:v>0.25</c:v>
                </c:pt>
              </c:numCache>
            </c:numRef>
          </c:val>
        </c:ser>
        <c:ser>
          <c:idx val="1"/>
          <c:order val="1"/>
          <c:spPr>
            <a:solidFill>
              <a:srgbClr val="84B238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horzOverflow="clip" vert="horz" wrap="square" lIns="38100" tIns="0" rIns="38100" bIns="0" anchor="ctr" anchorCtr="0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'Résultats et commentaires'!$R$69</c:f>
              <c:numCache>
                <c:formatCode>0%</c:formatCode>
                <c:ptCount val="1"/>
                <c:pt idx="0">
                  <c:v>0.73</c:v>
                </c:pt>
              </c:numCache>
            </c:numRef>
          </c:val>
        </c:ser>
        <c:ser>
          <c:idx val="2"/>
          <c:order val="2"/>
          <c:spPr>
            <a:solidFill>
              <a:srgbClr val="C6E09D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C6E09D"/>
              </a:solidFill>
              <a:ln>
                <a:noFill/>
              </a:ln>
              <a:effectLst/>
            </c:spPr>
          </c:dPt>
          <c:val>
            <c:numRef>
              <c:f>'Résultats et commentaires'!$S$69</c:f>
              <c:numCache>
                <c:formatCode>0%</c:formatCode>
                <c:ptCount val="1"/>
                <c:pt idx="0">
                  <c:v>0.02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476062072"/>
        <c:axId val="476060504"/>
      </c:barChart>
      <c:catAx>
        <c:axId val="476062072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76060504"/>
        <c:crosses val="autoZero"/>
        <c:auto val="1"/>
        <c:lblAlgn val="ctr"/>
        <c:lblOffset val="100"/>
        <c:noMultiLvlLbl val="0"/>
      </c:catAx>
      <c:valAx>
        <c:axId val="476060504"/>
        <c:scaling>
          <c:orientation val="minMax"/>
          <c:max val="1"/>
          <c:min val="0"/>
        </c:scaling>
        <c:delete val="1"/>
        <c:axPos val="b"/>
        <c:numFmt formatCode="0%" sourceLinked="1"/>
        <c:majorTickMark val="out"/>
        <c:minorTickMark val="none"/>
        <c:tickLblPos val="nextTo"/>
        <c:crossAx val="476062072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bar"/>
        <c:grouping val="stacked"/>
        <c:varyColors val="0"/>
        <c:ser>
          <c:idx val="0"/>
          <c:order val="0"/>
          <c:spPr>
            <a:solidFill>
              <a:srgbClr val="C6E09D"/>
            </a:solidFill>
            <a:ln>
              <a:noFill/>
            </a:ln>
            <a:effectLst/>
          </c:spPr>
          <c:invertIfNegative val="0"/>
          <c:val>
            <c:numRef>
              <c:f>'Résultats et commentaires'!$Q$70</c:f>
              <c:numCache>
                <c:formatCode>0%</c:formatCode>
                <c:ptCount val="1"/>
                <c:pt idx="0">
                  <c:v>0.2</c:v>
                </c:pt>
              </c:numCache>
            </c:numRef>
          </c:val>
        </c:ser>
        <c:ser>
          <c:idx val="1"/>
          <c:order val="1"/>
          <c:spPr>
            <a:solidFill>
              <a:srgbClr val="84B238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horzOverflow="clip" vert="horz" wrap="square" lIns="38100" tIns="0" rIns="38100" bIns="0" anchor="ctr" anchorCtr="0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'Résultats et commentaires'!$R$70</c:f>
              <c:numCache>
                <c:formatCode>0%</c:formatCode>
                <c:ptCount val="1"/>
                <c:pt idx="0">
                  <c:v>0.77</c:v>
                </c:pt>
              </c:numCache>
            </c:numRef>
          </c:val>
        </c:ser>
        <c:ser>
          <c:idx val="2"/>
          <c:order val="2"/>
          <c:spPr>
            <a:solidFill>
              <a:srgbClr val="C6E09D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C6E09D"/>
              </a:solidFill>
              <a:ln>
                <a:noFill/>
              </a:ln>
              <a:effectLst/>
            </c:spPr>
          </c:dPt>
          <c:val>
            <c:numRef>
              <c:f>'Résultats et commentaires'!$S$70</c:f>
              <c:numCache>
                <c:formatCode>0%</c:formatCode>
                <c:ptCount val="1"/>
                <c:pt idx="0">
                  <c:v>0.03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476056976"/>
        <c:axId val="476062464"/>
      </c:barChart>
      <c:catAx>
        <c:axId val="476056976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76062464"/>
        <c:crosses val="autoZero"/>
        <c:auto val="1"/>
        <c:lblAlgn val="ctr"/>
        <c:lblOffset val="100"/>
        <c:noMultiLvlLbl val="0"/>
      </c:catAx>
      <c:valAx>
        <c:axId val="476062464"/>
        <c:scaling>
          <c:orientation val="minMax"/>
          <c:max val="1"/>
          <c:min val="0"/>
        </c:scaling>
        <c:delete val="1"/>
        <c:axPos val="b"/>
        <c:numFmt formatCode="0%" sourceLinked="1"/>
        <c:majorTickMark val="out"/>
        <c:minorTickMark val="none"/>
        <c:tickLblPos val="nextTo"/>
        <c:crossAx val="476056976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bar"/>
        <c:grouping val="stacked"/>
        <c:varyColors val="0"/>
        <c:ser>
          <c:idx val="0"/>
          <c:order val="0"/>
          <c:spPr>
            <a:solidFill>
              <a:srgbClr val="C6E09D"/>
            </a:solidFill>
            <a:ln>
              <a:noFill/>
            </a:ln>
            <a:effectLst/>
          </c:spPr>
          <c:invertIfNegative val="0"/>
          <c:val>
            <c:numRef>
              <c:f>'Résultats et commentaires'!$Q$71</c:f>
              <c:numCache>
                <c:formatCode>0%</c:formatCode>
                <c:ptCount val="1"/>
                <c:pt idx="0">
                  <c:v>7.0000000000000007E-2</c:v>
                </c:pt>
              </c:numCache>
            </c:numRef>
          </c:val>
        </c:ser>
        <c:ser>
          <c:idx val="1"/>
          <c:order val="1"/>
          <c:spPr>
            <a:solidFill>
              <a:srgbClr val="84B238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horzOverflow="clip" vert="horz" wrap="square" lIns="38100" tIns="0" rIns="38100" bIns="0" anchor="ctr" anchorCtr="0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'Résultats et commentaires'!$R$71</c:f>
              <c:numCache>
                <c:formatCode>0%</c:formatCode>
                <c:ptCount val="1"/>
                <c:pt idx="0">
                  <c:v>0.89</c:v>
                </c:pt>
              </c:numCache>
            </c:numRef>
          </c:val>
        </c:ser>
        <c:ser>
          <c:idx val="2"/>
          <c:order val="2"/>
          <c:spPr>
            <a:solidFill>
              <a:srgbClr val="C6E09D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C6E09D"/>
              </a:solidFill>
              <a:ln>
                <a:noFill/>
              </a:ln>
              <a:effectLst/>
            </c:spPr>
          </c:dPt>
          <c:val>
            <c:numRef>
              <c:f>'Résultats et commentaires'!$S$71</c:f>
              <c:numCache>
                <c:formatCode>0%</c:formatCode>
                <c:ptCount val="1"/>
                <c:pt idx="0">
                  <c:v>0.04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476061288"/>
        <c:axId val="476062856"/>
      </c:barChart>
      <c:catAx>
        <c:axId val="47606128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76062856"/>
        <c:crosses val="autoZero"/>
        <c:auto val="1"/>
        <c:lblAlgn val="ctr"/>
        <c:lblOffset val="100"/>
        <c:noMultiLvlLbl val="0"/>
      </c:catAx>
      <c:valAx>
        <c:axId val="476062856"/>
        <c:scaling>
          <c:orientation val="minMax"/>
          <c:max val="1"/>
          <c:min val="0"/>
        </c:scaling>
        <c:delete val="1"/>
        <c:axPos val="b"/>
        <c:numFmt formatCode="0%" sourceLinked="1"/>
        <c:majorTickMark val="out"/>
        <c:minorTickMark val="none"/>
        <c:tickLblPos val="nextTo"/>
        <c:crossAx val="476061288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bar"/>
        <c:grouping val="stacked"/>
        <c:varyColors val="0"/>
        <c:ser>
          <c:idx val="0"/>
          <c:order val="0"/>
          <c:spPr>
            <a:solidFill>
              <a:srgbClr val="C6E09D"/>
            </a:solidFill>
            <a:ln>
              <a:noFill/>
            </a:ln>
            <a:effectLst/>
          </c:spPr>
          <c:invertIfNegative val="0"/>
          <c:val>
            <c:numRef>
              <c:f>'Résultats et commentaires'!$Q$72</c:f>
              <c:numCache>
                <c:formatCode>0%</c:formatCode>
                <c:ptCount val="1"/>
                <c:pt idx="0">
                  <c:v>0.05</c:v>
                </c:pt>
              </c:numCache>
            </c:numRef>
          </c:val>
        </c:ser>
        <c:ser>
          <c:idx val="1"/>
          <c:order val="1"/>
          <c:spPr>
            <a:solidFill>
              <a:srgbClr val="84B238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horzOverflow="clip" vert="horz" wrap="square" lIns="38100" tIns="0" rIns="38100" bIns="0" anchor="ctr" anchorCtr="0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'Résultats et commentaires'!$R$72</c:f>
              <c:numCache>
                <c:formatCode>0%</c:formatCode>
                <c:ptCount val="1"/>
                <c:pt idx="0">
                  <c:v>0.92</c:v>
                </c:pt>
              </c:numCache>
            </c:numRef>
          </c:val>
        </c:ser>
        <c:ser>
          <c:idx val="2"/>
          <c:order val="2"/>
          <c:spPr>
            <a:solidFill>
              <a:srgbClr val="C6E09D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C6E09D"/>
              </a:solidFill>
              <a:ln>
                <a:noFill/>
              </a:ln>
              <a:effectLst/>
            </c:spPr>
          </c:dPt>
          <c:val>
            <c:numRef>
              <c:f>'Résultats et commentaires'!$S$72</c:f>
              <c:numCache>
                <c:formatCode>0%</c:formatCode>
                <c:ptCount val="1"/>
                <c:pt idx="0">
                  <c:v>0.03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476066384"/>
        <c:axId val="476064032"/>
      </c:barChart>
      <c:catAx>
        <c:axId val="476066384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76064032"/>
        <c:crosses val="autoZero"/>
        <c:auto val="1"/>
        <c:lblAlgn val="ctr"/>
        <c:lblOffset val="100"/>
        <c:noMultiLvlLbl val="0"/>
      </c:catAx>
      <c:valAx>
        <c:axId val="476064032"/>
        <c:scaling>
          <c:orientation val="minMax"/>
          <c:max val="1"/>
          <c:min val="0"/>
        </c:scaling>
        <c:delete val="1"/>
        <c:axPos val="b"/>
        <c:numFmt formatCode="0%" sourceLinked="1"/>
        <c:majorTickMark val="out"/>
        <c:minorTickMark val="none"/>
        <c:tickLblPos val="nextTo"/>
        <c:crossAx val="476066384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bar"/>
        <c:grouping val="stacked"/>
        <c:varyColors val="0"/>
        <c:ser>
          <c:idx val="0"/>
          <c:order val="0"/>
          <c:spPr>
            <a:solidFill>
              <a:srgbClr val="C6E09D"/>
            </a:solidFill>
            <a:ln>
              <a:noFill/>
            </a:ln>
            <a:effectLst/>
          </c:spPr>
          <c:invertIfNegative val="0"/>
          <c:val>
            <c:numRef>
              <c:f>'Résultats et commentaires'!$Q$73</c:f>
              <c:numCache>
                <c:formatCode>0%</c:formatCode>
                <c:ptCount val="1"/>
                <c:pt idx="0">
                  <c:v>0.03</c:v>
                </c:pt>
              </c:numCache>
            </c:numRef>
          </c:val>
        </c:ser>
        <c:ser>
          <c:idx val="1"/>
          <c:order val="1"/>
          <c:spPr>
            <a:solidFill>
              <a:srgbClr val="84B238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horzOverflow="clip" vert="horz" wrap="square" lIns="38100" tIns="0" rIns="38100" bIns="0" anchor="ctr" anchorCtr="0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'Résultats et commentaires'!$R$73</c:f>
              <c:numCache>
                <c:formatCode>0%</c:formatCode>
                <c:ptCount val="1"/>
                <c:pt idx="0">
                  <c:v>0.88</c:v>
                </c:pt>
              </c:numCache>
            </c:numRef>
          </c:val>
        </c:ser>
        <c:ser>
          <c:idx val="2"/>
          <c:order val="2"/>
          <c:spPr>
            <a:solidFill>
              <a:srgbClr val="C6E09D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C6E09D"/>
              </a:solidFill>
              <a:ln>
                <a:noFill/>
              </a:ln>
              <a:effectLst/>
            </c:spPr>
          </c:dPt>
          <c:val>
            <c:numRef>
              <c:f>'Résultats et commentaires'!$S$73</c:f>
              <c:numCache>
                <c:formatCode>0%</c:formatCode>
                <c:ptCount val="1"/>
                <c:pt idx="0">
                  <c:v>0.09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476056192"/>
        <c:axId val="476055800"/>
      </c:barChart>
      <c:catAx>
        <c:axId val="476056192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76055800"/>
        <c:crosses val="autoZero"/>
        <c:auto val="1"/>
        <c:lblAlgn val="ctr"/>
        <c:lblOffset val="100"/>
        <c:noMultiLvlLbl val="0"/>
      </c:catAx>
      <c:valAx>
        <c:axId val="476055800"/>
        <c:scaling>
          <c:orientation val="minMax"/>
          <c:max val="1"/>
          <c:min val="0"/>
        </c:scaling>
        <c:delete val="1"/>
        <c:axPos val="b"/>
        <c:numFmt formatCode="0%" sourceLinked="1"/>
        <c:majorTickMark val="out"/>
        <c:minorTickMark val="none"/>
        <c:tickLblPos val="nextTo"/>
        <c:crossAx val="476056192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bar"/>
        <c:grouping val="stacked"/>
        <c:varyColors val="0"/>
        <c:ser>
          <c:idx val="0"/>
          <c:order val="0"/>
          <c:spPr>
            <a:solidFill>
              <a:srgbClr val="C6E09D"/>
            </a:solidFill>
            <a:ln>
              <a:noFill/>
            </a:ln>
            <a:effectLst/>
          </c:spPr>
          <c:invertIfNegative val="0"/>
          <c:val>
            <c:numRef>
              <c:f>'Résultats et commentaires'!$Q$76</c:f>
              <c:numCache>
                <c:formatCode>0%</c:formatCode>
                <c:ptCount val="1"/>
                <c:pt idx="0">
                  <c:v>0.02</c:v>
                </c:pt>
              </c:numCache>
            </c:numRef>
          </c:val>
        </c:ser>
        <c:ser>
          <c:idx val="1"/>
          <c:order val="1"/>
          <c:spPr>
            <a:solidFill>
              <a:srgbClr val="84B238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horzOverflow="clip" vert="horz" wrap="square" lIns="38100" tIns="0" rIns="38100" bIns="0" anchor="ctr" anchorCtr="0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'Résultats et commentaires'!$R$76</c:f>
              <c:numCache>
                <c:formatCode>0%</c:formatCode>
                <c:ptCount val="1"/>
                <c:pt idx="0">
                  <c:v>0.63</c:v>
                </c:pt>
              </c:numCache>
            </c:numRef>
          </c:val>
        </c:ser>
        <c:ser>
          <c:idx val="2"/>
          <c:order val="2"/>
          <c:spPr>
            <a:solidFill>
              <a:srgbClr val="C6E09D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C6E09D"/>
              </a:solidFill>
              <a:ln>
                <a:noFill/>
              </a:ln>
              <a:effectLst/>
            </c:spPr>
          </c:dPt>
          <c:val>
            <c:numRef>
              <c:f>'Résultats et commentaires'!$S$76</c:f>
              <c:numCache>
                <c:formatCode>0%</c:formatCode>
                <c:ptCount val="1"/>
                <c:pt idx="0">
                  <c:v>0.35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476058544"/>
        <c:axId val="476078536"/>
      </c:barChart>
      <c:catAx>
        <c:axId val="476058544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76078536"/>
        <c:crosses val="autoZero"/>
        <c:auto val="1"/>
        <c:lblAlgn val="ctr"/>
        <c:lblOffset val="100"/>
        <c:noMultiLvlLbl val="0"/>
      </c:catAx>
      <c:valAx>
        <c:axId val="476078536"/>
        <c:scaling>
          <c:orientation val="minMax"/>
          <c:max val="1"/>
          <c:min val="0"/>
        </c:scaling>
        <c:delete val="1"/>
        <c:axPos val="b"/>
        <c:numFmt formatCode="0%" sourceLinked="1"/>
        <c:majorTickMark val="out"/>
        <c:minorTickMark val="none"/>
        <c:tickLblPos val="nextTo"/>
        <c:crossAx val="476058544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bar"/>
        <c:grouping val="stacked"/>
        <c:varyColors val="0"/>
        <c:ser>
          <c:idx val="0"/>
          <c:order val="0"/>
          <c:spPr>
            <a:solidFill>
              <a:srgbClr val="C6E09D"/>
            </a:solidFill>
            <a:ln>
              <a:noFill/>
            </a:ln>
            <a:effectLst/>
          </c:spPr>
          <c:invertIfNegative val="0"/>
          <c:val>
            <c:numRef>
              <c:f>'Résultats et commentaires'!$Q$77</c:f>
              <c:numCache>
                <c:formatCode>0%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solidFill>
              <a:srgbClr val="84B238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horzOverflow="clip" vert="horz" wrap="square" lIns="38100" tIns="0" rIns="38100" bIns="0" anchor="ctr" anchorCtr="0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'Résultats et commentaires'!$R$77</c:f>
              <c:numCache>
                <c:formatCode>0%</c:formatCode>
                <c:ptCount val="1"/>
                <c:pt idx="0">
                  <c:v>0.5</c:v>
                </c:pt>
              </c:numCache>
            </c:numRef>
          </c:val>
        </c:ser>
        <c:ser>
          <c:idx val="2"/>
          <c:order val="2"/>
          <c:spPr>
            <a:solidFill>
              <a:srgbClr val="C6E09D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C6E09D"/>
              </a:solidFill>
              <a:ln>
                <a:noFill/>
              </a:ln>
              <a:effectLst/>
            </c:spPr>
          </c:dPt>
          <c:val>
            <c:numRef>
              <c:f>'Résultats et commentaires'!$S$77</c:f>
              <c:numCache>
                <c:formatCode>0%</c:formatCode>
                <c:ptCount val="1"/>
                <c:pt idx="0">
                  <c:v>0.5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476067168"/>
        <c:axId val="476068736"/>
      </c:barChart>
      <c:catAx>
        <c:axId val="47606716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76068736"/>
        <c:crosses val="autoZero"/>
        <c:auto val="1"/>
        <c:lblAlgn val="ctr"/>
        <c:lblOffset val="100"/>
        <c:noMultiLvlLbl val="0"/>
      </c:catAx>
      <c:valAx>
        <c:axId val="476068736"/>
        <c:scaling>
          <c:orientation val="minMax"/>
          <c:max val="1"/>
          <c:min val="0"/>
        </c:scaling>
        <c:delete val="1"/>
        <c:axPos val="b"/>
        <c:numFmt formatCode="0%" sourceLinked="1"/>
        <c:majorTickMark val="out"/>
        <c:minorTickMark val="none"/>
        <c:tickLblPos val="nextTo"/>
        <c:crossAx val="476067168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bar"/>
        <c:grouping val="stacked"/>
        <c:varyColors val="0"/>
        <c:ser>
          <c:idx val="0"/>
          <c:order val="0"/>
          <c:spPr>
            <a:solidFill>
              <a:srgbClr val="C6E09D"/>
            </a:solidFill>
            <a:ln>
              <a:noFill/>
            </a:ln>
            <a:effectLst/>
          </c:spPr>
          <c:invertIfNegative val="0"/>
          <c:val>
            <c:numRef>
              <c:f>'Résultats et commentaires'!$Q$78</c:f>
              <c:numCache>
                <c:formatCode>0%</c:formatCode>
                <c:ptCount val="1"/>
                <c:pt idx="0">
                  <c:v>0.02</c:v>
                </c:pt>
              </c:numCache>
            </c:numRef>
          </c:val>
        </c:ser>
        <c:ser>
          <c:idx val="1"/>
          <c:order val="1"/>
          <c:spPr>
            <a:solidFill>
              <a:srgbClr val="84B238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horzOverflow="clip" vert="horz" wrap="square" lIns="38100" tIns="0" rIns="38100" bIns="0" anchor="ctr" anchorCtr="0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'Résultats et commentaires'!$R$78</c:f>
              <c:numCache>
                <c:formatCode>0%</c:formatCode>
                <c:ptCount val="1"/>
                <c:pt idx="0">
                  <c:v>0.76</c:v>
                </c:pt>
              </c:numCache>
            </c:numRef>
          </c:val>
        </c:ser>
        <c:ser>
          <c:idx val="2"/>
          <c:order val="2"/>
          <c:spPr>
            <a:solidFill>
              <a:srgbClr val="C6E09D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C6E09D"/>
              </a:solidFill>
              <a:ln>
                <a:noFill/>
              </a:ln>
              <a:effectLst/>
            </c:spPr>
          </c:dPt>
          <c:val>
            <c:numRef>
              <c:f>'Résultats et commentaires'!$S$78</c:f>
              <c:numCache>
                <c:formatCode>0%</c:formatCode>
                <c:ptCount val="1"/>
                <c:pt idx="0">
                  <c:v>0.22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476071480"/>
        <c:axId val="476075792"/>
      </c:barChart>
      <c:catAx>
        <c:axId val="476071480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76075792"/>
        <c:crosses val="autoZero"/>
        <c:auto val="1"/>
        <c:lblAlgn val="ctr"/>
        <c:lblOffset val="100"/>
        <c:noMultiLvlLbl val="0"/>
      </c:catAx>
      <c:valAx>
        <c:axId val="476075792"/>
        <c:scaling>
          <c:orientation val="minMax"/>
          <c:max val="1"/>
          <c:min val="0"/>
        </c:scaling>
        <c:delete val="1"/>
        <c:axPos val="b"/>
        <c:numFmt formatCode="0%" sourceLinked="1"/>
        <c:majorTickMark val="out"/>
        <c:minorTickMark val="none"/>
        <c:tickLblPos val="nextTo"/>
        <c:crossAx val="476071480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bar"/>
        <c:grouping val="stacked"/>
        <c:varyColors val="0"/>
        <c:ser>
          <c:idx val="0"/>
          <c:order val="0"/>
          <c:spPr>
            <a:solidFill>
              <a:srgbClr val="C6E09D"/>
            </a:solidFill>
            <a:ln>
              <a:noFill/>
            </a:ln>
            <a:effectLst/>
          </c:spPr>
          <c:invertIfNegative val="0"/>
          <c:val>
            <c:numRef>
              <c:f>'Résultats et commentaires'!$Q$79</c:f>
              <c:numCache>
                <c:formatCode>0%</c:formatCode>
                <c:ptCount val="1"/>
                <c:pt idx="0">
                  <c:v>0.06</c:v>
                </c:pt>
              </c:numCache>
            </c:numRef>
          </c:val>
        </c:ser>
        <c:ser>
          <c:idx val="1"/>
          <c:order val="1"/>
          <c:spPr>
            <a:solidFill>
              <a:srgbClr val="84B238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horzOverflow="clip" vert="horz" wrap="square" lIns="38100" tIns="0" rIns="38100" bIns="0" anchor="ctr" anchorCtr="0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'Résultats et commentaires'!$R$79</c:f>
              <c:numCache>
                <c:formatCode>0%</c:formatCode>
                <c:ptCount val="1"/>
                <c:pt idx="0">
                  <c:v>0.65</c:v>
                </c:pt>
              </c:numCache>
            </c:numRef>
          </c:val>
        </c:ser>
        <c:ser>
          <c:idx val="2"/>
          <c:order val="2"/>
          <c:spPr>
            <a:solidFill>
              <a:srgbClr val="C6E09D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C6E09D"/>
              </a:solidFill>
              <a:ln>
                <a:noFill/>
              </a:ln>
              <a:effectLst/>
            </c:spPr>
          </c:dPt>
          <c:val>
            <c:numRef>
              <c:f>'Résultats et commentaires'!$S$79</c:f>
              <c:numCache>
                <c:formatCode>0%</c:formatCode>
                <c:ptCount val="1"/>
                <c:pt idx="0">
                  <c:v>0.28999999999999998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476076968"/>
        <c:axId val="476075400"/>
      </c:barChart>
      <c:catAx>
        <c:axId val="47607696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76075400"/>
        <c:crosses val="autoZero"/>
        <c:auto val="1"/>
        <c:lblAlgn val="ctr"/>
        <c:lblOffset val="100"/>
        <c:noMultiLvlLbl val="0"/>
      </c:catAx>
      <c:valAx>
        <c:axId val="476075400"/>
        <c:scaling>
          <c:orientation val="minMax"/>
          <c:max val="1"/>
          <c:min val="0"/>
        </c:scaling>
        <c:delete val="1"/>
        <c:axPos val="b"/>
        <c:numFmt formatCode="0%" sourceLinked="1"/>
        <c:majorTickMark val="out"/>
        <c:minorTickMark val="none"/>
        <c:tickLblPos val="nextTo"/>
        <c:crossAx val="476076968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accent3">
                <a:lumMod val="75000"/>
              </a:schemeClr>
            </a:solidFill>
            <a:ln>
              <a:solidFill>
                <a:schemeClr val="accent3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Bilan_élèves!$Q$147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solidFill>
              <a:schemeClr val="accent1">
                <a:lumMod val="60000"/>
                <a:lumOff val="40000"/>
              </a:schemeClr>
            </a:solidFill>
            <a:ln>
              <a:solidFill>
                <a:schemeClr val="accent1">
                  <a:lumMod val="60000"/>
                  <a:lumOff val="40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Bilan_élèves!$R$147</c:f>
              <c:numCache>
                <c:formatCode>0</c:formatCode>
                <c:ptCount val="1"/>
                <c:pt idx="0">
                  <c:v>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42389344"/>
        <c:axId val="442383856"/>
      </c:barChart>
      <c:catAx>
        <c:axId val="442389344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42383856"/>
        <c:crosses val="autoZero"/>
        <c:auto val="1"/>
        <c:lblAlgn val="ctr"/>
        <c:lblOffset val="100"/>
        <c:noMultiLvlLbl val="0"/>
      </c:catAx>
      <c:valAx>
        <c:axId val="442383856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4423893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bar"/>
        <c:grouping val="stacked"/>
        <c:varyColors val="0"/>
        <c:ser>
          <c:idx val="0"/>
          <c:order val="0"/>
          <c:spPr>
            <a:solidFill>
              <a:srgbClr val="C6E09D"/>
            </a:solidFill>
            <a:ln>
              <a:noFill/>
            </a:ln>
            <a:effectLst/>
          </c:spPr>
          <c:invertIfNegative val="0"/>
          <c:val>
            <c:numRef>
              <c:f>'Résultats et commentaires'!$Q$80</c:f>
              <c:numCache>
                <c:formatCode>0%</c:formatCode>
                <c:ptCount val="1"/>
                <c:pt idx="0">
                  <c:v>0.01</c:v>
                </c:pt>
              </c:numCache>
            </c:numRef>
          </c:val>
        </c:ser>
        <c:ser>
          <c:idx val="1"/>
          <c:order val="1"/>
          <c:spPr>
            <a:solidFill>
              <a:srgbClr val="84B238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horzOverflow="clip" vert="horz" wrap="square" lIns="38100" tIns="0" rIns="38100" bIns="0" anchor="ctr" anchorCtr="0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'Résultats et commentaires'!$R$80</c:f>
              <c:numCache>
                <c:formatCode>0%</c:formatCode>
                <c:ptCount val="1"/>
                <c:pt idx="0">
                  <c:v>0.41</c:v>
                </c:pt>
              </c:numCache>
            </c:numRef>
          </c:val>
        </c:ser>
        <c:ser>
          <c:idx val="2"/>
          <c:order val="2"/>
          <c:spPr>
            <a:solidFill>
              <a:srgbClr val="C6E09D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C6E09D"/>
              </a:solidFill>
              <a:ln>
                <a:noFill/>
              </a:ln>
              <a:effectLst/>
            </c:spPr>
          </c:dPt>
          <c:val>
            <c:numRef>
              <c:f>'Résultats et commentaires'!$S$80</c:f>
              <c:numCache>
                <c:formatCode>0%</c:formatCode>
                <c:ptCount val="1"/>
                <c:pt idx="0">
                  <c:v>0.57999999999999996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476075008"/>
        <c:axId val="476071872"/>
      </c:barChart>
      <c:catAx>
        <c:axId val="4760750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76071872"/>
        <c:crosses val="autoZero"/>
        <c:auto val="1"/>
        <c:lblAlgn val="ctr"/>
        <c:lblOffset val="100"/>
        <c:noMultiLvlLbl val="0"/>
      </c:catAx>
      <c:valAx>
        <c:axId val="476071872"/>
        <c:scaling>
          <c:orientation val="minMax"/>
          <c:max val="1"/>
          <c:min val="0"/>
        </c:scaling>
        <c:delete val="1"/>
        <c:axPos val="b"/>
        <c:numFmt formatCode="0%" sourceLinked="1"/>
        <c:majorTickMark val="out"/>
        <c:minorTickMark val="none"/>
        <c:tickLblPos val="nextTo"/>
        <c:crossAx val="476075008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bar"/>
        <c:grouping val="stacked"/>
        <c:varyColors val="0"/>
        <c:ser>
          <c:idx val="0"/>
          <c:order val="0"/>
          <c:spPr>
            <a:solidFill>
              <a:srgbClr val="C6E09D"/>
            </a:solidFill>
            <a:ln>
              <a:noFill/>
            </a:ln>
            <a:effectLst/>
          </c:spPr>
          <c:invertIfNegative val="0"/>
          <c:val>
            <c:numRef>
              <c:f>'Résultats et commentaires'!$Q$81</c:f>
              <c:numCache>
                <c:formatCode>0%</c:formatCode>
                <c:ptCount val="1"/>
                <c:pt idx="0">
                  <c:v>0.01</c:v>
                </c:pt>
              </c:numCache>
            </c:numRef>
          </c:val>
        </c:ser>
        <c:ser>
          <c:idx val="1"/>
          <c:order val="1"/>
          <c:spPr>
            <a:solidFill>
              <a:srgbClr val="84B238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horzOverflow="clip" vert="horz" wrap="square" lIns="38100" tIns="0" rIns="38100" bIns="0" anchor="ctr" anchorCtr="0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'Résultats et commentaires'!$R$81</c:f>
              <c:numCache>
                <c:formatCode>0%</c:formatCode>
                <c:ptCount val="1"/>
                <c:pt idx="0">
                  <c:v>0.63</c:v>
                </c:pt>
              </c:numCache>
            </c:numRef>
          </c:val>
        </c:ser>
        <c:ser>
          <c:idx val="2"/>
          <c:order val="2"/>
          <c:spPr>
            <a:solidFill>
              <a:srgbClr val="C6E09D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C6E09D"/>
              </a:solidFill>
              <a:ln>
                <a:noFill/>
              </a:ln>
              <a:effectLst/>
            </c:spPr>
          </c:dPt>
          <c:val>
            <c:numRef>
              <c:f>'Résultats et commentaires'!$S$81</c:f>
              <c:numCache>
                <c:formatCode>0%</c:formatCode>
                <c:ptCount val="1"/>
                <c:pt idx="0">
                  <c:v>0.36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476072656"/>
        <c:axId val="476076184"/>
      </c:barChart>
      <c:catAx>
        <c:axId val="476072656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76076184"/>
        <c:crosses val="autoZero"/>
        <c:auto val="1"/>
        <c:lblAlgn val="ctr"/>
        <c:lblOffset val="100"/>
        <c:noMultiLvlLbl val="0"/>
      </c:catAx>
      <c:valAx>
        <c:axId val="476076184"/>
        <c:scaling>
          <c:orientation val="minMax"/>
          <c:max val="1"/>
          <c:min val="0"/>
        </c:scaling>
        <c:delete val="1"/>
        <c:axPos val="b"/>
        <c:numFmt formatCode="0%" sourceLinked="1"/>
        <c:majorTickMark val="out"/>
        <c:minorTickMark val="none"/>
        <c:tickLblPos val="nextTo"/>
        <c:crossAx val="476072656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bar"/>
        <c:grouping val="stacked"/>
        <c:varyColors val="0"/>
        <c:ser>
          <c:idx val="0"/>
          <c:order val="0"/>
          <c:spPr>
            <a:solidFill>
              <a:srgbClr val="C6E09D"/>
            </a:solidFill>
            <a:ln>
              <a:noFill/>
            </a:ln>
            <a:effectLst/>
          </c:spPr>
          <c:invertIfNegative val="0"/>
          <c:val>
            <c:numRef>
              <c:f>'Résultats et commentaires'!$Q$82</c:f>
              <c:numCache>
                <c:formatCode>0%</c:formatCode>
                <c:ptCount val="1"/>
                <c:pt idx="0">
                  <c:v>0.09</c:v>
                </c:pt>
              </c:numCache>
            </c:numRef>
          </c:val>
        </c:ser>
        <c:ser>
          <c:idx val="1"/>
          <c:order val="1"/>
          <c:spPr>
            <a:solidFill>
              <a:srgbClr val="84B238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horzOverflow="clip" vert="horz" wrap="square" lIns="38100" tIns="0" rIns="38100" bIns="0" anchor="ctr" anchorCtr="0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'Résultats et commentaires'!$R$82</c:f>
              <c:numCache>
                <c:formatCode>0%</c:formatCode>
                <c:ptCount val="1"/>
                <c:pt idx="0">
                  <c:v>0.61</c:v>
                </c:pt>
              </c:numCache>
            </c:numRef>
          </c:val>
        </c:ser>
        <c:ser>
          <c:idx val="2"/>
          <c:order val="2"/>
          <c:spPr>
            <a:solidFill>
              <a:srgbClr val="C6E09D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C6E09D"/>
              </a:solidFill>
              <a:ln>
                <a:noFill/>
              </a:ln>
              <a:effectLst/>
            </c:spPr>
          </c:dPt>
          <c:val>
            <c:numRef>
              <c:f>'Résultats et commentaires'!$S$82</c:f>
              <c:numCache>
                <c:formatCode>0%</c:formatCode>
                <c:ptCount val="1"/>
                <c:pt idx="0">
                  <c:v>0.3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476070696"/>
        <c:axId val="476073832"/>
      </c:barChart>
      <c:catAx>
        <c:axId val="476070696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76073832"/>
        <c:crosses val="autoZero"/>
        <c:auto val="1"/>
        <c:lblAlgn val="ctr"/>
        <c:lblOffset val="100"/>
        <c:noMultiLvlLbl val="0"/>
      </c:catAx>
      <c:valAx>
        <c:axId val="476073832"/>
        <c:scaling>
          <c:orientation val="minMax"/>
          <c:max val="1"/>
          <c:min val="0"/>
        </c:scaling>
        <c:delete val="1"/>
        <c:axPos val="b"/>
        <c:numFmt formatCode="0%" sourceLinked="1"/>
        <c:majorTickMark val="out"/>
        <c:minorTickMark val="none"/>
        <c:tickLblPos val="nextTo"/>
        <c:crossAx val="476070696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bar"/>
        <c:grouping val="stacked"/>
        <c:varyColors val="0"/>
        <c:ser>
          <c:idx val="0"/>
          <c:order val="0"/>
          <c:spPr>
            <a:solidFill>
              <a:srgbClr val="C6E09D"/>
            </a:solidFill>
            <a:ln>
              <a:noFill/>
            </a:ln>
            <a:effectLst/>
          </c:spPr>
          <c:invertIfNegative val="0"/>
          <c:val>
            <c:numRef>
              <c:f>'Résultats et commentaires'!$Q$83</c:f>
              <c:numCache>
                <c:formatCode>0%</c:formatCode>
                <c:ptCount val="1"/>
                <c:pt idx="0">
                  <c:v>0.28999999999999998</c:v>
                </c:pt>
              </c:numCache>
            </c:numRef>
          </c:val>
        </c:ser>
        <c:ser>
          <c:idx val="1"/>
          <c:order val="1"/>
          <c:spPr>
            <a:solidFill>
              <a:srgbClr val="84B238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horzOverflow="clip" vert="horz" wrap="square" lIns="38100" tIns="0" rIns="38100" bIns="0" anchor="ctr" anchorCtr="0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'Résultats et commentaires'!$R$83</c:f>
              <c:numCache>
                <c:formatCode>0%</c:formatCode>
                <c:ptCount val="1"/>
                <c:pt idx="0">
                  <c:v>0.67</c:v>
                </c:pt>
              </c:numCache>
            </c:numRef>
          </c:val>
        </c:ser>
        <c:ser>
          <c:idx val="2"/>
          <c:order val="2"/>
          <c:spPr>
            <a:solidFill>
              <a:srgbClr val="C6E09D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C6E09D"/>
              </a:solidFill>
              <a:ln>
                <a:noFill/>
              </a:ln>
              <a:effectLst/>
            </c:spPr>
          </c:dPt>
          <c:val>
            <c:numRef>
              <c:f>'Résultats et commentaires'!$S$83</c:f>
              <c:numCache>
                <c:formatCode>0%</c:formatCode>
                <c:ptCount val="1"/>
                <c:pt idx="0">
                  <c:v>0.04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476067560"/>
        <c:axId val="476067952"/>
      </c:barChart>
      <c:catAx>
        <c:axId val="476067560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76067952"/>
        <c:crosses val="autoZero"/>
        <c:auto val="1"/>
        <c:lblAlgn val="ctr"/>
        <c:lblOffset val="100"/>
        <c:noMultiLvlLbl val="0"/>
      </c:catAx>
      <c:valAx>
        <c:axId val="476067952"/>
        <c:scaling>
          <c:orientation val="minMax"/>
          <c:max val="1"/>
          <c:min val="0"/>
        </c:scaling>
        <c:delete val="1"/>
        <c:axPos val="b"/>
        <c:numFmt formatCode="0%" sourceLinked="1"/>
        <c:majorTickMark val="out"/>
        <c:minorTickMark val="none"/>
        <c:tickLblPos val="nextTo"/>
        <c:crossAx val="476067560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bar"/>
        <c:grouping val="stacked"/>
        <c:varyColors val="0"/>
        <c:ser>
          <c:idx val="0"/>
          <c:order val="0"/>
          <c:spPr>
            <a:solidFill>
              <a:srgbClr val="C6E09D"/>
            </a:solidFill>
            <a:ln>
              <a:noFill/>
            </a:ln>
            <a:effectLst/>
          </c:spPr>
          <c:invertIfNegative val="0"/>
          <c:val>
            <c:numRef>
              <c:f>'Résultats et commentaires'!$Q$84</c:f>
              <c:numCache>
                <c:formatCode>0%</c:formatCode>
                <c:ptCount val="1"/>
                <c:pt idx="0">
                  <c:v>0.1</c:v>
                </c:pt>
              </c:numCache>
            </c:numRef>
          </c:val>
        </c:ser>
        <c:ser>
          <c:idx val="1"/>
          <c:order val="1"/>
          <c:spPr>
            <a:solidFill>
              <a:srgbClr val="84B238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horzOverflow="clip" vert="horz" wrap="square" lIns="38100" tIns="0" rIns="38100" bIns="0" anchor="ctr" anchorCtr="0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'Résultats et commentaires'!$R$84</c:f>
              <c:numCache>
                <c:formatCode>0%</c:formatCode>
                <c:ptCount val="1"/>
                <c:pt idx="0">
                  <c:v>0.63</c:v>
                </c:pt>
              </c:numCache>
            </c:numRef>
          </c:val>
        </c:ser>
        <c:ser>
          <c:idx val="2"/>
          <c:order val="2"/>
          <c:spPr>
            <a:solidFill>
              <a:srgbClr val="C6E09D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C6E09D"/>
              </a:solidFill>
              <a:ln>
                <a:noFill/>
              </a:ln>
              <a:effectLst/>
            </c:spPr>
          </c:dPt>
          <c:val>
            <c:numRef>
              <c:f>'Résultats et commentaires'!$S$84</c:f>
              <c:numCache>
                <c:formatCode>0%</c:formatCode>
                <c:ptCount val="1"/>
                <c:pt idx="0">
                  <c:v>0.27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476069520"/>
        <c:axId val="476072264"/>
      </c:barChart>
      <c:catAx>
        <c:axId val="476069520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76072264"/>
        <c:crosses val="autoZero"/>
        <c:auto val="1"/>
        <c:lblAlgn val="ctr"/>
        <c:lblOffset val="100"/>
        <c:noMultiLvlLbl val="0"/>
      </c:catAx>
      <c:valAx>
        <c:axId val="476072264"/>
        <c:scaling>
          <c:orientation val="minMax"/>
          <c:max val="1"/>
          <c:min val="0"/>
        </c:scaling>
        <c:delete val="1"/>
        <c:axPos val="b"/>
        <c:numFmt formatCode="0%" sourceLinked="1"/>
        <c:majorTickMark val="out"/>
        <c:minorTickMark val="none"/>
        <c:tickLblPos val="nextTo"/>
        <c:crossAx val="476069520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bar"/>
        <c:grouping val="stacked"/>
        <c:varyColors val="0"/>
        <c:ser>
          <c:idx val="0"/>
          <c:order val="0"/>
          <c:spPr>
            <a:solidFill>
              <a:srgbClr val="C6E09D"/>
            </a:solidFill>
            <a:ln>
              <a:noFill/>
            </a:ln>
            <a:effectLst/>
          </c:spPr>
          <c:invertIfNegative val="0"/>
          <c:val>
            <c:numRef>
              <c:f>'Résultats et commentaires'!$Q$85</c:f>
              <c:numCache>
                <c:formatCode>0%</c:formatCode>
                <c:ptCount val="1"/>
                <c:pt idx="0">
                  <c:v>0.17</c:v>
                </c:pt>
              </c:numCache>
            </c:numRef>
          </c:val>
        </c:ser>
        <c:ser>
          <c:idx val="1"/>
          <c:order val="1"/>
          <c:spPr>
            <a:solidFill>
              <a:srgbClr val="84B238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horzOverflow="clip" vert="horz" wrap="square" lIns="38100" tIns="0" rIns="38100" bIns="0" anchor="ctr" anchorCtr="0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'Résultats et commentaires'!$R$85</c:f>
              <c:numCache>
                <c:formatCode>0%</c:formatCode>
                <c:ptCount val="1"/>
                <c:pt idx="0">
                  <c:v>0.71</c:v>
                </c:pt>
              </c:numCache>
            </c:numRef>
          </c:val>
        </c:ser>
        <c:ser>
          <c:idx val="2"/>
          <c:order val="2"/>
          <c:spPr>
            <a:solidFill>
              <a:srgbClr val="C6E09D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C6E09D"/>
              </a:solidFill>
              <a:ln>
                <a:noFill/>
              </a:ln>
              <a:effectLst/>
            </c:spPr>
          </c:dPt>
          <c:val>
            <c:numRef>
              <c:f>'Résultats et commentaires'!$S$85</c:f>
              <c:numCache>
                <c:formatCode>0%</c:formatCode>
                <c:ptCount val="1"/>
                <c:pt idx="0">
                  <c:v>0.12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476079320"/>
        <c:axId val="476071088"/>
      </c:barChart>
      <c:catAx>
        <c:axId val="476079320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76071088"/>
        <c:crosses val="autoZero"/>
        <c:auto val="1"/>
        <c:lblAlgn val="ctr"/>
        <c:lblOffset val="100"/>
        <c:noMultiLvlLbl val="0"/>
      </c:catAx>
      <c:valAx>
        <c:axId val="476071088"/>
        <c:scaling>
          <c:orientation val="minMax"/>
          <c:max val="1"/>
          <c:min val="0"/>
        </c:scaling>
        <c:delete val="1"/>
        <c:axPos val="b"/>
        <c:numFmt formatCode="0%" sourceLinked="1"/>
        <c:majorTickMark val="out"/>
        <c:minorTickMark val="none"/>
        <c:tickLblPos val="nextTo"/>
        <c:crossAx val="476079320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bar"/>
        <c:grouping val="stacked"/>
        <c:varyColors val="0"/>
        <c:ser>
          <c:idx val="0"/>
          <c:order val="0"/>
          <c:spPr>
            <a:solidFill>
              <a:srgbClr val="C6E09D"/>
            </a:solidFill>
            <a:ln>
              <a:noFill/>
            </a:ln>
            <a:effectLst/>
          </c:spPr>
          <c:invertIfNegative val="0"/>
          <c:val>
            <c:numRef>
              <c:f>'Résultats et commentaires'!$Q$86</c:f>
              <c:numCache>
                <c:formatCode>0%</c:formatCode>
                <c:ptCount val="1"/>
                <c:pt idx="0">
                  <c:v>0.12</c:v>
                </c:pt>
              </c:numCache>
            </c:numRef>
          </c:val>
        </c:ser>
        <c:ser>
          <c:idx val="1"/>
          <c:order val="1"/>
          <c:spPr>
            <a:solidFill>
              <a:srgbClr val="84B238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horzOverflow="clip" vert="horz" wrap="square" lIns="38100" tIns="0" rIns="38100" bIns="0" anchor="ctr" anchorCtr="0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'Résultats et commentaires'!$R$86</c:f>
              <c:numCache>
                <c:formatCode>0%</c:formatCode>
                <c:ptCount val="1"/>
                <c:pt idx="0">
                  <c:v>0.79</c:v>
                </c:pt>
              </c:numCache>
            </c:numRef>
          </c:val>
        </c:ser>
        <c:ser>
          <c:idx val="2"/>
          <c:order val="2"/>
          <c:spPr>
            <a:solidFill>
              <a:srgbClr val="C6E09D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C6E09D"/>
              </a:solidFill>
              <a:ln>
                <a:noFill/>
              </a:ln>
              <a:effectLst/>
            </c:spPr>
          </c:dPt>
          <c:val>
            <c:numRef>
              <c:f>'Résultats et commentaires'!$S$86</c:f>
              <c:numCache>
                <c:formatCode>0%</c:formatCode>
                <c:ptCount val="1"/>
                <c:pt idx="0">
                  <c:v>0.09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476073440"/>
        <c:axId val="476074224"/>
      </c:barChart>
      <c:catAx>
        <c:axId val="476073440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76074224"/>
        <c:crosses val="autoZero"/>
        <c:auto val="1"/>
        <c:lblAlgn val="ctr"/>
        <c:lblOffset val="100"/>
        <c:noMultiLvlLbl val="0"/>
      </c:catAx>
      <c:valAx>
        <c:axId val="476074224"/>
        <c:scaling>
          <c:orientation val="minMax"/>
          <c:max val="1"/>
          <c:min val="0"/>
        </c:scaling>
        <c:delete val="1"/>
        <c:axPos val="b"/>
        <c:numFmt formatCode="0%" sourceLinked="1"/>
        <c:majorTickMark val="out"/>
        <c:minorTickMark val="none"/>
        <c:tickLblPos val="nextTo"/>
        <c:crossAx val="476073440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bar"/>
        <c:grouping val="stacked"/>
        <c:varyColors val="0"/>
        <c:ser>
          <c:idx val="0"/>
          <c:order val="0"/>
          <c:spPr>
            <a:solidFill>
              <a:srgbClr val="C6E09D"/>
            </a:solidFill>
            <a:ln>
              <a:noFill/>
            </a:ln>
            <a:effectLst/>
          </c:spPr>
          <c:invertIfNegative val="0"/>
          <c:val>
            <c:numRef>
              <c:f>'Résultats et commentaires'!$Q$87</c:f>
              <c:numCache>
                <c:formatCode>0%</c:formatCode>
                <c:ptCount val="1"/>
                <c:pt idx="0">
                  <c:v>0.11</c:v>
                </c:pt>
              </c:numCache>
            </c:numRef>
          </c:val>
        </c:ser>
        <c:ser>
          <c:idx val="1"/>
          <c:order val="1"/>
          <c:spPr>
            <a:solidFill>
              <a:srgbClr val="84B238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horzOverflow="clip" vert="horz" wrap="square" lIns="38100" tIns="0" rIns="38100" bIns="0" anchor="ctr" anchorCtr="0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'Résultats et commentaires'!$R$87</c:f>
              <c:numCache>
                <c:formatCode>0%</c:formatCode>
                <c:ptCount val="1"/>
                <c:pt idx="0">
                  <c:v>0.76</c:v>
                </c:pt>
              </c:numCache>
            </c:numRef>
          </c:val>
        </c:ser>
        <c:ser>
          <c:idx val="2"/>
          <c:order val="2"/>
          <c:spPr>
            <a:solidFill>
              <a:srgbClr val="C6E09D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C6E09D"/>
              </a:solidFill>
              <a:ln>
                <a:noFill/>
              </a:ln>
              <a:effectLst/>
            </c:spPr>
          </c:dPt>
          <c:val>
            <c:numRef>
              <c:f>'Résultats et commentaires'!$S$87</c:f>
              <c:numCache>
                <c:formatCode>0%</c:formatCode>
                <c:ptCount val="1"/>
                <c:pt idx="0">
                  <c:v>0.13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476091864"/>
        <c:axId val="476084416"/>
      </c:barChart>
      <c:catAx>
        <c:axId val="476091864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76084416"/>
        <c:crosses val="autoZero"/>
        <c:auto val="1"/>
        <c:lblAlgn val="ctr"/>
        <c:lblOffset val="100"/>
        <c:noMultiLvlLbl val="0"/>
      </c:catAx>
      <c:valAx>
        <c:axId val="476084416"/>
        <c:scaling>
          <c:orientation val="minMax"/>
          <c:max val="1"/>
          <c:min val="0"/>
        </c:scaling>
        <c:delete val="1"/>
        <c:axPos val="b"/>
        <c:numFmt formatCode="0%" sourceLinked="1"/>
        <c:majorTickMark val="out"/>
        <c:minorTickMark val="none"/>
        <c:tickLblPos val="nextTo"/>
        <c:crossAx val="476091864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bar"/>
        <c:grouping val="stacked"/>
        <c:varyColors val="0"/>
        <c:ser>
          <c:idx val="0"/>
          <c:order val="0"/>
          <c:spPr>
            <a:solidFill>
              <a:srgbClr val="C6E09D"/>
            </a:solidFill>
            <a:ln>
              <a:noFill/>
            </a:ln>
            <a:effectLst/>
          </c:spPr>
          <c:invertIfNegative val="0"/>
          <c:val>
            <c:numRef>
              <c:f>'Résultats et commentaires'!$Q$88</c:f>
              <c:numCache>
                <c:formatCode>0%</c:formatCode>
                <c:ptCount val="1"/>
                <c:pt idx="0">
                  <c:v>0.08</c:v>
                </c:pt>
              </c:numCache>
            </c:numRef>
          </c:val>
        </c:ser>
        <c:ser>
          <c:idx val="1"/>
          <c:order val="1"/>
          <c:spPr>
            <a:solidFill>
              <a:srgbClr val="84B238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horzOverflow="clip" vert="horz" wrap="square" lIns="38100" tIns="0" rIns="38100" bIns="0" anchor="ctr" anchorCtr="0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'Résultats et commentaires'!$R$88</c:f>
              <c:numCache>
                <c:formatCode>0%</c:formatCode>
                <c:ptCount val="1"/>
                <c:pt idx="0">
                  <c:v>0.79</c:v>
                </c:pt>
              </c:numCache>
            </c:numRef>
          </c:val>
        </c:ser>
        <c:ser>
          <c:idx val="2"/>
          <c:order val="2"/>
          <c:spPr>
            <a:solidFill>
              <a:srgbClr val="C6E09D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C6E09D"/>
              </a:solidFill>
              <a:ln>
                <a:noFill/>
              </a:ln>
              <a:effectLst/>
            </c:spPr>
          </c:dPt>
          <c:val>
            <c:numRef>
              <c:f>'Résultats et commentaires'!$S$88</c:f>
              <c:numCache>
                <c:formatCode>0%</c:formatCode>
                <c:ptCount val="1"/>
                <c:pt idx="0">
                  <c:v>0.13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476090296"/>
        <c:axId val="476086376"/>
      </c:barChart>
      <c:catAx>
        <c:axId val="476090296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76086376"/>
        <c:crosses val="autoZero"/>
        <c:auto val="1"/>
        <c:lblAlgn val="ctr"/>
        <c:lblOffset val="100"/>
        <c:noMultiLvlLbl val="0"/>
      </c:catAx>
      <c:valAx>
        <c:axId val="476086376"/>
        <c:scaling>
          <c:orientation val="minMax"/>
          <c:max val="1"/>
          <c:min val="0"/>
        </c:scaling>
        <c:delete val="1"/>
        <c:axPos val="b"/>
        <c:numFmt formatCode="0%" sourceLinked="1"/>
        <c:majorTickMark val="out"/>
        <c:minorTickMark val="none"/>
        <c:tickLblPos val="nextTo"/>
        <c:crossAx val="476090296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bar"/>
        <c:grouping val="stacked"/>
        <c:varyColors val="0"/>
        <c:ser>
          <c:idx val="0"/>
          <c:order val="0"/>
          <c:spPr>
            <a:solidFill>
              <a:srgbClr val="C6E09D"/>
            </a:solidFill>
            <a:ln>
              <a:noFill/>
            </a:ln>
            <a:effectLst/>
          </c:spPr>
          <c:invertIfNegative val="0"/>
          <c:val>
            <c:numRef>
              <c:f>'Résultats et commentaires'!$Q$89</c:f>
              <c:numCache>
                <c:formatCode>0%</c:formatCode>
                <c:ptCount val="1"/>
                <c:pt idx="0">
                  <c:v>7.0000000000000007E-2</c:v>
                </c:pt>
              </c:numCache>
            </c:numRef>
          </c:val>
        </c:ser>
        <c:ser>
          <c:idx val="1"/>
          <c:order val="1"/>
          <c:spPr>
            <a:solidFill>
              <a:srgbClr val="84B238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horzOverflow="clip" vert="horz" wrap="square" lIns="38100" tIns="0" rIns="38100" bIns="0" anchor="ctr" anchorCtr="0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'Résultats et commentaires'!$R$89</c:f>
              <c:numCache>
                <c:formatCode>0%</c:formatCode>
                <c:ptCount val="1"/>
                <c:pt idx="0">
                  <c:v>0.5</c:v>
                </c:pt>
              </c:numCache>
            </c:numRef>
          </c:val>
        </c:ser>
        <c:ser>
          <c:idx val="2"/>
          <c:order val="2"/>
          <c:spPr>
            <a:solidFill>
              <a:srgbClr val="C6E09D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C6E09D"/>
              </a:solidFill>
              <a:ln>
                <a:noFill/>
              </a:ln>
              <a:effectLst/>
            </c:spPr>
          </c:dPt>
          <c:val>
            <c:numRef>
              <c:f>'Résultats et commentaires'!$S$89</c:f>
              <c:numCache>
                <c:formatCode>0%</c:formatCode>
                <c:ptCount val="1"/>
                <c:pt idx="0">
                  <c:v>0.43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476082456"/>
        <c:axId val="476087160"/>
      </c:barChart>
      <c:catAx>
        <c:axId val="476082456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76087160"/>
        <c:crosses val="autoZero"/>
        <c:auto val="1"/>
        <c:lblAlgn val="ctr"/>
        <c:lblOffset val="100"/>
        <c:noMultiLvlLbl val="0"/>
      </c:catAx>
      <c:valAx>
        <c:axId val="476087160"/>
        <c:scaling>
          <c:orientation val="minMax"/>
          <c:max val="1"/>
          <c:min val="0"/>
        </c:scaling>
        <c:delete val="1"/>
        <c:axPos val="b"/>
        <c:numFmt formatCode="0%" sourceLinked="1"/>
        <c:majorTickMark val="out"/>
        <c:minorTickMark val="none"/>
        <c:tickLblPos val="nextTo"/>
        <c:crossAx val="476082456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tx1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Bilan_élèves!$T$153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Bilan_élèves!$U$153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42384248"/>
        <c:axId val="442380328"/>
      </c:barChart>
      <c:catAx>
        <c:axId val="44238424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42380328"/>
        <c:crosses val="autoZero"/>
        <c:auto val="1"/>
        <c:lblAlgn val="ctr"/>
        <c:lblOffset val="100"/>
        <c:noMultiLvlLbl val="0"/>
      </c:catAx>
      <c:valAx>
        <c:axId val="442380328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4423842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bar"/>
        <c:grouping val="stacked"/>
        <c:varyColors val="0"/>
        <c:ser>
          <c:idx val="0"/>
          <c:order val="0"/>
          <c:spPr>
            <a:solidFill>
              <a:srgbClr val="C6E09D"/>
            </a:solidFill>
            <a:ln>
              <a:noFill/>
            </a:ln>
            <a:effectLst/>
          </c:spPr>
          <c:invertIfNegative val="0"/>
          <c:val>
            <c:numRef>
              <c:f>'Résultats et commentaires'!$Q$91</c:f>
              <c:numCache>
                <c:formatCode>0%</c:formatCode>
                <c:ptCount val="1"/>
                <c:pt idx="0">
                  <c:v>0.35</c:v>
                </c:pt>
              </c:numCache>
            </c:numRef>
          </c:val>
        </c:ser>
        <c:ser>
          <c:idx val="1"/>
          <c:order val="1"/>
          <c:spPr>
            <a:solidFill>
              <a:srgbClr val="84B238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horzOverflow="clip" vert="horz" wrap="square" lIns="38100" tIns="0" rIns="38100" bIns="0" anchor="ctr" anchorCtr="0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'Résultats et commentaires'!$R$91</c:f>
              <c:numCache>
                <c:formatCode>0%</c:formatCode>
                <c:ptCount val="1"/>
                <c:pt idx="0">
                  <c:v>0.62</c:v>
                </c:pt>
              </c:numCache>
            </c:numRef>
          </c:val>
        </c:ser>
        <c:ser>
          <c:idx val="2"/>
          <c:order val="2"/>
          <c:spPr>
            <a:solidFill>
              <a:srgbClr val="C6E09D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C6E09D"/>
              </a:solidFill>
              <a:ln>
                <a:noFill/>
              </a:ln>
              <a:effectLst/>
            </c:spPr>
          </c:dPt>
          <c:val>
            <c:numRef>
              <c:f>'Résultats et commentaires'!$S$91</c:f>
              <c:numCache>
                <c:formatCode>0%</c:formatCode>
                <c:ptCount val="1"/>
                <c:pt idx="0">
                  <c:v>0.03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476085592"/>
        <c:axId val="476088728"/>
      </c:barChart>
      <c:catAx>
        <c:axId val="476085592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76088728"/>
        <c:crosses val="autoZero"/>
        <c:auto val="1"/>
        <c:lblAlgn val="ctr"/>
        <c:lblOffset val="100"/>
        <c:noMultiLvlLbl val="0"/>
      </c:catAx>
      <c:valAx>
        <c:axId val="476088728"/>
        <c:scaling>
          <c:orientation val="minMax"/>
          <c:max val="1"/>
          <c:min val="0"/>
        </c:scaling>
        <c:delete val="1"/>
        <c:axPos val="b"/>
        <c:numFmt formatCode="0%" sourceLinked="1"/>
        <c:majorTickMark val="out"/>
        <c:minorTickMark val="none"/>
        <c:tickLblPos val="nextTo"/>
        <c:crossAx val="476085592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bar"/>
        <c:grouping val="stacked"/>
        <c:varyColors val="0"/>
        <c:ser>
          <c:idx val="0"/>
          <c:order val="0"/>
          <c:spPr>
            <a:solidFill>
              <a:srgbClr val="C6E09D"/>
            </a:solidFill>
            <a:ln>
              <a:noFill/>
            </a:ln>
            <a:effectLst/>
          </c:spPr>
          <c:invertIfNegative val="0"/>
          <c:val>
            <c:numRef>
              <c:f>'Résultats et commentaires'!$Q$92</c:f>
              <c:numCache>
                <c:formatCode>0%</c:formatCode>
                <c:ptCount val="1"/>
                <c:pt idx="0">
                  <c:v>0.2</c:v>
                </c:pt>
              </c:numCache>
            </c:numRef>
          </c:val>
        </c:ser>
        <c:ser>
          <c:idx val="1"/>
          <c:order val="1"/>
          <c:spPr>
            <a:solidFill>
              <a:srgbClr val="84B238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horzOverflow="clip" vert="horz" wrap="square" lIns="38100" tIns="0" rIns="38100" bIns="0" anchor="ctr" anchorCtr="0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'Résultats et commentaires'!$R$92</c:f>
              <c:numCache>
                <c:formatCode>0%</c:formatCode>
                <c:ptCount val="1"/>
                <c:pt idx="0">
                  <c:v>0.75</c:v>
                </c:pt>
              </c:numCache>
            </c:numRef>
          </c:val>
        </c:ser>
        <c:ser>
          <c:idx val="2"/>
          <c:order val="2"/>
          <c:spPr>
            <a:solidFill>
              <a:srgbClr val="C6E09D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C6E09D"/>
              </a:solidFill>
              <a:ln>
                <a:noFill/>
              </a:ln>
              <a:effectLst/>
            </c:spPr>
          </c:dPt>
          <c:val>
            <c:numRef>
              <c:f>'Résultats et commentaires'!$S$92</c:f>
              <c:numCache>
                <c:formatCode>0%</c:formatCode>
                <c:ptCount val="1"/>
                <c:pt idx="0">
                  <c:v>0.05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476087552"/>
        <c:axId val="476085200"/>
      </c:barChart>
      <c:catAx>
        <c:axId val="476087552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76085200"/>
        <c:crosses val="autoZero"/>
        <c:auto val="1"/>
        <c:lblAlgn val="ctr"/>
        <c:lblOffset val="100"/>
        <c:noMultiLvlLbl val="0"/>
      </c:catAx>
      <c:valAx>
        <c:axId val="476085200"/>
        <c:scaling>
          <c:orientation val="minMax"/>
          <c:max val="1"/>
          <c:min val="0"/>
        </c:scaling>
        <c:delete val="1"/>
        <c:axPos val="b"/>
        <c:numFmt formatCode="0%" sourceLinked="1"/>
        <c:majorTickMark val="out"/>
        <c:minorTickMark val="none"/>
        <c:tickLblPos val="nextTo"/>
        <c:crossAx val="476087552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bar"/>
        <c:grouping val="stacked"/>
        <c:varyColors val="0"/>
        <c:ser>
          <c:idx val="0"/>
          <c:order val="0"/>
          <c:spPr>
            <a:solidFill>
              <a:srgbClr val="C6E09D"/>
            </a:solidFill>
            <a:ln>
              <a:noFill/>
            </a:ln>
            <a:effectLst/>
          </c:spPr>
          <c:invertIfNegative val="0"/>
          <c:val>
            <c:numRef>
              <c:f>'Résultats et commentaires'!$Q$93</c:f>
              <c:numCache>
                <c:formatCode>0%</c:formatCode>
                <c:ptCount val="1"/>
                <c:pt idx="0">
                  <c:v>0.05</c:v>
                </c:pt>
              </c:numCache>
            </c:numRef>
          </c:val>
        </c:ser>
        <c:ser>
          <c:idx val="1"/>
          <c:order val="1"/>
          <c:spPr>
            <a:solidFill>
              <a:srgbClr val="84B238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horzOverflow="clip" vert="horz" wrap="square" lIns="38100" tIns="0" rIns="38100" bIns="0" anchor="ctr" anchorCtr="0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'Résultats et commentaires'!$R$93</c:f>
              <c:numCache>
                <c:formatCode>0%</c:formatCode>
                <c:ptCount val="1"/>
                <c:pt idx="0">
                  <c:v>0.88</c:v>
                </c:pt>
              </c:numCache>
            </c:numRef>
          </c:val>
        </c:ser>
        <c:ser>
          <c:idx val="2"/>
          <c:order val="2"/>
          <c:spPr>
            <a:solidFill>
              <a:srgbClr val="C6E09D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C6E09D"/>
              </a:solidFill>
              <a:ln>
                <a:noFill/>
              </a:ln>
              <a:effectLst/>
            </c:spPr>
          </c:dPt>
          <c:val>
            <c:numRef>
              <c:f>'Résultats et commentaires'!$S$93</c:f>
              <c:numCache>
                <c:formatCode>0%</c:formatCode>
                <c:ptCount val="1"/>
                <c:pt idx="0">
                  <c:v>7.0000000000000007E-2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476084024"/>
        <c:axId val="476088336"/>
      </c:barChart>
      <c:catAx>
        <c:axId val="476084024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76088336"/>
        <c:crosses val="autoZero"/>
        <c:auto val="1"/>
        <c:lblAlgn val="ctr"/>
        <c:lblOffset val="100"/>
        <c:noMultiLvlLbl val="0"/>
      </c:catAx>
      <c:valAx>
        <c:axId val="476088336"/>
        <c:scaling>
          <c:orientation val="minMax"/>
          <c:max val="1"/>
          <c:min val="0"/>
        </c:scaling>
        <c:delete val="1"/>
        <c:axPos val="b"/>
        <c:numFmt formatCode="0%" sourceLinked="1"/>
        <c:majorTickMark val="out"/>
        <c:minorTickMark val="none"/>
        <c:tickLblPos val="nextTo"/>
        <c:crossAx val="476084024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bar"/>
        <c:grouping val="stacked"/>
        <c:varyColors val="0"/>
        <c:ser>
          <c:idx val="0"/>
          <c:order val="0"/>
          <c:spPr>
            <a:solidFill>
              <a:srgbClr val="C6E09D"/>
            </a:solidFill>
            <a:ln>
              <a:noFill/>
            </a:ln>
            <a:effectLst/>
          </c:spPr>
          <c:invertIfNegative val="0"/>
          <c:val>
            <c:numRef>
              <c:f>'Résultats et commentaires'!$Q$94</c:f>
              <c:numCache>
                <c:formatCode>0%</c:formatCode>
                <c:ptCount val="1"/>
                <c:pt idx="0">
                  <c:v>0.06</c:v>
                </c:pt>
              </c:numCache>
            </c:numRef>
          </c:val>
        </c:ser>
        <c:ser>
          <c:idx val="1"/>
          <c:order val="1"/>
          <c:spPr>
            <a:solidFill>
              <a:srgbClr val="84B238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horzOverflow="clip" vert="horz" wrap="square" lIns="38100" tIns="0" rIns="38100" bIns="0" anchor="ctr" anchorCtr="0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'Résultats et commentaires'!$R$94</c:f>
              <c:numCache>
                <c:formatCode>0%</c:formatCode>
                <c:ptCount val="1"/>
                <c:pt idx="0">
                  <c:v>0.88</c:v>
                </c:pt>
              </c:numCache>
            </c:numRef>
          </c:val>
        </c:ser>
        <c:ser>
          <c:idx val="2"/>
          <c:order val="2"/>
          <c:spPr>
            <a:solidFill>
              <a:srgbClr val="C6E09D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C6E09D"/>
              </a:solidFill>
              <a:ln>
                <a:noFill/>
              </a:ln>
              <a:effectLst/>
            </c:spPr>
          </c:dPt>
          <c:val>
            <c:numRef>
              <c:f>'Résultats et commentaires'!$S$94</c:f>
              <c:numCache>
                <c:formatCode>0%</c:formatCode>
                <c:ptCount val="1"/>
                <c:pt idx="0">
                  <c:v>0.06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476089120"/>
        <c:axId val="476080496"/>
      </c:barChart>
      <c:catAx>
        <c:axId val="476089120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76080496"/>
        <c:crosses val="autoZero"/>
        <c:auto val="1"/>
        <c:lblAlgn val="ctr"/>
        <c:lblOffset val="100"/>
        <c:noMultiLvlLbl val="0"/>
      </c:catAx>
      <c:valAx>
        <c:axId val="476080496"/>
        <c:scaling>
          <c:orientation val="minMax"/>
          <c:max val="1"/>
          <c:min val="0"/>
        </c:scaling>
        <c:delete val="1"/>
        <c:axPos val="b"/>
        <c:numFmt formatCode="0%" sourceLinked="1"/>
        <c:majorTickMark val="out"/>
        <c:minorTickMark val="none"/>
        <c:tickLblPos val="nextTo"/>
        <c:crossAx val="476089120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bar"/>
        <c:grouping val="stacked"/>
        <c:varyColors val="0"/>
        <c:ser>
          <c:idx val="0"/>
          <c:order val="0"/>
          <c:spPr>
            <a:solidFill>
              <a:srgbClr val="C6E09D"/>
            </a:solidFill>
            <a:ln>
              <a:noFill/>
            </a:ln>
            <a:effectLst/>
          </c:spPr>
          <c:invertIfNegative val="0"/>
          <c:val>
            <c:numRef>
              <c:f>'Résultats et commentaires'!$Q$95</c:f>
              <c:numCache>
                <c:formatCode>0%</c:formatCode>
                <c:ptCount val="1"/>
                <c:pt idx="0">
                  <c:v>0.01</c:v>
                </c:pt>
              </c:numCache>
            </c:numRef>
          </c:val>
        </c:ser>
        <c:ser>
          <c:idx val="1"/>
          <c:order val="1"/>
          <c:spPr>
            <a:solidFill>
              <a:srgbClr val="84B238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horzOverflow="clip" vert="horz" wrap="square" lIns="38100" tIns="0" rIns="38100" bIns="0" anchor="ctr" anchorCtr="0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'Résultats et commentaires'!$R$95</c:f>
              <c:numCache>
                <c:formatCode>0%</c:formatCode>
                <c:ptCount val="1"/>
                <c:pt idx="0">
                  <c:v>0.78</c:v>
                </c:pt>
              </c:numCache>
            </c:numRef>
          </c:val>
        </c:ser>
        <c:ser>
          <c:idx val="2"/>
          <c:order val="2"/>
          <c:spPr>
            <a:solidFill>
              <a:srgbClr val="C6E09D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C6E09D"/>
              </a:solidFill>
              <a:ln>
                <a:noFill/>
              </a:ln>
              <a:effectLst/>
            </c:spPr>
          </c:dPt>
          <c:val>
            <c:numRef>
              <c:f>'Résultats et commentaires'!$S$95</c:f>
              <c:numCache>
                <c:formatCode>0%</c:formatCode>
                <c:ptCount val="1"/>
                <c:pt idx="0">
                  <c:v>0.21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476091472"/>
        <c:axId val="476091080"/>
      </c:barChart>
      <c:catAx>
        <c:axId val="476091472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76091080"/>
        <c:crosses val="autoZero"/>
        <c:auto val="1"/>
        <c:lblAlgn val="ctr"/>
        <c:lblOffset val="100"/>
        <c:noMultiLvlLbl val="0"/>
      </c:catAx>
      <c:valAx>
        <c:axId val="476091080"/>
        <c:scaling>
          <c:orientation val="minMax"/>
          <c:max val="1"/>
          <c:min val="0"/>
        </c:scaling>
        <c:delete val="1"/>
        <c:axPos val="b"/>
        <c:numFmt formatCode="0%" sourceLinked="1"/>
        <c:majorTickMark val="out"/>
        <c:minorTickMark val="none"/>
        <c:tickLblPos val="nextTo"/>
        <c:crossAx val="476091472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bar"/>
        <c:grouping val="stacked"/>
        <c:varyColors val="0"/>
        <c:ser>
          <c:idx val="0"/>
          <c:order val="0"/>
          <c:spPr>
            <a:solidFill>
              <a:srgbClr val="C6E09D"/>
            </a:solidFill>
            <a:ln>
              <a:noFill/>
            </a:ln>
            <a:effectLst/>
          </c:spPr>
          <c:invertIfNegative val="0"/>
          <c:val>
            <c:numRef>
              <c:f>'Résultats et commentaires'!$Q$96</c:f>
              <c:numCache>
                <c:formatCode>0%</c:formatCode>
                <c:ptCount val="1"/>
                <c:pt idx="0">
                  <c:v>0.01</c:v>
                </c:pt>
              </c:numCache>
            </c:numRef>
          </c:val>
        </c:ser>
        <c:ser>
          <c:idx val="1"/>
          <c:order val="1"/>
          <c:spPr>
            <a:solidFill>
              <a:srgbClr val="84B238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horzOverflow="clip" vert="horz" wrap="square" lIns="38100" tIns="0" rIns="38100" bIns="0" anchor="ctr" anchorCtr="0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'Résultats et commentaires'!$R$96</c:f>
              <c:numCache>
                <c:formatCode>0%</c:formatCode>
                <c:ptCount val="1"/>
                <c:pt idx="0">
                  <c:v>0.65</c:v>
                </c:pt>
              </c:numCache>
            </c:numRef>
          </c:val>
        </c:ser>
        <c:ser>
          <c:idx val="2"/>
          <c:order val="2"/>
          <c:spPr>
            <a:solidFill>
              <a:srgbClr val="C6E09D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C6E09D"/>
              </a:solidFill>
              <a:ln>
                <a:noFill/>
              </a:ln>
              <a:effectLst/>
            </c:spPr>
          </c:dPt>
          <c:val>
            <c:numRef>
              <c:f>'Résultats et commentaires'!$S$96</c:f>
              <c:numCache>
                <c:formatCode>0%</c:formatCode>
                <c:ptCount val="1"/>
                <c:pt idx="0">
                  <c:v>0.34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476080888"/>
        <c:axId val="476083240"/>
      </c:barChart>
      <c:catAx>
        <c:axId val="47608088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76083240"/>
        <c:crosses val="autoZero"/>
        <c:auto val="1"/>
        <c:lblAlgn val="ctr"/>
        <c:lblOffset val="100"/>
        <c:noMultiLvlLbl val="0"/>
      </c:catAx>
      <c:valAx>
        <c:axId val="476083240"/>
        <c:scaling>
          <c:orientation val="minMax"/>
          <c:max val="1"/>
          <c:min val="0"/>
        </c:scaling>
        <c:delete val="1"/>
        <c:axPos val="b"/>
        <c:numFmt formatCode="0%" sourceLinked="1"/>
        <c:majorTickMark val="out"/>
        <c:minorTickMark val="none"/>
        <c:tickLblPos val="nextTo"/>
        <c:crossAx val="476080888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bar"/>
        <c:grouping val="stacked"/>
        <c:varyColors val="0"/>
        <c:ser>
          <c:idx val="0"/>
          <c:order val="0"/>
          <c:spPr>
            <a:solidFill>
              <a:srgbClr val="C6E09D"/>
            </a:solidFill>
            <a:ln>
              <a:noFill/>
            </a:ln>
            <a:effectLst/>
          </c:spPr>
          <c:invertIfNegative val="0"/>
          <c:val>
            <c:numRef>
              <c:f>'Résultats et commentaires'!$Q$98</c:f>
              <c:numCache>
                <c:formatCode>0%</c:formatCode>
                <c:ptCount val="1"/>
                <c:pt idx="0">
                  <c:v>0.03</c:v>
                </c:pt>
              </c:numCache>
            </c:numRef>
          </c:val>
        </c:ser>
        <c:ser>
          <c:idx val="1"/>
          <c:order val="1"/>
          <c:spPr>
            <a:solidFill>
              <a:srgbClr val="84B238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horzOverflow="clip" vert="horz" wrap="square" lIns="38100" tIns="0" rIns="38100" bIns="0" anchor="ctr" anchorCtr="0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'Résultats et commentaires'!$R$98</c:f>
              <c:numCache>
                <c:formatCode>0%</c:formatCode>
                <c:ptCount val="1"/>
                <c:pt idx="0">
                  <c:v>0.76</c:v>
                </c:pt>
              </c:numCache>
            </c:numRef>
          </c:val>
        </c:ser>
        <c:ser>
          <c:idx val="2"/>
          <c:order val="2"/>
          <c:spPr>
            <a:solidFill>
              <a:srgbClr val="C6E09D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C6E09D"/>
              </a:solidFill>
              <a:ln>
                <a:noFill/>
              </a:ln>
              <a:effectLst/>
            </c:spPr>
          </c:dPt>
          <c:val>
            <c:numRef>
              <c:f>'Résultats et commentaires'!$S$98</c:f>
              <c:numCache>
                <c:formatCode>0%</c:formatCode>
                <c:ptCount val="1"/>
                <c:pt idx="0">
                  <c:v>0.21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476081280"/>
        <c:axId val="476081672"/>
      </c:barChart>
      <c:catAx>
        <c:axId val="476081280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76081672"/>
        <c:crosses val="autoZero"/>
        <c:auto val="1"/>
        <c:lblAlgn val="ctr"/>
        <c:lblOffset val="100"/>
        <c:noMultiLvlLbl val="0"/>
      </c:catAx>
      <c:valAx>
        <c:axId val="476081672"/>
        <c:scaling>
          <c:orientation val="minMax"/>
          <c:max val="1"/>
          <c:min val="0"/>
        </c:scaling>
        <c:delete val="1"/>
        <c:axPos val="b"/>
        <c:numFmt formatCode="0%" sourceLinked="1"/>
        <c:majorTickMark val="out"/>
        <c:minorTickMark val="none"/>
        <c:tickLblPos val="nextTo"/>
        <c:crossAx val="476081280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bar"/>
        <c:grouping val="stacked"/>
        <c:varyColors val="0"/>
        <c:ser>
          <c:idx val="0"/>
          <c:order val="0"/>
          <c:spPr>
            <a:solidFill>
              <a:srgbClr val="C6E09D"/>
            </a:solidFill>
            <a:ln>
              <a:noFill/>
            </a:ln>
            <a:effectLst/>
          </c:spPr>
          <c:invertIfNegative val="0"/>
          <c:val>
            <c:numRef>
              <c:f>'Résultats et commentaires'!$Q$99</c:f>
              <c:numCache>
                <c:formatCode>0%</c:formatCode>
                <c:ptCount val="1"/>
                <c:pt idx="0">
                  <c:v>0.08</c:v>
                </c:pt>
              </c:numCache>
            </c:numRef>
          </c:val>
        </c:ser>
        <c:ser>
          <c:idx val="1"/>
          <c:order val="1"/>
          <c:spPr>
            <a:solidFill>
              <a:srgbClr val="84B238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horzOverflow="clip" vert="horz" wrap="square" lIns="38100" tIns="0" rIns="38100" bIns="0" anchor="ctr" anchorCtr="0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'Résultats et commentaires'!$R$99</c:f>
              <c:numCache>
                <c:formatCode>0%</c:formatCode>
                <c:ptCount val="1"/>
                <c:pt idx="0">
                  <c:v>0.84</c:v>
                </c:pt>
              </c:numCache>
            </c:numRef>
          </c:val>
        </c:ser>
        <c:ser>
          <c:idx val="2"/>
          <c:order val="2"/>
          <c:spPr>
            <a:solidFill>
              <a:srgbClr val="C6E09D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C6E09D"/>
              </a:solidFill>
              <a:ln>
                <a:noFill/>
              </a:ln>
              <a:effectLst/>
            </c:spPr>
          </c:dPt>
          <c:val>
            <c:numRef>
              <c:f>'Résultats et commentaires'!$S$99</c:f>
              <c:numCache>
                <c:formatCode>0%</c:formatCode>
                <c:ptCount val="1"/>
                <c:pt idx="0">
                  <c:v>0.08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476082848"/>
        <c:axId val="476083632"/>
      </c:barChart>
      <c:catAx>
        <c:axId val="47608284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76083632"/>
        <c:crosses val="autoZero"/>
        <c:auto val="1"/>
        <c:lblAlgn val="ctr"/>
        <c:lblOffset val="100"/>
        <c:noMultiLvlLbl val="0"/>
      </c:catAx>
      <c:valAx>
        <c:axId val="476083632"/>
        <c:scaling>
          <c:orientation val="minMax"/>
          <c:max val="1"/>
          <c:min val="0"/>
        </c:scaling>
        <c:delete val="1"/>
        <c:axPos val="b"/>
        <c:numFmt formatCode="0%" sourceLinked="1"/>
        <c:majorTickMark val="out"/>
        <c:minorTickMark val="none"/>
        <c:tickLblPos val="nextTo"/>
        <c:crossAx val="476082848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bar"/>
        <c:grouping val="stacked"/>
        <c:varyColors val="0"/>
        <c:ser>
          <c:idx val="0"/>
          <c:order val="0"/>
          <c:spPr>
            <a:solidFill>
              <a:srgbClr val="C6E09D"/>
            </a:solidFill>
            <a:ln>
              <a:noFill/>
            </a:ln>
            <a:effectLst/>
          </c:spPr>
          <c:invertIfNegative val="0"/>
          <c:val>
            <c:numRef>
              <c:f>'Résultats et commentaires'!$Q$100</c:f>
              <c:numCache>
                <c:formatCode>0%</c:formatCode>
                <c:ptCount val="1"/>
                <c:pt idx="0">
                  <c:v>0.08</c:v>
                </c:pt>
              </c:numCache>
            </c:numRef>
          </c:val>
        </c:ser>
        <c:ser>
          <c:idx val="1"/>
          <c:order val="1"/>
          <c:spPr>
            <a:solidFill>
              <a:srgbClr val="84B238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horzOverflow="clip" vert="horz" wrap="square" lIns="38100" tIns="0" rIns="38100" bIns="0" anchor="ctr" anchorCtr="0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'Résultats et commentaires'!$R$100</c:f>
              <c:numCache>
                <c:formatCode>0%</c:formatCode>
                <c:ptCount val="1"/>
                <c:pt idx="0">
                  <c:v>0.88</c:v>
                </c:pt>
              </c:numCache>
            </c:numRef>
          </c:val>
        </c:ser>
        <c:ser>
          <c:idx val="2"/>
          <c:order val="2"/>
          <c:spPr>
            <a:solidFill>
              <a:srgbClr val="C6E09D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C6E09D"/>
              </a:solidFill>
              <a:ln>
                <a:noFill/>
              </a:ln>
              <a:effectLst/>
            </c:spPr>
          </c:dPt>
          <c:val>
            <c:numRef>
              <c:f>'Résultats et commentaires'!$S$100</c:f>
              <c:numCache>
                <c:formatCode>0%</c:formatCode>
                <c:ptCount val="1"/>
                <c:pt idx="0">
                  <c:v>0.04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476096176"/>
        <c:axId val="476094608"/>
      </c:barChart>
      <c:catAx>
        <c:axId val="476096176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76094608"/>
        <c:crosses val="autoZero"/>
        <c:auto val="1"/>
        <c:lblAlgn val="ctr"/>
        <c:lblOffset val="100"/>
        <c:noMultiLvlLbl val="0"/>
      </c:catAx>
      <c:valAx>
        <c:axId val="476094608"/>
        <c:scaling>
          <c:orientation val="minMax"/>
          <c:max val="1"/>
          <c:min val="0"/>
        </c:scaling>
        <c:delete val="1"/>
        <c:axPos val="b"/>
        <c:numFmt formatCode="0%" sourceLinked="1"/>
        <c:majorTickMark val="out"/>
        <c:minorTickMark val="none"/>
        <c:tickLblPos val="nextTo"/>
        <c:crossAx val="476096176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bar"/>
        <c:grouping val="stacked"/>
        <c:varyColors val="0"/>
        <c:ser>
          <c:idx val="0"/>
          <c:order val="0"/>
          <c:spPr>
            <a:solidFill>
              <a:srgbClr val="C6E09D"/>
            </a:solidFill>
            <a:ln>
              <a:noFill/>
            </a:ln>
            <a:effectLst/>
          </c:spPr>
          <c:invertIfNegative val="0"/>
          <c:val>
            <c:numRef>
              <c:f>'Résultats et commentaires'!$Q$101</c:f>
              <c:numCache>
                <c:formatCode>0%</c:formatCode>
                <c:ptCount val="1"/>
                <c:pt idx="0">
                  <c:v>0.09</c:v>
                </c:pt>
              </c:numCache>
            </c:numRef>
          </c:val>
        </c:ser>
        <c:ser>
          <c:idx val="1"/>
          <c:order val="1"/>
          <c:spPr>
            <a:solidFill>
              <a:srgbClr val="84B238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horzOverflow="clip" vert="horz" wrap="square" lIns="38100" tIns="0" rIns="38100" bIns="0" anchor="ctr" anchorCtr="0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'Résultats et commentaires'!$R$101</c:f>
              <c:numCache>
                <c:formatCode>0%</c:formatCode>
                <c:ptCount val="1"/>
                <c:pt idx="0">
                  <c:v>0.89</c:v>
                </c:pt>
              </c:numCache>
            </c:numRef>
          </c:val>
        </c:ser>
        <c:ser>
          <c:idx val="2"/>
          <c:order val="2"/>
          <c:spPr>
            <a:solidFill>
              <a:srgbClr val="C6E09D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C6E09D"/>
              </a:solidFill>
              <a:ln>
                <a:noFill/>
              </a:ln>
              <a:effectLst/>
            </c:spPr>
          </c:dPt>
          <c:val>
            <c:numRef>
              <c:f>'Résultats et commentaires'!$S$101</c:f>
              <c:numCache>
                <c:formatCode>0%</c:formatCode>
                <c:ptCount val="1"/>
                <c:pt idx="0">
                  <c:v>0.02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476098920"/>
        <c:axId val="476095784"/>
      </c:barChart>
      <c:catAx>
        <c:axId val="476098920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76095784"/>
        <c:crosses val="autoZero"/>
        <c:auto val="1"/>
        <c:lblAlgn val="ctr"/>
        <c:lblOffset val="100"/>
        <c:noMultiLvlLbl val="0"/>
      </c:catAx>
      <c:valAx>
        <c:axId val="476095784"/>
        <c:scaling>
          <c:orientation val="minMax"/>
          <c:max val="1"/>
          <c:min val="0"/>
        </c:scaling>
        <c:delete val="1"/>
        <c:axPos val="b"/>
        <c:numFmt formatCode="0%" sourceLinked="1"/>
        <c:majorTickMark val="out"/>
        <c:minorTickMark val="none"/>
        <c:tickLblPos val="nextTo"/>
        <c:crossAx val="476098920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5406601986118119"/>
          <c:y val="1.5568010770987921E-2"/>
          <c:w val="0.61601557665025852"/>
          <c:h val="0.95136778115501519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solidFill>
                <a:srgbClr val="94C64F"/>
              </a:solidFill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Compétences!$I$45:$I$54</c:f>
              <c:strCache>
                <c:ptCount val="9"/>
                <c:pt idx="0">
                  <c:v>[0 , 10[</c:v>
                </c:pt>
                <c:pt idx="1">
                  <c:v>[10 , 20[</c:v>
                </c:pt>
                <c:pt idx="2">
                  <c:v>[30 , 40[</c:v>
                </c:pt>
                <c:pt idx="3">
                  <c:v>[40 , 50[</c:v>
                </c:pt>
                <c:pt idx="4">
                  <c:v>[50 , 60[</c:v>
                </c:pt>
                <c:pt idx="5">
                  <c:v>[60 , 70[</c:v>
                </c:pt>
                <c:pt idx="6">
                  <c:v>[70 , 80[</c:v>
                </c:pt>
                <c:pt idx="7">
                  <c:v>[80 , 90[</c:v>
                </c:pt>
                <c:pt idx="8">
                  <c:v>[90 , 100]</c:v>
                </c:pt>
              </c:strCache>
            </c:strRef>
          </c:cat>
          <c:val>
            <c:numRef>
              <c:f>Compétences!$G$45:$G$54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438813464"/>
        <c:axId val="438810328"/>
      </c:barChart>
      <c:catAx>
        <c:axId val="438813464"/>
        <c:scaling>
          <c:orientation val="maxMin"/>
        </c:scaling>
        <c:delete val="0"/>
        <c:axPos val="l"/>
        <c:numFmt formatCode="@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4388103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38810328"/>
        <c:scaling>
          <c:orientation val="minMax"/>
        </c:scaling>
        <c:delete val="1"/>
        <c:axPos val="t"/>
        <c:numFmt formatCode="0" sourceLinked="1"/>
        <c:majorTickMark val="out"/>
        <c:minorTickMark val="none"/>
        <c:tickLblPos val="nextTo"/>
        <c:crossAx val="438813464"/>
        <c:crosses val="autoZero"/>
        <c:crossBetween val="between"/>
      </c:valAx>
      <c:spPr>
        <a:solidFill>
          <a:srgbClr val="94C64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solidFill>
        <a:sysClr val="windowText" lastClr="000000"/>
      </a:solidFill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accent3">
                <a:lumMod val="75000"/>
              </a:schemeClr>
            </a:solidFill>
            <a:ln>
              <a:solidFill>
                <a:schemeClr val="accent3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Bilan_élèves!$Q$153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solidFill>
              <a:schemeClr val="accent1">
                <a:lumMod val="60000"/>
                <a:lumOff val="40000"/>
              </a:schemeClr>
            </a:solidFill>
            <a:ln>
              <a:solidFill>
                <a:schemeClr val="accent1">
                  <a:lumMod val="60000"/>
                  <a:lumOff val="40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Bilan_élèves!$R$153</c:f>
              <c:numCache>
                <c:formatCode>0</c:formatCode>
                <c:ptCount val="1"/>
                <c:pt idx="0">
                  <c:v>25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42384640"/>
        <c:axId val="442385816"/>
      </c:barChart>
      <c:catAx>
        <c:axId val="442384640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42385816"/>
        <c:crosses val="autoZero"/>
        <c:auto val="1"/>
        <c:lblAlgn val="ctr"/>
        <c:lblOffset val="100"/>
        <c:noMultiLvlLbl val="0"/>
      </c:catAx>
      <c:valAx>
        <c:axId val="442385816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4423846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bar"/>
        <c:grouping val="stacked"/>
        <c:varyColors val="0"/>
        <c:ser>
          <c:idx val="0"/>
          <c:order val="0"/>
          <c:spPr>
            <a:solidFill>
              <a:srgbClr val="C6E09D"/>
            </a:solidFill>
            <a:ln>
              <a:noFill/>
            </a:ln>
            <a:effectLst/>
          </c:spPr>
          <c:invertIfNegative val="0"/>
          <c:val>
            <c:numRef>
              <c:f>'Résultats et commentaires'!$Q$102</c:f>
              <c:numCache>
                <c:formatCode>0%</c:formatCode>
                <c:ptCount val="1"/>
                <c:pt idx="0">
                  <c:v>7.0000000000000007E-2</c:v>
                </c:pt>
              </c:numCache>
            </c:numRef>
          </c:val>
        </c:ser>
        <c:ser>
          <c:idx val="1"/>
          <c:order val="1"/>
          <c:spPr>
            <a:solidFill>
              <a:srgbClr val="84B238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horzOverflow="clip" vert="horz" wrap="square" lIns="38100" tIns="0" rIns="38100" bIns="0" anchor="ctr" anchorCtr="0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'Résultats et commentaires'!$R$102</c:f>
              <c:numCache>
                <c:formatCode>0%</c:formatCode>
                <c:ptCount val="1"/>
                <c:pt idx="0">
                  <c:v>0.89</c:v>
                </c:pt>
              </c:numCache>
            </c:numRef>
          </c:val>
        </c:ser>
        <c:ser>
          <c:idx val="2"/>
          <c:order val="2"/>
          <c:spPr>
            <a:solidFill>
              <a:srgbClr val="C6E09D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C6E09D"/>
              </a:solidFill>
              <a:ln>
                <a:noFill/>
              </a:ln>
              <a:effectLst/>
            </c:spPr>
          </c:dPt>
          <c:val>
            <c:numRef>
              <c:f>'Résultats et commentaires'!$S$102</c:f>
              <c:numCache>
                <c:formatCode>0%</c:formatCode>
                <c:ptCount val="1"/>
                <c:pt idx="0">
                  <c:v>0.04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476100880"/>
        <c:axId val="476103232"/>
      </c:barChart>
      <c:catAx>
        <c:axId val="476100880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76103232"/>
        <c:crosses val="autoZero"/>
        <c:auto val="1"/>
        <c:lblAlgn val="ctr"/>
        <c:lblOffset val="100"/>
        <c:noMultiLvlLbl val="0"/>
      </c:catAx>
      <c:valAx>
        <c:axId val="476103232"/>
        <c:scaling>
          <c:orientation val="minMax"/>
          <c:max val="1"/>
          <c:min val="0"/>
        </c:scaling>
        <c:delete val="1"/>
        <c:axPos val="b"/>
        <c:numFmt formatCode="0%" sourceLinked="1"/>
        <c:majorTickMark val="out"/>
        <c:minorTickMark val="none"/>
        <c:tickLblPos val="nextTo"/>
        <c:crossAx val="476100880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bar"/>
        <c:grouping val="stacked"/>
        <c:varyColors val="0"/>
        <c:ser>
          <c:idx val="0"/>
          <c:order val="0"/>
          <c:spPr>
            <a:solidFill>
              <a:srgbClr val="C6E09D"/>
            </a:solidFill>
            <a:ln>
              <a:noFill/>
            </a:ln>
            <a:effectLst/>
          </c:spPr>
          <c:invertIfNegative val="0"/>
          <c:val>
            <c:numRef>
              <c:f>'Résultats et commentaires'!$Q$103</c:f>
              <c:numCache>
                <c:formatCode>0%</c:formatCode>
                <c:ptCount val="1"/>
                <c:pt idx="0">
                  <c:v>0.08</c:v>
                </c:pt>
              </c:numCache>
            </c:numRef>
          </c:val>
        </c:ser>
        <c:ser>
          <c:idx val="1"/>
          <c:order val="1"/>
          <c:spPr>
            <a:solidFill>
              <a:srgbClr val="84B238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horzOverflow="clip" vert="horz" wrap="square" lIns="38100" tIns="0" rIns="38100" bIns="0" anchor="ctr" anchorCtr="0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'Résultats et commentaires'!$R$103</c:f>
              <c:numCache>
                <c:formatCode>0%</c:formatCode>
                <c:ptCount val="1"/>
                <c:pt idx="0">
                  <c:v>0.84</c:v>
                </c:pt>
              </c:numCache>
            </c:numRef>
          </c:val>
        </c:ser>
        <c:ser>
          <c:idx val="2"/>
          <c:order val="2"/>
          <c:spPr>
            <a:solidFill>
              <a:srgbClr val="C6E09D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C6E09D"/>
              </a:solidFill>
              <a:ln>
                <a:noFill/>
              </a:ln>
              <a:effectLst/>
            </c:spPr>
          </c:dPt>
          <c:val>
            <c:numRef>
              <c:f>'Résultats et commentaires'!$S$103</c:f>
              <c:numCache>
                <c:formatCode>0%</c:formatCode>
                <c:ptCount val="1"/>
                <c:pt idx="0">
                  <c:v>0.08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476102840"/>
        <c:axId val="476093824"/>
      </c:barChart>
      <c:catAx>
        <c:axId val="476102840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76093824"/>
        <c:crosses val="autoZero"/>
        <c:auto val="1"/>
        <c:lblAlgn val="ctr"/>
        <c:lblOffset val="100"/>
        <c:noMultiLvlLbl val="0"/>
      </c:catAx>
      <c:valAx>
        <c:axId val="476093824"/>
        <c:scaling>
          <c:orientation val="minMax"/>
          <c:max val="1"/>
          <c:min val="0"/>
        </c:scaling>
        <c:delete val="1"/>
        <c:axPos val="b"/>
        <c:numFmt formatCode="0%" sourceLinked="1"/>
        <c:majorTickMark val="out"/>
        <c:minorTickMark val="none"/>
        <c:tickLblPos val="nextTo"/>
        <c:crossAx val="476102840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bar"/>
        <c:grouping val="stacked"/>
        <c:varyColors val="0"/>
        <c:ser>
          <c:idx val="0"/>
          <c:order val="0"/>
          <c:spPr>
            <a:solidFill>
              <a:srgbClr val="C6E09D"/>
            </a:solidFill>
            <a:ln>
              <a:noFill/>
            </a:ln>
            <a:effectLst/>
          </c:spPr>
          <c:invertIfNegative val="0"/>
          <c:val>
            <c:numRef>
              <c:f>'Résultats et commentaires'!$Q$104</c:f>
              <c:numCache>
                <c:formatCode>0%</c:formatCode>
                <c:ptCount val="1"/>
                <c:pt idx="0">
                  <c:v>0.08</c:v>
                </c:pt>
              </c:numCache>
            </c:numRef>
          </c:val>
        </c:ser>
        <c:ser>
          <c:idx val="1"/>
          <c:order val="1"/>
          <c:spPr>
            <a:solidFill>
              <a:srgbClr val="84B238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horzOverflow="clip" vert="horz" wrap="square" lIns="38100" tIns="0" rIns="38100" bIns="0" anchor="ctr" anchorCtr="0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'Résultats et commentaires'!$R$104</c:f>
              <c:numCache>
                <c:formatCode>0%</c:formatCode>
                <c:ptCount val="1"/>
                <c:pt idx="0">
                  <c:v>0.87</c:v>
                </c:pt>
              </c:numCache>
            </c:numRef>
          </c:val>
        </c:ser>
        <c:ser>
          <c:idx val="2"/>
          <c:order val="2"/>
          <c:spPr>
            <a:solidFill>
              <a:srgbClr val="C6E09D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C6E09D"/>
              </a:solidFill>
              <a:ln>
                <a:noFill/>
              </a:ln>
              <a:effectLst/>
            </c:spPr>
          </c:dPt>
          <c:val>
            <c:numRef>
              <c:f>'Résultats et commentaires'!$S$104</c:f>
              <c:numCache>
                <c:formatCode>0%</c:formatCode>
                <c:ptCount val="1"/>
                <c:pt idx="0">
                  <c:v>0.05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476101272"/>
        <c:axId val="476095000"/>
      </c:barChart>
      <c:catAx>
        <c:axId val="476101272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76095000"/>
        <c:crosses val="autoZero"/>
        <c:auto val="1"/>
        <c:lblAlgn val="ctr"/>
        <c:lblOffset val="100"/>
        <c:noMultiLvlLbl val="0"/>
      </c:catAx>
      <c:valAx>
        <c:axId val="476095000"/>
        <c:scaling>
          <c:orientation val="minMax"/>
          <c:max val="1"/>
          <c:min val="0"/>
        </c:scaling>
        <c:delete val="1"/>
        <c:axPos val="b"/>
        <c:numFmt formatCode="0%" sourceLinked="1"/>
        <c:majorTickMark val="out"/>
        <c:minorTickMark val="none"/>
        <c:tickLblPos val="nextTo"/>
        <c:crossAx val="476101272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bar"/>
        <c:grouping val="stacked"/>
        <c:varyColors val="0"/>
        <c:ser>
          <c:idx val="0"/>
          <c:order val="0"/>
          <c:spPr>
            <a:solidFill>
              <a:srgbClr val="C6E09D"/>
            </a:solidFill>
            <a:ln>
              <a:noFill/>
            </a:ln>
            <a:effectLst/>
          </c:spPr>
          <c:invertIfNegative val="0"/>
          <c:val>
            <c:numRef>
              <c:f>'Résultats et commentaires'!$Q$105</c:f>
              <c:numCache>
                <c:formatCode>0%</c:formatCode>
                <c:ptCount val="1"/>
                <c:pt idx="0">
                  <c:v>0.01</c:v>
                </c:pt>
              </c:numCache>
            </c:numRef>
          </c:val>
        </c:ser>
        <c:ser>
          <c:idx val="1"/>
          <c:order val="1"/>
          <c:spPr>
            <a:solidFill>
              <a:srgbClr val="84B238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horzOverflow="clip" vert="horz" wrap="square" lIns="38100" tIns="0" rIns="38100" bIns="0" anchor="ctr" anchorCtr="0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'Résultats et commentaires'!$R$105</c:f>
              <c:numCache>
                <c:formatCode>0%</c:formatCode>
                <c:ptCount val="1"/>
                <c:pt idx="0">
                  <c:v>0.85</c:v>
                </c:pt>
              </c:numCache>
            </c:numRef>
          </c:val>
        </c:ser>
        <c:ser>
          <c:idx val="2"/>
          <c:order val="2"/>
          <c:spPr>
            <a:solidFill>
              <a:srgbClr val="C6E09D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C6E09D"/>
              </a:solidFill>
              <a:ln>
                <a:noFill/>
              </a:ln>
              <a:effectLst/>
            </c:spPr>
          </c:dPt>
          <c:val>
            <c:numRef>
              <c:f>'Résultats et commentaires'!$S$105</c:f>
              <c:numCache>
                <c:formatCode>0%</c:formatCode>
                <c:ptCount val="1"/>
                <c:pt idx="0">
                  <c:v>0.14000000000000001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476094216"/>
        <c:axId val="476098528"/>
      </c:barChart>
      <c:catAx>
        <c:axId val="476094216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76098528"/>
        <c:crosses val="autoZero"/>
        <c:auto val="1"/>
        <c:lblAlgn val="ctr"/>
        <c:lblOffset val="100"/>
        <c:noMultiLvlLbl val="0"/>
      </c:catAx>
      <c:valAx>
        <c:axId val="476098528"/>
        <c:scaling>
          <c:orientation val="minMax"/>
          <c:max val="1"/>
          <c:min val="0"/>
        </c:scaling>
        <c:delete val="1"/>
        <c:axPos val="b"/>
        <c:numFmt formatCode="0%" sourceLinked="1"/>
        <c:majorTickMark val="out"/>
        <c:minorTickMark val="none"/>
        <c:tickLblPos val="nextTo"/>
        <c:crossAx val="476094216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bar"/>
        <c:grouping val="stacked"/>
        <c:varyColors val="0"/>
        <c:ser>
          <c:idx val="0"/>
          <c:order val="0"/>
          <c:spPr>
            <a:solidFill>
              <a:srgbClr val="C6E09D"/>
            </a:solidFill>
            <a:ln>
              <a:noFill/>
            </a:ln>
            <a:effectLst/>
          </c:spPr>
          <c:invertIfNegative val="0"/>
          <c:val>
            <c:numRef>
              <c:f>'Résultats et commentaires'!$Q$106</c:f>
              <c:numCache>
                <c:formatCode>0%</c:formatCode>
                <c:ptCount val="1"/>
                <c:pt idx="0">
                  <c:v>0.01</c:v>
                </c:pt>
              </c:numCache>
            </c:numRef>
          </c:val>
        </c:ser>
        <c:ser>
          <c:idx val="1"/>
          <c:order val="1"/>
          <c:spPr>
            <a:solidFill>
              <a:srgbClr val="84B238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horzOverflow="clip" vert="horz" wrap="square" lIns="38100" tIns="0" rIns="38100" bIns="0" anchor="ctr" anchorCtr="0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'Résultats et commentaires'!$R$106</c:f>
              <c:numCache>
                <c:formatCode>0%</c:formatCode>
                <c:ptCount val="1"/>
                <c:pt idx="0">
                  <c:v>0.83</c:v>
                </c:pt>
              </c:numCache>
            </c:numRef>
          </c:val>
        </c:ser>
        <c:ser>
          <c:idx val="2"/>
          <c:order val="2"/>
          <c:spPr>
            <a:solidFill>
              <a:srgbClr val="C6E09D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C6E09D"/>
              </a:solidFill>
              <a:ln>
                <a:noFill/>
              </a:ln>
              <a:effectLst/>
            </c:spPr>
          </c:dPt>
          <c:val>
            <c:numRef>
              <c:f>'Résultats et commentaires'!$S$106</c:f>
              <c:numCache>
                <c:formatCode>0%</c:formatCode>
                <c:ptCount val="1"/>
                <c:pt idx="0">
                  <c:v>0.16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476104408"/>
        <c:axId val="476092648"/>
      </c:barChart>
      <c:catAx>
        <c:axId val="4761044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76092648"/>
        <c:crosses val="autoZero"/>
        <c:auto val="1"/>
        <c:lblAlgn val="ctr"/>
        <c:lblOffset val="100"/>
        <c:noMultiLvlLbl val="0"/>
      </c:catAx>
      <c:valAx>
        <c:axId val="476092648"/>
        <c:scaling>
          <c:orientation val="minMax"/>
          <c:max val="1"/>
          <c:min val="0"/>
        </c:scaling>
        <c:delete val="1"/>
        <c:axPos val="b"/>
        <c:numFmt formatCode="0%" sourceLinked="1"/>
        <c:majorTickMark val="out"/>
        <c:minorTickMark val="none"/>
        <c:tickLblPos val="nextTo"/>
        <c:crossAx val="476104408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bar"/>
        <c:grouping val="stacked"/>
        <c:varyColors val="0"/>
        <c:ser>
          <c:idx val="0"/>
          <c:order val="0"/>
          <c:spPr>
            <a:solidFill>
              <a:srgbClr val="C6E09D"/>
            </a:solidFill>
            <a:ln>
              <a:noFill/>
            </a:ln>
            <a:effectLst/>
          </c:spPr>
          <c:invertIfNegative val="0"/>
          <c:val>
            <c:numRef>
              <c:f>'Résultats et commentaires'!$Q$107</c:f>
              <c:numCache>
                <c:formatCode>0%</c:formatCode>
                <c:ptCount val="1"/>
                <c:pt idx="0">
                  <c:v>0.02</c:v>
                </c:pt>
              </c:numCache>
            </c:numRef>
          </c:val>
        </c:ser>
        <c:ser>
          <c:idx val="1"/>
          <c:order val="1"/>
          <c:spPr>
            <a:solidFill>
              <a:srgbClr val="84B238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horzOverflow="clip" vert="horz" wrap="square" lIns="38100" tIns="0" rIns="38100" bIns="0" anchor="ctr" anchorCtr="0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'Résultats et commentaires'!$R$107</c:f>
              <c:numCache>
                <c:formatCode>0%</c:formatCode>
                <c:ptCount val="1"/>
                <c:pt idx="0">
                  <c:v>0.84</c:v>
                </c:pt>
              </c:numCache>
            </c:numRef>
          </c:val>
        </c:ser>
        <c:ser>
          <c:idx val="2"/>
          <c:order val="2"/>
          <c:spPr>
            <a:solidFill>
              <a:srgbClr val="C6E09D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C6E09D"/>
              </a:solidFill>
              <a:ln>
                <a:noFill/>
              </a:ln>
              <a:effectLst/>
            </c:spPr>
          </c:dPt>
          <c:val>
            <c:numRef>
              <c:f>'Résultats et commentaires'!$S$107</c:f>
              <c:numCache>
                <c:formatCode>0%</c:formatCode>
                <c:ptCount val="1"/>
                <c:pt idx="0">
                  <c:v>0.14000000000000001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476101664"/>
        <c:axId val="476102056"/>
      </c:barChart>
      <c:catAx>
        <c:axId val="476101664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76102056"/>
        <c:crosses val="autoZero"/>
        <c:auto val="1"/>
        <c:lblAlgn val="ctr"/>
        <c:lblOffset val="100"/>
        <c:noMultiLvlLbl val="0"/>
      </c:catAx>
      <c:valAx>
        <c:axId val="476102056"/>
        <c:scaling>
          <c:orientation val="minMax"/>
          <c:max val="1"/>
          <c:min val="0"/>
        </c:scaling>
        <c:delete val="1"/>
        <c:axPos val="b"/>
        <c:numFmt formatCode="0%" sourceLinked="1"/>
        <c:majorTickMark val="out"/>
        <c:minorTickMark val="none"/>
        <c:tickLblPos val="nextTo"/>
        <c:crossAx val="476101664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1"/>
          <c:order val="0"/>
          <c:spPr>
            <a:noFill/>
            <a:ln>
              <a:noFill/>
            </a:ln>
            <a:effectLst/>
          </c:spPr>
          <c:invertIfNegative val="0"/>
          <c:val>
            <c:numRef>
              <c:f>Bilan_élèves!$U$23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42388952"/>
        <c:axId val="442386992"/>
      </c:barChart>
      <c:catAx>
        <c:axId val="442388952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42386992"/>
        <c:crosses val="autoZero"/>
        <c:auto val="1"/>
        <c:lblAlgn val="ctr"/>
        <c:lblOffset val="100"/>
        <c:noMultiLvlLbl val="0"/>
      </c:catAx>
      <c:valAx>
        <c:axId val="442386992"/>
        <c:scaling>
          <c:orientation val="minMax"/>
          <c:max val="24"/>
          <c:min val="0"/>
        </c:scaling>
        <c:delete val="1"/>
        <c:axPos val="b"/>
        <c:numFmt formatCode="0" sourceLinked="1"/>
        <c:majorTickMark val="none"/>
        <c:minorTickMark val="none"/>
        <c:tickLblPos val="nextTo"/>
        <c:crossAx val="4423889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1"/>
          <c:order val="0"/>
          <c:spPr>
            <a:solidFill>
              <a:schemeClr val="accent1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</c:dPt>
          <c:val>
            <c:numRef>
              <c:f>Bilan_élèves!$U$22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42379936"/>
        <c:axId val="442389736"/>
      </c:barChart>
      <c:catAx>
        <c:axId val="442379936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42389736"/>
        <c:crosses val="autoZero"/>
        <c:auto val="1"/>
        <c:lblAlgn val="ctr"/>
        <c:lblOffset val="100"/>
        <c:noMultiLvlLbl val="0"/>
      </c:catAx>
      <c:valAx>
        <c:axId val="442389736"/>
        <c:scaling>
          <c:orientation val="minMax"/>
          <c:max val="11"/>
          <c:min val="0"/>
        </c:scaling>
        <c:delete val="1"/>
        <c:axPos val="b"/>
        <c:numFmt formatCode="0" sourceLinked="1"/>
        <c:majorTickMark val="none"/>
        <c:minorTickMark val="none"/>
        <c:tickLblPos val="nextTo"/>
        <c:crossAx val="4423799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42387776"/>
        <c:axId val="442388168"/>
      </c:barChart>
      <c:catAx>
        <c:axId val="442387776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42388168"/>
        <c:crosses val="autoZero"/>
        <c:auto val="1"/>
        <c:lblAlgn val="ctr"/>
        <c:lblOffset val="100"/>
        <c:noMultiLvlLbl val="0"/>
      </c:catAx>
      <c:valAx>
        <c:axId val="442388168"/>
        <c:scaling>
          <c:orientation val="minMax"/>
          <c:max val="24"/>
          <c:min val="0"/>
        </c:scaling>
        <c:delete val="1"/>
        <c:axPos val="b"/>
        <c:numFmt formatCode="0" sourceLinked="1"/>
        <c:majorTickMark val="none"/>
        <c:minorTickMark val="none"/>
        <c:tickLblPos val="nextTo"/>
        <c:crossAx val="4423877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42392480"/>
        <c:axId val="442390520"/>
      </c:barChart>
      <c:catAx>
        <c:axId val="442392480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42390520"/>
        <c:crosses val="autoZero"/>
        <c:auto val="1"/>
        <c:lblAlgn val="ctr"/>
        <c:lblOffset val="100"/>
        <c:noMultiLvlLbl val="0"/>
      </c:catAx>
      <c:valAx>
        <c:axId val="442390520"/>
        <c:scaling>
          <c:orientation val="minMax"/>
          <c:max val="20"/>
          <c:min val="0"/>
        </c:scaling>
        <c:delete val="1"/>
        <c:axPos val="b"/>
        <c:numFmt formatCode="0" sourceLinked="1"/>
        <c:majorTickMark val="none"/>
        <c:minorTickMark val="none"/>
        <c:tickLblPos val="nextTo"/>
        <c:crossAx val="4423924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tx1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Bilan_élèves!$T$186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Bilan_élèves!$U$186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42393264"/>
        <c:axId val="442392872"/>
      </c:barChart>
      <c:catAx>
        <c:axId val="442393264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42392872"/>
        <c:crosses val="autoZero"/>
        <c:auto val="1"/>
        <c:lblAlgn val="ctr"/>
        <c:lblOffset val="100"/>
        <c:noMultiLvlLbl val="0"/>
      </c:catAx>
      <c:valAx>
        <c:axId val="442392872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4423932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accent3">
                <a:lumMod val="75000"/>
              </a:schemeClr>
            </a:solidFill>
            <a:ln>
              <a:solidFill>
                <a:schemeClr val="accent3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Bilan_élèves!$Q$186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solidFill>
              <a:schemeClr val="tx2">
                <a:lumMod val="40000"/>
                <a:lumOff val="60000"/>
              </a:schemeClr>
            </a:solidFill>
            <a:ln>
              <a:solidFill>
                <a:schemeClr val="tx2">
                  <a:lumMod val="40000"/>
                  <a:lumOff val="60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Bilan_élèves!$R$186</c:f>
              <c:numCache>
                <c:formatCode>0</c:formatCode>
                <c:ptCount val="1"/>
                <c:pt idx="0">
                  <c:v>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42391304"/>
        <c:axId val="442392088"/>
      </c:barChart>
      <c:catAx>
        <c:axId val="442391304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42392088"/>
        <c:crosses val="autoZero"/>
        <c:auto val="1"/>
        <c:lblAlgn val="ctr"/>
        <c:lblOffset val="100"/>
        <c:noMultiLvlLbl val="0"/>
      </c:catAx>
      <c:valAx>
        <c:axId val="442392088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4423913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tx1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Bilan_élèves!$T$187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Bilan_élèves!$U$187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43448552"/>
        <c:axId val="443446984"/>
      </c:barChart>
      <c:catAx>
        <c:axId val="443448552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43446984"/>
        <c:crosses val="autoZero"/>
        <c:auto val="1"/>
        <c:lblAlgn val="ctr"/>
        <c:lblOffset val="100"/>
        <c:noMultiLvlLbl val="0"/>
      </c:catAx>
      <c:valAx>
        <c:axId val="443446984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443448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3">
                  <a:lumMod val="75000"/>
                </a:schemeClr>
              </a:solidFill>
              <a:ln>
                <a:solidFill>
                  <a:schemeClr val="accent3">
                    <a:lumMod val="75000"/>
                  </a:schemeClr>
                </a:solidFill>
              </a:ln>
              <a:effectLst/>
            </c:spPr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Bilan_élèves!$Q$187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solidFill>
              <a:schemeClr val="accent1">
                <a:lumMod val="60000"/>
                <a:lumOff val="40000"/>
              </a:schemeClr>
            </a:solidFill>
            <a:ln>
              <a:solidFill>
                <a:schemeClr val="accent1">
                  <a:lumMod val="60000"/>
                  <a:lumOff val="40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Bilan_élèves!$R$187</c:f>
              <c:numCache>
                <c:formatCode>0</c:formatCode>
                <c:ptCount val="1"/>
                <c:pt idx="0">
                  <c:v>12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43443456"/>
        <c:axId val="443453648"/>
      </c:barChart>
      <c:catAx>
        <c:axId val="443443456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43453648"/>
        <c:crosses val="autoZero"/>
        <c:auto val="1"/>
        <c:lblAlgn val="ctr"/>
        <c:lblOffset val="100"/>
        <c:noMultiLvlLbl val="0"/>
      </c:catAx>
      <c:valAx>
        <c:axId val="443453648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4434434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tx1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Bilan_élèves!$T$188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Bilan_élèves!$U$188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43452472"/>
        <c:axId val="443446200"/>
      </c:barChart>
      <c:catAx>
        <c:axId val="443452472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43446200"/>
        <c:crosses val="autoZero"/>
        <c:auto val="1"/>
        <c:lblAlgn val="ctr"/>
        <c:lblOffset val="100"/>
        <c:noMultiLvlLbl val="0"/>
      </c:catAx>
      <c:valAx>
        <c:axId val="443446200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4434524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893646033064237"/>
          <c:y val="1.8970221079956849E-2"/>
          <c:w val="0.81915053181853303"/>
          <c:h val="0.95664114874639539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Compétences!$BO$2</c:f>
              <c:strCache>
                <c:ptCount val="1"/>
              </c:strCache>
            </c:strRef>
          </c:tx>
          <c:spPr>
            <a:solidFill>
              <a:schemeClr val="tx1"/>
            </a:solidFill>
            <a:ln w="25400">
              <a:noFill/>
            </a:ln>
          </c:spPr>
          <c:invertIfNegative val="0"/>
          <c:dLbls>
            <c:spPr>
              <a:solidFill>
                <a:srgbClr val="ADD376"/>
              </a:solidFill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25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Compétences!$BU$43:$BU$52</c:f>
              <c:strCache>
                <c:ptCount val="9"/>
                <c:pt idx="0">
                  <c:v>[0 , 10[</c:v>
                </c:pt>
                <c:pt idx="1">
                  <c:v>[10 , 20[</c:v>
                </c:pt>
                <c:pt idx="2">
                  <c:v>[20 , 30[</c:v>
                </c:pt>
                <c:pt idx="3">
                  <c:v>[30 , 40[</c:v>
                </c:pt>
                <c:pt idx="4">
                  <c:v>[50 , 60[</c:v>
                </c:pt>
                <c:pt idx="5">
                  <c:v>[60 , 70[</c:v>
                </c:pt>
                <c:pt idx="6">
                  <c:v>[70 , 80[</c:v>
                </c:pt>
                <c:pt idx="7">
                  <c:v>[80 , 90[</c:v>
                </c:pt>
                <c:pt idx="8">
                  <c:v>[90 , 100]</c:v>
                </c:pt>
              </c:strCache>
            </c:strRef>
          </c:cat>
          <c:val>
            <c:numRef>
              <c:f>Compétences!$BV$43:$BV$52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38809544"/>
        <c:axId val="438815032"/>
      </c:barChart>
      <c:catAx>
        <c:axId val="43880954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4388150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38815032"/>
        <c:scaling>
          <c:orientation val="minMax"/>
        </c:scaling>
        <c:delete val="0"/>
        <c:axPos val="t"/>
        <c:numFmt formatCode="0" sourceLinked="1"/>
        <c:majorTickMark val="none"/>
        <c:minorTickMark val="none"/>
        <c:tickLblPos val="none"/>
        <c:spPr>
          <a:ln w="9525">
            <a:noFill/>
          </a:ln>
        </c:spPr>
        <c:crossAx val="438809544"/>
        <c:crosses val="autoZero"/>
        <c:crossBetween val="between"/>
      </c:valAx>
      <c:spPr>
        <a:solidFill>
          <a:srgbClr val="ADD376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accent3">
                <a:lumMod val="75000"/>
              </a:schemeClr>
            </a:solidFill>
            <a:ln>
              <a:solidFill>
                <a:schemeClr val="accent3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Bilan_élèves!$Q$188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solidFill>
              <a:schemeClr val="accent1">
                <a:lumMod val="60000"/>
                <a:lumOff val="40000"/>
              </a:schemeClr>
            </a:solidFill>
            <a:ln>
              <a:solidFill>
                <a:schemeClr val="accent1">
                  <a:lumMod val="60000"/>
                  <a:lumOff val="40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Bilan_élèves!$R$188</c:f>
              <c:numCache>
                <c:formatCode>0</c:formatCode>
                <c:ptCount val="1"/>
                <c:pt idx="0">
                  <c:v>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43454824"/>
        <c:axId val="443445024"/>
      </c:barChart>
      <c:catAx>
        <c:axId val="443454824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43445024"/>
        <c:crosses val="autoZero"/>
        <c:auto val="1"/>
        <c:lblAlgn val="ctr"/>
        <c:lblOffset val="100"/>
        <c:noMultiLvlLbl val="0"/>
      </c:catAx>
      <c:valAx>
        <c:axId val="443445024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4434548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Bilan_élèves!$T$30</c:f>
              <c:numCache>
                <c:formatCode>0</c:formatCode>
                <c:ptCount val="1"/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Bilan_élèves!$U$30</c:f>
              <c:numCache>
                <c:formatCode>0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43452080"/>
        <c:axId val="443447376"/>
      </c:barChart>
      <c:catAx>
        <c:axId val="443452080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43447376"/>
        <c:crosses val="autoZero"/>
        <c:auto val="1"/>
        <c:lblAlgn val="ctr"/>
        <c:lblOffset val="100"/>
        <c:noMultiLvlLbl val="0"/>
      </c:catAx>
      <c:valAx>
        <c:axId val="443447376"/>
        <c:scaling>
          <c:orientation val="minMax"/>
          <c:max val="8"/>
        </c:scaling>
        <c:delete val="1"/>
        <c:axPos val="b"/>
        <c:numFmt formatCode="0" sourceLinked="1"/>
        <c:majorTickMark val="none"/>
        <c:minorTickMark val="none"/>
        <c:tickLblPos val="nextTo"/>
        <c:crossAx val="443452080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tx1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Bilan_élèves!$T$194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Bilan_élèves!$U$194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43454040"/>
        <c:axId val="443450120"/>
      </c:barChart>
      <c:catAx>
        <c:axId val="443454040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43450120"/>
        <c:crosses val="autoZero"/>
        <c:auto val="1"/>
        <c:lblAlgn val="ctr"/>
        <c:lblOffset val="100"/>
        <c:noMultiLvlLbl val="0"/>
      </c:catAx>
      <c:valAx>
        <c:axId val="443450120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4434540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accent3">
                <a:lumMod val="75000"/>
              </a:schemeClr>
            </a:solidFill>
            <a:ln>
              <a:solidFill>
                <a:schemeClr val="accent3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Bilan_élèves!$Q$194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solidFill>
              <a:schemeClr val="accent1">
                <a:lumMod val="60000"/>
                <a:lumOff val="40000"/>
              </a:schemeClr>
            </a:solidFill>
            <a:ln>
              <a:solidFill>
                <a:schemeClr val="accent1">
                  <a:lumMod val="60000"/>
                  <a:lumOff val="40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Bilan_élèves!$R$194</c:f>
              <c:numCache>
                <c:formatCode>0</c:formatCode>
                <c:ptCount val="1"/>
                <c:pt idx="0">
                  <c:v>25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43448944"/>
        <c:axId val="443444240"/>
      </c:barChart>
      <c:catAx>
        <c:axId val="443448944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43444240"/>
        <c:crosses val="autoZero"/>
        <c:auto val="1"/>
        <c:lblAlgn val="ctr"/>
        <c:lblOffset val="100"/>
        <c:noMultiLvlLbl val="0"/>
      </c:catAx>
      <c:valAx>
        <c:axId val="443444240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4434489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1"/>
          <c:order val="0"/>
          <c:spPr>
            <a:noFill/>
            <a:ln>
              <a:noFill/>
            </a:ln>
            <a:effectLst/>
          </c:spPr>
          <c:invertIfNegative val="0"/>
          <c:val>
            <c:numRef>
              <c:f>Bilan_élèves!$U$23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43443064"/>
        <c:axId val="443443848"/>
      </c:barChart>
      <c:catAx>
        <c:axId val="443443064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43443848"/>
        <c:crosses val="autoZero"/>
        <c:auto val="1"/>
        <c:lblAlgn val="ctr"/>
        <c:lblOffset val="100"/>
        <c:noMultiLvlLbl val="0"/>
      </c:catAx>
      <c:valAx>
        <c:axId val="443443848"/>
        <c:scaling>
          <c:orientation val="minMax"/>
          <c:max val="24"/>
          <c:min val="0"/>
        </c:scaling>
        <c:delete val="1"/>
        <c:axPos val="b"/>
        <c:numFmt formatCode="0" sourceLinked="1"/>
        <c:majorTickMark val="none"/>
        <c:minorTickMark val="none"/>
        <c:tickLblPos val="nextTo"/>
        <c:crossAx val="4434430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1"/>
          <c:order val="0"/>
          <c:spPr>
            <a:solidFill>
              <a:schemeClr val="accent1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</c:dPt>
          <c:val>
            <c:numRef>
              <c:f>Bilan_élèves!$U$22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43446592"/>
        <c:axId val="443449728"/>
      </c:barChart>
      <c:catAx>
        <c:axId val="443446592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43449728"/>
        <c:crosses val="autoZero"/>
        <c:auto val="1"/>
        <c:lblAlgn val="ctr"/>
        <c:lblOffset val="100"/>
        <c:noMultiLvlLbl val="0"/>
      </c:catAx>
      <c:valAx>
        <c:axId val="443449728"/>
        <c:scaling>
          <c:orientation val="minMax"/>
          <c:max val="11"/>
          <c:min val="0"/>
        </c:scaling>
        <c:delete val="1"/>
        <c:axPos val="b"/>
        <c:numFmt formatCode="0" sourceLinked="1"/>
        <c:majorTickMark val="none"/>
        <c:minorTickMark val="none"/>
        <c:tickLblPos val="nextTo"/>
        <c:crossAx val="4434465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43450904"/>
        <c:axId val="443452864"/>
      </c:barChart>
      <c:catAx>
        <c:axId val="443450904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43452864"/>
        <c:crosses val="autoZero"/>
        <c:auto val="1"/>
        <c:lblAlgn val="ctr"/>
        <c:lblOffset val="100"/>
        <c:noMultiLvlLbl val="0"/>
      </c:catAx>
      <c:valAx>
        <c:axId val="443452864"/>
        <c:scaling>
          <c:orientation val="minMax"/>
          <c:max val="24"/>
          <c:min val="0"/>
        </c:scaling>
        <c:delete val="1"/>
        <c:axPos val="b"/>
        <c:numFmt formatCode="0" sourceLinked="1"/>
        <c:majorTickMark val="none"/>
        <c:minorTickMark val="none"/>
        <c:tickLblPos val="nextTo"/>
        <c:crossAx val="4434509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43451688"/>
        <c:axId val="443456000"/>
      </c:barChart>
      <c:catAx>
        <c:axId val="44345168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43456000"/>
        <c:crosses val="autoZero"/>
        <c:auto val="1"/>
        <c:lblAlgn val="ctr"/>
        <c:lblOffset val="100"/>
        <c:noMultiLvlLbl val="0"/>
      </c:catAx>
      <c:valAx>
        <c:axId val="443456000"/>
        <c:scaling>
          <c:orientation val="minMax"/>
          <c:max val="20"/>
          <c:min val="0"/>
        </c:scaling>
        <c:delete val="1"/>
        <c:axPos val="b"/>
        <c:numFmt formatCode="0" sourceLinked="1"/>
        <c:majorTickMark val="none"/>
        <c:minorTickMark val="none"/>
        <c:tickLblPos val="nextTo"/>
        <c:crossAx val="4434516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tx1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Bilan_élèves!$T$227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Bilan_élèves!$U$227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43457960"/>
        <c:axId val="443458744"/>
      </c:barChart>
      <c:catAx>
        <c:axId val="443457960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43458744"/>
        <c:crosses val="autoZero"/>
        <c:auto val="1"/>
        <c:lblAlgn val="ctr"/>
        <c:lblOffset val="100"/>
        <c:noMultiLvlLbl val="0"/>
      </c:catAx>
      <c:valAx>
        <c:axId val="443458744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4434579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accent3">
                <a:lumMod val="75000"/>
              </a:schemeClr>
            </a:solidFill>
            <a:ln>
              <a:solidFill>
                <a:schemeClr val="accent3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Bilan_élèves!$Q$227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solidFill>
              <a:schemeClr val="tx2">
                <a:lumMod val="40000"/>
                <a:lumOff val="60000"/>
              </a:schemeClr>
            </a:solidFill>
            <a:ln>
              <a:solidFill>
                <a:schemeClr val="tx2">
                  <a:lumMod val="40000"/>
                  <a:lumOff val="60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Bilan_élèves!$R$227</c:f>
              <c:numCache>
                <c:formatCode>0</c:formatCode>
                <c:ptCount val="1"/>
                <c:pt idx="0">
                  <c:v>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43456784"/>
        <c:axId val="443457176"/>
      </c:barChart>
      <c:catAx>
        <c:axId val="443456784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43457176"/>
        <c:crosses val="autoZero"/>
        <c:auto val="1"/>
        <c:lblAlgn val="ctr"/>
        <c:lblOffset val="100"/>
        <c:noMultiLvlLbl val="0"/>
      </c:catAx>
      <c:valAx>
        <c:axId val="443457176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4434567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0"/>
    <c:plotArea>
      <c:layout>
        <c:manualLayout>
          <c:layoutTarget val="inner"/>
          <c:xMode val="edge"/>
          <c:yMode val="edge"/>
          <c:x val="0.40807465282244443"/>
          <c:y val="2.1084383863445671E-2"/>
          <c:w val="0.6188384844999707"/>
          <c:h val="0.94277316417978496"/>
        </c:manualLayout>
      </c:layout>
      <c:barChart>
        <c:barDir val="bar"/>
        <c:grouping val="clustered"/>
        <c:varyColors val="0"/>
        <c:ser>
          <c:idx val="0"/>
          <c:order val="0"/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Compétences!#REF!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Compétences!#REF!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438812288"/>
        <c:axId val="438814640"/>
      </c:barChart>
      <c:catAx>
        <c:axId val="43881228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fr-FR"/>
          </a:p>
        </c:txPr>
        <c:crossAx val="438814640"/>
        <c:crossesAt val="0"/>
        <c:auto val="1"/>
        <c:lblAlgn val="ctr"/>
        <c:lblOffset val="100"/>
        <c:tickLblSkip val="1"/>
        <c:tickMarkSkip val="10"/>
        <c:noMultiLvlLbl val="0"/>
      </c:catAx>
      <c:valAx>
        <c:axId val="438814640"/>
        <c:scaling>
          <c:orientation val="minMax"/>
        </c:scaling>
        <c:delete val="1"/>
        <c:axPos val="t"/>
        <c:numFmt formatCode="General" sourceLinked="1"/>
        <c:majorTickMark val="out"/>
        <c:minorTickMark val="none"/>
        <c:tickLblPos val="nextTo"/>
        <c:crossAx val="438812288"/>
        <c:crosses val="autoZero"/>
        <c:crossBetween val="between"/>
      </c:valAx>
      <c:spPr>
        <a:solidFill>
          <a:srgbClr val="00B0F0"/>
        </a:solidFill>
      </c:spPr>
    </c:plotArea>
    <c:plotVisOnly val="1"/>
    <c:dispBlanksAs val="gap"/>
    <c:showDLblsOverMax val="0"/>
  </c:chart>
  <c:spPr>
    <a:solidFill>
      <a:srgbClr val="FFFFFF"/>
    </a:solidFill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fr-FR"/>
    </a:p>
  </c:txPr>
  <c:printSettings>
    <c:headerFooter alignWithMargins="0"/>
    <c:pageMargins b="0.984251969" l="0.78740157499999996" r="0.78740157499999996" t="0.984251969" header="0.51180555555555551" footer="0.51180555555555551"/>
    <c:pageSetup firstPageNumber="0"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tx1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Bilan_élèves!$T$228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Bilan_élèves!$U$228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43458352"/>
        <c:axId val="443912744"/>
      </c:barChart>
      <c:catAx>
        <c:axId val="443458352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43912744"/>
        <c:crosses val="autoZero"/>
        <c:auto val="1"/>
        <c:lblAlgn val="ctr"/>
        <c:lblOffset val="100"/>
        <c:noMultiLvlLbl val="0"/>
      </c:catAx>
      <c:valAx>
        <c:axId val="443912744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4434583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3">
                  <a:lumMod val="75000"/>
                </a:schemeClr>
              </a:solidFill>
              <a:ln>
                <a:solidFill>
                  <a:schemeClr val="accent3">
                    <a:lumMod val="75000"/>
                  </a:schemeClr>
                </a:solidFill>
              </a:ln>
              <a:effectLst/>
            </c:spPr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Bilan_élèves!$Q$228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solidFill>
              <a:schemeClr val="accent1">
                <a:lumMod val="60000"/>
                <a:lumOff val="40000"/>
              </a:schemeClr>
            </a:solidFill>
            <a:ln>
              <a:solidFill>
                <a:schemeClr val="accent1">
                  <a:lumMod val="60000"/>
                  <a:lumOff val="40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Bilan_élèves!$R$228</c:f>
              <c:numCache>
                <c:formatCode>0</c:formatCode>
                <c:ptCount val="1"/>
                <c:pt idx="0">
                  <c:v>12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43914312"/>
        <c:axId val="443911176"/>
      </c:barChart>
      <c:catAx>
        <c:axId val="443914312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43911176"/>
        <c:crosses val="autoZero"/>
        <c:auto val="1"/>
        <c:lblAlgn val="ctr"/>
        <c:lblOffset val="100"/>
        <c:noMultiLvlLbl val="0"/>
      </c:catAx>
      <c:valAx>
        <c:axId val="443911176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4439143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tx1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Bilan_élèves!$T$229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Bilan_élèves!$U$229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43911568"/>
        <c:axId val="443908824"/>
      </c:barChart>
      <c:catAx>
        <c:axId val="44391156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43908824"/>
        <c:crosses val="autoZero"/>
        <c:auto val="1"/>
        <c:lblAlgn val="ctr"/>
        <c:lblOffset val="100"/>
        <c:noMultiLvlLbl val="0"/>
      </c:catAx>
      <c:valAx>
        <c:axId val="443908824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4439115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accent3">
                <a:lumMod val="75000"/>
              </a:schemeClr>
            </a:solidFill>
            <a:ln>
              <a:solidFill>
                <a:schemeClr val="accent3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Bilan_élèves!$Q$229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solidFill>
              <a:schemeClr val="accent1">
                <a:lumMod val="60000"/>
                <a:lumOff val="40000"/>
              </a:schemeClr>
            </a:solidFill>
            <a:ln>
              <a:solidFill>
                <a:schemeClr val="accent1">
                  <a:lumMod val="60000"/>
                  <a:lumOff val="40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Bilan_élèves!$R$229</c:f>
              <c:numCache>
                <c:formatCode>0</c:formatCode>
                <c:ptCount val="1"/>
                <c:pt idx="0">
                  <c:v>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43911960"/>
        <c:axId val="443910784"/>
      </c:barChart>
      <c:catAx>
        <c:axId val="443911960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43910784"/>
        <c:crosses val="autoZero"/>
        <c:auto val="1"/>
        <c:lblAlgn val="ctr"/>
        <c:lblOffset val="100"/>
        <c:noMultiLvlLbl val="0"/>
      </c:catAx>
      <c:valAx>
        <c:axId val="443910784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4439119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Bilan_élèves!$T$30</c:f>
              <c:numCache>
                <c:formatCode>0</c:formatCode>
                <c:ptCount val="1"/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Bilan_élèves!$U$30</c:f>
              <c:numCache>
                <c:formatCode>0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43905688"/>
        <c:axId val="443913528"/>
      </c:barChart>
      <c:catAx>
        <c:axId val="44390568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43913528"/>
        <c:crosses val="autoZero"/>
        <c:auto val="1"/>
        <c:lblAlgn val="ctr"/>
        <c:lblOffset val="100"/>
        <c:noMultiLvlLbl val="0"/>
      </c:catAx>
      <c:valAx>
        <c:axId val="443913528"/>
        <c:scaling>
          <c:orientation val="minMax"/>
          <c:max val="8"/>
        </c:scaling>
        <c:delete val="1"/>
        <c:axPos val="b"/>
        <c:numFmt formatCode="0" sourceLinked="1"/>
        <c:majorTickMark val="none"/>
        <c:minorTickMark val="none"/>
        <c:tickLblPos val="nextTo"/>
        <c:crossAx val="443905688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Bilan_élèves!$T$30</c:f>
              <c:numCache>
                <c:formatCode>0</c:formatCode>
                <c:ptCount val="1"/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Bilan_élèves!$U$30</c:f>
              <c:numCache>
                <c:formatCode>0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43917056"/>
        <c:axId val="443905296"/>
      </c:barChart>
      <c:catAx>
        <c:axId val="443917056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43905296"/>
        <c:crosses val="autoZero"/>
        <c:auto val="1"/>
        <c:lblAlgn val="ctr"/>
        <c:lblOffset val="100"/>
        <c:noMultiLvlLbl val="0"/>
      </c:catAx>
      <c:valAx>
        <c:axId val="443905296"/>
        <c:scaling>
          <c:orientation val="minMax"/>
          <c:max val="8"/>
        </c:scaling>
        <c:delete val="1"/>
        <c:axPos val="b"/>
        <c:numFmt formatCode="0" sourceLinked="1"/>
        <c:majorTickMark val="none"/>
        <c:minorTickMark val="none"/>
        <c:tickLblPos val="nextTo"/>
        <c:crossAx val="443917056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tx1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Bilan_élèves!$T$235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Bilan_élèves!$U$235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43906864"/>
        <c:axId val="443913136"/>
      </c:barChart>
      <c:catAx>
        <c:axId val="443906864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43913136"/>
        <c:crosses val="autoZero"/>
        <c:auto val="1"/>
        <c:lblAlgn val="ctr"/>
        <c:lblOffset val="100"/>
        <c:noMultiLvlLbl val="0"/>
      </c:catAx>
      <c:valAx>
        <c:axId val="443913136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4439068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accent3">
                <a:lumMod val="75000"/>
              </a:schemeClr>
            </a:solidFill>
            <a:ln>
              <a:solidFill>
                <a:schemeClr val="accent3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Bilan_élèves!$Q$235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solidFill>
              <a:schemeClr val="accent1">
                <a:lumMod val="60000"/>
                <a:lumOff val="40000"/>
              </a:schemeClr>
            </a:solidFill>
            <a:ln>
              <a:solidFill>
                <a:schemeClr val="accent1">
                  <a:lumMod val="60000"/>
                  <a:lumOff val="40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Bilan_élèves!$R$235</c:f>
              <c:numCache>
                <c:formatCode>0</c:formatCode>
                <c:ptCount val="1"/>
                <c:pt idx="0">
                  <c:v>25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43914704"/>
        <c:axId val="443906080"/>
      </c:barChart>
      <c:catAx>
        <c:axId val="443914704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43906080"/>
        <c:crosses val="autoZero"/>
        <c:auto val="1"/>
        <c:lblAlgn val="ctr"/>
        <c:lblOffset val="100"/>
        <c:noMultiLvlLbl val="0"/>
      </c:catAx>
      <c:valAx>
        <c:axId val="443906080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4439147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1"/>
          <c:order val="0"/>
          <c:spPr>
            <a:noFill/>
            <a:ln>
              <a:noFill/>
            </a:ln>
            <a:effectLst/>
          </c:spPr>
          <c:invertIfNegative val="0"/>
          <c:val>
            <c:numRef>
              <c:f>Bilan_élèves!$U$23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43915488"/>
        <c:axId val="443908432"/>
      </c:barChart>
      <c:catAx>
        <c:axId val="44391548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43908432"/>
        <c:crosses val="autoZero"/>
        <c:auto val="1"/>
        <c:lblAlgn val="ctr"/>
        <c:lblOffset val="100"/>
        <c:noMultiLvlLbl val="0"/>
      </c:catAx>
      <c:valAx>
        <c:axId val="443908432"/>
        <c:scaling>
          <c:orientation val="minMax"/>
          <c:max val="24"/>
          <c:min val="0"/>
        </c:scaling>
        <c:delete val="1"/>
        <c:axPos val="b"/>
        <c:numFmt formatCode="0" sourceLinked="1"/>
        <c:majorTickMark val="none"/>
        <c:minorTickMark val="none"/>
        <c:tickLblPos val="nextTo"/>
        <c:crossAx val="4439154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1"/>
          <c:order val="0"/>
          <c:spPr>
            <a:solidFill>
              <a:schemeClr val="accent1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</c:dPt>
          <c:val>
            <c:numRef>
              <c:f>Bilan_élèves!$U$22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43916664"/>
        <c:axId val="443907256"/>
      </c:barChart>
      <c:catAx>
        <c:axId val="443916664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43907256"/>
        <c:crosses val="autoZero"/>
        <c:auto val="1"/>
        <c:lblAlgn val="ctr"/>
        <c:lblOffset val="100"/>
        <c:noMultiLvlLbl val="0"/>
      </c:catAx>
      <c:valAx>
        <c:axId val="443907256"/>
        <c:scaling>
          <c:orientation val="minMax"/>
          <c:max val="11"/>
          <c:min val="0"/>
        </c:scaling>
        <c:delete val="1"/>
        <c:axPos val="b"/>
        <c:numFmt formatCode="0" sourceLinked="1"/>
        <c:majorTickMark val="none"/>
        <c:minorTickMark val="none"/>
        <c:tickLblPos val="nextTo"/>
        <c:crossAx val="4439166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1"/>
          <c:order val="0"/>
          <c:spPr>
            <a:noFill/>
            <a:ln>
              <a:noFill/>
            </a:ln>
            <a:effectLst/>
          </c:spPr>
          <c:invertIfNegative val="0"/>
          <c:val>
            <c:numRef>
              <c:f>Bilan_élèves!$U$23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38813072"/>
        <c:axId val="438815424"/>
      </c:barChart>
      <c:catAx>
        <c:axId val="438813072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38815424"/>
        <c:crosses val="autoZero"/>
        <c:auto val="1"/>
        <c:lblAlgn val="ctr"/>
        <c:lblOffset val="100"/>
        <c:noMultiLvlLbl val="0"/>
      </c:catAx>
      <c:valAx>
        <c:axId val="438815424"/>
        <c:scaling>
          <c:orientation val="minMax"/>
          <c:max val="24"/>
          <c:min val="0"/>
        </c:scaling>
        <c:delete val="1"/>
        <c:axPos val="b"/>
        <c:numFmt formatCode="0" sourceLinked="1"/>
        <c:majorTickMark val="none"/>
        <c:minorTickMark val="none"/>
        <c:tickLblPos val="nextTo"/>
        <c:crossAx val="4388130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43915880"/>
        <c:axId val="443910000"/>
      </c:barChart>
      <c:catAx>
        <c:axId val="443915880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43910000"/>
        <c:crosses val="autoZero"/>
        <c:auto val="1"/>
        <c:lblAlgn val="ctr"/>
        <c:lblOffset val="100"/>
        <c:noMultiLvlLbl val="0"/>
      </c:catAx>
      <c:valAx>
        <c:axId val="443910000"/>
        <c:scaling>
          <c:orientation val="minMax"/>
          <c:max val="24"/>
          <c:min val="0"/>
        </c:scaling>
        <c:delete val="1"/>
        <c:axPos val="b"/>
        <c:numFmt formatCode="0" sourceLinked="1"/>
        <c:majorTickMark val="none"/>
        <c:minorTickMark val="none"/>
        <c:tickLblPos val="nextTo"/>
        <c:crossAx val="4439158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43919408"/>
        <c:axId val="443919016"/>
      </c:barChart>
      <c:catAx>
        <c:axId val="4439194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43919016"/>
        <c:crosses val="autoZero"/>
        <c:auto val="1"/>
        <c:lblAlgn val="ctr"/>
        <c:lblOffset val="100"/>
        <c:noMultiLvlLbl val="0"/>
      </c:catAx>
      <c:valAx>
        <c:axId val="443919016"/>
        <c:scaling>
          <c:orientation val="minMax"/>
          <c:max val="20"/>
          <c:min val="0"/>
        </c:scaling>
        <c:delete val="1"/>
        <c:axPos val="b"/>
        <c:numFmt formatCode="0" sourceLinked="1"/>
        <c:majorTickMark val="none"/>
        <c:minorTickMark val="none"/>
        <c:tickLblPos val="nextTo"/>
        <c:crossAx val="443919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tx1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Bilan_élèves!$T$268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Bilan_élèves!$U$268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43918624"/>
        <c:axId val="443920192"/>
      </c:barChart>
      <c:catAx>
        <c:axId val="443918624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43920192"/>
        <c:crosses val="autoZero"/>
        <c:auto val="1"/>
        <c:lblAlgn val="ctr"/>
        <c:lblOffset val="100"/>
        <c:noMultiLvlLbl val="0"/>
      </c:catAx>
      <c:valAx>
        <c:axId val="443920192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4439186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accent3">
                <a:lumMod val="75000"/>
              </a:schemeClr>
            </a:solidFill>
            <a:ln>
              <a:solidFill>
                <a:schemeClr val="accent3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Bilan_élèves!$Q$268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solidFill>
              <a:schemeClr val="tx2">
                <a:lumMod val="40000"/>
                <a:lumOff val="60000"/>
              </a:schemeClr>
            </a:solidFill>
            <a:ln>
              <a:solidFill>
                <a:schemeClr val="tx2">
                  <a:lumMod val="40000"/>
                  <a:lumOff val="60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Bilan_élèves!$R$268</c:f>
              <c:numCache>
                <c:formatCode>0</c:formatCode>
                <c:ptCount val="1"/>
                <c:pt idx="0">
                  <c:v>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43920976"/>
        <c:axId val="443917840"/>
      </c:barChart>
      <c:catAx>
        <c:axId val="443920976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43917840"/>
        <c:crosses val="autoZero"/>
        <c:auto val="1"/>
        <c:lblAlgn val="ctr"/>
        <c:lblOffset val="100"/>
        <c:noMultiLvlLbl val="0"/>
      </c:catAx>
      <c:valAx>
        <c:axId val="443917840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4439209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tx1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Bilan_élèves!$T$269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Bilan_élèves!$U$269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44821648"/>
        <c:axId val="444814984"/>
      </c:barChart>
      <c:catAx>
        <c:axId val="44482164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44814984"/>
        <c:crosses val="autoZero"/>
        <c:auto val="1"/>
        <c:lblAlgn val="ctr"/>
        <c:lblOffset val="100"/>
        <c:noMultiLvlLbl val="0"/>
      </c:catAx>
      <c:valAx>
        <c:axId val="444814984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4448216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3">
                  <a:lumMod val="75000"/>
                </a:schemeClr>
              </a:solidFill>
              <a:ln>
                <a:solidFill>
                  <a:schemeClr val="accent3">
                    <a:lumMod val="75000"/>
                  </a:schemeClr>
                </a:solidFill>
              </a:ln>
              <a:effectLst/>
            </c:spPr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Bilan_élèves!$Q$269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solidFill>
              <a:schemeClr val="accent1">
                <a:lumMod val="60000"/>
                <a:lumOff val="40000"/>
              </a:schemeClr>
            </a:solidFill>
            <a:ln>
              <a:solidFill>
                <a:schemeClr val="accent1">
                  <a:lumMod val="60000"/>
                  <a:lumOff val="40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Bilan_élèves!$R$269</c:f>
              <c:numCache>
                <c:formatCode>0</c:formatCode>
                <c:ptCount val="1"/>
                <c:pt idx="0">
                  <c:v>12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44821256"/>
        <c:axId val="444817728"/>
      </c:barChart>
      <c:catAx>
        <c:axId val="444821256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44817728"/>
        <c:crosses val="autoZero"/>
        <c:auto val="1"/>
        <c:lblAlgn val="ctr"/>
        <c:lblOffset val="100"/>
        <c:noMultiLvlLbl val="0"/>
      </c:catAx>
      <c:valAx>
        <c:axId val="444817728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4448212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tx1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Bilan_élèves!$T$270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Bilan_élèves!$U$270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44823216"/>
        <c:axId val="444816944"/>
      </c:barChart>
      <c:catAx>
        <c:axId val="444823216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44816944"/>
        <c:crosses val="autoZero"/>
        <c:auto val="1"/>
        <c:lblAlgn val="ctr"/>
        <c:lblOffset val="100"/>
        <c:noMultiLvlLbl val="0"/>
      </c:catAx>
      <c:valAx>
        <c:axId val="444816944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4448232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accent3">
                <a:lumMod val="75000"/>
              </a:schemeClr>
            </a:solidFill>
            <a:ln>
              <a:solidFill>
                <a:schemeClr val="accent3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Bilan_élèves!$Q$270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solidFill>
              <a:schemeClr val="accent1">
                <a:lumMod val="60000"/>
                <a:lumOff val="40000"/>
              </a:schemeClr>
            </a:solidFill>
            <a:ln>
              <a:solidFill>
                <a:schemeClr val="accent1">
                  <a:lumMod val="60000"/>
                  <a:lumOff val="40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Bilan_élèves!$R$270</c:f>
              <c:numCache>
                <c:formatCode>0</c:formatCode>
                <c:ptCount val="1"/>
                <c:pt idx="0">
                  <c:v>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44816552"/>
        <c:axId val="444825176"/>
      </c:barChart>
      <c:catAx>
        <c:axId val="444816552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44825176"/>
        <c:crosses val="autoZero"/>
        <c:auto val="1"/>
        <c:lblAlgn val="ctr"/>
        <c:lblOffset val="100"/>
        <c:noMultiLvlLbl val="0"/>
      </c:catAx>
      <c:valAx>
        <c:axId val="444825176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444816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Bilan_élèves!$T$30</c:f>
              <c:numCache>
                <c:formatCode>0</c:formatCode>
                <c:ptCount val="1"/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Bilan_élèves!$U$30</c:f>
              <c:numCache>
                <c:formatCode>0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44824784"/>
        <c:axId val="444820472"/>
      </c:barChart>
      <c:catAx>
        <c:axId val="444824784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44820472"/>
        <c:crosses val="autoZero"/>
        <c:auto val="1"/>
        <c:lblAlgn val="ctr"/>
        <c:lblOffset val="100"/>
        <c:noMultiLvlLbl val="0"/>
      </c:catAx>
      <c:valAx>
        <c:axId val="444820472"/>
        <c:scaling>
          <c:orientation val="minMax"/>
          <c:max val="8"/>
        </c:scaling>
        <c:delete val="1"/>
        <c:axPos val="b"/>
        <c:numFmt formatCode="0" sourceLinked="1"/>
        <c:majorTickMark val="none"/>
        <c:minorTickMark val="none"/>
        <c:tickLblPos val="nextTo"/>
        <c:crossAx val="444824784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Bilan_élèves!$T$30</c:f>
              <c:numCache>
                <c:formatCode>0</c:formatCode>
                <c:ptCount val="1"/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Bilan_élèves!$U$30</c:f>
              <c:numCache>
                <c:formatCode>0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44816160"/>
        <c:axId val="444822432"/>
      </c:barChart>
      <c:catAx>
        <c:axId val="444816160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44822432"/>
        <c:crosses val="autoZero"/>
        <c:auto val="1"/>
        <c:lblAlgn val="ctr"/>
        <c:lblOffset val="100"/>
        <c:noMultiLvlLbl val="0"/>
      </c:catAx>
      <c:valAx>
        <c:axId val="444822432"/>
        <c:scaling>
          <c:orientation val="minMax"/>
          <c:max val="8"/>
        </c:scaling>
        <c:delete val="1"/>
        <c:axPos val="b"/>
        <c:numFmt formatCode="0" sourceLinked="1"/>
        <c:majorTickMark val="none"/>
        <c:minorTickMark val="none"/>
        <c:tickLblPos val="nextTo"/>
        <c:crossAx val="444816160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3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4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5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6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7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8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9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0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1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2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3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4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5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6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7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8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9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0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1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2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3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4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5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6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7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8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9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0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1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2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3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4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5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6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7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8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9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0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1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2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3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4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5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6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7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8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9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0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1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2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2.xml.rels><?xml version="1.0" encoding="UTF-8" standalone="yes"?>
<Relationships xmlns="http://schemas.openxmlformats.org/package/2006/relationships"><Relationship Id="rId117" Type="http://schemas.openxmlformats.org/officeDocument/2006/relationships/chart" Target="../charts/chart125.xml"/><Relationship Id="rId299" Type="http://schemas.openxmlformats.org/officeDocument/2006/relationships/chart" Target="../charts/chart307.xml"/><Relationship Id="rId21" Type="http://schemas.openxmlformats.org/officeDocument/2006/relationships/chart" Target="../charts/chart29.xml"/><Relationship Id="rId63" Type="http://schemas.openxmlformats.org/officeDocument/2006/relationships/chart" Target="../charts/chart71.xml"/><Relationship Id="rId159" Type="http://schemas.openxmlformats.org/officeDocument/2006/relationships/chart" Target="../charts/chart167.xml"/><Relationship Id="rId324" Type="http://schemas.openxmlformats.org/officeDocument/2006/relationships/chart" Target="../charts/chart332.xml"/><Relationship Id="rId366" Type="http://schemas.openxmlformats.org/officeDocument/2006/relationships/chart" Target="../charts/chart374.xml"/><Relationship Id="rId531" Type="http://schemas.openxmlformats.org/officeDocument/2006/relationships/chart" Target="../charts/chart539.xml"/><Relationship Id="rId170" Type="http://schemas.openxmlformats.org/officeDocument/2006/relationships/chart" Target="../charts/chart178.xml"/><Relationship Id="rId226" Type="http://schemas.openxmlformats.org/officeDocument/2006/relationships/chart" Target="../charts/chart234.xml"/><Relationship Id="rId433" Type="http://schemas.openxmlformats.org/officeDocument/2006/relationships/chart" Target="../charts/chart441.xml"/><Relationship Id="rId268" Type="http://schemas.openxmlformats.org/officeDocument/2006/relationships/chart" Target="../charts/chart276.xml"/><Relationship Id="rId475" Type="http://schemas.openxmlformats.org/officeDocument/2006/relationships/chart" Target="../charts/chart483.xml"/><Relationship Id="rId32" Type="http://schemas.openxmlformats.org/officeDocument/2006/relationships/chart" Target="../charts/chart40.xml"/><Relationship Id="rId74" Type="http://schemas.openxmlformats.org/officeDocument/2006/relationships/chart" Target="../charts/chart82.xml"/><Relationship Id="rId128" Type="http://schemas.openxmlformats.org/officeDocument/2006/relationships/chart" Target="../charts/chart136.xml"/><Relationship Id="rId335" Type="http://schemas.openxmlformats.org/officeDocument/2006/relationships/chart" Target="../charts/chart343.xml"/><Relationship Id="rId377" Type="http://schemas.openxmlformats.org/officeDocument/2006/relationships/chart" Target="../charts/chart385.xml"/><Relationship Id="rId500" Type="http://schemas.openxmlformats.org/officeDocument/2006/relationships/chart" Target="../charts/chart508.xml"/><Relationship Id="rId5" Type="http://schemas.openxmlformats.org/officeDocument/2006/relationships/chart" Target="../charts/chart13.xml"/><Relationship Id="rId181" Type="http://schemas.openxmlformats.org/officeDocument/2006/relationships/chart" Target="../charts/chart189.xml"/><Relationship Id="rId237" Type="http://schemas.openxmlformats.org/officeDocument/2006/relationships/chart" Target="../charts/chart245.xml"/><Relationship Id="rId402" Type="http://schemas.openxmlformats.org/officeDocument/2006/relationships/chart" Target="../charts/chart410.xml"/><Relationship Id="rId279" Type="http://schemas.openxmlformats.org/officeDocument/2006/relationships/chart" Target="../charts/chart287.xml"/><Relationship Id="rId444" Type="http://schemas.openxmlformats.org/officeDocument/2006/relationships/chart" Target="../charts/chart452.xml"/><Relationship Id="rId486" Type="http://schemas.openxmlformats.org/officeDocument/2006/relationships/chart" Target="../charts/chart494.xml"/><Relationship Id="rId43" Type="http://schemas.openxmlformats.org/officeDocument/2006/relationships/chart" Target="../charts/chart51.xml"/><Relationship Id="rId139" Type="http://schemas.openxmlformats.org/officeDocument/2006/relationships/chart" Target="../charts/chart147.xml"/><Relationship Id="rId290" Type="http://schemas.openxmlformats.org/officeDocument/2006/relationships/chart" Target="../charts/chart298.xml"/><Relationship Id="rId304" Type="http://schemas.openxmlformats.org/officeDocument/2006/relationships/chart" Target="../charts/chart312.xml"/><Relationship Id="rId346" Type="http://schemas.openxmlformats.org/officeDocument/2006/relationships/chart" Target="../charts/chart354.xml"/><Relationship Id="rId388" Type="http://schemas.openxmlformats.org/officeDocument/2006/relationships/chart" Target="../charts/chart396.xml"/><Relationship Id="rId511" Type="http://schemas.openxmlformats.org/officeDocument/2006/relationships/chart" Target="../charts/chart519.xml"/><Relationship Id="rId85" Type="http://schemas.openxmlformats.org/officeDocument/2006/relationships/chart" Target="../charts/chart93.xml"/><Relationship Id="rId150" Type="http://schemas.openxmlformats.org/officeDocument/2006/relationships/chart" Target="../charts/chart158.xml"/><Relationship Id="rId192" Type="http://schemas.openxmlformats.org/officeDocument/2006/relationships/chart" Target="../charts/chart200.xml"/><Relationship Id="rId206" Type="http://schemas.openxmlformats.org/officeDocument/2006/relationships/chart" Target="../charts/chart214.xml"/><Relationship Id="rId413" Type="http://schemas.openxmlformats.org/officeDocument/2006/relationships/chart" Target="../charts/chart421.xml"/><Relationship Id="rId248" Type="http://schemas.openxmlformats.org/officeDocument/2006/relationships/chart" Target="../charts/chart256.xml"/><Relationship Id="rId455" Type="http://schemas.openxmlformats.org/officeDocument/2006/relationships/chart" Target="../charts/chart463.xml"/><Relationship Id="rId497" Type="http://schemas.openxmlformats.org/officeDocument/2006/relationships/chart" Target="../charts/chart505.xml"/><Relationship Id="rId12" Type="http://schemas.openxmlformats.org/officeDocument/2006/relationships/chart" Target="../charts/chart20.xml"/><Relationship Id="rId108" Type="http://schemas.openxmlformats.org/officeDocument/2006/relationships/chart" Target="../charts/chart116.xml"/><Relationship Id="rId315" Type="http://schemas.openxmlformats.org/officeDocument/2006/relationships/chart" Target="../charts/chart323.xml"/><Relationship Id="rId357" Type="http://schemas.openxmlformats.org/officeDocument/2006/relationships/chart" Target="../charts/chart365.xml"/><Relationship Id="rId522" Type="http://schemas.openxmlformats.org/officeDocument/2006/relationships/chart" Target="../charts/chart530.xml"/><Relationship Id="rId54" Type="http://schemas.openxmlformats.org/officeDocument/2006/relationships/chart" Target="../charts/chart62.xml"/><Relationship Id="rId96" Type="http://schemas.openxmlformats.org/officeDocument/2006/relationships/chart" Target="../charts/chart104.xml"/><Relationship Id="rId161" Type="http://schemas.openxmlformats.org/officeDocument/2006/relationships/chart" Target="../charts/chart169.xml"/><Relationship Id="rId217" Type="http://schemas.openxmlformats.org/officeDocument/2006/relationships/chart" Target="../charts/chart225.xml"/><Relationship Id="rId399" Type="http://schemas.openxmlformats.org/officeDocument/2006/relationships/chart" Target="../charts/chart407.xml"/><Relationship Id="rId259" Type="http://schemas.openxmlformats.org/officeDocument/2006/relationships/chart" Target="../charts/chart267.xml"/><Relationship Id="rId424" Type="http://schemas.openxmlformats.org/officeDocument/2006/relationships/chart" Target="../charts/chart432.xml"/><Relationship Id="rId466" Type="http://schemas.openxmlformats.org/officeDocument/2006/relationships/chart" Target="../charts/chart474.xml"/><Relationship Id="rId23" Type="http://schemas.openxmlformats.org/officeDocument/2006/relationships/chart" Target="../charts/chart31.xml"/><Relationship Id="rId119" Type="http://schemas.openxmlformats.org/officeDocument/2006/relationships/chart" Target="../charts/chart127.xml"/><Relationship Id="rId270" Type="http://schemas.openxmlformats.org/officeDocument/2006/relationships/chart" Target="../charts/chart278.xml"/><Relationship Id="rId326" Type="http://schemas.openxmlformats.org/officeDocument/2006/relationships/chart" Target="../charts/chart334.xml"/><Relationship Id="rId65" Type="http://schemas.openxmlformats.org/officeDocument/2006/relationships/chart" Target="../charts/chart73.xml"/><Relationship Id="rId130" Type="http://schemas.openxmlformats.org/officeDocument/2006/relationships/chart" Target="../charts/chart138.xml"/><Relationship Id="rId368" Type="http://schemas.openxmlformats.org/officeDocument/2006/relationships/chart" Target="../charts/chart376.xml"/><Relationship Id="rId172" Type="http://schemas.openxmlformats.org/officeDocument/2006/relationships/chart" Target="../charts/chart180.xml"/><Relationship Id="rId228" Type="http://schemas.openxmlformats.org/officeDocument/2006/relationships/chart" Target="../charts/chart236.xml"/><Relationship Id="rId435" Type="http://schemas.openxmlformats.org/officeDocument/2006/relationships/chart" Target="../charts/chart443.xml"/><Relationship Id="rId477" Type="http://schemas.openxmlformats.org/officeDocument/2006/relationships/chart" Target="../charts/chart485.xml"/><Relationship Id="rId281" Type="http://schemas.openxmlformats.org/officeDocument/2006/relationships/chart" Target="../charts/chart289.xml"/><Relationship Id="rId337" Type="http://schemas.openxmlformats.org/officeDocument/2006/relationships/chart" Target="../charts/chart345.xml"/><Relationship Id="rId502" Type="http://schemas.openxmlformats.org/officeDocument/2006/relationships/chart" Target="../charts/chart510.xml"/><Relationship Id="rId34" Type="http://schemas.openxmlformats.org/officeDocument/2006/relationships/chart" Target="../charts/chart42.xml"/><Relationship Id="rId76" Type="http://schemas.openxmlformats.org/officeDocument/2006/relationships/chart" Target="../charts/chart84.xml"/><Relationship Id="rId141" Type="http://schemas.openxmlformats.org/officeDocument/2006/relationships/chart" Target="../charts/chart149.xml"/><Relationship Id="rId379" Type="http://schemas.openxmlformats.org/officeDocument/2006/relationships/chart" Target="../charts/chart387.xml"/><Relationship Id="rId7" Type="http://schemas.openxmlformats.org/officeDocument/2006/relationships/chart" Target="../charts/chart15.xml"/><Relationship Id="rId183" Type="http://schemas.openxmlformats.org/officeDocument/2006/relationships/chart" Target="../charts/chart191.xml"/><Relationship Id="rId239" Type="http://schemas.openxmlformats.org/officeDocument/2006/relationships/chart" Target="../charts/chart247.xml"/><Relationship Id="rId390" Type="http://schemas.openxmlformats.org/officeDocument/2006/relationships/chart" Target="../charts/chart398.xml"/><Relationship Id="rId404" Type="http://schemas.openxmlformats.org/officeDocument/2006/relationships/chart" Target="../charts/chart412.xml"/><Relationship Id="rId446" Type="http://schemas.openxmlformats.org/officeDocument/2006/relationships/chart" Target="../charts/chart454.xml"/><Relationship Id="rId250" Type="http://schemas.openxmlformats.org/officeDocument/2006/relationships/chart" Target="../charts/chart258.xml"/><Relationship Id="rId292" Type="http://schemas.openxmlformats.org/officeDocument/2006/relationships/chart" Target="../charts/chart300.xml"/><Relationship Id="rId306" Type="http://schemas.openxmlformats.org/officeDocument/2006/relationships/chart" Target="../charts/chart314.xml"/><Relationship Id="rId488" Type="http://schemas.openxmlformats.org/officeDocument/2006/relationships/chart" Target="../charts/chart496.xml"/><Relationship Id="rId45" Type="http://schemas.openxmlformats.org/officeDocument/2006/relationships/chart" Target="../charts/chart53.xml"/><Relationship Id="rId87" Type="http://schemas.openxmlformats.org/officeDocument/2006/relationships/chart" Target="../charts/chart95.xml"/><Relationship Id="rId110" Type="http://schemas.openxmlformats.org/officeDocument/2006/relationships/chart" Target="../charts/chart118.xml"/><Relationship Id="rId348" Type="http://schemas.openxmlformats.org/officeDocument/2006/relationships/chart" Target="../charts/chart356.xml"/><Relationship Id="rId513" Type="http://schemas.openxmlformats.org/officeDocument/2006/relationships/chart" Target="../charts/chart521.xml"/><Relationship Id="rId152" Type="http://schemas.openxmlformats.org/officeDocument/2006/relationships/chart" Target="../charts/chart160.xml"/><Relationship Id="rId194" Type="http://schemas.openxmlformats.org/officeDocument/2006/relationships/chart" Target="../charts/chart202.xml"/><Relationship Id="rId208" Type="http://schemas.openxmlformats.org/officeDocument/2006/relationships/chart" Target="../charts/chart216.xml"/><Relationship Id="rId415" Type="http://schemas.openxmlformats.org/officeDocument/2006/relationships/chart" Target="../charts/chart423.xml"/><Relationship Id="rId457" Type="http://schemas.openxmlformats.org/officeDocument/2006/relationships/chart" Target="../charts/chart465.xml"/><Relationship Id="rId261" Type="http://schemas.openxmlformats.org/officeDocument/2006/relationships/chart" Target="../charts/chart269.xml"/><Relationship Id="rId499" Type="http://schemas.openxmlformats.org/officeDocument/2006/relationships/chart" Target="../charts/chart507.xml"/><Relationship Id="rId14" Type="http://schemas.openxmlformats.org/officeDocument/2006/relationships/chart" Target="../charts/chart22.xml"/><Relationship Id="rId56" Type="http://schemas.openxmlformats.org/officeDocument/2006/relationships/chart" Target="../charts/chart64.xml"/><Relationship Id="rId317" Type="http://schemas.openxmlformats.org/officeDocument/2006/relationships/chart" Target="../charts/chart325.xml"/><Relationship Id="rId359" Type="http://schemas.openxmlformats.org/officeDocument/2006/relationships/chart" Target="../charts/chart367.xml"/><Relationship Id="rId524" Type="http://schemas.openxmlformats.org/officeDocument/2006/relationships/chart" Target="../charts/chart532.xml"/><Relationship Id="rId98" Type="http://schemas.openxmlformats.org/officeDocument/2006/relationships/chart" Target="../charts/chart106.xml"/><Relationship Id="rId121" Type="http://schemas.openxmlformats.org/officeDocument/2006/relationships/chart" Target="../charts/chart129.xml"/><Relationship Id="rId163" Type="http://schemas.openxmlformats.org/officeDocument/2006/relationships/chart" Target="../charts/chart171.xml"/><Relationship Id="rId219" Type="http://schemas.openxmlformats.org/officeDocument/2006/relationships/chart" Target="../charts/chart227.xml"/><Relationship Id="rId370" Type="http://schemas.openxmlformats.org/officeDocument/2006/relationships/chart" Target="../charts/chart378.xml"/><Relationship Id="rId426" Type="http://schemas.openxmlformats.org/officeDocument/2006/relationships/chart" Target="../charts/chart434.xml"/><Relationship Id="rId230" Type="http://schemas.openxmlformats.org/officeDocument/2006/relationships/chart" Target="../charts/chart238.xml"/><Relationship Id="rId251" Type="http://schemas.openxmlformats.org/officeDocument/2006/relationships/chart" Target="../charts/chart259.xml"/><Relationship Id="rId468" Type="http://schemas.openxmlformats.org/officeDocument/2006/relationships/chart" Target="../charts/chart476.xml"/><Relationship Id="rId489" Type="http://schemas.openxmlformats.org/officeDocument/2006/relationships/chart" Target="../charts/chart497.xml"/><Relationship Id="rId25" Type="http://schemas.openxmlformats.org/officeDocument/2006/relationships/chart" Target="../charts/chart33.xml"/><Relationship Id="rId46" Type="http://schemas.openxmlformats.org/officeDocument/2006/relationships/chart" Target="../charts/chart54.xml"/><Relationship Id="rId67" Type="http://schemas.openxmlformats.org/officeDocument/2006/relationships/chart" Target="../charts/chart75.xml"/><Relationship Id="rId272" Type="http://schemas.openxmlformats.org/officeDocument/2006/relationships/chart" Target="../charts/chart280.xml"/><Relationship Id="rId293" Type="http://schemas.openxmlformats.org/officeDocument/2006/relationships/chart" Target="../charts/chart301.xml"/><Relationship Id="rId307" Type="http://schemas.openxmlformats.org/officeDocument/2006/relationships/chart" Target="../charts/chart315.xml"/><Relationship Id="rId328" Type="http://schemas.openxmlformats.org/officeDocument/2006/relationships/chart" Target="../charts/chart336.xml"/><Relationship Id="rId349" Type="http://schemas.openxmlformats.org/officeDocument/2006/relationships/chart" Target="../charts/chart357.xml"/><Relationship Id="rId514" Type="http://schemas.openxmlformats.org/officeDocument/2006/relationships/chart" Target="../charts/chart522.xml"/><Relationship Id="rId88" Type="http://schemas.openxmlformats.org/officeDocument/2006/relationships/chart" Target="../charts/chart96.xml"/><Relationship Id="rId111" Type="http://schemas.openxmlformats.org/officeDocument/2006/relationships/chart" Target="../charts/chart119.xml"/><Relationship Id="rId132" Type="http://schemas.openxmlformats.org/officeDocument/2006/relationships/chart" Target="../charts/chart140.xml"/><Relationship Id="rId153" Type="http://schemas.openxmlformats.org/officeDocument/2006/relationships/chart" Target="../charts/chart161.xml"/><Relationship Id="rId174" Type="http://schemas.openxmlformats.org/officeDocument/2006/relationships/chart" Target="../charts/chart182.xml"/><Relationship Id="rId195" Type="http://schemas.openxmlformats.org/officeDocument/2006/relationships/chart" Target="../charts/chart203.xml"/><Relationship Id="rId209" Type="http://schemas.openxmlformats.org/officeDocument/2006/relationships/chart" Target="../charts/chart217.xml"/><Relationship Id="rId360" Type="http://schemas.openxmlformats.org/officeDocument/2006/relationships/chart" Target="../charts/chart368.xml"/><Relationship Id="rId381" Type="http://schemas.openxmlformats.org/officeDocument/2006/relationships/chart" Target="../charts/chart389.xml"/><Relationship Id="rId416" Type="http://schemas.openxmlformats.org/officeDocument/2006/relationships/chart" Target="../charts/chart424.xml"/><Relationship Id="rId220" Type="http://schemas.openxmlformats.org/officeDocument/2006/relationships/chart" Target="../charts/chart228.xml"/><Relationship Id="rId241" Type="http://schemas.openxmlformats.org/officeDocument/2006/relationships/chart" Target="../charts/chart249.xml"/><Relationship Id="rId437" Type="http://schemas.openxmlformats.org/officeDocument/2006/relationships/chart" Target="../charts/chart445.xml"/><Relationship Id="rId458" Type="http://schemas.openxmlformats.org/officeDocument/2006/relationships/chart" Target="../charts/chart466.xml"/><Relationship Id="rId479" Type="http://schemas.openxmlformats.org/officeDocument/2006/relationships/chart" Target="../charts/chart487.xml"/><Relationship Id="rId15" Type="http://schemas.openxmlformats.org/officeDocument/2006/relationships/chart" Target="../charts/chart23.xml"/><Relationship Id="rId36" Type="http://schemas.openxmlformats.org/officeDocument/2006/relationships/chart" Target="../charts/chart44.xml"/><Relationship Id="rId57" Type="http://schemas.openxmlformats.org/officeDocument/2006/relationships/chart" Target="../charts/chart65.xml"/><Relationship Id="rId262" Type="http://schemas.openxmlformats.org/officeDocument/2006/relationships/chart" Target="../charts/chart270.xml"/><Relationship Id="rId283" Type="http://schemas.openxmlformats.org/officeDocument/2006/relationships/chart" Target="../charts/chart291.xml"/><Relationship Id="rId318" Type="http://schemas.openxmlformats.org/officeDocument/2006/relationships/chart" Target="../charts/chart326.xml"/><Relationship Id="rId339" Type="http://schemas.openxmlformats.org/officeDocument/2006/relationships/chart" Target="../charts/chart347.xml"/><Relationship Id="rId490" Type="http://schemas.openxmlformats.org/officeDocument/2006/relationships/chart" Target="../charts/chart498.xml"/><Relationship Id="rId504" Type="http://schemas.openxmlformats.org/officeDocument/2006/relationships/chart" Target="../charts/chart512.xml"/><Relationship Id="rId525" Type="http://schemas.openxmlformats.org/officeDocument/2006/relationships/chart" Target="../charts/chart533.xml"/><Relationship Id="rId78" Type="http://schemas.openxmlformats.org/officeDocument/2006/relationships/chart" Target="../charts/chart86.xml"/><Relationship Id="rId99" Type="http://schemas.openxmlformats.org/officeDocument/2006/relationships/chart" Target="../charts/chart107.xml"/><Relationship Id="rId101" Type="http://schemas.openxmlformats.org/officeDocument/2006/relationships/chart" Target="../charts/chart109.xml"/><Relationship Id="rId122" Type="http://schemas.openxmlformats.org/officeDocument/2006/relationships/chart" Target="../charts/chart130.xml"/><Relationship Id="rId143" Type="http://schemas.openxmlformats.org/officeDocument/2006/relationships/chart" Target="../charts/chart151.xml"/><Relationship Id="rId164" Type="http://schemas.openxmlformats.org/officeDocument/2006/relationships/chart" Target="../charts/chart172.xml"/><Relationship Id="rId185" Type="http://schemas.openxmlformats.org/officeDocument/2006/relationships/chart" Target="../charts/chart193.xml"/><Relationship Id="rId350" Type="http://schemas.openxmlformats.org/officeDocument/2006/relationships/chart" Target="../charts/chart358.xml"/><Relationship Id="rId371" Type="http://schemas.openxmlformats.org/officeDocument/2006/relationships/chart" Target="../charts/chart379.xml"/><Relationship Id="rId406" Type="http://schemas.openxmlformats.org/officeDocument/2006/relationships/chart" Target="../charts/chart414.xml"/><Relationship Id="rId9" Type="http://schemas.openxmlformats.org/officeDocument/2006/relationships/chart" Target="../charts/chart17.xml"/><Relationship Id="rId210" Type="http://schemas.openxmlformats.org/officeDocument/2006/relationships/chart" Target="../charts/chart218.xml"/><Relationship Id="rId392" Type="http://schemas.openxmlformats.org/officeDocument/2006/relationships/chart" Target="../charts/chart400.xml"/><Relationship Id="rId427" Type="http://schemas.openxmlformats.org/officeDocument/2006/relationships/chart" Target="../charts/chart435.xml"/><Relationship Id="rId448" Type="http://schemas.openxmlformats.org/officeDocument/2006/relationships/chart" Target="../charts/chart456.xml"/><Relationship Id="rId469" Type="http://schemas.openxmlformats.org/officeDocument/2006/relationships/chart" Target="../charts/chart477.xml"/><Relationship Id="rId26" Type="http://schemas.openxmlformats.org/officeDocument/2006/relationships/chart" Target="../charts/chart34.xml"/><Relationship Id="rId231" Type="http://schemas.openxmlformats.org/officeDocument/2006/relationships/chart" Target="../charts/chart239.xml"/><Relationship Id="rId252" Type="http://schemas.openxmlformats.org/officeDocument/2006/relationships/chart" Target="../charts/chart260.xml"/><Relationship Id="rId273" Type="http://schemas.openxmlformats.org/officeDocument/2006/relationships/chart" Target="../charts/chart281.xml"/><Relationship Id="rId294" Type="http://schemas.openxmlformats.org/officeDocument/2006/relationships/chart" Target="../charts/chart302.xml"/><Relationship Id="rId308" Type="http://schemas.openxmlformats.org/officeDocument/2006/relationships/chart" Target="../charts/chart316.xml"/><Relationship Id="rId329" Type="http://schemas.openxmlformats.org/officeDocument/2006/relationships/chart" Target="../charts/chart337.xml"/><Relationship Id="rId480" Type="http://schemas.openxmlformats.org/officeDocument/2006/relationships/chart" Target="../charts/chart488.xml"/><Relationship Id="rId515" Type="http://schemas.openxmlformats.org/officeDocument/2006/relationships/chart" Target="../charts/chart523.xml"/><Relationship Id="rId47" Type="http://schemas.openxmlformats.org/officeDocument/2006/relationships/chart" Target="../charts/chart55.xml"/><Relationship Id="rId68" Type="http://schemas.openxmlformats.org/officeDocument/2006/relationships/chart" Target="../charts/chart76.xml"/><Relationship Id="rId89" Type="http://schemas.openxmlformats.org/officeDocument/2006/relationships/chart" Target="../charts/chart97.xml"/><Relationship Id="rId112" Type="http://schemas.openxmlformats.org/officeDocument/2006/relationships/chart" Target="../charts/chart120.xml"/><Relationship Id="rId133" Type="http://schemas.openxmlformats.org/officeDocument/2006/relationships/chart" Target="../charts/chart141.xml"/><Relationship Id="rId154" Type="http://schemas.openxmlformats.org/officeDocument/2006/relationships/chart" Target="../charts/chart162.xml"/><Relationship Id="rId175" Type="http://schemas.openxmlformats.org/officeDocument/2006/relationships/chart" Target="../charts/chart183.xml"/><Relationship Id="rId340" Type="http://schemas.openxmlformats.org/officeDocument/2006/relationships/chart" Target="../charts/chart348.xml"/><Relationship Id="rId361" Type="http://schemas.openxmlformats.org/officeDocument/2006/relationships/chart" Target="../charts/chart369.xml"/><Relationship Id="rId196" Type="http://schemas.openxmlformats.org/officeDocument/2006/relationships/chart" Target="../charts/chart204.xml"/><Relationship Id="rId200" Type="http://schemas.openxmlformats.org/officeDocument/2006/relationships/chart" Target="../charts/chart208.xml"/><Relationship Id="rId382" Type="http://schemas.openxmlformats.org/officeDocument/2006/relationships/chart" Target="../charts/chart390.xml"/><Relationship Id="rId417" Type="http://schemas.openxmlformats.org/officeDocument/2006/relationships/chart" Target="../charts/chart425.xml"/><Relationship Id="rId438" Type="http://schemas.openxmlformats.org/officeDocument/2006/relationships/chart" Target="../charts/chart446.xml"/><Relationship Id="rId459" Type="http://schemas.openxmlformats.org/officeDocument/2006/relationships/chart" Target="../charts/chart467.xml"/><Relationship Id="rId16" Type="http://schemas.openxmlformats.org/officeDocument/2006/relationships/chart" Target="../charts/chart24.xml"/><Relationship Id="rId221" Type="http://schemas.openxmlformats.org/officeDocument/2006/relationships/chart" Target="../charts/chart229.xml"/><Relationship Id="rId242" Type="http://schemas.openxmlformats.org/officeDocument/2006/relationships/chart" Target="../charts/chart250.xml"/><Relationship Id="rId263" Type="http://schemas.openxmlformats.org/officeDocument/2006/relationships/chart" Target="../charts/chart271.xml"/><Relationship Id="rId284" Type="http://schemas.openxmlformats.org/officeDocument/2006/relationships/chart" Target="../charts/chart292.xml"/><Relationship Id="rId319" Type="http://schemas.openxmlformats.org/officeDocument/2006/relationships/chart" Target="../charts/chart327.xml"/><Relationship Id="rId470" Type="http://schemas.openxmlformats.org/officeDocument/2006/relationships/chart" Target="../charts/chart478.xml"/><Relationship Id="rId491" Type="http://schemas.openxmlformats.org/officeDocument/2006/relationships/chart" Target="../charts/chart499.xml"/><Relationship Id="rId505" Type="http://schemas.openxmlformats.org/officeDocument/2006/relationships/chart" Target="../charts/chart513.xml"/><Relationship Id="rId526" Type="http://schemas.openxmlformats.org/officeDocument/2006/relationships/chart" Target="../charts/chart534.xml"/><Relationship Id="rId37" Type="http://schemas.openxmlformats.org/officeDocument/2006/relationships/chart" Target="../charts/chart45.xml"/><Relationship Id="rId58" Type="http://schemas.openxmlformats.org/officeDocument/2006/relationships/chart" Target="../charts/chart66.xml"/><Relationship Id="rId79" Type="http://schemas.openxmlformats.org/officeDocument/2006/relationships/chart" Target="../charts/chart87.xml"/><Relationship Id="rId102" Type="http://schemas.openxmlformats.org/officeDocument/2006/relationships/chart" Target="../charts/chart110.xml"/><Relationship Id="rId123" Type="http://schemas.openxmlformats.org/officeDocument/2006/relationships/chart" Target="../charts/chart131.xml"/><Relationship Id="rId144" Type="http://schemas.openxmlformats.org/officeDocument/2006/relationships/chart" Target="../charts/chart152.xml"/><Relationship Id="rId330" Type="http://schemas.openxmlformats.org/officeDocument/2006/relationships/chart" Target="../charts/chart338.xml"/><Relationship Id="rId90" Type="http://schemas.openxmlformats.org/officeDocument/2006/relationships/chart" Target="../charts/chart98.xml"/><Relationship Id="rId165" Type="http://schemas.openxmlformats.org/officeDocument/2006/relationships/chart" Target="../charts/chart173.xml"/><Relationship Id="rId186" Type="http://schemas.openxmlformats.org/officeDocument/2006/relationships/chart" Target="../charts/chart194.xml"/><Relationship Id="rId351" Type="http://schemas.openxmlformats.org/officeDocument/2006/relationships/chart" Target="../charts/chart359.xml"/><Relationship Id="rId372" Type="http://schemas.openxmlformats.org/officeDocument/2006/relationships/chart" Target="../charts/chart380.xml"/><Relationship Id="rId393" Type="http://schemas.openxmlformats.org/officeDocument/2006/relationships/chart" Target="../charts/chart401.xml"/><Relationship Id="rId407" Type="http://schemas.openxmlformats.org/officeDocument/2006/relationships/chart" Target="../charts/chart415.xml"/><Relationship Id="rId428" Type="http://schemas.openxmlformats.org/officeDocument/2006/relationships/chart" Target="../charts/chart436.xml"/><Relationship Id="rId449" Type="http://schemas.openxmlformats.org/officeDocument/2006/relationships/chart" Target="../charts/chart457.xml"/><Relationship Id="rId211" Type="http://schemas.openxmlformats.org/officeDocument/2006/relationships/chart" Target="../charts/chart219.xml"/><Relationship Id="rId232" Type="http://schemas.openxmlformats.org/officeDocument/2006/relationships/chart" Target="../charts/chart240.xml"/><Relationship Id="rId253" Type="http://schemas.openxmlformats.org/officeDocument/2006/relationships/chart" Target="../charts/chart261.xml"/><Relationship Id="rId274" Type="http://schemas.openxmlformats.org/officeDocument/2006/relationships/chart" Target="../charts/chart282.xml"/><Relationship Id="rId295" Type="http://schemas.openxmlformats.org/officeDocument/2006/relationships/chart" Target="../charts/chart303.xml"/><Relationship Id="rId309" Type="http://schemas.openxmlformats.org/officeDocument/2006/relationships/chart" Target="../charts/chart317.xml"/><Relationship Id="rId460" Type="http://schemas.openxmlformats.org/officeDocument/2006/relationships/chart" Target="../charts/chart468.xml"/><Relationship Id="rId481" Type="http://schemas.openxmlformats.org/officeDocument/2006/relationships/chart" Target="../charts/chart489.xml"/><Relationship Id="rId516" Type="http://schemas.openxmlformats.org/officeDocument/2006/relationships/chart" Target="../charts/chart524.xml"/><Relationship Id="rId27" Type="http://schemas.openxmlformats.org/officeDocument/2006/relationships/chart" Target="../charts/chart35.xml"/><Relationship Id="rId48" Type="http://schemas.openxmlformats.org/officeDocument/2006/relationships/chart" Target="../charts/chart56.xml"/><Relationship Id="rId69" Type="http://schemas.openxmlformats.org/officeDocument/2006/relationships/chart" Target="../charts/chart77.xml"/><Relationship Id="rId113" Type="http://schemas.openxmlformats.org/officeDocument/2006/relationships/chart" Target="../charts/chart121.xml"/><Relationship Id="rId134" Type="http://schemas.openxmlformats.org/officeDocument/2006/relationships/chart" Target="../charts/chart142.xml"/><Relationship Id="rId320" Type="http://schemas.openxmlformats.org/officeDocument/2006/relationships/chart" Target="../charts/chart328.xml"/><Relationship Id="rId80" Type="http://schemas.openxmlformats.org/officeDocument/2006/relationships/chart" Target="../charts/chart88.xml"/><Relationship Id="rId155" Type="http://schemas.openxmlformats.org/officeDocument/2006/relationships/chart" Target="../charts/chart163.xml"/><Relationship Id="rId176" Type="http://schemas.openxmlformats.org/officeDocument/2006/relationships/chart" Target="../charts/chart184.xml"/><Relationship Id="rId197" Type="http://schemas.openxmlformats.org/officeDocument/2006/relationships/chart" Target="../charts/chart205.xml"/><Relationship Id="rId341" Type="http://schemas.openxmlformats.org/officeDocument/2006/relationships/chart" Target="../charts/chart349.xml"/><Relationship Id="rId362" Type="http://schemas.openxmlformats.org/officeDocument/2006/relationships/chart" Target="../charts/chart370.xml"/><Relationship Id="rId383" Type="http://schemas.openxmlformats.org/officeDocument/2006/relationships/chart" Target="../charts/chart391.xml"/><Relationship Id="rId418" Type="http://schemas.openxmlformats.org/officeDocument/2006/relationships/chart" Target="../charts/chart426.xml"/><Relationship Id="rId439" Type="http://schemas.openxmlformats.org/officeDocument/2006/relationships/chart" Target="../charts/chart447.xml"/><Relationship Id="rId201" Type="http://schemas.openxmlformats.org/officeDocument/2006/relationships/chart" Target="../charts/chart209.xml"/><Relationship Id="rId222" Type="http://schemas.openxmlformats.org/officeDocument/2006/relationships/chart" Target="../charts/chart230.xml"/><Relationship Id="rId243" Type="http://schemas.openxmlformats.org/officeDocument/2006/relationships/chart" Target="../charts/chart251.xml"/><Relationship Id="rId264" Type="http://schemas.openxmlformats.org/officeDocument/2006/relationships/chart" Target="../charts/chart272.xml"/><Relationship Id="rId285" Type="http://schemas.openxmlformats.org/officeDocument/2006/relationships/chart" Target="../charts/chart293.xml"/><Relationship Id="rId450" Type="http://schemas.openxmlformats.org/officeDocument/2006/relationships/chart" Target="../charts/chart458.xml"/><Relationship Id="rId471" Type="http://schemas.openxmlformats.org/officeDocument/2006/relationships/chart" Target="../charts/chart479.xml"/><Relationship Id="rId506" Type="http://schemas.openxmlformats.org/officeDocument/2006/relationships/chart" Target="../charts/chart514.xml"/><Relationship Id="rId17" Type="http://schemas.openxmlformats.org/officeDocument/2006/relationships/chart" Target="../charts/chart25.xml"/><Relationship Id="rId38" Type="http://schemas.openxmlformats.org/officeDocument/2006/relationships/chart" Target="../charts/chart46.xml"/><Relationship Id="rId59" Type="http://schemas.openxmlformats.org/officeDocument/2006/relationships/chart" Target="../charts/chart67.xml"/><Relationship Id="rId103" Type="http://schemas.openxmlformats.org/officeDocument/2006/relationships/chart" Target="../charts/chart111.xml"/><Relationship Id="rId124" Type="http://schemas.openxmlformats.org/officeDocument/2006/relationships/chart" Target="../charts/chart132.xml"/><Relationship Id="rId310" Type="http://schemas.openxmlformats.org/officeDocument/2006/relationships/chart" Target="../charts/chart318.xml"/><Relationship Id="rId492" Type="http://schemas.openxmlformats.org/officeDocument/2006/relationships/chart" Target="../charts/chart500.xml"/><Relationship Id="rId527" Type="http://schemas.openxmlformats.org/officeDocument/2006/relationships/chart" Target="../charts/chart535.xml"/><Relationship Id="rId70" Type="http://schemas.openxmlformats.org/officeDocument/2006/relationships/chart" Target="../charts/chart78.xml"/><Relationship Id="rId91" Type="http://schemas.openxmlformats.org/officeDocument/2006/relationships/chart" Target="../charts/chart99.xml"/><Relationship Id="rId145" Type="http://schemas.openxmlformats.org/officeDocument/2006/relationships/chart" Target="../charts/chart153.xml"/><Relationship Id="rId166" Type="http://schemas.openxmlformats.org/officeDocument/2006/relationships/chart" Target="../charts/chart174.xml"/><Relationship Id="rId187" Type="http://schemas.openxmlformats.org/officeDocument/2006/relationships/chart" Target="../charts/chart195.xml"/><Relationship Id="rId331" Type="http://schemas.openxmlformats.org/officeDocument/2006/relationships/chart" Target="../charts/chart339.xml"/><Relationship Id="rId352" Type="http://schemas.openxmlformats.org/officeDocument/2006/relationships/chart" Target="../charts/chart360.xml"/><Relationship Id="rId373" Type="http://schemas.openxmlformats.org/officeDocument/2006/relationships/chart" Target="../charts/chart381.xml"/><Relationship Id="rId394" Type="http://schemas.openxmlformats.org/officeDocument/2006/relationships/chart" Target="../charts/chart402.xml"/><Relationship Id="rId408" Type="http://schemas.openxmlformats.org/officeDocument/2006/relationships/chart" Target="../charts/chart416.xml"/><Relationship Id="rId429" Type="http://schemas.openxmlformats.org/officeDocument/2006/relationships/chart" Target="../charts/chart437.xml"/><Relationship Id="rId1" Type="http://schemas.openxmlformats.org/officeDocument/2006/relationships/chart" Target="../charts/chart9.xml"/><Relationship Id="rId212" Type="http://schemas.openxmlformats.org/officeDocument/2006/relationships/chart" Target="../charts/chart220.xml"/><Relationship Id="rId233" Type="http://schemas.openxmlformats.org/officeDocument/2006/relationships/chart" Target="../charts/chart241.xml"/><Relationship Id="rId254" Type="http://schemas.openxmlformats.org/officeDocument/2006/relationships/chart" Target="../charts/chart262.xml"/><Relationship Id="rId440" Type="http://schemas.openxmlformats.org/officeDocument/2006/relationships/chart" Target="../charts/chart448.xml"/><Relationship Id="rId28" Type="http://schemas.openxmlformats.org/officeDocument/2006/relationships/chart" Target="../charts/chart36.xml"/><Relationship Id="rId49" Type="http://schemas.openxmlformats.org/officeDocument/2006/relationships/chart" Target="../charts/chart57.xml"/><Relationship Id="rId114" Type="http://schemas.openxmlformats.org/officeDocument/2006/relationships/chart" Target="../charts/chart122.xml"/><Relationship Id="rId275" Type="http://schemas.openxmlformats.org/officeDocument/2006/relationships/chart" Target="../charts/chart283.xml"/><Relationship Id="rId296" Type="http://schemas.openxmlformats.org/officeDocument/2006/relationships/chart" Target="../charts/chart304.xml"/><Relationship Id="rId300" Type="http://schemas.openxmlformats.org/officeDocument/2006/relationships/chart" Target="../charts/chart308.xml"/><Relationship Id="rId461" Type="http://schemas.openxmlformats.org/officeDocument/2006/relationships/chart" Target="../charts/chart469.xml"/><Relationship Id="rId482" Type="http://schemas.openxmlformats.org/officeDocument/2006/relationships/chart" Target="../charts/chart490.xml"/><Relationship Id="rId517" Type="http://schemas.openxmlformats.org/officeDocument/2006/relationships/chart" Target="../charts/chart525.xml"/><Relationship Id="rId60" Type="http://schemas.openxmlformats.org/officeDocument/2006/relationships/chart" Target="../charts/chart68.xml"/><Relationship Id="rId81" Type="http://schemas.openxmlformats.org/officeDocument/2006/relationships/chart" Target="../charts/chart89.xml"/><Relationship Id="rId135" Type="http://schemas.openxmlformats.org/officeDocument/2006/relationships/chart" Target="../charts/chart143.xml"/><Relationship Id="rId156" Type="http://schemas.openxmlformats.org/officeDocument/2006/relationships/chart" Target="../charts/chart164.xml"/><Relationship Id="rId177" Type="http://schemas.openxmlformats.org/officeDocument/2006/relationships/chart" Target="../charts/chart185.xml"/><Relationship Id="rId198" Type="http://schemas.openxmlformats.org/officeDocument/2006/relationships/chart" Target="../charts/chart206.xml"/><Relationship Id="rId321" Type="http://schemas.openxmlformats.org/officeDocument/2006/relationships/chart" Target="../charts/chart329.xml"/><Relationship Id="rId342" Type="http://schemas.openxmlformats.org/officeDocument/2006/relationships/chart" Target="../charts/chart350.xml"/><Relationship Id="rId363" Type="http://schemas.openxmlformats.org/officeDocument/2006/relationships/chart" Target="../charts/chart371.xml"/><Relationship Id="rId384" Type="http://schemas.openxmlformats.org/officeDocument/2006/relationships/chart" Target="../charts/chart392.xml"/><Relationship Id="rId419" Type="http://schemas.openxmlformats.org/officeDocument/2006/relationships/chart" Target="../charts/chart427.xml"/><Relationship Id="rId202" Type="http://schemas.openxmlformats.org/officeDocument/2006/relationships/chart" Target="../charts/chart210.xml"/><Relationship Id="rId223" Type="http://schemas.openxmlformats.org/officeDocument/2006/relationships/chart" Target="../charts/chart231.xml"/><Relationship Id="rId244" Type="http://schemas.openxmlformats.org/officeDocument/2006/relationships/chart" Target="../charts/chart252.xml"/><Relationship Id="rId430" Type="http://schemas.openxmlformats.org/officeDocument/2006/relationships/chart" Target="../charts/chart438.xml"/><Relationship Id="rId18" Type="http://schemas.openxmlformats.org/officeDocument/2006/relationships/chart" Target="../charts/chart26.xml"/><Relationship Id="rId39" Type="http://schemas.openxmlformats.org/officeDocument/2006/relationships/chart" Target="../charts/chart47.xml"/><Relationship Id="rId265" Type="http://schemas.openxmlformats.org/officeDocument/2006/relationships/chart" Target="../charts/chart273.xml"/><Relationship Id="rId286" Type="http://schemas.openxmlformats.org/officeDocument/2006/relationships/chart" Target="../charts/chart294.xml"/><Relationship Id="rId451" Type="http://schemas.openxmlformats.org/officeDocument/2006/relationships/chart" Target="../charts/chart459.xml"/><Relationship Id="rId472" Type="http://schemas.openxmlformats.org/officeDocument/2006/relationships/chart" Target="../charts/chart480.xml"/><Relationship Id="rId493" Type="http://schemas.openxmlformats.org/officeDocument/2006/relationships/chart" Target="../charts/chart501.xml"/><Relationship Id="rId507" Type="http://schemas.openxmlformats.org/officeDocument/2006/relationships/chart" Target="../charts/chart515.xml"/><Relationship Id="rId528" Type="http://schemas.openxmlformats.org/officeDocument/2006/relationships/chart" Target="../charts/chart536.xml"/><Relationship Id="rId50" Type="http://schemas.openxmlformats.org/officeDocument/2006/relationships/chart" Target="../charts/chart58.xml"/><Relationship Id="rId104" Type="http://schemas.openxmlformats.org/officeDocument/2006/relationships/chart" Target="../charts/chart112.xml"/><Relationship Id="rId125" Type="http://schemas.openxmlformats.org/officeDocument/2006/relationships/chart" Target="../charts/chart133.xml"/><Relationship Id="rId146" Type="http://schemas.openxmlformats.org/officeDocument/2006/relationships/chart" Target="../charts/chart154.xml"/><Relationship Id="rId167" Type="http://schemas.openxmlformats.org/officeDocument/2006/relationships/chart" Target="../charts/chart175.xml"/><Relationship Id="rId188" Type="http://schemas.openxmlformats.org/officeDocument/2006/relationships/chart" Target="../charts/chart196.xml"/><Relationship Id="rId311" Type="http://schemas.openxmlformats.org/officeDocument/2006/relationships/chart" Target="../charts/chart319.xml"/><Relationship Id="rId332" Type="http://schemas.openxmlformats.org/officeDocument/2006/relationships/chart" Target="../charts/chart340.xml"/><Relationship Id="rId353" Type="http://schemas.openxmlformats.org/officeDocument/2006/relationships/chart" Target="../charts/chart361.xml"/><Relationship Id="rId374" Type="http://schemas.openxmlformats.org/officeDocument/2006/relationships/chart" Target="../charts/chart382.xml"/><Relationship Id="rId395" Type="http://schemas.openxmlformats.org/officeDocument/2006/relationships/chart" Target="../charts/chart403.xml"/><Relationship Id="rId409" Type="http://schemas.openxmlformats.org/officeDocument/2006/relationships/chart" Target="../charts/chart417.xml"/><Relationship Id="rId71" Type="http://schemas.openxmlformats.org/officeDocument/2006/relationships/chart" Target="../charts/chart79.xml"/><Relationship Id="rId92" Type="http://schemas.openxmlformats.org/officeDocument/2006/relationships/chart" Target="../charts/chart100.xml"/><Relationship Id="rId213" Type="http://schemas.openxmlformats.org/officeDocument/2006/relationships/chart" Target="../charts/chart221.xml"/><Relationship Id="rId234" Type="http://schemas.openxmlformats.org/officeDocument/2006/relationships/chart" Target="../charts/chart242.xml"/><Relationship Id="rId420" Type="http://schemas.openxmlformats.org/officeDocument/2006/relationships/chart" Target="../charts/chart428.xml"/><Relationship Id="rId2" Type="http://schemas.openxmlformats.org/officeDocument/2006/relationships/chart" Target="../charts/chart10.xml"/><Relationship Id="rId29" Type="http://schemas.openxmlformats.org/officeDocument/2006/relationships/chart" Target="../charts/chart37.xml"/><Relationship Id="rId255" Type="http://schemas.openxmlformats.org/officeDocument/2006/relationships/chart" Target="../charts/chart263.xml"/><Relationship Id="rId276" Type="http://schemas.openxmlformats.org/officeDocument/2006/relationships/chart" Target="../charts/chart284.xml"/><Relationship Id="rId297" Type="http://schemas.openxmlformats.org/officeDocument/2006/relationships/chart" Target="../charts/chart305.xml"/><Relationship Id="rId441" Type="http://schemas.openxmlformats.org/officeDocument/2006/relationships/chart" Target="../charts/chart449.xml"/><Relationship Id="rId462" Type="http://schemas.openxmlformats.org/officeDocument/2006/relationships/chart" Target="../charts/chart470.xml"/><Relationship Id="rId483" Type="http://schemas.openxmlformats.org/officeDocument/2006/relationships/chart" Target="../charts/chart491.xml"/><Relationship Id="rId518" Type="http://schemas.openxmlformats.org/officeDocument/2006/relationships/chart" Target="../charts/chart526.xml"/><Relationship Id="rId40" Type="http://schemas.openxmlformats.org/officeDocument/2006/relationships/chart" Target="../charts/chart48.xml"/><Relationship Id="rId115" Type="http://schemas.openxmlformats.org/officeDocument/2006/relationships/chart" Target="../charts/chart123.xml"/><Relationship Id="rId136" Type="http://schemas.openxmlformats.org/officeDocument/2006/relationships/chart" Target="../charts/chart144.xml"/><Relationship Id="rId157" Type="http://schemas.openxmlformats.org/officeDocument/2006/relationships/chart" Target="../charts/chart165.xml"/><Relationship Id="rId178" Type="http://schemas.openxmlformats.org/officeDocument/2006/relationships/chart" Target="../charts/chart186.xml"/><Relationship Id="rId301" Type="http://schemas.openxmlformats.org/officeDocument/2006/relationships/chart" Target="../charts/chart309.xml"/><Relationship Id="rId322" Type="http://schemas.openxmlformats.org/officeDocument/2006/relationships/chart" Target="../charts/chart330.xml"/><Relationship Id="rId343" Type="http://schemas.openxmlformats.org/officeDocument/2006/relationships/chart" Target="../charts/chart351.xml"/><Relationship Id="rId364" Type="http://schemas.openxmlformats.org/officeDocument/2006/relationships/chart" Target="../charts/chart372.xml"/><Relationship Id="rId61" Type="http://schemas.openxmlformats.org/officeDocument/2006/relationships/chart" Target="../charts/chart69.xml"/><Relationship Id="rId82" Type="http://schemas.openxmlformats.org/officeDocument/2006/relationships/chart" Target="../charts/chart90.xml"/><Relationship Id="rId199" Type="http://schemas.openxmlformats.org/officeDocument/2006/relationships/chart" Target="../charts/chart207.xml"/><Relationship Id="rId203" Type="http://schemas.openxmlformats.org/officeDocument/2006/relationships/chart" Target="../charts/chart211.xml"/><Relationship Id="rId385" Type="http://schemas.openxmlformats.org/officeDocument/2006/relationships/chart" Target="../charts/chart393.xml"/><Relationship Id="rId19" Type="http://schemas.openxmlformats.org/officeDocument/2006/relationships/chart" Target="../charts/chart27.xml"/><Relationship Id="rId224" Type="http://schemas.openxmlformats.org/officeDocument/2006/relationships/chart" Target="../charts/chart232.xml"/><Relationship Id="rId245" Type="http://schemas.openxmlformats.org/officeDocument/2006/relationships/chart" Target="../charts/chart253.xml"/><Relationship Id="rId266" Type="http://schemas.openxmlformats.org/officeDocument/2006/relationships/chart" Target="../charts/chart274.xml"/><Relationship Id="rId287" Type="http://schemas.openxmlformats.org/officeDocument/2006/relationships/chart" Target="../charts/chart295.xml"/><Relationship Id="rId410" Type="http://schemas.openxmlformats.org/officeDocument/2006/relationships/chart" Target="../charts/chart418.xml"/><Relationship Id="rId431" Type="http://schemas.openxmlformats.org/officeDocument/2006/relationships/chart" Target="../charts/chart439.xml"/><Relationship Id="rId452" Type="http://schemas.openxmlformats.org/officeDocument/2006/relationships/chart" Target="../charts/chart460.xml"/><Relationship Id="rId473" Type="http://schemas.openxmlformats.org/officeDocument/2006/relationships/chart" Target="../charts/chart481.xml"/><Relationship Id="rId494" Type="http://schemas.openxmlformats.org/officeDocument/2006/relationships/chart" Target="../charts/chart502.xml"/><Relationship Id="rId508" Type="http://schemas.openxmlformats.org/officeDocument/2006/relationships/chart" Target="../charts/chart516.xml"/><Relationship Id="rId529" Type="http://schemas.openxmlformats.org/officeDocument/2006/relationships/chart" Target="../charts/chart537.xml"/><Relationship Id="rId30" Type="http://schemas.openxmlformats.org/officeDocument/2006/relationships/chart" Target="../charts/chart38.xml"/><Relationship Id="rId105" Type="http://schemas.openxmlformats.org/officeDocument/2006/relationships/chart" Target="../charts/chart113.xml"/><Relationship Id="rId126" Type="http://schemas.openxmlformats.org/officeDocument/2006/relationships/chart" Target="../charts/chart134.xml"/><Relationship Id="rId147" Type="http://schemas.openxmlformats.org/officeDocument/2006/relationships/chart" Target="../charts/chart155.xml"/><Relationship Id="rId168" Type="http://schemas.openxmlformats.org/officeDocument/2006/relationships/chart" Target="../charts/chart176.xml"/><Relationship Id="rId312" Type="http://schemas.openxmlformats.org/officeDocument/2006/relationships/chart" Target="../charts/chart320.xml"/><Relationship Id="rId333" Type="http://schemas.openxmlformats.org/officeDocument/2006/relationships/chart" Target="../charts/chart341.xml"/><Relationship Id="rId354" Type="http://schemas.openxmlformats.org/officeDocument/2006/relationships/chart" Target="../charts/chart362.xml"/><Relationship Id="rId51" Type="http://schemas.openxmlformats.org/officeDocument/2006/relationships/chart" Target="../charts/chart59.xml"/><Relationship Id="rId72" Type="http://schemas.openxmlformats.org/officeDocument/2006/relationships/chart" Target="../charts/chart80.xml"/><Relationship Id="rId93" Type="http://schemas.openxmlformats.org/officeDocument/2006/relationships/chart" Target="../charts/chart101.xml"/><Relationship Id="rId189" Type="http://schemas.openxmlformats.org/officeDocument/2006/relationships/chart" Target="../charts/chart197.xml"/><Relationship Id="rId375" Type="http://schemas.openxmlformats.org/officeDocument/2006/relationships/chart" Target="../charts/chart383.xml"/><Relationship Id="rId396" Type="http://schemas.openxmlformats.org/officeDocument/2006/relationships/chart" Target="../charts/chart404.xml"/><Relationship Id="rId3" Type="http://schemas.openxmlformats.org/officeDocument/2006/relationships/chart" Target="../charts/chart11.xml"/><Relationship Id="rId214" Type="http://schemas.openxmlformats.org/officeDocument/2006/relationships/chart" Target="../charts/chart222.xml"/><Relationship Id="rId235" Type="http://schemas.openxmlformats.org/officeDocument/2006/relationships/chart" Target="../charts/chart243.xml"/><Relationship Id="rId256" Type="http://schemas.openxmlformats.org/officeDocument/2006/relationships/chart" Target="../charts/chart264.xml"/><Relationship Id="rId277" Type="http://schemas.openxmlformats.org/officeDocument/2006/relationships/chart" Target="../charts/chart285.xml"/><Relationship Id="rId298" Type="http://schemas.openxmlformats.org/officeDocument/2006/relationships/chart" Target="../charts/chart306.xml"/><Relationship Id="rId400" Type="http://schemas.openxmlformats.org/officeDocument/2006/relationships/chart" Target="../charts/chart408.xml"/><Relationship Id="rId421" Type="http://schemas.openxmlformats.org/officeDocument/2006/relationships/chart" Target="../charts/chart429.xml"/><Relationship Id="rId442" Type="http://schemas.openxmlformats.org/officeDocument/2006/relationships/chart" Target="../charts/chart450.xml"/><Relationship Id="rId463" Type="http://schemas.openxmlformats.org/officeDocument/2006/relationships/chart" Target="../charts/chart471.xml"/><Relationship Id="rId484" Type="http://schemas.openxmlformats.org/officeDocument/2006/relationships/chart" Target="../charts/chart492.xml"/><Relationship Id="rId519" Type="http://schemas.openxmlformats.org/officeDocument/2006/relationships/chart" Target="../charts/chart527.xml"/><Relationship Id="rId116" Type="http://schemas.openxmlformats.org/officeDocument/2006/relationships/chart" Target="../charts/chart124.xml"/><Relationship Id="rId137" Type="http://schemas.openxmlformats.org/officeDocument/2006/relationships/chart" Target="../charts/chart145.xml"/><Relationship Id="rId158" Type="http://schemas.openxmlformats.org/officeDocument/2006/relationships/chart" Target="../charts/chart166.xml"/><Relationship Id="rId302" Type="http://schemas.openxmlformats.org/officeDocument/2006/relationships/chart" Target="../charts/chart310.xml"/><Relationship Id="rId323" Type="http://schemas.openxmlformats.org/officeDocument/2006/relationships/chart" Target="../charts/chart331.xml"/><Relationship Id="rId344" Type="http://schemas.openxmlformats.org/officeDocument/2006/relationships/chart" Target="../charts/chart352.xml"/><Relationship Id="rId530" Type="http://schemas.openxmlformats.org/officeDocument/2006/relationships/chart" Target="../charts/chart538.xml"/><Relationship Id="rId20" Type="http://schemas.openxmlformats.org/officeDocument/2006/relationships/chart" Target="../charts/chart28.xml"/><Relationship Id="rId41" Type="http://schemas.openxmlformats.org/officeDocument/2006/relationships/chart" Target="../charts/chart49.xml"/><Relationship Id="rId62" Type="http://schemas.openxmlformats.org/officeDocument/2006/relationships/chart" Target="../charts/chart70.xml"/><Relationship Id="rId83" Type="http://schemas.openxmlformats.org/officeDocument/2006/relationships/chart" Target="../charts/chart91.xml"/><Relationship Id="rId179" Type="http://schemas.openxmlformats.org/officeDocument/2006/relationships/chart" Target="../charts/chart187.xml"/><Relationship Id="rId365" Type="http://schemas.openxmlformats.org/officeDocument/2006/relationships/chart" Target="../charts/chart373.xml"/><Relationship Id="rId386" Type="http://schemas.openxmlformats.org/officeDocument/2006/relationships/chart" Target="../charts/chart394.xml"/><Relationship Id="rId190" Type="http://schemas.openxmlformats.org/officeDocument/2006/relationships/chart" Target="../charts/chart198.xml"/><Relationship Id="rId204" Type="http://schemas.openxmlformats.org/officeDocument/2006/relationships/chart" Target="../charts/chart212.xml"/><Relationship Id="rId225" Type="http://schemas.openxmlformats.org/officeDocument/2006/relationships/chart" Target="../charts/chart233.xml"/><Relationship Id="rId246" Type="http://schemas.openxmlformats.org/officeDocument/2006/relationships/chart" Target="../charts/chart254.xml"/><Relationship Id="rId267" Type="http://schemas.openxmlformats.org/officeDocument/2006/relationships/chart" Target="../charts/chart275.xml"/><Relationship Id="rId288" Type="http://schemas.openxmlformats.org/officeDocument/2006/relationships/chart" Target="../charts/chart296.xml"/><Relationship Id="rId411" Type="http://schemas.openxmlformats.org/officeDocument/2006/relationships/chart" Target="../charts/chart419.xml"/><Relationship Id="rId432" Type="http://schemas.openxmlformats.org/officeDocument/2006/relationships/chart" Target="../charts/chart440.xml"/><Relationship Id="rId453" Type="http://schemas.openxmlformats.org/officeDocument/2006/relationships/chart" Target="../charts/chart461.xml"/><Relationship Id="rId474" Type="http://schemas.openxmlformats.org/officeDocument/2006/relationships/chart" Target="../charts/chart482.xml"/><Relationship Id="rId509" Type="http://schemas.openxmlformats.org/officeDocument/2006/relationships/chart" Target="../charts/chart517.xml"/><Relationship Id="rId106" Type="http://schemas.openxmlformats.org/officeDocument/2006/relationships/chart" Target="../charts/chart114.xml"/><Relationship Id="rId127" Type="http://schemas.openxmlformats.org/officeDocument/2006/relationships/chart" Target="../charts/chart135.xml"/><Relationship Id="rId313" Type="http://schemas.openxmlformats.org/officeDocument/2006/relationships/chart" Target="../charts/chart321.xml"/><Relationship Id="rId495" Type="http://schemas.openxmlformats.org/officeDocument/2006/relationships/chart" Target="../charts/chart503.xml"/><Relationship Id="rId10" Type="http://schemas.openxmlformats.org/officeDocument/2006/relationships/chart" Target="../charts/chart18.xml"/><Relationship Id="rId31" Type="http://schemas.openxmlformats.org/officeDocument/2006/relationships/chart" Target="../charts/chart39.xml"/><Relationship Id="rId52" Type="http://schemas.openxmlformats.org/officeDocument/2006/relationships/chart" Target="../charts/chart60.xml"/><Relationship Id="rId73" Type="http://schemas.openxmlformats.org/officeDocument/2006/relationships/chart" Target="../charts/chart81.xml"/><Relationship Id="rId94" Type="http://schemas.openxmlformats.org/officeDocument/2006/relationships/chart" Target="../charts/chart102.xml"/><Relationship Id="rId148" Type="http://schemas.openxmlformats.org/officeDocument/2006/relationships/chart" Target="../charts/chart156.xml"/><Relationship Id="rId169" Type="http://schemas.openxmlformats.org/officeDocument/2006/relationships/chart" Target="../charts/chart177.xml"/><Relationship Id="rId334" Type="http://schemas.openxmlformats.org/officeDocument/2006/relationships/chart" Target="../charts/chart342.xml"/><Relationship Id="rId355" Type="http://schemas.openxmlformats.org/officeDocument/2006/relationships/chart" Target="../charts/chart363.xml"/><Relationship Id="rId376" Type="http://schemas.openxmlformats.org/officeDocument/2006/relationships/chart" Target="../charts/chart384.xml"/><Relationship Id="rId397" Type="http://schemas.openxmlformats.org/officeDocument/2006/relationships/chart" Target="../charts/chart405.xml"/><Relationship Id="rId520" Type="http://schemas.openxmlformats.org/officeDocument/2006/relationships/chart" Target="../charts/chart528.xml"/><Relationship Id="rId4" Type="http://schemas.openxmlformats.org/officeDocument/2006/relationships/chart" Target="../charts/chart12.xml"/><Relationship Id="rId180" Type="http://schemas.openxmlformats.org/officeDocument/2006/relationships/chart" Target="../charts/chart188.xml"/><Relationship Id="rId215" Type="http://schemas.openxmlformats.org/officeDocument/2006/relationships/chart" Target="../charts/chart223.xml"/><Relationship Id="rId236" Type="http://schemas.openxmlformats.org/officeDocument/2006/relationships/chart" Target="../charts/chart244.xml"/><Relationship Id="rId257" Type="http://schemas.openxmlformats.org/officeDocument/2006/relationships/chart" Target="../charts/chart265.xml"/><Relationship Id="rId278" Type="http://schemas.openxmlformats.org/officeDocument/2006/relationships/chart" Target="../charts/chart286.xml"/><Relationship Id="rId401" Type="http://schemas.openxmlformats.org/officeDocument/2006/relationships/chart" Target="../charts/chart409.xml"/><Relationship Id="rId422" Type="http://schemas.openxmlformats.org/officeDocument/2006/relationships/chart" Target="../charts/chart430.xml"/><Relationship Id="rId443" Type="http://schemas.openxmlformats.org/officeDocument/2006/relationships/chart" Target="../charts/chart451.xml"/><Relationship Id="rId464" Type="http://schemas.openxmlformats.org/officeDocument/2006/relationships/chart" Target="../charts/chart472.xml"/><Relationship Id="rId303" Type="http://schemas.openxmlformats.org/officeDocument/2006/relationships/chart" Target="../charts/chart311.xml"/><Relationship Id="rId485" Type="http://schemas.openxmlformats.org/officeDocument/2006/relationships/chart" Target="../charts/chart493.xml"/><Relationship Id="rId42" Type="http://schemas.openxmlformats.org/officeDocument/2006/relationships/chart" Target="../charts/chart50.xml"/><Relationship Id="rId84" Type="http://schemas.openxmlformats.org/officeDocument/2006/relationships/chart" Target="../charts/chart92.xml"/><Relationship Id="rId138" Type="http://schemas.openxmlformats.org/officeDocument/2006/relationships/chart" Target="../charts/chart146.xml"/><Relationship Id="rId345" Type="http://schemas.openxmlformats.org/officeDocument/2006/relationships/chart" Target="../charts/chart353.xml"/><Relationship Id="rId387" Type="http://schemas.openxmlformats.org/officeDocument/2006/relationships/chart" Target="../charts/chart395.xml"/><Relationship Id="rId510" Type="http://schemas.openxmlformats.org/officeDocument/2006/relationships/chart" Target="../charts/chart518.xml"/><Relationship Id="rId191" Type="http://schemas.openxmlformats.org/officeDocument/2006/relationships/chart" Target="../charts/chart199.xml"/><Relationship Id="rId205" Type="http://schemas.openxmlformats.org/officeDocument/2006/relationships/chart" Target="../charts/chart213.xml"/><Relationship Id="rId247" Type="http://schemas.openxmlformats.org/officeDocument/2006/relationships/chart" Target="../charts/chart255.xml"/><Relationship Id="rId412" Type="http://schemas.openxmlformats.org/officeDocument/2006/relationships/chart" Target="../charts/chart420.xml"/><Relationship Id="rId107" Type="http://schemas.openxmlformats.org/officeDocument/2006/relationships/chart" Target="../charts/chart115.xml"/><Relationship Id="rId289" Type="http://schemas.openxmlformats.org/officeDocument/2006/relationships/chart" Target="../charts/chart297.xml"/><Relationship Id="rId454" Type="http://schemas.openxmlformats.org/officeDocument/2006/relationships/chart" Target="../charts/chart462.xml"/><Relationship Id="rId496" Type="http://schemas.openxmlformats.org/officeDocument/2006/relationships/chart" Target="../charts/chart504.xml"/><Relationship Id="rId11" Type="http://schemas.openxmlformats.org/officeDocument/2006/relationships/chart" Target="../charts/chart19.xml"/><Relationship Id="rId53" Type="http://schemas.openxmlformats.org/officeDocument/2006/relationships/chart" Target="../charts/chart61.xml"/><Relationship Id="rId149" Type="http://schemas.openxmlformats.org/officeDocument/2006/relationships/chart" Target="../charts/chart157.xml"/><Relationship Id="rId314" Type="http://schemas.openxmlformats.org/officeDocument/2006/relationships/chart" Target="../charts/chart322.xml"/><Relationship Id="rId356" Type="http://schemas.openxmlformats.org/officeDocument/2006/relationships/chart" Target="../charts/chart364.xml"/><Relationship Id="rId398" Type="http://schemas.openxmlformats.org/officeDocument/2006/relationships/chart" Target="../charts/chart406.xml"/><Relationship Id="rId521" Type="http://schemas.openxmlformats.org/officeDocument/2006/relationships/chart" Target="../charts/chart529.xml"/><Relationship Id="rId95" Type="http://schemas.openxmlformats.org/officeDocument/2006/relationships/chart" Target="../charts/chart103.xml"/><Relationship Id="rId160" Type="http://schemas.openxmlformats.org/officeDocument/2006/relationships/chart" Target="../charts/chart168.xml"/><Relationship Id="rId216" Type="http://schemas.openxmlformats.org/officeDocument/2006/relationships/chart" Target="../charts/chart224.xml"/><Relationship Id="rId423" Type="http://schemas.openxmlformats.org/officeDocument/2006/relationships/chart" Target="../charts/chart431.xml"/><Relationship Id="rId258" Type="http://schemas.openxmlformats.org/officeDocument/2006/relationships/chart" Target="../charts/chart266.xml"/><Relationship Id="rId465" Type="http://schemas.openxmlformats.org/officeDocument/2006/relationships/chart" Target="../charts/chart473.xml"/><Relationship Id="rId22" Type="http://schemas.openxmlformats.org/officeDocument/2006/relationships/chart" Target="../charts/chart30.xml"/><Relationship Id="rId64" Type="http://schemas.openxmlformats.org/officeDocument/2006/relationships/chart" Target="../charts/chart72.xml"/><Relationship Id="rId118" Type="http://schemas.openxmlformats.org/officeDocument/2006/relationships/chart" Target="../charts/chart126.xml"/><Relationship Id="rId325" Type="http://schemas.openxmlformats.org/officeDocument/2006/relationships/chart" Target="../charts/chart333.xml"/><Relationship Id="rId367" Type="http://schemas.openxmlformats.org/officeDocument/2006/relationships/chart" Target="../charts/chart375.xml"/><Relationship Id="rId532" Type="http://schemas.openxmlformats.org/officeDocument/2006/relationships/chart" Target="../charts/chart540.xml"/><Relationship Id="rId171" Type="http://schemas.openxmlformats.org/officeDocument/2006/relationships/chart" Target="../charts/chart179.xml"/><Relationship Id="rId227" Type="http://schemas.openxmlformats.org/officeDocument/2006/relationships/chart" Target="../charts/chart235.xml"/><Relationship Id="rId269" Type="http://schemas.openxmlformats.org/officeDocument/2006/relationships/chart" Target="../charts/chart277.xml"/><Relationship Id="rId434" Type="http://schemas.openxmlformats.org/officeDocument/2006/relationships/chart" Target="../charts/chart442.xml"/><Relationship Id="rId476" Type="http://schemas.openxmlformats.org/officeDocument/2006/relationships/chart" Target="../charts/chart484.xml"/><Relationship Id="rId33" Type="http://schemas.openxmlformats.org/officeDocument/2006/relationships/chart" Target="../charts/chart41.xml"/><Relationship Id="rId129" Type="http://schemas.openxmlformats.org/officeDocument/2006/relationships/chart" Target="../charts/chart137.xml"/><Relationship Id="rId280" Type="http://schemas.openxmlformats.org/officeDocument/2006/relationships/chart" Target="../charts/chart288.xml"/><Relationship Id="rId336" Type="http://schemas.openxmlformats.org/officeDocument/2006/relationships/chart" Target="../charts/chart344.xml"/><Relationship Id="rId501" Type="http://schemas.openxmlformats.org/officeDocument/2006/relationships/chart" Target="../charts/chart509.xml"/><Relationship Id="rId75" Type="http://schemas.openxmlformats.org/officeDocument/2006/relationships/chart" Target="../charts/chart83.xml"/><Relationship Id="rId140" Type="http://schemas.openxmlformats.org/officeDocument/2006/relationships/chart" Target="../charts/chart148.xml"/><Relationship Id="rId182" Type="http://schemas.openxmlformats.org/officeDocument/2006/relationships/chart" Target="../charts/chart190.xml"/><Relationship Id="rId378" Type="http://schemas.openxmlformats.org/officeDocument/2006/relationships/chart" Target="../charts/chart386.xml"/><Relationship Id="rId403" Type="http://schemas.openxmlformats.org/officeDocument/2006/relationships/chart" Target="../charts/chart411.xml"/><Relationship Id="rId6" Type="http://schemas.openxmlformats.org/officeDocument/2006/relationships/chart" Target="../charts/chart14.xml"/><Relationship Id="rId238" Type="http://schemas.openxmlformats.org/officeDocument/2006/relationships/chart" Target="../charts/chart246.xml"/><Relationship Id="rId445" Type="http://schemas.openxmlformats.org/officeDocument/2006/relationships/chart" Target="../charts/chart453.xml"/><Relationship Id="rId487" Type="http://schemas.openxmlformats.org/officeDocument/2006/relationships/chart" Target="../charts/chart495.xml"/><Relationship Id="rId291" Type="http://schemas.openxmlformats.org/officeDocument/2006/relationships/chart" Target="../charts/chart299.xml"/><Relationship Id="rId305" Type="http://schemas.openxmlformats.org/officeDocument/2006/relationships/chart" Target="../charts/chart313.xml"/><Relationship Id="rId347" Type="http://schemas.openxmlformats.org/officeDocument/2006/relationships/chart" Target="../charts/chart355.xml"/><Relationship Id="rId512" Type="http://schemas.openxmlformats.org/officeDocument/2006/relationships/chart" Target="../charts/chart520.xml"/><Relationship Id="rId44" Type="http://schemas.openxmlformats.org/officeDocument/2006/relationships/chart" Target="../charts/chart52.xml"/><Relationship Id="rId86" Type="http://schemas.openxmlformats.org/officeDocument/2006/relationships/chart" Target="../charts/chart94.xml"/><Relationship Id="rId151" Type="http://schemas.openxmlformats.org/officeDocument/2006/relationships/chart" Target="../charts/chart159.xml"/><Relationship Id="rId389" Type="http://schemas.openxmlformats.org/officeDocument/2006/relationships/chart" Target="../charts/chart397.xml"/><Relationship Id="rId193" Type="http://schemas.openxmlformats.org/officeDocument/2006/relationships/chart" Target="../charts/chart201.xml"/><Relationship Id="rId207" Type="http://schemas.openxmlformats.org/officeDocument/2006/relationships/chart" Target="../charts/chart215.xml"/><Relationship Id="rId249" Type="http://schemas.openxmlformats.org/officeDocument/2006/relationships/chart" Target="../charts/chart257.xml"/><Relationship Id="rId414" Type="http://schemas.openxmlformats.org/officeDocument/2006/relationships/chart" Target="../charts/chart422.xml"/><Relationship Id="rId456" Type="http://schemas.openxmlformats.org/officeDocument/2006/relationships/chart" Target="../charts/chart464.xml"/><Relationship Id="rId498" Type="http://schemas.openxmlformats.org/officeDocument/2006/relationships/chart" Target="../charts/chart506.xml"/><Relationship Id="rId13" Type="http://schemas.openxmlformats.org/officeDocument/2006/relationships/chart" Target="../charts/chart21.xml"/><Relationship Id="rId109" Type="http://schemas.openxmlformats.org/officeDocument/2006/relationships/chart" Target="../charts/chart117.xml"/><Relationship Id="rId260" Type="http://schemas.openxmlformats.org/officeDocument/2006/relationships/chart" Target="../charts/chart268.xml"/><Relationship Id="rId316" Type="http://schemas.openxmlformats.org/officeDocument/2006/relationships/chart" Target="../charts/chart324.xml"/><Relationship Id="rId523" Type="http://schemas.openxmlformats.org/officeDocument/2006/relationships/chart" Target="../charts/chart531.xml"/><Relationship Id="rId55" Type="http://schemas.openxmlformats.org/officeDocument/2006/relationships/chart" Target="../charts/chart63.xml"/><Relationship Id="rId97" Type="http://schemas.openxmlformats.org/officeDocument/2006/relationships/chart" Target="../charts/chart105.xml"/><Relationship Id="rId120" Type="http://schemas.openxmlformats.org/officeDocument/2006/relationships/chart" Target="../charts/chart128.xml"/><Relationship Id="rId358" Type="http://schemas.openxmlformats.org/officeDocument/2006/relationships/chart" Target="../charts/chart366.xml"/><Relationship Id="rId162" Type="http://schemas.openxmlformats.org/officeDocument/2006/relationships/chart" Target="../charts/chart170.xml"/><Relationship Id="rId218" Type="http://schemas.openxmlformats.org/officeDocument/2006/relationships/chart" Target="../charts/chart226.xml"/><Relationship Id="rId425" Type="http://schemas.openxmlformats.org/officeDocument/2006/relationships/chart" Target="../charts/chart433.xml"/><Relationship Id="rId467" Type="http://schemas.openxmlformats.org/officeDocument/2006/relationships/chart" Target="../charts/chart475.xml"/><Relationship Id="rId271" Type="http://schemas.openxmlformats.org/officeDocument/2006/relationships/chart" Target="../charts/chart279.xml"/><Relationship Id="rId24" Type="http://schemas.openxmlformats.org/officeDocument/2006/relationships/chart" Target="../charts/chart32.xml"/><Relationship Id="rId66" Type="http://schemas.openxmlformats.org/officeDocument/2006/relationships/chart" Target="../charts/chart74.xml"/><Relationship Id="rId131" Type="http://schemas.openxmlformats.org/officeDocument/2006/relationships/chart" Target="../charts/chart139.xml"/><Relationship Id="rId327" Type="http://schemas.openxmlformats.org/officeDocument/2006/relationships/chart" Target="../charts/chart335.xml"/><Relationship Id="rId369" Type="http://schemas.openxmlformats.org/officeDocument/2006/relationships/chart" Target="../charts/chart377.xml"/><Relationship Id="rId173" Type="http://schemas.openxmlformats.org/officeDocument/2006/relationships/chart" Target="../charts/chart181.xml"/><Relationship Id="rId229" Type="http://schemas.openxmlformats.org/officeDocument/2006/relationships/chart" Target="../charts/chart237.xml"/><Relationship Id="rId380" Type="http://schemas.openxmlformats.org/officeDocument/2006/relationships/chart" Target="../charts/chart388.xml"/><Relationship Id="rId436" Type="http://schemas.openxmlformats.org/officeDocument/2006/relationships/chart" Target="../charts/chart444.xml"/><Relationship Id="rId240" Type="http://schemas.openxmlformats.org/officeDocument/2006/relationships/chart" Target="../charts/chart248.xml"/><Relationship Id="rId478" Type="http://schemas.openxmlformats.org/officeDocument/2006/relationships/chart" Target="../charts/chart486.xml"/><Relationship Id="rId35" Type="http://schemas.openxmlformats.org/officeDocument/2006/relationships/chart" Target="../charts/chart43.xml"/><Relationship Id="rId77" Type="http://schemas.openxmlformats.org/officeDocument/2006/relationships/chart" Target="../charts/chart85.xml"/><Relationship Id="rId100" Type="http://schemas.openxmlformats.org/officeDocument/2006/relationships/chart" Target="../charts/chart108.xml"/><Relationship Id="rId282" Type="http://schemas.openxmlformats.org/officeDocument/2006/relationships/chart" Target="../charts/chart290.xml"/><Relationship Id="rId338" Type="http://schemas.openxmlformats.org/officeDocument/2006/relationships/chart" Target="../charts/chart346.xml"/><Relationship Id="rId503" Type="http://schemas.openxmlformats.org/officeDocument/2006/relationships/chart" Target="../charts/chart511.xml"/><Relationship Id="rId8" Type="http://schemas.openxmlformats.org/officeDocument/2006/relationships/chart" Target="../charts/chart16.xml"/><Relationship Id="rId142" Type="http://schemas.openxmlformats.org/officeDocument/2006/relationships/chart" Target="../charts/chart150.xml"/><Relationship Id="rId184" Type="http://schemas.openxmlformats.org/officeDocument/2006/relationships/chart" Target="../charts/chart192.xml"/><Relationship Id="rId391" Type="http://schemas.openxmlformats.org/officeDocument/2006/relationships/chart" Target="../charts/chart399.xml"/><Relationship Id="rId405" Type="http://schemas.openxmlformats.org/officeDocument/2006/relationships/chart" Target="../charts/chart413.xml"/><Relationship Id="rId447" Type="http://schemas.openxmlformats.org/officeDocument/2006/relationships/chart" Target="../charts/chart455.xml"/></Relationships>
</file>

<file path=xl/drawings/_rels/drawing3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553.xml"/><Relationship Id="rId18" Type="http://schemas.openxmlformats.org/officeDocument/2006/relationships/chart" Target="../charts/chart556.xml"/><Relationship Id="rId26" Type="http://schemas.openxmlformats.org/officeDocument/2006/relationships/chart" Target="../charts/chart564.xml"/><Relationship Id="rId39" Type="http://schemas.openxmlformats.org/officeDocument/2006/relationships/chart" Target="../charts/chart577.xml"/><Relationship Id="rId21" Type="http://schemas.openxmlformats.org/officeDocument/2006/relationships/chart" Target="../charts/chart559.xml"/><Relationship Id="rId34" Type="http://schemas.openxmlformats.org/officeDocument/2006/relationships/chart" Target="../charts/chart572.xml"/><Relationship Id="rId42" Type="http://schemas.openxmlformats.org/officeDocument/2006/relationships/chart" Target="../charts/chart580.xml"/><Relationship Id="rId47" Type="http://schemas.openxmlformats.org/officeDocument/2006/relationships/chart" Target="../charts/chart585.xml"/><Relationship Id="rId50" Type="http://schemas.openxmlformats.org/officeDocument/2006/relationships/chart" Target="../charts/chart588.xml"/><Relationship Id="rId55" Type="http://schemas.openxmlformats.org/officeDocument/2006/relationships/chart" Target="../charts/chart593.xml"/><Relationship Id="rId63" Type="http://schemas.openxmlformats.org/officeDocument/2006/relationships/chart" Target="../charts/chart601.xml"/><Relationship Id="rId7" Type="http://schemas.openxmlformats.org/officeDocument/2006/relationships/chart" Target="../charts/chart547.xml"/><Relationship Id="rId2" Type="http://schemas.openxmlformats.org/officeDocument/2006/relationships/chart" Target="../charts/chart542.xml"/><Relationship Id="rId16" Type="http://schemas.openxmlformats.org/officeDocument/2006/relationships/image" Target="../media/image1.png"/><Relationship Id="rId29" Type="http://schemas.openxmlformats.org/officeDocument/2006/relationships/chart" Target="../charts/chart567.xml"/><Relationship Id="rId1" Type="http://schemas.openxmlformats.org/officeDocument/2006/relationships/chart" Target="../charts/chart541.xml"/><Relationship Id="rId6" Type="http://schemas.openxmlformats.org/officeDocument/2006/relationships/chart" Target="../charts/chart546.xml"/><Relationship Id="rId11" Type="http://schemas.openxmlformats.org/officeDocument/2006/relationships/chart" Target="../charts/chart551.xml"/><Relationship Id="rId24" Type="http://schemas.openxmlformats.org/officeDocument/2006/relationships/chart" Target="../charts/chart562.xml"/><Relationship Id="rId32" Type="http://schemas.openxmlformats.org/officeDocument/2006/relationships/chart" Target="../charts/chart570.xml"/><Relationship Id="rId37" Type="http://schemas.openxmlformats.org/officeDocument/2006/relationships/chart" Target="../charts/chart575.xml"/><Relationship Id="rId40" Type="http://schemas.openxmlformats.org/officeDocument/2006/relationships/chart" Target="../charts/chart578.xml"/><Relationship Id="rId45" Type="http://schemas.openxmlformats.org/officeDocument/2006/relationships/chart" Target="../charts/chart583.xml"/><Relationship Id="rId53" Type="http://schemas.openxmlformats.org/officeDocument/2006/relationships/chart" Target="../charts/chart591.xml"/><Relationship Id="rId58" Type="http://schemas.openxmlformats.org/officeDocument/2006/relationships/chart" Target="../charts/chart596.xml"/><Relationship Id="rId66" Type="http://schemas.openxmlformats.org/officeDocument/2006/relationships/chart" Target="../charts/chart604.xml"/><Relationship Id="rId5" Type="http://schemas.openxmlformats.org/officeDocument/2006/relationships/chart" Target="../charts/chart545.xml"/><Relationship Id="rId15" Type="http://schemas.openxmlformats.org/officeDocument/2006/relationships/chart" Target="../charts/chart555.xml"/><Relationship Id="rId23" Type="http://schemas.openxmlformats.org/officeDocument/2006/relationships/chart" Target="../charts/chart561.xml"/><Relationship Id="rId28" Type="http://schemas.openxmlformats.org/officeDocument/2006/relationships/chart" Target="../charts/chart566.xml"/><Relationship Id="rId36" Type="http://schemas.openxmlformats.org/officeDocument/2006/relationships/chart" Target="../charts/chart574.xml"/><Relationship Id="rId49" Type="http://schemas.openxmlformats.org/officeDocument/2006/relationships/chart" Target="../charts/chart587.xml"/><Relationship Id="rId57" Type="http://schemas.openxmlformats.org/officeDocument/2006/relationships/chart" Target="../charts/chart595.xml"/><Relationship Id="rId61" Type="http://schemas.openxmlformats.org/officeDocument/2006/relationships/chart" Target="../charts/chart599.xml"/><Relationship Id="rId10" Type="http://schemas.openxmlformats.org/officeDocument/2006/relationships/chart" Target="../charts/chart550.xml"/><Relationship Id="rId19" Type="http://schemas.openxmlformats.org/officeDocument/2006/relationships/chart" Target="../charts/chart557.xml"/><Relationship Id="rId31" Type="http://schemas.openxmlformats.org/officeDocument/2006/relationships/chart" Target="../charts/chart569.xml"/><Relationship Id="rId44" Type="http://schemas.openxmlformats.org/officeDocument/2006/relationships/chart" Target="../charts/chart582.xml"/><Relationship Id="rId52" Type="http://schemas.openxmlformats.org/officeDocument/2006/relationships/chart" Target="../charts/chart590.xml"/><Relationship Id="rId60" Type="http://schemas.openxmlformats.org/officeDocument/2006/relationships/chart" Target="../charts/chart598.xml"/><Relationship Id="rId65" Type="http://schemas.openxmlformats.org/officeDocument/2006/relationships/chart" Target="../charts/chart603.xml"/><Relationship Id="rId4" Type="http://schemas.openxmlformats.org/officeDocument/2006/relationships/chart" Target="../charts/chart544.xml"/><Relationship Id="rId9" Type="http://schemas.openxmlformats.org/officeDocument/2006/relationships/chart" Target="../charts/chart549.xml"/><Relationship Id="rId14" Type="http://schemas.openxmlformats.org/officeDocument/2006/relationships/chart" Target="../charts/chart554.xml"/><Relationship Id="rId22" Type="http://schemas.openxmlformats.org/officeDocument/2006/relationships/chart" Target="../charts/chart560.xml"/><Relationship Id="rId27" Type="http://schemas.openxmlformats.org/officeDocument/2006/relationships/chart" Target="../charts/chart565.xml"/><Relationship Id="rId30" Type="http://schemas.openxmlformats.org/officeDocument/2006/relationships/chart" Target="../charts/chart568.xml"/><Relationship Id="rId35" Type="http://schemas.openxmlformats.org/officeDocument/2006/relationships/chart" Target="../charts/chart573.xml"/><Relationship Id="rId43" Type="http://schemas.openxmlformats.org/officeDocument/2006/relationships/chart" Target="../charts/chart581.xml"/><Relationship Id="rId48" Type="http://schemas.openxmlformats.org/officeDocument/2006/relationships/chart" Target="../charts/chart586.xml"/><Relationship Id="rId56" Type="http://schemas.openxmlformats.org/officeDocument/2006/relationships/chart" Target="../charts/chart594.xml"/><Relationship Id="rId64" Type="http://schemas.openxmlformats.org/officeDocument/2006/relationships/chart" Target="../charts/chart602.xml"/><Relationship Id="rId8" Type="http://schemas.openxmlformats.org/officeDocument/2006/relationships/chart" Target="../charts/chart548.xml"/><Relationship Id="rId51" Type="http://schemas.openxmlformats.org/officeDocument/2006/relationships/chart" Target="../charts/chart589.xml"/><Relationship Id="rId3" Type="http://schemas.openxmlformats.org/officeDocument/2006/relationships/chart" Target="../charts/chart543.xml"/><Relationship Id="rId12" Type="http://schemas.openxmlformats.org/officeDocument/2006/relationships/chart" Target="../charts/chart552.xml"/><Relationship Id="rId17" Type="http://schemas.openxmlformats.org/officeDocument/2006/relationships/image" Target="../media/image2.png"/><Relationship Id="rId25" Type="http://schemas.openxmlformats.org/officeDocument/2006/relationships/chart" Target="../charts/chart563.xml"/><Relationship Id="rId33" Type="http://schemas.openxmlformats.org/officeDocument/2006/relationships/chart" Target="../charts/chart571.xml"/><Relationship Id="rId38" Type="http://schemas.openxmlformats.org/officeDocument/2006/relationships/chart" Target="../charts/chart576.xml"/><Relationship Id="rId46" Type="http://schemas.openxmlformats.org/officeDocument/2006/relationships/chart" Target="../charts/chart584.xml"/><Relationship Id="rId59" Type="http://schemas.openxmlformats.org/officeDocument/2006/relationships/chart" Target="../charts/chart597.xml"/><Relationship Id="rId67" Type="http://schemas.openxmlformats.org/officeDocument/2006/relationships/chart" Target="../charts/chart605.xml"/><Relationship Id="rId20" Type="http://schemas.openxmlformats.org/officeDocument/2006/relationships/chart" Target="../charts/chart558.xml"/><Relationship Id="rId41" Type="http://schemas.openxmlformats.org/officeDocument/2006/relationships/chart" Target="../charts/chart579.xml"/><Relationship Id="rId54" Type="http://schemas.openxmlformats.org/officeDocument/2006/relationships/chart" Target="../charts/chart592.xml"/><Relationship Id="rId62" Type="http://schemas.openxmlformats.org/officeDocument/2006/relationships/chart" Target="../charts/chart600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28575</xdr:colOff>
      <xdr:row>42</xdr:row>
      <xdr:rowOff>0</xdr:rowOff>
    </xdr:from>
    <xdr:to>
      <xdr:col>46</xdr:col>
      <xdr:colOff>714375</xdr:colOff>
      <xdr:row>58</xdr:row>
      <xdr:rowOff>139700</xdr:rowOff>
    </xdr:to>
    <xdr:graphicFrame macro="">
      <xdr:nvGraphicFramePr>
        <xdr:cNvPr id="15793188" name="Chart 216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21</xdr:col>
      <xdr:colOff>25400</xdr:colOff>
      <xdr:row>41</xdr:row>
      <xdr:rowOff>139700</xdr:rowOff>
    </xdr:from>
    <xdr:to>
      <xdr:col>23</xdr:col>
      <xdr:colOff>25400</xdr:colOff>
      <xdr:row>58</xdr:row>
      <xdr:rowOff>136525</xdr:rowOff>
    </xdr:to>
    <xdr:graphicFrame macro="">
      <xdr:nvGraphicFramePr>
        <xdr:cNvPr id="15793190" name="Chart 216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34</xdr:col>
      <xdr:colOff>342900</xdr:colOff>
      <xdr:row>42</xdr:row>
      <xdr:rowOff>0</xdr:rowOff>
    </xdr:from>
    <xdr:to>
      <xdr:col>36</xdr:col>
      <xdr:colOff>698500</xdr:colOff>
      <xdr:row>59</xdr:row>
      <xdr:rowOff>25399</xdr:rowOff>
    </xdr:to>
    <xdr:graphicFrame macro="">
      <xdr:nvGraphicFramePr>
        <xdr:cNvPr id="15793191" name="Chart 216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57150</xdr:colOff>
      <xdr:row>44</xdr:row>
      <xdr:rowOff>9525</xdr:rowOff>
    </xdr:from>
    <xdr:to>
      <xdr:col>10</xdr:col>
      <xdr:colOff>19050</xdr:colOff>
      <xdr:row>60</xdr:row>
      <xdr:rowOff>95250</xdr:rowOff>
    </xdr:to>
    <xdr:graphicFrame macro="">
      <xdr:nvGraphicFramePr>
        <xdr:cNvPr id="15793192" name="Chart 5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10</xdr:col>
      <xdr:colOff>117475</xdr:colOff>
      <xdr:row>44</xdr:row>
      <xdr:rowOff>3175</xdr:rowOff>
    </xdr:from>
    <xdr:to>
      <xdr:col>12</xdr:col>
      <xdr:colOff>895350</xdr:colOff>
      <xdr:row>60</xdr:row>
      <xdr:rowOff>69850</xdr:rowOff>
    </xdr:to>
    <xdr:graphicFrame macro="">
      <xdr:nvGraphicFramePr>
        <xdr:cNvPr id="15793193" name="Chart 5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</xdr:col>
      <xdr:colOff>206375</xdr:colOff>
      <xdr:row>43</xdr:row>
      <xdr:rowOff>114300</xdr:rowOff>
    </xdr:from>
    <xdr:to>
      <xdr:col>7</xdr:col>
      <xdr:colOff>34925</xdr:colOff>
      <xdr:row>60</xdr:row>
      <xdr:rowOff>34925</xdr:rowOff>
    </xdr:to>
    <xdr:graphicFrame macro="">
      <xdr:nvGraphicFramePr>
        <xdr:cNvPr id="15793194" name="Graphique 96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71</xdr:col>
      <xdr:colOff>368300</xdr:colOff>
      <xdr:row>42</xdr:row>
      <xdr:rowOff>0</xdr:rowOff>
    </xdr:from>
    <xdr:to>
      <xdr:col>73</xdr:col>
      <xdr:colOff>708025</xdr:colOff>
      <xdr:row>58</xdr:row>
      <xdr:rowOff>133350</xdr:rowOff>
    </xdr:to>
    <xdr:graphicFrame macro="">
      <xdr:nvGraphicFramePr>
        <xdr:cNvPr id="15793197" name="Graphique 96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13</xdr:col>
      <xdr:colOff>238125</xdr:colOff>
      <xdr:row>43</xdr:row>
      <xdr:rowOff>47625</xdr:rowOff>
    </xdr:from>
    <xdr:to>
      <xdr:col>14</xdr:col>
      <xdr:colOff>0</xdr:colOff>
      <xdr:row>59</xdr:row>
      <xdr:rowOff>57150</xdr:rowOff>
    </xdr:to>
    <xdr:graphicFrame macro="">
      <xdr:nvGraphicFramePr>
        <xdr:cNvPr id="15793199" name="Graphique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142534</xdr:colOff>
      <xdr:row>62</xdr:row>
      <xdr:rowOff>339876</xdr:rowOff>
    </xdr:from>
    <xdr:to>
      <xdr:col>6</xdr:col>
      <xdr:colOff>869748</xdr:colOff>
      <xdr:row>64</xdr:row>
      <xdr:rowOff>107376</xdr:rowOff>
    </xdr:to>
    <xdr:graphicFrame macro="">
      <xdr:nvGraphicFramePr>
        <xdr:cNvPr id="60" name="Graphique 5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128587</xdr:colOff>
      <xdr:row>22</xdr:row>
      <xdr:rowOff>350952</xdr:rowOff>
    </xdr:from>
    <xdr:to>
      <xdr:col>6</xdr:col>
      <xdr:colOff>857887</xdr:colOff>
      <xdr:row>24</xdr:row>
      <xdr:rowOff>118452</xdr:rowOff>
    </xdr:to>
    <xdr:graphicFrame macro="">
      <xdr:nvGraphicFramePr>
        <xdr:cNvPr id="5" name="Graphique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85725</xdr:colOff>
      <xdr:row>15</xdr:row>
      <xdr:rowOff>85725</xdr:rowOff>
    </xdr:from>
    <xdr:to>
      <xdr:col>4</xdr:col>
      <xdr:colOff>866775</xdr:colOff>
      <xdr:row>15</xdr:row>
      <xdr:rowOff>85725</xdr:rowOff>
    </xdr:to>
    <xdr:cxnSp macro="">
      <xdr:nvCxnSpPr>
        <xdr:cNvPr id="8" name="Connecteur droit 7"/>
        <xdr:cNvCxnSpPr/>
      </xdr:nvCxnSpPr>
      <xdr:spPr>
        <a:xfrm>
          <a:off x="2733675" y="2819400"/>
          <a:ext cx="781050" cy="0"/>
        </a:xfrm>
        <a:prstGeom prst="line">
          <a:avLst/>
        </a:prstGeom>
        <a:ln w="381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123825</xdr:colOff>
      <xdr:row>61</xdr:row>
      <xdr:rowOff>0</xdr:rowOff>
    </xdr:from>
    <xdr:to>
      <xdr:col>6</xdr:col>
      <xdr:colOff>853125</xdr:colOff>
      <xdr:row>63</xdr:row>
      <xdr:rowOff>81825</xdr:rowOff>
    </xdr:to>
    <xdr:graphicFrame macro="">
      <xdr:nvGraphicFramePr>
        <xdr:cNvPr id="51" name="Graphique 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146286</xdr:colOff>
      <xdr:row>62</xdr:row>
      <xdr:rowOff>375374</xdr:rowOff>
    </xdr:from>
    <xdr:to>
      <xdr:col>6</xdr:col>
      <xdr:colOff>872604</xdr:colOff>
      <xdr:row>64</xdr:row>
      <xdr:rowOff>142874</xdr:rowOff>
    </xdr:to>
    <xdr:graphicFrame macro="">
      <xdr:nvGraphicFramePr>
        <xdr:cNvPr id="53" name="Graphique 5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</xdr:col>
      <xdr:colOff>85725</xdr:colOff>
      <xdr:row>56</xdr:row>
      <xdr:rowOff>85725</xdr:rowOff>
    </xdr:from>
    <xdr:to>
      <xdr:col>4</xdr:col>
      <xdr:colOff>866775</xdr:colOff>
      <xdr:row>56</xdr:row>
      <xdr:rowOff>85725</xdr:rowOff>
    </xdr:to>
    <xdr:cxnSp macro="">
      <xdr:nvCxnSpPr>
        <xdr:cNvPr id="59" name="Connecteur droit 58"/>
        <xdr:cNvCxnSpPr/>
      </xdr:nvCxnSpPr>
      <xdr:spPr>
        <a:xfrm>
          <a:off x="2730313" y="2786343"/>
          <a:ext cx="781050" cy="0"/>
        </a:xfrm>
        <a:prstGeom prst="line">
          <a:avLst/>
        </a:prstGeom>
        <a:ln w="381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85725</xdr:colOff>
      <xdr:row>97</xdr:row>
      <xdr:rowOff>85725</xdr:rowOff>
    </xdr:from>
    <xdr:to>
      <xdr:col>4</xdr:col>
      <xdr:colOff>866775</xdr:colOff>
      <xdr:row>97</xdr:row>
      <xdr:rowOff>85725</xdr:rowOff>
    </xdr:to>
    <xdr:cxnSp macro="">
      <xdr:nvCxnSpPr>
        <xdr:cNvPr id="105" name="Connecteur droit 104"/>
        <xdr:cNvCxnSpPr/>
      </xdr:nvCxnSpPr>
      <xdr:spPr>
        <a:xfrm>
          <a:off x="2736160" y="12526203"/>
          <a:ext cx="781050" cy="0"/>
        </a:xfrm>
        <a:prstGeom prst="line">
          <a:avLst/>
        </a:prstGeom>
        <a:ln w="381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76200</xdr:colOff>
      <xdr:row>151</xdr:row>
      <xdr:rowOff>47625</xdr:rowOff>
    </xdr:from>
    <xdr:to>
      <xdr:col>6</xdr:col>
      <xdr:colOff>805500</xdr:colOff>
      <xdr:row>153</xdr:row>
      <xdr:rowOff>129450</xdr:rowOff>
    </xdr:to>
    <xdr:graphicFrame macro="">
      <xdr:nvGraphicFramePr>
        <xdr:cNvPr id="109" name="Graphique 10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</xdr:col>
      <xdr:colOff>85725</xdr:colOff>
      <xdr:row>138</xdr:row>
      <xdr:rowOff>85725</xdr:rowOff>
    </xdr:from>
    <xdr:to>
      <xdr:col>4</xdr:col>
      <xdr:colOff>866775</xdr:colOff>
      <xdr:row>138</xdr:row>
      <xdr:rowOff>85725</xdr:rowOff>
    </xdr:to>
    <xdr:cxnSp macro="">
      <xdr:nvCxnSpPr>
        <xdr:cNvPr id="120" name="Connecteur droit 119"/>
        <xdr:cNvCxnSpPr/>
      </xdr:nvCxnSpPr>
      <xdr:spPr>
        <a:xfrm>
          <a:off x="2736160" y="22208573"/>
          <a:ext cx="781050" cy="0"/>
        </a:xfrm>
        <a:prstGeom prst="line">
          <a:avLst/>
        </a:prstGeom>
        <a:ln w="381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76200</xdr:colOff>
      <xdr:row>192</xdr:row>
      <xdr:rowOff>47625</xdr:rowOff>
    </xdr:from>
    <xdr:to>
      <xdr:col>6</xdr:col>
      <xdr:colOff>805500</xdr:colOff>
      <xdr:row>194</xdr:row>
      <xdr:rowOff>129450</xdr:rowOff>
    </xdr:to>
    <xdr:graphicFrame macro="">
      <xdr:nvGraphicFramePr>
        <xdr:cNvPr id="124" name="Graphique 1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</xdr:col>
      <xdr:colOff>85725</xdr:colOff>
      <xdr:row>179</xdr:row>
      <xdr:rowOff>85725</xdr:rowOff>
    </xdr:from>
    <xdr:to>
      <xdr:col>4</xdr:col>
      <xdr:colOff>866775</xdr:colOff>
      <xdr:row>179</xdr:row>
      <xdr:rowOff>85725</xdr:rowOff>
    </xdr:to>
    <xdr:cxnSp macro="">
      <xdr:nvCxnSpPr>
        <xdr:cNvPr id="135" name="Connecteur droit 134"/>
        <xdr:cNvCxnSpPr/>
      </xdr:nvCxnSpPr>
      <xdr:spPr>
        <a:xfrm>
          <a:off x="2736160" y="31890942"/>
          <a:ext cx="781050" cy="0"/>
        </a:xfrm>
        <a:prstGeom prst="line">
          <a:avLst/>
        </a:prstGeom>
        <a:ln w="381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85725</xdr:colOff>
      <xdr:row>220</xdr:row>
      <xdr:rowOff>85725</xdr:rowOff>
    </xdr:from>
    <xdr:to>
      <xdr:col>4</xdr:col>
      <xdr:colOff>866775</xdr:colOff>
      <xdr:row>220</xdr:row>
      <xdr:rowOff>85725</xdr:rowOff>
    </xdr:to>
    <xdr:cxnSp macro="">
      <xdr:nvCxnSpPr>
        <xdr:cNvPr id="150" name="Connecteur droit 149"/>
        <xdr:cNvCxnSpPr/>
      </xdr:nvCxnSpPr>
      <xdr:spPr>
        <a:xfrm>
          <a:off x="2730313" y="40841519"/>
          <a:ext cx="781050" cy="0"/>
        </a:xfrm>
        <a:prstGeom prst="line">
          <a:avLst/>
        </a:prstGeom>
        <a:ln w="381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85725</xdr:colOff>
      <xdr:row>261</xdr:row>
      <xdr:rowOff>85725</xdr:rowOff>
    </xdr:from>
    <xdr:to>
      <xdr:col>4</xdr:col>
      <xdr:colOff>866775</xdr:colOff>
      <xdr:row>261</xdr:row>
      <xdr:rowOff>85725</xdr:rowOff>
    </xdr:to>
    <xdr:cxnSp macro="">
      <xdr:nvCxnSpPr>
        <xdr:cNvPr id="165" name="Connecteur droit 164"/>
        <xdr:cNvCxnSpPr/>
      </xdr:nvCxnSpPr>
      <xdr:spPr>
        <a:xfrm>
          <a:off x="2730313" y="50355313"/>
          <a:ext cx="781050" cy="0"/>
        </a:xfrm>
        <a:prstGeom prst="line">
          <a:avLst/>
        </a:prstGeom>
        <a:ln w="381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85725</xdr:colOff>
      <xdr:row>302</xdr:row>
      <xdr:rowOff>85725</xdr:rowOff>
    </xdr:from>
    <xdr:to>
      <xdr:col>4</xdr:col>
      <xdr:colOff>866775</xdr:colOff>
      <xdr:row>302</xdr:row>
      <xdr:rowOff>85725</xdr:rowOff>
    </xdr:to>
    <xdr:cxnSp macro="">
      <xdr:nvCxnSpPr>
        <xdr:cNvPr id="180" name="Connecteur droit 179"/>
        <xdr:cNvCxnSpPr/>
      </xdr:nvCxnSpPr>
      <xdr:spPr>
        <a:xfrm>
          <a:off x="2730313" y="59869107"/>
          <a:ext cx="781050" cy="0"/>
        </a:xfrm>
        <a:prstGeom prst="line">
          <a:avLst/>
        </a:prstGeom>
        <a:ln w="381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85725</xdr:colOff>
      <xdr:row>343</xdr:row>
      <xdr:rowOff>85725</xdr:rowOff>
    </xdr:from>
    <xdr:to>
      <xdr:col>4</xdr:col>
      <xdr:colOff>866775</xdr:colOff>
      <xdr:row>343</xdr:row>
      <xdr:rowOff>85725</xdr:rowOff>
    </xdr:to>
    <xdr:cxnSp macro="">
      <xdr:nvCxnSpPr>
        <xdr:cNvPr id="195" name="Connecteur droit 194"/>
        <xdr:cNvCxnSpPr/>
      </xdr:nvCxnSpPr>
      <xdr:spPr>
        <a:xfrm>
          <a:off x="2730313" y="69382901"/>
          <a:ext cx="781050" cy="0"/>
        </a:xfrm>
        <a:prstGeom prst="line">
          <a:avLst/>
        </a:prstGeom>
        <a:ln w="381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85725</xdr:colOff>
      <xdr:row>384</xdr:row>
      <xdr:rowOff>85725</xdr:rowOff>
    </xdr:from>
    <xdr:to>
      <xdr:col>4</xdr:col>
      <xdr:colOff>866775</xdr:colOff>
      <xdr:row>384</xdr:row>
      <xdr:rowOff>85725</xdr:rowOff>
    </xdr:to>
    <xdr:cxnSp macro="">
      <xdr:nvCxnSpPr>
        <xdr:cNvPr id="210" name="Connecteur droit 209"/>
        <xdr:cNvCxnSpPr/>
      </xdr:nvCxnSpPr>
      <xdr:spPr>
        <a:xfrm>
          <a:off x="2730313" y="78896696"/>
          <a:ext cx="781050" cy="0"/>
        </a:xfrm>
        <a:prstGeom prst="line">
          <a:avLst/>
        </a:prstGeom>
        <a:ln w="381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85725</xdr:colOff>
      <xdr:row>425</xdr:row>
      <xdr:rowOff>85725</xdr:rowOff>
    </xdr:from>
    <xdr:to>
      <xdr:col>4</xdr:col>
      <xdr:colOff>866775</xdr:colOff>
      <xdr:row>425</xdr:row>
      <xdr:rowOff>85725</xdr:rowOff>
    </xdr:to>
    <xdr:cxnSp macro="">
      <xdr:nvCxnSpPr>
        <xdr:cNvPr id="225" name="Connecteur droit 224"/>
        <xdr:cNvCxnSpPr/>
      </xdr:nvCxnSpPr>
      <xdr:spPr>
        <a:xfrm>
          <a:off x="2730313" y="88410490"/>
          <a:ext cx="781050" cy="0"/>
        </a:xfrm>
        <a:prstGeom prst="line">
          <a:avLst/>
        </a:prstGeom>
        <a:ln w="381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85725</xdr:colOff>
      <xdr:row>466</xdr:row>
      <xdr:rowOff>85725</xdr:rowOff>
    </xdr:from>
    <xdr:to>
      <xdr:col>4</xdr:col>
      <xdr:colOff>866775</xdr:colOff>
      <xdr:row>466</xdr:row>
      <xdr:rowOff>85725</xdr:rowOff>
    </xdr:to>
    <xdr:cxnSp macro="">
      <xdr:nvCxnSpPr>
        <xdr:cNvPr id="240" name="Connecteur droit 239"/>
        <xdr:cNvCxnSpPr/>
      </xdr:nvCxnSpPr>
      <xdr:spPr>
        <a:xfrm>
          <a:off x="2730313" y="97924284"/>
          <a:ext cx="781050" cy="0"/>
        </a:xfrm>
        <a:prstGeom prst="line">
          <a:avLst/>
        </a:prstGeom>
        <a:ln w="381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85725</xdr:colOff>
      <xdr:row>507</xdr:row>
      <xdr:rowOff>85725</xdr:rowOff>
    </xdr:from>
    <xdr:to>
      <xdr:col>4</xdr:col>
      <xdr:colOff>866775</xdr:colOff>
      <xdr:row>507</xdr:row>
      <xdr:rowOff>85725</xdr:rowOff>
    </xdr:to>
    <xdr:cxnSp macro="">
      <xdr:nvCxnSpPr>
        <xdr:cNvPr id="255" name="Connecteur droit 254"/>
        <xdr:cNvCxnSpPr/>
      </xdr:nvCxnSpPr>
      <xdr:spPr>
        <a:xfrm>
          <a:off x="2730313" y="107438078"/>
          <a:ext cx="781050" cy="0"/>
        </a:xfrm>
        <a:prstGeom prst="line">
          <a:avLst/>
        </a:prstGeom>
        <a:ln w="381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85725</xdr:colOff>
      <xdr:row>548</xdr:row>
      <xdr:rowOff>85725</xdr:rowOff>
    </xdr:from>
    <xdr:to>
      <xdr:col>4</xdr:col>
      <xdr:colOff>866775</xdr:colOff>
      <xdr:row>548</xdr:row>
      <xdr:rowOff>85725</xdr:rowOff>
    </xdr:to>
    <xdr:cxnSp macro="">
      <xdr:nvCxnSpPr>
        <xdr:cNvPr id="270" name="Connecteur droit 269"/>
        <xdr:cNvCxnSpPr/>
      </xdr:nvCxnSpPr>
      <xdr:spPr>
        <a:xfrm>
          <a:off x="2730313" y="116951872"/>
          <a:ext cx="781050" cy="0"/>
        </a:xfrm>
        <a:prstGeom prst="line">
          <a:avLst/>
        </a:prstGeom>
        <a:ln w="381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85725</xdr:colOff>
      <xdr:row>589</xdr:row>
      <xdr:rowOff>85725</xdr:rowOff>
    </xdr:from>
    <xdr:to>
      <xdr:col>4</xdr:col>
      <xdr:colOff>866775</xdr:colOff>
      <xdr:row>589</xdr:row>
      <xdr:rowOff>85725</xdr:rowOff>
    </xdr:to>
    <xdr:cxnSp macro="">
      <xdr:nvCxnSpPr>
        <xdr:cNvPr id="285" name="Connecteur droit 284"/>
        <xdr:cNvCxnSpPr/>
      </xdr:nvCxnSpPr>
      <xdr:spPr>
        <a:xfrm>
          <a:off x="2730744" y="126819513"/>
          <a:ext cx="781050" cy="0"/>
        </a:xfrm>
        <a:prstGeom prst="line">
          <a:avLst/>
        </a:prstGeom>
        <a:ln w="381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76200</xdr:colOff>
      <xdr:row>643</xdr:row>
      <xdr:rowOff>47625</xdr:rowOff>
    </xdr:from>
    <xdr:to>
      <xdr:col>6</xdr:col>
      <xdr:colOff>805500</xdr:colOff>
      <xdr:row>645</xdr:row>
      <xdr:rowOff>129450</xdr:rowOff>
    </xdr:to>
    <xdr:graphicFrame macro="">
      <xdr:nvGraphicFramePr>
        <xdr:cNvPr id="289" name="Graphique 28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4</xdr:col>
      <xdr:colOff>85725</xdr:colOff>
      <xdr:row>630</xdr:row>
      <xdr:rowOff>85725</xdr:rowOff>
    </xdr:from>
    <xdr:to>
      <xdr:col>4</xdr:col>
      <xdr:colOff>866775</xdr:colOff>
      <xdr:row>630</xdr:row>
      <xdr:rowOff>85725</xdr:rowOff>
    </xdr:to>
    <xdr:cxnSp macro="">
      <xdr:nvCxnSpPr>
        <xdr:cNvPr id="300" name="Connecteur droit 299"/>
        <xdr:cNvCxnSpPr/>
      </xdr:nvCxnSpPr>
      <xdr:spPr>
        <a:xfrm>
          <a:off x="2730744" y="136359167"/>
          <a:ext cx="781050" cy="0"/>
        </a:xfrm>
        <a:prstGeom prst="line">
          <a:avLst/>
        </a:prstGeom>
        <a:ln w="381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85725</xdr:colOff>
      <xdr:row>671</xdr:row>
      <xdr:rowOff>85725</xdr:rowOff>
    </xdr:from>
    <xdr:to>
      <xdr:col>4</xdr:col>
      <xdr:colOff>866775</xdr:colOff>
      <xdr:row>671</xdr:row>
      <xdr:rowOff>85725</xdr:rowOff>
    </xdr:to>
    <xdr:cxnSp macro="">
      <xdr:nvCxnSpPr>
        <xdr:cNvPr id="315" name="Connecteur droit 314"/>
        <xdr:cNvCxnSpPr/>
      </xdr:nvCxnSpPr>
      <xdr:spPr>
        <a:xfrm>
          <a:off x="2730744" y="145898821"/>
          <a:ext cx="781050" cy="0"/>
        </a:xfrm>
        <a:prstGeom prst="line">
          <a:avLst/>
        </a:prstGeom>
        <a:ln w="381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85725</xdr:colOff>
      <xdr:row>712</xdr:row>
      <xdr:rowOff>85725</xdr:rowOff>
    </xdr:from>
    <xdr:to>
      <xdr:col>4</xdr:col>
      <xdr:colOff>866775</xdr:colOff>
      <xdr:row>712</xdr:row>
      <xdr:rowOff>85725</xdr:rowOff>
    </xdr:to>
    <xdr:cxnSp macro="">
      <xdr:nvCxnSpPr>
        <xdr:cNvPr id="330" name="Connecteur droit 329"/>
        <xdr:cNvCxnSpPr/>
      </xdr:nvCxnSpPr>
      <xdr:spPr>
        <a:xfrm>
          <a:off x="2730744" y="155438475"/>
          <a:ext cx="781050" cy="0"/>
        </a:xfrm>
        <a:prstGeom prst="line">
          <a:avLst/>
        </a:prstGeom>
        <a:ln w="381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76200</xdr:colOff>
      <xdr:row>766</xdr:row>
      <xdr:rowOff>47625</xdr:rowOff>
    </xdr:from>
    <xdr:to>
      <xdr:col>6</xdr:col>
      <xdr:colOff>805500</xdr:colOff>
      <xdr:row>768</xdr:row>
      <xdr:rowOff>129450</xdr:rowOff>
    </xdr:to>
    <xdr:graphicFrame macro="">
      <xdr:nvGraphicFramePr>
        <xdr:cNvPr id="334" name="Graphique 33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4</xdr:col>
      <xdr:colOff>85725</xdr:colOff>
      <xdr:row>753</xdr:row>
      <xdr:rowOff>85725</xdr:rowOff>
    </xdr:from>
    <xdr:to>
      <xdr:col>4</xdr:col>
      <xdr:colOff>866775</xdr:colOff>
      <xdr:row>753</xdr:row>
      <xdr:rowOff>85725</xdr:rowOff>
    </xdr:to>
    <xdr:cxnSp macro="">
      <xdr:nvCxnSpPr>
        <xdr:cNvPr id="345" name="Connecteur droit 344"/>
        <xdr:cNvCxnSpPr/>
      </xdr:nvCxnSpPr>
      <xdr:spPr>
        <a:xfrm>
          <a:off x="2730744" y="164978129"/>
          <a:ext cx="781050" cy="0"/>
        </a:xfrm>
        <a:prstGeom prst="line">
          <a:avLst/>
        </a:prstGeom>
        <a:ln w="381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85725</xdr:colOff>
      <xdr:row>794</xdr:row>
      <xdr:rowOff>85725</xdr:rowOff>
    </xdr:from>
    <xdr:to>
      <xdr:col>4</xdr:col>
      <xdr:colOff>866775</xdr:colOff>
      <xdr:row>794</xdr:row>
      <xdr:rowOff>85725</xdr:rowOff>
    </xdr:to>
    <xdr:cxnSp macro="">
      <xdr:nvCxnSpPr>
        <xdr:cNvPr id="360" name="Connecteur droit 359"/>
        <xdr:cNvCxnSpPr/>
      </xdr:nvCxnSpPr>
      <xdr:spPr>
        <a:xfrm>
          <a:off x="2730744" y="174517783"/>
          <a:ext cx="781050" cy="0"/>
        </a:xfrm>
        <a:prstGeom prst="line">
          <a:avLst/>
        </a:prstGeom>
        <a:ln w="381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76200</xdr:colOff>
      <xdr:row>848</xdr:row>
      <xdr:rowOff>47625</xdr:rowOff>
    </xdr:from>
    <xdr:to>
      <xdr:col>6</xdr:col>
      <xdr:colOff>805500</xdr:colOff>
      <xdr:row>850</xdr:row>
      <xdr:rowOff>129450</xdr:rowOff>
    </xdr:to>
    <xdr:graphicFrame macro="">
      <xdr:nvGraphicFramePr>
        <xdr:cNvPr id="364" name="Graphique 36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4</xdr:col>
      <xdr:colOff>85725</xdr:colOff>
      <xdr:row>835</xdr:row>
      <xdr:rowOff>85725</xdr:rowOff>
    </xdr:from>
    <xdr:to>
      <xdr:col>4</xdr:col>
      <xdr:colOff>866775</xdr:colOff>
      <xdr:row>835</xdr:row>
      <xdr:rowOff>85725</xdr:rowOff>
    </xdr:to>
    <xdr:cxnSp macro="">
      <xdr:nvCxnSpPr>
        <xdr:cNvPr id="375" name="Connecteur droit 374"/>
        <xdr:cNvCxnSpPr/>
      </xdr:nvCxnSpPr>
      <xdr:spPr>
        <a:xfrm>
          <a:off x="2730744" y="184057437"/>
          <a:ext cx="781050" cy="0"/>
        </a:xfrm>
        <a:prstGeom prst="line">
          <a:avLst/>
        </a:prstGeom>
        <a:ln w="381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85725</xdr:colOff>
      <xdr:row>876</xdr:row>
      <xdr:rowOff>85725</xdr:rowOff>
    </xdr:from>
    <xdr:to>
      <xdr:col>4</xdr:col>
      <xdr:colOff>866775</xdr:colOff>
      <xdr:row>876</xdr:row>
      <xdr:rowOff>85725</xdr:rowOff>
    </xdr:to>
    <xdr:cxnSp macro="">
      <xdr:nvCxnSpPr>
        <xdr:cNvPr id="390" name="Connecteur droit 389"/>
        <xdr:cNvCxnSpPr/>
      </xdr:nvCxnSpPr>
      <xdr:spPr>
        <a:xfrm>
          <a:off x="2730744" y="193597090"/>
          <a:ext cx="781050" cy="0"/>
        </a:xfrm>
        <a:prstGeom prst="line">
          <a:avLst/>
        </a:prstGeom>
        <a:ln w="381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85725</xdr:colOff>
      <xdr:row>917</xdr:row>
      <xdr:rowOff>85725</xdr:rowOff>
    </xdr:from>
    <xdr:to>
      <xdr:col>4</xdr:col>
      <xdr:colOff>866775</xdr:colOff>
      <xdr:row>917</xdr:row>
      <xdr:rowOff>85725</xdr:rowOff>
    </xdr:to>
    <xdr:cxnSp macro="">
      <xdr:nvCxnSpPr>
        <xdr:cNvPr id="405" name="Connecteur droit 404"/>
        <xdr:cNvCxnSpPr/>
      </xdr:nvCxnSpPr>
      <xdr:spPr>
        <a:xfrm>
          <a:off x="2730744" y="203136744"/>
          <a:ext cx="781050" cy="0"/>
        </a:xfrm>
        <a:prstGeom prst="line">
          <a:avLst/>
        </a:prstGeom>
        <a:ln w="381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85725</xdr:colOff>
      <xdr:row>958</xdr:row>
      <xdr:rowOff>85725</xdr:rowOff>
    </xdr:from>
    <xdr:to>
      <xdr:col>4</xdr:col>
      <xdr:colOff>866775</xdr:colOff>
      <xdr:row>958</xdr:row>
      <xdr:rowOff>85725</xdr:rowOff>
    </xdr:to>
    <xdr:cxnSp macro="">
      <xdr:nvCxnSpPr>
        <xdr:cNvPr id="420" name="Connecteur droit 419"/>
        <xdr:cNvCxnSpPr/>
      </xdr:nvCxnSpPr>
      <xdr:spPr>
        <a:xfrm>
          <a:off x="2730744" y="212676398"/>
          <a:ext cx="781050" cy="0"/>
        </a:xfrm>
        <a:prstGeom prst="line">
          <a:avLst/>
        </a:prstGeom>
        <a:ln w="381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76200</xdr:colOff>
      <xdr:row>1012</xdr:row>
      <xdr:rowOff>47625</xdr:rowOff>
    </xdr:from>
    <xdr:to>
      <xdr:col>6</xdr:col>
      <xdr:colOff>805500</xdr:colOff>
      <xdr:row>1014</xdr:row>
      <xdr:rowOff>129450</xdr:rowOff>
    </xdr:to>
    <xdr:graphicFrame macro="">
      <xdr:nvGraphicFramePr>
        <xdr:cNvPr id="424" name="Graphique 4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4</xdr:col>
      <xdr:colOff>85725</xdr:colOff>
      <xdr:row>999</xdr:row>
      <xdr:rowOff>85725</xdr:rowOff>
    </xdr:from>
    <xdr:to>
      <xdr:col>4</xdr:col>
      <xdr:colOff>866775</xdr:colOff>
      <xdr:row>999</xdr:row>
      <xdr:rowOff>85725</xdr:rowOff>
    </xdr:to>
    <xdr:cxnSp macro="">
      <xdr:nvCxnSpPr>
        <xdr:cNvPr id="435" name="Connecteur droit 434"/>
        <xdr:cNvCxnSpPr/>
      </xdr:nvCxnSpPr>
      <xdr:spPr>
        <a:xfrm>
          <a:off x="2730744" y="222216052"/>
          <a:ext cx="781050" cy="0"/>
        </a:xfrm>
        <a:prstGeom prst="line">
          <a:avLst/>
        </a:prstGeom>
        <a:ln w="381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85725</xdr:colOff>
      <xdr:row>1040</xdr:row>
      <xdr:rowOff>85725</xdr:rowOff>
    </xdr:from>
    <xdr:to>
      <xdr:col>4</xdr:col>
      <xdr:colOff>866775</xdr:colOff>
      <xdr:row>1040</xdr:row>
      <xdr:rowOff>85725</xdr:rowOff>
    </xdr:to>
    <xdr:cxnSp macro="">
      <xdr:nvCxnSpPr>
        <xdr:cNvPr id="450" name="Connecteur droit 449"/>
        <xdr:cNvCxnSpPr/>
      </xdr:nvCxnSpPr>
      <xdr:spPr>
        <a:xfrm>
          <a:off x="2730744" y="231755706"/>
          <a:ext cx="781050" cy="0"/>
        </a:xfrm>
        <a:prstGeom prst="line">
          <a:avLst/>
        </a:prstGeom>
        <a:ln w="381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85725</xdr:colOff>
      <xdr:row>1081</xdr:row>
      <xdr:rowOff>85725</xdr:rowOff>
    </xdr:from>
    <xdr:to>
      <xdr:col>4</xdr:col>
      <xdr:colOff>866775</xdr:colOff>
      <xdr:row>1081</xdr:row>
      <xdr:rowOff>85725</xdr:rowOff>
    </xdr:to>
    <xdr:cxnSp macro="">
      <xdr:nvCxnSpPr>
        <xdr:cNvPr id="465" name="Connecteur droit 464"/>
        <xdr:cNvCxnSpPr/>
      </xdr:nvCxnSpPr>
      <xdr:spPr>
        <a:xfrm>
          <a:off x="2730744" y="241295360"/>
          <a:ext cx="781050" cy="0"/>
        </a:xfrm>
        <a:prstGeom prst="line">
          <a:avLst/>
        </a:prstGeom>
        <a:ln w="381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76200</xdr:colOff>
      <xdr:row>1135</xdr:row>
      <xdr:rowOff>47625</xdr:rowOff>
    </xdr:from>
    <xdr:to>
      <xdr:col>6</xdr:col>
      <xdr:colOff>805500</xdr:colOff>
      <xdr:row>1137</xdr:row>
      <xdr:rowOff>129450</xdr:rowOff>
    </xdr:to>
    <xdr:graphicFrame macro="">
      <xdr:nvGraphicFramePr>
        <xdr:cNvPr id="469" name="Graphique 46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4</xdr:col>
      <xdr:colOff>85725</xdr:colOff>
      <xdr:row>1122</xdr:row>
      <xdr:rowOff>85725</xdr:rowOff>
    </xdr:from>
    <xdr:to>
      <xdr:col>4</xdr:col>
      <xdr:colOff>866775</xdr:colOff>
      <xdr:row>1122</xdr:row>
      <xdr:rowOff>85725</xdr:rowOff>
    </xdr:to>
    <xdr:cxnSp macro="">
      <xdr:nvCxnSpPr>
        <xdr:cNvPr id="480" name="Connecteur droit 479"/>
        <xdr:cNvCxnSpPr/>
      </xdr:nvCxnSpPr>
      <xdr:spPr>
        <a:xfrm>
          <a:off x="2730744" y="250835013"/>
          <a:ext cx="781050" cy="0"/>
        </a:xfrm>
        <a:prstGeom prst="line">
          <a:avLst/>
        </a:prstGeom>
        <a:ln w="381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85725</xdr:colOff>
      <xdr:row>1163</xdr:row>
      <xdr:rowOff>85725</xdr:rowOff>
    </xdr:from>
    <xdr:to>
      <xdr:col>4</xdr:col>
      <xdr:colOff>866775</xdr:colOff>
      <xdr:row>1163</xdr:row>
      <xdr:rowOff>85725</xdr:rowOff>
    </xdr:to>
    <xdr:cxnSp macro="">
      <xdr:nvCxnSpPr>
        <xdr:cNvPr id="495" name="Connecteur droit 494"/>
        <xdr:cNvCxnSpPr/>
      </xdr:nvCxnSpPr>
      <xdr:spPr>
        <a:xfrm>
          <a:off x="2730744" y="260374667"/>
          <a:ext cx="781050" cy="0"/>
        </a:xfrm>
        <a:prstGeom prst="line">
          <a:avLst/>
        </a:prstGeom>
        <a:ln w="381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85725</xdr:colOff>
      <xdr:row>1204</xdr:row>
      <xdr:rowOff>85725</xdr:rowOff>
    </xdr:from>
    <xdr:to>
      <xdr:col>4</xdr:col>
      <xdr:colOff>866775</xdr:colOff>
      <xdr:row>1204</xdr:row>
      <xdr:rowOff>85725</xdr:rowOff>
    </xdr:to>
    <xdr:cxnSp macro="">
      <xdr:nvCxnSpPr>
        <xdr:cNvPr id="510" name="Connecteur droit 509"/>
        <xdr:cNvCxnSpPr/>
      </xdr:nvCxnSpPr>
      <xdr:spPr>
        <a:xfrm>
          <a:off x="2730744" y="269914321"/>
          <a:ext cx="781050" cy="0"/>
        </a:xfrm>
        <a:prstGeom prst="line">
          <a:avLst/>
        </a:prstGeom>
        <a:ln w="381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85725</xdr:colOff>
      <xdr:row>1245</xdr:row>
      <xdr:rowOff>85725</xdr:rowOff>
    </xdr:from>
    <xdr:to>
      <xdr:col>4</xdr:col>
      <xdr:colOff>866775</xdr:colOff>
      <xdr:row>1245</xdr:row>
      <xdr:rowOff>85725</xdr:rowOff>
    </xdr:to>
    <xdr:cxnSp macro="">
      <xdr:nvCxnSpPr>
        <xdr:cNvPr id="525" name="Connecteur droit 524"/>
        <xdr:cNvCxnSpPr/>
      </xdr:nvCxnSpPr>
      <xdr:spPr>
        <a:xfrm>
          <a:off x="2730744" y="279453975"/>
          <a:ext cx="781050" cy="0"/>
        </a:xfrm>
        <a:prstGeom prst="line">
          <a:avLst/>
        </a:prstGeom>
        <a:ln w="381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85725</xdr:colOff>
      <xdr:row>1286</xdr:row>
      <xdr:rowOff>85725</xdr:rowOff>
    </xdr:from>
    <xdr:to>
      <xdr:col>4</xdr:col>
      <xdr:colOff>866775</xdr:colOff>
      <xdr:row>1286</xdr:row>
      <xdr:rowOff>85725</xdr:rowOff>
    </xdr:to>
    <xdr:cxnSp macro="">
      <xdr:nvCxnSpPr>
        <xdr:cNvPr id="540" name="Connecteur droit 539"/>
        <xdr:cNvCxnSpPr/>
      </xdr:nvCxnSpPr>
      <xdr:spPr>
        <a:xfrm>
          <a:off x="2730744" y="288993629"/>
          <a:ext cx="781050" cy="0"/>
        </a:xfrm>
        <a:prstGeom prst="line">
          <a:avLst/>
        </a:prstGeom>
        <a:ln w="381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85725</xdr:colOff>
      <xdr:row>1327</xdr:row>
      <xdr:rowOff>85725</xdr:rowOff>
    </xdr:from>
    <xdr:to>
      <xdr:col>4</xdr:col>
      <xdr:colOff>866775</xdr:colOff>
      <xdr:row>1327</xdr:row>
      <xdr:rowOff>85725</xdr:rowOff>
    </xdr:to>
    <xdr:cxnSp macro="">
      <xdr:nvCxnSpPr>
        <xdr:cNvPr id="555" name="Connecteur droit 554"/>
        <xdr:cNvCxnSpPr/>
      </xdr:nvCxnSpPr>
      <xdr:spPr>
        <a:xfrm>
          <a:off x="2730744" y="298533283"/>
          <a:ext cx="781050" cy="0"/>
        </a:xfrm>
        <a:prstGeom prst="line">
          <a:avLst/>
        </a:prstGeom>
        <a:ln w="381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85725</xdr:colOff>
      <xdr:row>1368</xdr:row>
      <xdr:rowOff>85725</xdr:rowOff>
    </xdr:from>
    <xdr:to>
      <xdr:col>4</xdr:col>
      <xdr:colOff>866775</xdr:colOff>
      <xdr:row>1368</xdr:row>
      <xdr:rowOff>85725</xdr:rowOff>
    </xdr:to>
    <xdr:cxnSp macro="">
      <xdr:nvCxnSpPr>
        <xdr:cNvPr id="570" name="Connecteur droit 569"/>
        <xdr:cNvCxnSpPr/>
      </xdr:nvCxnSpPr>
      <xdr:spPr>
        <a:xfrm>
          <a:off x="2730744" y="308072937"/>
          <a:ext cx="781050" cy="0"/>
        </a:xfrm>
        <a:prstGeom prst="line">
          <a:avLst/>
        </a:prstGeom>
        <a:ln w="381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161925</xdr:colOff>
      <xdr:row>20</xdr:row>
      <xdr:rowOff>23812</xdr:rowOff>
    </xdr:from>
    <xdr:to>
      <xdr:col>6</xdr:col>
      <xdr:colOff>891225</xdr:colOff>
      <xdr:row>22</xdr:row>
      <xdr:rowOff>105637</xdr:rowOff>
    </xdr:to>
    <xdr:graphicFrame macro="">
      <xdr:nvGraphicFramePr>
        <xdr:cNvPr id="6" name="Graphique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4</xdr:col>
      <xdr:colOff>161925</xdr:colOff>
      <xdr:row>20</xdr:row>
      <xdr:rowOff>66675</xdr:rowOff>
    </xdr:from>
    <xdr:to>
      <xdr:col>6</xdr:col>
      <xdr:colOff>891225</xdr:colOff>
      <xdr:row>22</xdr:row>
      <xdr:rowOff>148500</xdr:rowOff>
    </xdr:to>
    <xdr:graphicFrame macro="">
      <xdr:nvGraphicFramePr>
        <xdr:cNvPr id="572" name="Graphique 57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4</xdr:col>
      <xdr:colOff>114300</xdr:colOff>
      <xdr:row>28</xdr:row>
      <xdr:rowOff>52387</xdr:rowOff>
    </xdr:from>
    <xdr:to>
      <xdr:col>6</xdr:col>
      <xdr:colOff>843600</xdr:colOff>
      <xdr:row>30</xdr:row>
      <xdr:rowOff>134212</xdr:rowOff>
    </xdr:to>
    <xdr:graphicFrame macro="">
      <xdr:nvGraphicFramePr>
        <xdr:cNvPr id="9" name="Graphique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4</xdr:col>
      <xdr:colOff>114300</xdr:colOff>
      <xdr:row>28</xdr:row>
      <xdr:rowOff>85725</xdr:rowOff>
    </xdr:from>
    <xdr:to>
      <xdr:col>6</xdr:col>
      <xdr:colOff>843600</xdr:colOff>
      <xdr:row>30</xdr:row>
      <xdr:rowOff>167550</xdr:rowOff>
    </xdr:to>
    <xdr:graphicFrame macro="">
      <xdr:nvGraphicFramePr>
        <xdr:cNvPr id="573" name="Graphique 57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4</xdr:col>
      <xdr:colOff>133350</xdr:colOff>
      <xdr:row>21</xdr:row>
      <xdr:rowOff>347662</xdr:rowOff>
    </xdr:from>
    <xdr:to>
      <xdr:col>6</xdr:col>
      <xdr:colOff>862650</xdr:colOff>
      <xdr:row>23</xdr:row>
      <xdr:rowOff>115162</xdr:rowOff>
    </xdr:to>
    <xdr:graphicFrame macro="">
      <xdr:nvGraphicFramePr>
        <xdr:cNvPr id="10" name="Graphique 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4</xdr:col>
      <xdr:colOff>133350</xdr:colOff>
      <xdr:row>21</xdr:row>
      <xdr:rowOff>381000</xdr:rowOff>
    </xdr:from>
    <xdr:to>
      <xdr:col>6</xdr:col>
      <xdr:colOff>862650</xdr:colOff>
      <xdr:row>23</xdr:row>
      <xdr:rowOff>148500</xdr:rowOff>
    </xdr:to>
    <xdr:graphicFrame macro="">
      <xdr:nvGraphicFramePr>
        <xdr:cNvPr id="574" name="Graphique 57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4</xdr:col>
      <xdr:colOff>142875</xdr:colOff>
      <xdr:row>22</xdr:row>
      <xdr:rowOff>361950</xdr:rowOff>
    </xdr:from>
    <xdr:to>
      <xdr:col>6</xdr:col>
      <xdr:colOff>872175</xdr:colOff>
      <xdr:row>24</xdr:row>
      <xdr:rowOff>129450</xdr:rowOff>
    </xdr:to>
    <xdr:graphicFrame macro="">
      <xdr:nvGraphicFramePr>
        <xdr:cNvPr id="575" name="Graphique 57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4</xdr:col>
      <xdr:colOff>142875</xdr:colOff>
      <xdr:row>22</xdr:row>
      <xdr:rowOff>385762</xdr:rowOff>
    </xdr:from>
    <xdr:to>
      <xdr:col>6</xdr:col>
      <xdr:colOff>872175</xdr:colOff>
      <xdr:row>24</xdr:row>
      <xdr:rowOff>153262</xdr:rowOff>
    </xdr:to>
    <xdr:graphicFrame macro="">
      <xdr:nvGraphicFramePr>
        <xdr:cNvPr id="11" name="Graphique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4</xdr:col>
      <xdr:colOff>128587</xdr:colOff>
      <xdr:row>63</xdr:row>
      <xdr:rowOff>350952</xdr:rowOff>
    </xdr:from>
    <xdr:to>
      <xdr:col>6</xdr:col>
      <xdr:colOff>857887</xdr:colOff>
      <xdr:row>65</xdr:row>
      <xdr:rowOff>118452</xdr:rowOff>
    </xdr:to>
    <xdr:graphicFrame macro="">
      <xdr:nvGraphicFramePr>
        <xdr:cNvPr id="557" name="Graphique 5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4</xdr:col>
      <xdr:colOff>161925</xdr:colOff>
      <xdr:row>61</xdr:row>
      <xdr:rowOff>23812</xdr:rowOff>
    </xdr:from>
    <xdr:to>
      <xdr:col>6</xdr:col>
      <xdr:colOff>891225</xdr:colOff>
      <xdr:row>63</xdr:row>
      <xdr:rowOff>105637</xdr:rowOff>
    </xdr:to>
    <xdr:graphicFrame macro="">
      <xdr:nvGraphicFramePr>
        <xdr:cNvPr id="558" name="Graphique 55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4</xdr:col>
      <xdr:colOff>163285</xdr:colOff>
      <xdr:row>61</xdr:row>
      <xdr:rowOff>73932</xdr:rowOff>
    </xdr:from>
    <xdr:to>
      <xdr:col>6</xdr:col>
      <xdr:colOff>884875</xdr:colOff>
      <xdr:row>63</xdr:row>
      <xdr:rowOff>155757</xdr:rowOff>
    </xdr:to>
    <xdr:graphicFrame macro="">
      <xdr:nvGraphicFramePr>
        <xdr:cNvPr id="559" name="Graphique 55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4</xdr:col>
      <xdr:colOff>133350</xdr:colOff>
      <xdr:row>62</xdr:row>
      <xdr:rowOff>347662</xdr:rowOff>
    </xdr:from>
    <xdr:to>
      <xdr:col>6</xdr:col>
      <xdr:colOff>862650</xdr:colOff>
      <xdr:row>64</xdr:row>
      <xdr:rowOff>115162</xdr:rowOff>
    </xdr:to>
    <xdr:graphicFrame macro="">
      <xdr:nvGraphicFramePr>
        <xdr:cNvPr id="560" name="Graphique 55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4</xdr:col>
      <xdr:colOff>136978</xdr:colOff>
      <xdr:row>62</xdr:row>
      <xdr:rowOff>392340</xdr:rowOff>
    </xdr:from>
    <xdr:to>
      <xdr:col>6</xdr:col>
      <xdr:colOff>858568</xdr:colOff>
      <xdr:row>64</xdr:row>
      <xdr:rowOff>159840</xdr:rowOff>
    </xdr:to>
    <xdr:graphicFrame macro="">
      <xdr:nvGraphicFramePr>
        <xdr:cNvPr id="566" name="Graphique 56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4</xdr:col>
      <xdr:colOff>142875</xdr:colOff>
      <xdr:row>63</xdr:row>
      <xdr:rowOff>361950</xdr:rowOff>
    </xdr:from>
    <xdr:to>
      <xdr:col>6</xdr:col>
      <xdr:colOff>872175</xdr:colOff>
      <xdr:row>65</xdr:row>
      <xdr:rowOff>129450</xdr:rowOff>
    </xdr:to>
    <xdr:graphicFrame macro="">
      <xdr:nvGraphicFramePr>
        <xdr:cNvPr id="567" name="Graphique 56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4</xdr:col>
      <xdr:colOff>142874</xdr:colOff>
      <xdr:row>63</xdr:row>
      <xdr:rowOff>397555</xdr:rowOff>
    </xdr:from>
    <xdr:to>
      <xdr:col>6</xdr:col>
      <xdr:colOff>864464</xdr:colOff>
      <xdr:row>65</xdr:row>
      <xdr:rowOff>165055</xdr:rowOff>
    </xdr:to>
    <xdr:graphicFrame macro="">
      <xdr:nvGraphicFramePr>
        <xdr:cNvPr id="568" name="Graphique 56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4</xdr:col>
      <xdr:colOff>114300</xdr:colOff>
      <xdr:row>69</xdr:row>
      <xdr:rowOff>52387</xdr:rowOff>
    </xdr:from>
    <xdr:to>
      <xdr:col>6</xdr:col>
      <xdr:colOff>843600</xdr:colOff>
      <xdr:row>71</xdr:row>
      <xdr:rowOff>134212</xdr:rowOff>
    </xdr:to>
    <xdr:graphicFrame macro="">
      <xdr:nvGraphicFramePr>
        <xdr:cNvPr id="569" name="Graphique 56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4</xdr:col>
      <xdr:colOff>116114</xdr:colOff>
      <xdr:row>69</xdr:row>
      <xdr:rowOff>87085</xdr:rowOff>
    </xdr:from>
    <xdr:to>
      <xdr:col>6</xdr:col>
      <xdr:colOff>837704</xdr:colOff>
      <xdr:row>71</xdr:row>
      <xdr:rowOff>168910</xdr:rowOff>
    </xdr:to>
    <xdr:graphicFrame macro="">
      <xdr:nvGraphicFramePr>
        <xdr:cNvPr id="571" name="Graphique 5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4</xdr:col>
      <xdr:colOff>142534</xdr:colOff>
      <xdr:row>103</xdr:row>
      <xdr:rowOff>339876</xdr:rowOff>
    </xdr:from>
    <xdr:to>
      <xdr:col>6</xdr:col>
      <xdr:colOff>869748</xdr:colOff>
      <xdr:row>105</xdr:row>
      <xdr:rowOff>107376</xdr:rowOff>
    </xdr:to>
    <xdr:graphicFrame macro="">
      <xdr:nvGraphicFramePr>
        <xdr:cNvPr id="576" name="Graphique 57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4</xdr:col>
      <xdr:colOff>123825</xdr:colOff>
      <xdr:row>102</xdr:row>
      <xdr:rowOff>0</xdr:rowOff>
    </xdr:from>
    <xdr:to>
      <xdr:col>6</xdr:col>
      <xdr:colOff>853125</xdr:colOff>
      <xdr:row>104</xdr:row>
      <xdr:rowOff>81825</xdr:rowOff>
    </xdr:to>
    <xdr:graphicFrame macro="">
      <xdr:nvGraphicFramePr>
        <xdr:cNvPr id="577" name="Graphique 57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4</xdr:col>
      <xdr:colOff>146286</xdr:colOff>
      <xdr:row>103</xdr:row>
      <xdr:rowOff>375374</xdr:rowOff>
    </xdr:from>
    <xdr:to>
      <xdr:col>6</xdr:col>
      <xdr:colOff>872604</xdr:colOff>
      <xdr:row>105</xdr:row>
      <xdr:rowOff>142874</xdr:rowOff>
    </xdr:to>
    <xdr:graphicFrame macro="">
      <xdr:nvGraphicFramePr>
        <xdr:cNvPr id="578" name="Graphique 5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4</xdr:col>
      <xdr:colOff>117248</xdr:colOff>
      <xdr:row>104</xdr:row>
      <xdr:rowOff>282916</xdr:rowOff>
    </xdr:from>
    <xdr:to>
      <xdr:col>6</xdr:col>
      <xdr:colOff>846548</xdr:colOff>
      <xdr:row>106</xdr:row>
      <xdr:rowOff>50416</xdr:rowOff>
    </xdr:to>
    <xdr:graphicFrame macro="">
      <xdr:nvGraphicFramePr>
        <xdr:cNvPr id="579" name="Graphique 5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4</xdr:col>
      <xdr:colOff>161925</xdr:colOff>
      <xdr:row>102</xdr:row>
      <xdr:rowOff>23812</xdr:rowOff>
    </xdr:from>
    <xdr:to>
      <xdr:col>6</xdr:col>
      <xdr:colOff>891225</xdr:colOff>
      <xdr:row>104</xdr:row>
      <xdr:rowOff>105637</xdr:rowOff>
    </xdr:to>
    <xdr:graphicFrame macro="">
      <xdr:nvGraphicFramePr>
        <xdr:cNvPr id="580" name="Graphique 57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4</xdr:col>
      <xdr:colOff>163285</xdr:colOff>
      <xdr:row>102</xdr:row>
      <xdr:rowOff>73932</xdr:rowOff>
    </xdr:from>
    <xdr:to>
      <xdr:col>6</xdr:col>
      <xdr:colOff>884875</xdr:colOff>
      <xdr:row>104</xdr:row>
      <xdr:rowOff>155757</xdr:rowOff>
    </xdr:to>
    <xdr:graphicFrame macro="">
      <xdr:nvGraphicFramePr>
        <xdr:cNvPr id="581" name="Graphique 58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4</xdr:col>
      <xdr:colOff>133350</xdr:colOff>
      <xdr:row>103</xdr:row>
      <xdr:rowOff>347662</xdr:rowOff>
    </xdr:from>
    <xdr:to>
      <xdr:col>6</xdr:col>
      <xdr:colOff>862650</xdr:colOff>
      <xdr:row>105</xdr:row>
      <xdr:rowOff>115162</xdr:rowOff>
    </xdr:to>
    <xdr:graphicFrame macro="">
      <xdr:nvGraphicFramePr>
        <xdr:cNvPr id="582" name="Graphique 58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4</xdr:col>
      <xdr:colOff>136978</xdr:colOff>
      <xdr:row>103</xdr:row>
      <xdr:rowOff>392339</xdr:rowOff>
    </xdr:from>
    <xdr:to>
      <xdr:col>6</xdr:col>
      <xdr:colOff>858568</xdr:colOff>
      <xdr:row>105</xdr:row>
      <xdr:rowOff>159839</xdr:rowOff>
    </xdr:to>
    <xdr:graphicFrame macro="">
      <xdr:nvGraphicFramePr>
        <xdr:cNvPr id="583" name="Graphique 58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4</xdr:col>
      <xdr:colOff>142875</xdr:colOff>
      <xdr:row>104</xdr:row>
      <xdr:rowOff>361950</xdr:rowOff>
    </xdr:from>
    <xdr:to>
      <xdr:col>6</xdr:col>
      <xdr:colOff>872175</xdr:colOff>
      <xdr:row>106</xdr:row>
      <xdr:rowOff>129450</xdr:rowOff>
    </xdr:to>
    <xdr:graphicFrame macro="">
      <xdr:nvGraphicFramePr>
        <xdr:cNvPr id="584" name="Graphique 58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4</xdr:col>
      <xdr:colOff>142874</xdr:colOff>
      <xdr:row>104</xdr:row>
      <xdr:rowOff>397554</xdr:rowOff>
    </xdr:from>
    <xdr:to>
      <xdr:col>6</xdr:col>
      <xdr:colOff>864464</xdr:colOff>
      <xdr:row>106</xdr:row>
      <xdr:rowOff>165054</xdr:rowOff>
    </xdr:to>
    <xdr:graphicFrame macro="">
      <xdr:nvGraphicFramePr>
        <xdr:cNvPr id="585" name="Graphique 58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4</xdr:col>
      <xdr:colOff>114300</xdr:colOff>
      <xdr:row>110</xdr:row>
      <xdr:rowOff>52387</xdr:rowOff>
    </xdr:from>
    <xdr:to>
      <xdr:col>6</xdr:col>
      <xdr:colOff>843600</xdr:colOff>
      <xdr:row>112</xdr:row>
      <xdr:rowOff>134212</xdr:rowOff>
    </xdr:to>
    <xdr:graphicFrame macro="">
      <xdr:nvGraphicFramePr>
        <xdr:cNvPr id="586" name="Graphique 58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4</xdr:col>
      <xdr:colOff>116114</xdr:colOff>
      <xdr:row>110</xdr:row>
      <xdr:rowOff>98424</xdr:rowOff>
    </xdr:from>
    <xdr:to>
      <xdr:col>6</xdr:col>
      <xdr:colOff>837704</xdr:colOff>
      <xdr:row>112</xdr:row>
      <xdr:rowOff>180249</xdr:rowOff>
    </xdr:to>
    <xdr:graphicFrame macro="">
      <xdr:nvGraphicFramePr>
        <xdr:cNvPr id="587" name="Graphique 58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4</xdr:col>
      <xdr:colOff>142534</xdr:colOff>
      <xdr:row>144</xdr:row>
      <xdr:rowOff>339876</xdr:rowOff>
    </xdr:from>
    <xdr:to>
      <xdr:col>6</xdr:col>
      <xdr:colOff>869748</xdr:colOff>
      <xdr:row>146</xdr:row>
      <xdr:rowOff>107376</xdr:rowOff>
    </xdr:to>
    <xdr:graphicFrame macro="">
      <xdr:nvGraphicFramePr>
        <xdr:cNvPr id="77" name="Graphique 7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4</xdr:col>
      <xdr:colOff>123825</xdr:colOff>
      <xdr:row>143</xdr:row>
      <xdr:rowOff>0</xdr:rowOff>
    </xdr:from>
    <xdr:to>
      <xdr:col>6</xdr:col>
      <xdr:colOff>853125</xdr:colOff>
      <xdr:row>145</xdr:row>
      <xdr:rowOff>81825</xdr:rowOff>
    </xdr:to>
    <xdr:graphicFrame macro="">
      <xdr:nvGraphicFramePr>
        <xdr:cNvPr id="78" name="Graphique 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4</xdr:col>
      <xdr:colOff>146286</xdr:colOff>
      <xdr:row>144</xdr:row>
      <xdr:rowOff>375374</xdr:rowOff>
    </xdr:from>
    <xdr:to>
      <xdr:col>6</xdr:col>
      <xdr:colOff>872604</xdr:colOff>
      <xdr:row>146</xdr:row>
      <xdr:rowOff>142874</xdr:rowOff>
    </xdr:to>
    <xdr:graphicFrame macro="">
      <xdr:nvGraphicFramePr>
        <xdr:cNvPr id="79" name="Graphique 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4</xdr:col>
      <xdr:colOff>128587</xdr:colOff>
      <xdr:row>145</xdr:row>
      <xdr:rowOff>350952</xdr:rowOff>
    </xdr:from>
    <xdr:to>
      <xdr:col>6</xdr:col>
      <xdr:colOff>857887</xdr:colOff>
      <xdr:row>147</xdr:row>
      <xdr:rowOff>118452</xdr:rowOff>
    </xdr:to>
    <xdr:graphicFrame macro="">
      <xdr:nvGraphicFramePr>
        <xdr:cNvPr id="80" name="Graphique 7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4</xdr:col>
      <xdr:colOff>161925</xdr:colOff>
      <xdr:row>143</xdr:row>
      <xdr:rowOff>23812</xdr:rowOff>
    </xdr:from>
    <xdr:to>
      <xdr:col>6</xdr:col>
      <xdr:colOff>891225</xdr:colOff>
      <xdr:row>145</xdr:row>
      <xdr:rowOff>105637</xdr:rowOff>
    </xdr:to>
    <xdr:graphicFrame macro="">
      <xdr:nvGraphicFramePr>
        <xdr:cNvPr id="81" name="Graphique 8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4</xdr:col>
      <xdr:colOff>163285</xdr:colOff>
      <xdr:row>143</xdr:row>
      <xdr:rowOff>73932</xdr:rowOff>
    </xdr:from>
    <xdr:to>
      <xdr:col>6</xdr:col>
      <xdr:colOff>884875</xdr:colOff>
      <xdr:row>145</xdr:row>
      <xdr:rowOff>155757</xdr:rowOff>
    </xdr:to>
    <xdr:graphicFrame macro="">
      <xdr:nvGraphicFramePr>
        <xdr:cNvPr id="82" name="Graphique 8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4</xdr:col>
      <xdr:colOff>133350</xdr:colOff>
      <xdr:row>144</xdr:row>
      <xdr:rowOff>347662</xdr:rowOff>
    </xdr:from>
    <xdr:to>
      <xdr:col>6</xdr:col>
      <xdr:colOff>862650</xdr:colOff>
      <xdr:row>146</xdr:row>
      <xdr:rowOff>115162</xdr:rowOff>
    </xdr:to>
    <xdr:graphicFrame macro="">
      <xdr:nvGraphicFramePr>
        <xdr:cNvPr id="83" name="Graphique 8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4</xdr:col>
      <xdr:colOff>136978</xdr:colOff>
      <xdr:row>144</xdr:row>
      <xdr:rowOff>392339</xdr:rowOff>
    </xdr:from>
    <xdr:to>
      <xdr:col>6</xdr:col>
      <xdr:colOff>858568</xdr:colOff>
      <xdr:row>146</xdr:row>
      <xdr:rowOff>159839</xdr:rowOff>
    </xdr:to>
    <xdr:graphicFrame macro="">
      <xdr:nvGraphicFramePr>
        <xdr:cNvPr id="84" name="Graphique 8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4</xdr:col>
      <xdr:colOff>142875</xdr:colOff>
      <xdr:row>145</xdr:row>
      <xdr:rowOff>361950</xdr:rowOff>
    </xdr:from>
    <xdr:to>
      <xdr:col>6</xdr:col>
      <xdr:colOff>872175</xdr:colOff>
      <xdr:row>147</xdr:row>
      <xdr:rowOff>129450</xdr:rowOff>
    </xdr:to>
    <xdr:graphicFrame macro="">
      <xdr:nvGraphicFramePr>
        <xdr:cNvPr id="85" name="Graphique 8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4</xdr:col>
      <xdr:colOff>142874</xdr:colOff>
      <xdr:row>145</xdr:row>
      <xdr:rowOff>397555</xdr:rowOff>
    </xdr:from>
    <xdr:to>
      <xdr:col>6</xdr:col>
      <xdr:colOff>864464</xdr:colOff>
      <xdr:row>147</xdr:row>
      <xdr:rowOff>165055</xdr:rowOff>
    </xdr:to>
    <xdr:graphicFrame macro="">
      <xdr:nvGraphicFramePr>
        <xdr:cNvPr id="86" name="Graphique 8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4</xdr:col>
      <xdr:colOff>114300</xdr:colOff>
      <xdr:row>151</xdr:row>
      <xdr:rowOff>52387</xdr:rowOff>
    </xdr:from>
    <xdr:to>
      <xdr:col>6</xdr:col>
      <xdr:colOff>843600</xdr:colOff>
      <xdr:row>153</xdr:row>
      <xdr:rowOff>134212</xdr:rowOff>
    </xdr:to>
    <xdr:graphicFrame macro="">
      <xdr:nvGraphicFramePr>
        <xdr:cNvPr id="87" name="Graphique 8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4</xdr:col>
      <xdr:colOff>116114</xdr:colOff>
      <xdr:row>151</xdr:row>
      <xdr:rowOff>98425</xdr:rowOff>
    </xdr:from>
    <xdr:to>
      <xdr:col>6</xdr:col>
      <xdr:colOff>837704</xdr:colOff>
      <xdr:row>153</xdr:row>
      <xdr:rowOff>180250</xdr:rowOff>
    </xdr:to>
    <xdr:graphicFrame macro="">
      <xdr:nvGraphicFramePr>
        <xdr:cNvPr id="88" name="Graphique 8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4</xdr:col>
      <xdr:colOff>142534</xdr:colOff>
      <xdr:row>185</xdr:row>
      <xdr:rowOff>339876</xdr:rowOff>
    </xdr:from>
    <xdr:to>
      <xdr:col>6</xdr:col>
      <xdr:colOff>869748</xdr:colOff>
      <xdr:row>187</xdr:row>
      <xdr:rowOff>107376</xdr:rowOff>
    </xdr:to>
    <xdr:graphicFrame macro="">
      <xdr:nvGraphicFramePr>
        <xdr:cNvPr id="89" name="Graphique 8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4</xdr:col>
      <xdr:colOff>123825</xdr:colOff>
      <xdr:row>184</xdr:row>
      <xdr:rowOff>0</xdr:rowOff>
    </xdr:from>
    <xdr:to>
      <xdr:col>6</xdr:col>
      <xdr:colOff>853125</xdr:colOff>
      <xdr:row>186</xdr:row>
      <xdr:rowOff>81825</xdr:rowOff>
    </xdr:to>
    <xdr:graphicFrame macro="">
      <xdr:nvGraphicFramePr>
        <xdr:cNvPr id="90" name="Graphique 8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4</xdr:col>
      <xdr:colOff>146286</xdr:colOff>
      <xdr:row>185</xdr:row>
      <xdr:rowOff>375374</xdr:rowOff>
    </xdr:from>
    <xdr:to>
      <xdr:col>6</xdr:col>
      <xdr:colOff>872604</xdr:colOff>
      <xdr:row>187</xdr:row>
      <xdr:rowOff>142874</xdr:rowOff>
    </xdr:to>
    <xdr:graphicFrame macro="">
      <xdr:nvGraphicFramePr>
        <xdr:cNvPr id="91" name="Graphique 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4</xdr:col>
      <xdr:colOff>128587</xdr:colOff>
      <xdr:row>186</xdr:row>
      <xdr:rowOff>350952</xdr:rowOff>
    </xdr:from>
    <xdr:to>
      <xdr:col>6</xdr:col>
      <xdr:colOff>857887</xdr:colOff>
      <xdr:row>188</xdr:row>
      <xdr:rowOff>118452</xdr:rowOff>
    </xdr:to>
    <xdr:graphicFrame macro="">
      <xdr:nvGraphicFramePr>
        <xdr:cNvPr id="92" name="Graphique 9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4</xdr:col>
      <xdr:colOff>161925</xdr:colOff>
      <xdr:row>184</xdr:row>
      <xdr:rowOff>23812</xdr:rowOff>
    </xdr:from>
    <xdr:to>
      <xdr:col>6</xdr:col>
      <xdr:colOff>891225</xdr:colOff>
      <xdr:row>186</xdr:row>
      <xdr:rowOff>105637</xdr:rowOff>
    </xdr:to>
    <xdr:graphicFrame macro="">
      <xdr:nvGraphicFramePr>
        <xdr:cNvPr id="93" name="Graphique 9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4</xdr:col>
      <xdr:colOff>163285</xdr:colOff>
      <xdr:row>184</xdr:row>
      <xdr:rowOff>73932</xdr:rowOff>
    </xdr:from>
    <xdr:to>
      <xdr:col>6</xdr:col>
      <xdr:colOff>884875</xdr:colOff>
      <xdr:row>186</xdr:row>
      <xdr:rowOff>155757</xdr:rowOff>
    </xdr:to>
    <xdr:graphicFrame macro="">
      <xdr:nvGraphicFramePr>
        <xdr:cNvPr id="94" name="Graphique 9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4</xdr:col>
      <xdr:colOff>133350</xdr:colOff>
      <xdr:row>185</xdr:row>
      <xdr:rowOff>347662</xdr:rowOff>
    </xdr:from>
    <xdr:to>
      <xdr:col>6</xdr:col>
      <xdr:colOff>862650</xdr:colOff>
      <xdr:row>187</xdr:row>
      <xdr:rowOff>115162</xdr:rowOff>
    </xdr:to>
    <xdr:graphicFrame macro="">
      <xdr:nvGraphicFramePr>
        <xdr:cNvPr id="95" name="Graphique 9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4</xdr:col>
      <xdr:colOff>136978</xdr:colOff>
      <xdr:row>185</xdr:row>
      <xdr:rowOff>392339</xdr:rowOff>
    </xdr:from>
    <xdr:to>
      <xdr:col>6</xdr:col>
      <xdr:colOff>858568</xdr:colOff>
      <xdr:row>187</xdr:row>
      <xdr:rowOff>159839</xdr:rowOff>
    </xdr:to>
    <xdr:graphicFrame macro="">
      <xdr:nvGraphicFramePr>
        <xdr:cNvPr id="96" name="Graphique 9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4</xdr:col>
      <xdr:colOff>142875</xdr:colOff>
      <xdr:row>186</xdr:row>
      <xdr:rowOff>361950</xdr:rowOff>
    </xdr:from>
    <xdr:to>
      <xdr:col>6</xdr:col>
      <xdr:colOff>872175</xdr:colOff>
      <xdr:row>188</xdr:row>
      <xdr:rowOff>129450</xdr:rowOff>
    </xdr:to>
    <xdr:graphicFrame macro="">
      <xdr:nvGraphicFramePr>
        <xdr:cNvPr id="97" name="Graphique 9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4</xdr:col>
      <xdr:colOff>142875</xdr:colOff>
      <xdr:row>186</xdr:row>
      <xdr:rowOff>397555</xdr:rowOff>
    </xdr:from>
    <xdr:to>
      <xdr:col>6</xdr:col>
      <xdr:colOff>864465</xdr:colOff>
      <xdr:row>188</xdr:row>
      <xdr:rowOff>165055</xdr:rowOff>
    </xdr:to>
    <xdr:graphicFrame macro="">
      <xdr:nvGraphicFramePr>
        <xdr:cNvPr id="98" name="Graphique 9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4</xdr:col>
      <xdr:colOff>76200</xdr:colOff>
      <xdr:row>192</xdr:row>
      <xdr:rowOff>47625</xdr:rowOff>
    </xdr:from>
    <xdr:to>
      <xdr:col>6</xdr:col>
      <xdr:colOff>805500</xdr:colOff>
      <xdr:row>194</xdr:row>
      <xdr:rowOff>129450</xdr:rowOff>
    </xdr:to>
    <xdr:graphicFrame macro="">
      <xdr:nvGraphicFramePr>
        <xdr:cNvPr id="99" name="Graphique 9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>
    <xdr:from>
      <xdr:col>4</xdr:col>
      <xdr:colOff>114300</xdr:colOff>
      <xdr:row>192</xdr:row>
      <xdr:rowOff>52387</xdr:rowOff>
    </xdr:from>
    <xdr:to>
      <xdr:col>6</xdr:col>
      <xdr:colOff>843600</xdr:colOff>
      <xdr:row>194</xdr:row>
      <xdr:rowOff>134212</xdr:rowOff>
    </xdr:to>
    <xdr:graphicFrame macro="">
      <xdr:nvGraphicFramePr>
        <xdr:cNvPr id="100" name="Graphique 9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>
    <xdr:from>
      <xdr:col>4</xdr:col>
      <xdr:colOff>116113</xdr:colOff>
      <xdr:row>192</xdr:row>
      <xdr:rowOff>98424</xdr:rowOff>
    </xdr:from>
    <xdr:to>
      <xdr:col>6</xdr:col>
      <xdr:colOff>837703</xdr:colOff>
      <xdr:row>194</xdr:row>
      <xdr:rowOff>180249</xdr:rowOff>
    </xdr:to>
    <xdr:graphicFrame macro="">
      <xdr:nvGraphicFramePr>
        <xdr:cNvPr id="101" name="Graphique 10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twoCellAnchor>
    <xdr:from>
      <xdr:col>4</xdr:col>
      <xdr:colOff>142534</xdr:colOff>
      <xdr:row>226</xdr:row>
      <xdr:rowOff>339876</xdr:rowOff>
    </xdr:from>
    <xdr:to>
      <xdr:col>6</xdr:col>
      <xdr:colOff>869748</xdr:colOff>
      <xdr:row>228</xdr:row>
      <xdr:rowOff>107376</xdr:rowOff>
    </xdr:to>
    <xdr:graphicFrame macro="">
      <xdr:nvGraphicFramePr>
        <xdr:cNvPr id="102" name="Graphique 10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>
    <xdr:from>
      <xdr:col>4</xdr:col>
      <xdr:colOff>123825</xdr:colOff>
      <xdr:row>225</xdr:row>
      <xdr:rowOff>0</xdr:rowOff>
    </xdr:from>
    <xdr:to>
      <xdr:col>6</xdr:col>
      <xdr:colOff>853125</xdr:colOff>
      <xdr:row>227</xdr:row>
      <xdr:rowOff>81825</xdr:rowOff>
    </xdr:to>
    <xdr:graphicFrame macro="">
      <xdr:nvGraphicFramePr>
        <xdr:cNvPr id="103" name="Graphique 10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twoCellAnchor>
    <xdr:from>
      <xdr:col>4</xdr:col>
      <xdr:colOff>146286</xdr:colOff>
      <xdr:row>226</xdr:row>
      <xdr:rowOff>375374</xdr:rowOff>
    </xdr:from>
    <xdr:to>
      <xdr:col>6</xdr:col>
      <xdr:colOff>872604</xdr:colOff>
      <xdr:row>228</xdr:row>
      <xdr:rowOff>142874</xdr:rowOff>
    </xdr:to>
    <xdr:graphicFrame macro="">
      <xdr:nvGraphicFramePr>
        <xdr:cNvPr id="104" name="Graphique 10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twoCellAnchor>
    <xdr:from>
      <xdr:col>4</xdr:col>
      <xdr:colOff>128587</xdr:colOff>
      <xdr:row>227</xdr:row>
      <xdr:rowOff>350952</xdr:rowOff>
    </xdr:from>
    <xdr:to>
      <xdr:col>6</xdr:col>
      <xdr:colOff>857887</xdr:colOff>
      <xdr:row>229</xdr:row>
      <xdr:rowOff>118452</xdr:rowOff>
    </xdr:to>
    <xdr:graphicFrame macro="">
      <xdr:nvGraphicFramePr>
        <xdr:cNvPr id="106" name="Graphique 10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>
    <xdr:from>
      <xdr:col>4</xdr:col>
      <xdr:colOff>161925</xdr:colOff>
      <xdr:row>225</xdr:row>
      <xdr:rowOff>23812</xdr:rowOff>
    </xdr:from>
    <xdr:to>
      <xdr:col>6</xdr:col>
      <xdr:colOff>891225</xdr:colOff>
      <xdr:row>227</xdr:row>
      <xdr:rowOff>105637</xdr:rowOff>
    </xdr:to>
    <xdr:graphicFrame macro="">
      <xdr:nvGraphicFramePr>
        <xdr:cNvPr id="107" name="Graphique 10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>
    <xdr:from>
      <xdr:col>4</xdr:col>
      <xdr:colOff>163285</xdr:colOff>
      <xdr:row>225</xdr:row>
      <xdr:rowOff>85271</xdr:rowOff>
    </xdr:from>
    <xdr:to>
      <xdr:col>6</xdr:col>
      <xdr:colOff>884875</xdr:colOff>
      <xdr:row>227</xdr:row>
      <xdr:rowOff>167096</xdr:rowOff>
    </xdr:to>
    <xdr:graphicFrame macro="">
      <xdr:nvGraphicFramePr>
        <xdr:cNvPr id="108" name="Graphique 10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>
    <xdr:from>
      <xdr:col>4</xdr:col>
      <xdr:colOff>133350</xdr:colOff>
      <xdr:row>226</xdr:row>
      <xdr:rowOff>347662</xdr:rowOff>
    </xdr:from>
    <xdr:to>
      <xdr:col>6</xdr:col>
      <xdr:colOff>862650</xdr:colOff>
      <xdr:row>228</xdr:row>
      <xdr:rowOff>115162</xdr:rowOff>
    </xdr:to>
    <xdr:graphicFrame macro="">
      <xdr:nvGraphicFramePr>
        <xdr:cNvPr id="110" name="Graphique 10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"/>
        </a:graphicData>
      </a:graphic>
    </xdr:graphicFrame>
    <xdr:clientData/>
  </xdr:twoCellAnchor>
  <xdr:twoCellAnchor>
    <xdr:from>
      <xdr:col>4</xdr:col>
      <xdr:colOff>136978</xdr:colOff>
      <xdr:row>226</xdr:row>
      <xdr:rowOff>403678</xdr:rowOff>
    </xdr:from>
    <xdr:to>
      <xdr:col>6</xdr:col>
      <xdr:colOff>858568</xdr:colOff>
      <xdr:row>228</xdr:row>
      <xdr:rowOff>171178</xdr:rowOff>
    </xdr:to>
    <xdr:graphicFrame macro="">
      <xdr:nvGraphicFramePr>
        <xdr:cNvPr id="111" name="Graphique 1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>
    <xdr:from>
      <xdr:col>4</xdr:col>
      <xdr:colOff>142875</xdr:colOff>
      <xdr:row>227</xdr:row>
      <xdr:rowOff>361950</xdr:rowOff>
    </xdr:from>
    <xdr:to>
      <xdr:col>6</xdr:col>
      <xdr:colOff>872175</xdr:colOff>
      <xdr:row>229</xdr:row>
      <xdr:rowOff>129450</xdr:rowOff>
    </xdr:to>
    <xdr:graphicFrame macro="">
      <xdr:nvGraphicFramePr>
        <xdr:cNvPr id="112" name="Graphique 1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4"/>
        </a:graphicData>
      </a:graphic>
    </xdr:graphicFrame>
    <xdr:clientData/>
  </xdr:twoCellAnchor>
  <xdr:twoCellAnchor>
    <xdr:from>
      <xdr:col>4</xdr:col>
      <xdr:colOff>142874</xdr:colOff>
      <xdr:row>227</xdr:row>
      <xdr:rowOff>420233</xdr:rowOff>
    </xdr:from>
    <xdr:to>
      <xdr:col>6</xdr:col>
      <xdr:colOff>864464</xdr:colOff>
      <xdr:row>229</xdr:row>
      <xdr:rowOff>187733</xdr:rowOff>
    </xdr:to>
    <xdr:graphicFrame macro="">
      <xdr:nvGraphicFramePr>
        <xdr:cNvPr id="113" name="Graphique 1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5"/>
        </a:graphicData>
      </a:graphic>
    </xdr:graphicFrame>
    <xdr:clientData/>
  </xdr:twoCellAnchor>
  <xdr:twoCellAnchor>
    <xdr:from>
      <xdr:col>4</xdr:col>
      <xdr:colOff>76200</xdr:colOff>
      <xdr:row>233</xdr:row>
      <xdr:rowOff>47625</xdr:rowOff>
    </xdr:from>
    <xdr:to>
      <xdr:col>6</xdr:col>
      <xdr:colOff>805500</xdr:colOff>
      <xdr:row>235</xdr:row>
      <xdr:rowOff>129450</xdr:rowOff>
    </xdr:to>
    <xdr:graphicFrame macro="">
      <xdr:nvGraphicFramePr>
        <xdr:cNvPr id="114" name="Graphique 1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6"/>
        </a:graphicData>
      </a:graphic>
    </xdr:graphicFrame>
    <xdr:clientData/>
  </xdr:twoCellAnchor>
  <xdr:twoCellAnchor>
    <xdr:from>
      <xdr:col>4</xdr:col>
      <xdr:colOff>76200</xdr:colOff>
      <xdr:row>233</xdr:row>
      <xdr:rowOff>47625</xdr:rowOff>
    </xdr:from>
    <xdr:to>
      <xdr:col>6</xdr:col>
      <xdr:colOff>805500</xdr:colOff>
      <xdr:row>235</xdr:row>
      <xdr:rowOff>129450</xdr:rowOff>
    </xdr:to>
    <xdr:graphicFrame macro="">
      <xdr:nvGraphicFramePr>
        <xdr:cNvPr id="115" name="Graphique 1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7"/>
        </a:graphicData>
      </a:graphic>
    </xdr:graphicFrame>
    <xdr:clientData/>
  </xdr:twoCellAnchor>
  <xdr:twoCellAnchor>
    <xdr:from>
      <xdr:col>4</xdr:col>
      <xdr:colOff>114300</xdr:colOff>
      <xdr:row>233</xdr:row>
      <xdr:rowOff>52387</xdr:rowOff>
    </xdr:from>
    <xdr:to>
      <xdr:col>6</xdr:col>
      <xdr:colOff>843600</xdr:colOff>
      <xdr:row>235</xdr:row>
      <xdr:rowOff>134212</xdr:rowOff>
    </xdr:to>
    <xdr:graphicFrame macro="">
      <xdr:nvGraphicFramePr>
        <xdr:cNvPr id="116" name="Graphique 1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8"/>
        </a:graphicData>
      </a:graphic>
    </xdr:graphicFrame>
    <xdr:clientData/>
  </xdr:twoCellAnchor>
  <xdr:twoCellAnchor>
    <xdr:from>
      <xdr:col>4</xdr:col>
      <xdr:colOff>116114</xdr:colOff>
      <xdr:row>233</xdr:row>
      <xdr:rowOff>98424</xdr:rowOff>
    </xdr:from>
    <xdr:to>
      <xdr:col>6</xdr:col>
      <xdr:colOff>837704</xdr:colOff>
      <xdr:row>235</xdr:row>
      <xdr:rowOff>180249</xdr:rowOff>
    </xdr:to>
    <xdr:graphicFrame macro="">
      <xdr:nvGraphicFramePr>
        <xdr:cNvPr id="117" name="Graphique 1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9"/>
        </a:graphicData>
      </a:graphic>
    </xdr:graphicFrame>
    <xdr:clientData/>
  </xdr:twoCellAnchor>
  <xdr:twoCellAnchor>
    <xdr:from>
      <xdr:col>4</xdr:col>
      <xdr:colOff>142534</xdr:colOff>
      <xdr:row>267</xdr:row>
      <xdr:rowOff>339876</xdr:rowOff>
    </xdr:from>
    <xdr:to>
      <xdr:col>6</xdr:col>
      <xdr:colOff>869748</xdr:colOff>
      <xdr:row>269</xdr:row>
      <xdr:rowOff>107376</xdr:rowOff>
    </xdr:to>
    <xdr:graphicFrame macro="">
      <xdr:nvGraphicFramePr>
        <xdr:cNvPr id="118" name="Graphique 1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0"/>
        </a:graphicData>
      </a:graphic>
    </xdr:graphicFrame>
    <xdr:clientData/>
  </xdr:twoCellAnchor>
  <xdr:twoCellAnchor>
    <xdr:from>
      <xdr:col>4</xdr:col>
      <xdr:colOff>123825</xdr:colOff>
      <xdr:row>266</xdr:row>
      <xdr:rowOff>0</xdr:rowOff>
    </xdr:from>
    <xdr:to>
      <xdr:col>6</xdr:col>
      <xdr:colOff>853125</xdr:colOff>
      <xdr:row>268</xdr:row>
      <xdr:rowOff>81825</xdr:rowOff>
    </xdr:to>
    <xdr:graphicFrame macro="">
      <xdr:nvGraphicFramePr>
        <xdr:cNvPr id="119" name="Graphique 1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1"/>
        </a:graphicData>
      </a:graphic>
    </xdr:graphicFrame>
    <xdr:clientData/>
  </xdr:twoCellAnchor>
  <xdr:twoCellAnchor>
    <xdr:from>
      <xdr:col>4</xdr:col>
      <xdr:colOff>146286</xdr:colOff>
      <xdr:row>267</xdr:row>
      <xdr:rowOff>375374</xdr:rowOff>
    </xdr:from>
    <xdr:to>
      <xdr:col>6</xdr:col>
      <xdr:colOff>872604</xdr:colOff>
      <xdr:row>269</xdr:row>
      <xdr:rowOff>142874</xdr:rowOff>
    </xdr:to>
    <xdr:graphicFrame macro="">
      <xdr:nvGraphicFramePr>
        <xdr:cNvPr id="121" name="Graphique 1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2"/>
        </a:graphicData>
      </a:graphic>
    </xdr:graphicFrame>
    <xdr:clientData/>
  </xdr:twoCellAnchor>
  <xdr:twoCellAnchor>
    <xdr:from>
      <xdr:col>4</xdr:col>
      <xdr:colOff>128587</xdr:colOff>
      <xdr:row>268</xdr:row>
      <xdr:rowOff>350952</xdr:rowOff>
    </xdr:from>
    <xdr:to>
      <xdr:col>6</xdr:col>
      <xdr:colOff>857887</xdr:colOff>
      <xdr:row>270</xdr:row>
      <xdr:rowOff>118452</xdr:rowOff>
    </xdr:to>
    <xdr:graphicFrame macro="">
      <xdr:nvGraphicFramePr>
        <xdr:cNvPr id="122" name="Graphique 1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3"/>
        </a:graphicData>
      </a:graphic>
    </xdr:graphicFrame>
    <xdr:clientData/>
  </xdr:twoCellAnchor>
  <xdr:twoCellAnchor>
    <xdr:from>
      <xdr:col>4</xdr:col>
      <xdr:colOff>161925</xdr:colOff>
      <xdr:row>266</xdr:row>
      <xdr:rowOff>23812</xdr:rowOff>
    </xdr:from>
    <xdr:to>
      <xdr:col>6</xdr:col>
      <xdr:colOff>891225</xdr:colOff>
      <xdr:row>268</xdr:row>
      <xdr:rowOff>105637</xdr:rowOff>
    </xdr:to>
    <xdr:graphicFrame macro="">
      <xdr:nvGraphicFramePr>
        <xdr:cNvPr id="123" name="Graphique 1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4"/>
        </a:graphicData>
      </a:graphic>
    </xdr:graphicFrame>
    <xdr:clientData/>
  </xdr:twoCellAnchor>
  <xdr:twoCellAnchor>
    <xdr:from>
      <xdr:col>4</xdr:col>
      <xdr:colOff>163285</xdr:colOff>
      <xdr:row>266</xdr:row>
      <xdr:rowOff>73932</xdr:rowOff>
    </xdr:from>
    <xdr:to>
      <xdr:col>6</xdr:col>
      <xdr:colOff>884875</xdr:colOff>
      <xdr:row>268</xdr:row>
      <xdr:rowOff>155757</xdr:rowOff>
    </xdr:to>
    <xdr:graphicFrame macro="">
      <xdr:nvGraphicFramePr>
        <xdr:cNvPr id="125" name="Graphique 1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5"/>
        </a:graphicData>
      </a:graphic>
    </xdr:graphicFrame>
    <xdr:clientData/>
  </xdr:twoCellAnchor>
  <xdr:twoCellAnchor>
    <xdr:from>
      <xdr:col>4</xdr:col>
      <xdr:colOff>133350</xdr:colOff>
      <xdr:row>267</xdr:row>
      <xdr:rowOff>347662</xdr:rowOff>
    </xdr:from>
    <xdr:to>
      <xdr:col>6</xdr:col>
      <xdr:colOff>862650</xdr:colOff>
      <xdr:row>269</xdr:row>
      <xdr:rowOff>115162</xdr:rowOff>
    </xdr:to>
    <xdr:graphicFrame macro="">
      <xdr:nvGraphicFramePr>
        <xdr:cNvPr id="126" name="Graphique 1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6"/>
        </a:graphicData>
      </a:graphic>
    </xdr:graphicFrame>
    <xdr:clientData/>
  </xdr:twoCellAnchor>
  <xdr:twoCellAnchor>
    <xdr:from>
      <xdr:col>4</xdr:col>
      <xdr:colOff>136978</xdr:colOff>
      <xdr:row>267</xdr:row>
      <xdr:rowOff>392339</xdr:rowOff>
    </xdr:from>
    <xdr:to>
      <xdr:col>6</xdr:col>
      <xdr:colOff>858568</xdr:colOff>
      <xdr:row>269</xdr:row>
      <xdr:rowOff>159839</xdr:rowOff>
    </xdr:to>
    <xdr:graphicFrame macro="">
      <xdr:nvGraphicFramePr>
        <xdr:cNvPr id="127" name="Graphique 1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7"/>
        </a:graphicData>
      </a:graphic>
    </xdr:graphicFrame>
    <xdr:clientData/>
  </xdr:twoCellAnchor>
  <xdr:twoCellAnchor>
    <xdr:from>
      <xdr:col>4</xdr:col>
      <xdr:colOff>142875</xdr:colOff>
      <xdr:row>268</xdr:row>
      <xdr:rowOff>361950</xdr:rowOff>
    </xdr:from>
    <xdr:to>
      <xdr:col>6</xdr:col>
      <xdr:colOff>872175</xdr:colOff>
      <xdr:row>270</xdr:row>
      <xdr:rowOff>129450</xdr:rowOff>
    </xdr:to>
    <xdr:graphicFrame macro="">
      <xdr:nvGraphicFramePr>
        <xdr:cNvPr id="128" name="Graphique 1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8"/>
        </a:graphicData>
      </a:graphic>
    </xdr:graphicFrame>
    <xdr:clientData/>
  </xdr:twoCellAnchor>
  <xdr:twoCellAnchor>
    <xdr:from>
      <xdr:col>4</xdr:col>
      <xdr:colOff>142875</xdr:colOff>
      <xdr:row>268</xdr:row>
      <xdr:rowOff>408894</xdr:rowOff>
    </xdr:from>
    <xdr:to>
      <xdr:col>6</xdr:col>
      <xdr:colOff>864465</xdr:colOff>
      <xdr:row>270</xdr:row>
      <xdr:rowOff>176394</xdr:rowOff>
    </xdr:to>
    <xdr:graphicFrame macro="">
      <xdr:nvGraphicFramePr>
        <xdr:cNvPr id="129" name="Graphique 1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9"/>
        </a:graphicData>
      </a:graphic>
    </xdr:graphicFrame>
    <xdr:clientData/>
  </xdr:twoCellAnchor>
  <xdr:twoCellAnchor>
    <xdr:from>
      <xdr:col>4</xdr:col>
      <xdr:colOff>76200</xdr:colOff>
      <xdr:row>274</xdr:row>
      <xdr:rowOff>47625</xdr:rowOff>
    </xdr:from>
    <xdr:to>
      <xdr:col>6</xdr:col>
      <xdr:colOff>805500</xdr:colOff>
      <xdr:row>276</xdr:row>
      <xdr:rowOff>129450</xdr:rowOff>
    </xdr:to>
    <xdr:graphicFrame macro="">
      <xdr:nvGraphicFramePr>
        <xdr:cNvPr id="130" name="Graphique 12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0"/>
        </a:graphicData>
      </a:graphic>
    </xdr:graphicFrame>
    <xdr:clientData/>
  </xdr:twoCellAnchor>
  <xdr:twoCellAnchor>
    <xdr:from>
      <xdr:col>4</xdr:col>
      <xdr:colOff>76200</xdr:colOff>
      <xdr:row>274</xdr:row>
      <xdr:rowOff>47625</xdr:rowOff>
    </xdr:from>
    <xdr:to>
      <xdr:col>6</xdr:col>
      <xdr:colOff>805500</xdr:colOff>
      <xdr:row>276</xdr:row>
      <xdr:rowOff>129450</xdr:rowOff>
    </xdr:to>
    <xdr:graphicFrame macro="">
      <xdr:nvGraphicFramePr>
        <xdr:cNvPr id="131" name="Graphique 1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1"/>
        </a:graphicData>
      </a:graphic>
    </xdr:graphicFrame>
    <xdr:clientData/>
  </xdr:twoCellAnchor>
  <xdr:twoCellAnchor>
    <xdr:from>
      <xdr:col>4</xdr:col>
      <xdr:colOff>114300</xdr:colOff>
      <xdr:row>274</xdr:row>
      <xdr:rowOff>52387</xdr:rowOff>
    </xdr:from>
    <xdr:to>
      <xdr:col>6</xdr:col>
      <xdr:colOff>843600</xdr:colOff>
      <xdr:row>276</xdr:row>
      <xdr:rowOff>134212</xdr:rowOff>
    </xdr:to>
    <xdr:graphicFrame macro="">
      <xdr:nvGraphicFramePr>
        <xdr:cNvPr id="132" name="Graphique 13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2"/>
        </a:graphicData>
      </a:graphic>
    </xdr:graphicFrame>
    <xdr:clientData/>
  </xdr:twoCellAnchor>
  <xdr:twoCellAnchor>
    <xdr:from>
      <xdr:col>4</xdr:col>
      <xdr:colOff>116114</xdr:colOff>
      <xdr:row>274</xdr:row>
      <xdr:rowOff>98425</xdr:rowOff>
    </xdr:from>
    <xdr:to>
      <xdr:col>6</xdr:col>
      <xdr:colOff>837704</xdr:colOff>
      <xdr:row>276</xdr:row>
      <xdr:rowOff>180250</xdr:rowOff>
    </xdr:to>
    <xdr:graphicFrame macro="">
      <xdr:nvGraphicFramePr>
        <xdr:cNvPr id="133" name="Graphique 13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3"/>
        </a:graphicData>
      </a:graphic>
    </xdr:graphicFrame>
    <xdr:clientData/>
  </xdr:twoCellAnchor>
  <xdr:twoCellAnchor>
    <xdr:from>
      <xdr:col>4</xdr:col>
      <xdr:colOff>142534</xdr:colOff>
      <xdr:row>308</xdr:row>
      <xdr:rowOff>339876</xdr:rowOff>
    </xdr:from>
    <xdr:to>
      <xdr:col>6</xdr:col>
      <xdr:colOff>869748</xdr:colOff>
      <xdr:row>310</xdr:row>
      <xdr:rowOff>107376</xdr:rowOff>
    </xdr:to>
    <xdr:graphicFrame macro="">
      <xdr:nvGraphicFramePr>
        <xdr:cNvPr id="134" name="Graphique 13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4"/>
        </a:graphicData>
      </a:graphic>
    </xdr:graphicFrame>
    <xdr:clientData/>
  </xdr:twoCellAnchor>
  <xdr:twoCellAnchor>
    <xdr:from>
      <xdr:col>4</xdr:col>
      <xdr:colOff>123825</xdr:colOff>
      <xdr:row>307</xdr:row>
      <xdr:rowOff>0</xdr:rowOff>
    </xdr:from>
    <xdr:to>
      <xdr:col>6</xdr:col>
      <xdr:colOff>853125</xdr:colOff>
      <xdr:row>309</xdr:row>
      <xdr:rowOff>81825</xdr:rowOff>
    </xdr:to>
    <xdr:graphicFrame macro="">
      <xdr:nvGraphicFramePr>
        <xdr:cNvPr id="136" name="Graphique 1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5"/>
        </a:graphicData>
      </a:graphic>
    </xdr:graphicFrame>
    <xdr:clientData/>
  </xdr:twoCellAnchor>
  <xdr:twoCellAnchor>
    <xdr:from>
      <xdr:col>4</xdr:col>
      <xdr:colOff>146286</xdr:colOff>
      <xdr:row>308</xdr:row>
      <xdr:rowOff>375374</xdr:rowOff>
    </xdr:from>
    <xdr:to>
      <xdr:col>6</xdr:col>
      <xdr:colOff>872604</xdr:colOff>
      <xdr:row>310</xdr:row>
      <xdr:rowOff>142874</xdr:rowOff>
    </xdr:to>
    <xdr:graphicFrame macro="">
      <xdr:nvGraphicFramePr>
        <xdr:cNvPr id="137" name="Graphique 1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6"/>
        </a:graphicData>
      </a:graphic>
    </xdr:graphicFrame>
    <xdr:clientData/>
  </xdr:twoCellAnchor>
  <xdr:twoCellAnchor>
    <xdr:from>
      <xdr:col>4</xdr:col>
      <xdr:colOff>128587</xdr:colOff>
      <xdr:row>309</xdr:row>
      <xdr:rowOff>350952</xdr:rowOff>
    </xdr:from>
    <xdr:to>
      <xdr:col>6</xdr:col>
      <xdr:colOff>857887</xdr:colOff>
      <xdr:row>311</xdr:row>
      <xdr:rowOff>118452</xdr:rowOff>
    </xdr:to>
    <xdr:graphicFrame macro="">
      <xdr:nvGraphicFramePr>
        <xdr:cNvPr id="138" name="Graphique 1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7"/>
        </a:graphicData>
      </a:graphic>
    </xdr:graphicFrame>
    <xdr:clientData/>
  </xdr:twoCellAnchor>
  <xdr:twoCellAnchor>
    <xdr:from>
      <xdr:col>4</xdr:col>
      <xdr:colOff>161925</xdr:colOff>
      <xdr:row>307</xdr:row>
      <xdr:rowOff>23812</xdr:rowOff>
    </xdr:from>
    <xdr:to>
      <xdr:col>6</xdr:col>
      <xdr:colOff>891225</xdr:colOff>
      <xdr:row>309</xdr:row>
      <xdr:rowOff>105637</xdr:rowOff>
    </xdr:to>
    <xdr:graphicFrame macro="">
      <xdr:nvGraphicFramePr>
        <xdr:cNvPr id="139" name="Graphique 1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8"/>
        </a:graphicData>
      </a:graphic>
    </xdr:graphicFrame>
    <xdr:clientData/>
  </xdr:twoCellAnchor>
  <xdr:twoCellAnchor>
    <xdr:from>
      <xdr:col>4</xdr:col>
      <xdr:colOff>163285</xdr:colOff>
      <xdr:row>307</xdr:row>
      <xdr:rowOff>73932</xdr:rowOff>
    </xdr:from>
    <xdr:to>
      <xdr:col>6</xdr:col>
      <xdr:colOff>884875</xdr:colOff>
      <xdr:row>309</xdr:row>
      <xdr:rowOff>155757</xdr:rowOff>
    </xdr:to>
    <xdr:graphicFrame macro="">
      <xdr:nvGraphicFramePr>
        <xdr:cNvPr id="140" name="Graphique 13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9"/>
        </a:graphicData>
      </a:graphic>
    </xdr:graphicFrame>
    <xdr:clientData/>
  </xdr:twoCellAnchor>
  <xdr:twoCellAnchor>
    <xdr:from>
      <xdr:col>4</xdr:col>
      <xdr:colOff>133350</xdr:colOff>
      <xdr:row>308</xdr:row>
      <xdr:rowOff>347662</xdr:rowOff>
    </xdr:from>
    <xdr:to>
      <xdr:col>6</xdr:col>
      <xdr:colOff>862650</xdr:colOff>
      <xdr:row>310</xdr:row>
      <xdr:rowOff>115162</xdr:rowOff>
    </xdr:to>
    <xdr:graphicFrame macro="">
      <xdr:nvGraphicFramePr>
        <xdr:cNvPr id="141" name="Graphique 1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0"/>
        </a:graphicData>
      </a:graphic>
    </xdr:graphicFrame>
    <xdr:clientData/>
  </xdr:twoCellAnchor>
  <xdr:twoCellAnchor>
    <xdr:from>
      <xdr:col>4</xdr:col>
      <xdr:colOff>136978</xdr:colOff>
      <xdr:row>308</xdr:row>
      <xdr:rowOff>392339</xdr:rowOff>
    </xdr:from>
    <xdr:to>
      <xdr:col>6</xdr:col>
      <xdr:colOff>858568</xdr:colOff>
      <xdr:row>310</xdr:row>
      <xdr:rowOff>159839</xdr:rowOff>
    </xdr:to>
    <xdr:graphicFrame macro="">
      <xdr:nvGraphicFramePr>
        <xdr:cNvPr id="142" name="Graphique 14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1"/>
        </a:graphicData>
      </a:graphic>
    </xdr:graphicFrame>
    <xdr:clientData/>
  </xdr:twoCellAnchor>
  <xdr:twoCellAnchor>
    <xdr:from>
      <xdr:col>4</xdr:col>
      <xdr:colOff>142875</xdr:colOff>
      <xdr:row>309</xdr:row>
      <xdr:rowOff>361950</xdr:rowOff>
    </xdr:from>
    <xdr:to>
      <xdr:col>6</xdr:col>
      <xdr:colOff>872175</xdr:colOff>
      <xdr:row>311</xdr:row>
      <xdr:rowOff>129450</xdr:rowOff>
    </xdr:to>
    <xdr:graphicFrame macro="">
      <xdr:nvGraphicFramePr>
        <xdr:cNvPr id="143" name="Graphique 14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2"/>
        </a:graphicData>
      </a:graphic>
    </xdr:graphicFrame>
    <xdr:clientData/>
  </xdr:twoCellAnchor>
  <xdr:twoCellAnchor>
    <xdr:from>
      <xdr:col>4</xdr:col>
      <xdr:colOff>142874</xdr:colOff>
      <xdr:row>309</xdr:row>
      <xdr:rowOff>408894</xdr:rowOff>
    </xdr:from>
    <xdr:to>
      <xdr:col>6</xdr:col>
      <xdr:colOff>864464</xdr:colOff>
      <xdr:row>311</xdr:row>
      <xdr:rowOff>176394</xdr:rowOff>
    </xdr:to>
    <xdr:graphicFrame macro="">
      <xdr:nvGraphicFramePr>
        <xdr:cNvPr id="144" name="Graphique 1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3"/>
        </a:graphicData>
      </a:graphic>
    </xdr:graphicFrame>
    <xdr:clientData/>
  </xdr:twoCellAnchor>
  <xdr:twoCellAnchor>
    <xdr:from>
      <xdr:col>4</xdr:col>
      <xdr:colOff>76200</xdr:colOff>
      <xdr:row>315</xdr:row>
      <xdr:rowOff>47625</xdr:rowOff>
    </xdr:from>
    <xdr:to>
      <xdr:col>6</xdr:col>
      <xdr:colOff>805500</xdr:colOff>
      <xdr:row>317</xdr:row>
      <xdr:rowOff>129450</xdr:rowOff>
    </xdr:to>
    <xdr:graphicFrame macro="">
      <xdr:nvGraphicFramePr>
        <xdr:cNvPr id="145" name="Graphique 14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4"/>
        </a:graphicData>
      </a:graphic>
    </xdr:graphicFrame>
    <xdr:clientData/>
  </xdr:twoCellAnchor>
  <xdr:twoCellAnchor>
    <xdr:from>
      <xdr:col>4</xdr:col>
      <xdr:colOff>76200</xdr:colOff>
      <xdr:row>315</xdr:row>
      <xdr:rowOff>47625</xdr:rowOff>
    </xdr:from>
    <xdr:to>
      <xdr:col>6</xdr:col>
      <xdr:colOff>805500</xdr:colOff>
      <xdr:row>317</xdr:row>
      <xdr:rowOff>129450</xdr:rowOff>
    </xdr:to>
    <xdr:graphicFrame macro="">
      <xdr:nvGraphicFramePr>
        <xdr:cNvPr id="146" name="Graphique 1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5"/>
        </a:graphicData>
      </a:graphic>
    </xdr:graphicFrame>
    <xdr:clientData/>
  </xdr:twoCellAnchor>
  <xdr:twoCellAnchor>
    <xdr:from>
      <xdr:col>4</xdr:col>
      <xdr:colOff>114300</xdr:colOff>
      <xdr:row>315</xdr:row>
      <xdr:rowOff>52387</xdr:rowOff>
    </xdr:from>
    <xdr:to>
      <xdr:col>6</xdr:col>
      <xdr:colOff>843600</xdr:colOff>
      <xdr:row>317</xdr:row>
      <xdr:rowOff>134212</xdr:rowOff>
    </xdr:to>
    <xdr:graphicFrame macro="">
      <xdr:nvGraphicFramePr>
        <xdr:cNvPr id="147" name="Graphique 14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6"/>
        </a:graphicData>
      </a:graphic>
    </xdr:graphicFrame>
    <xdr:clientData/>
  </xdr:twoCellAnchor>
  <xdr:twoCellAnchor>
    <xdr:from>
      <xdr:col>4</xdr:col>
      <xdr:colOff>116114</xdr:colOff>
      <xdr:row>315</xdr:row>
      <xdr:rowOff>87086</xdr:rowOff>
    </xdr:from>
    <xdr:to>
      <xdr:col>6</xdr:col>
      <xdr:colOff>837704</xdr:colOff>
      <xdr:row>317</xdr:row>
      <xdr:rowOff>168911</xdr:rowOff>
    </xdr:to>
    <xdr:graphicFrame macro="">
      <xdr:nvGraphicFramePr>
        <xdr:cNvPr id="148" name="Graphique 14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7"/>
        </a:graphicData>
      </a:graphic>
    </xdr:graphicFrame>
    <xdr:clientData/>
  </xdr:twoCellAnchor>
  <xdr:twoCellAnchor>
    <xdr:from>
      <xdr:col>4</xdr:col>
      <xdr:colOff>142534</xdr:colOff>
      <xdr:row>349</xdr:row>
      <xdr:rowOff>339876</xdr:rowOff>
    </xdr:from>
    <xdr:to>
      <xdr:col>6</xdr:col>
      <xdr:colOff>869748</xdr:colOff>
      <xdr:row>351</xdr:row>
      <xdr:rowOff>107376</xdr:rowOff>
    </xdr:to>
    <xdr:graphicFrame macro="">
      <xdr:nvGraphicFramePr>
        <xdr:cNvPr id="149" name="Graphique 14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8"/>
        </a:graphicData>
      </a:graphic>
    </xdr:graphicFrame>
    <xdr:clientData/>
  </xdr:twoCellAnchor>
  <xdr:twoCellAnchor>
    <xdr:from>
      <xdr:col>4</xdr:col>
      <xdr:colOff>123825</xdr:colOff>
      <xdr:row>348</xdr:row>
      <xdr:rowOff>0</xdr:rowOff>
    </xdr:from>
    <xdr:to>
      <xdr:col>6</xdr:col>
      <xdr:colOff>853125</xdr:colOff>
      <xdr:row>350</xdr:row>
      <xdr:rowOff>81825</xdr:rowOff>
    </xdr:to>
    <xdr:graphicFrame macro="">
      <xdr:nvGraphicFramePr>
        <xdr:cNvPr id="151" name="Graphique 1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9"/>
        </a:graphicData>
      </a:graphic>
    </xdr:graphicFrame>
    <xdr:clientData/>
  </xdr:twoCellAnchor>
  <xdr:twoCellAnchor>
    <xdr:from>
      <xdr:col>4</xdr:col>
      <xdr:colOff>146286</xdr:colOff>
      <xdr:row>349</xdr:row>
      <xdr:rowOff>375374</xdr:rowOff>
    </xdr:from>
    <xdr:to>
      <xdr:col>6</xdr:col>
      <xdr:colOff>872604</xdr:colOff>
      <xdr:row>351</xdr:row>
      <xdr:rowOff>142874</xdr:rowOff>
    </xdr:to>
    <xdr:graphicFrame macro="">
      <xdr:nvGraphicFramePr>
        <xdr:cNvPr id="152" name="Graphique 1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0"/>
        </a:graphicData>
      </a:graphic>
    </xdr:graphicFrame>
    <xdr:clientData/>
  </xdr:twoCellAnchor>
  <xdr:twoCellAnchor>
    <xdr:from>
      <xdr:col>4</xdr:col>
      <xdr:colOff>128587</xdr:colOff>
      <xdr:row>350</xdr:row>
      <xdr:rowOff>350952</xdr:rowOff>
    </xdr:from>
    <xdr:to>
      <xdr:col>6</xdr:col>
      <xdr:colOff>857887</xdr:colOff>
      <xdr:row>352</xdr:row>
      <xdr:rowOff>118452</xdr:rowOff>
    </xdr:to>
    <xdr:graphicFrame macro="">
      <xdr:nvGraphicFramePr>
        <xdr:cNvPr id="153" name="Graphique 15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1"/>
        </a:graphicData>
      </a:graphic>
    </xdr:graphicFrame>
    <xdr:clientData/>
  </xdr:twoCellAnchor>
  <xdr:twoCellAnchor>
    <xdr:from>
      <xdr:col>4</xdr:col>
      <xdr:colOff>161925</xdr:colOff>
      <xdr:row>348</xdr:row>
      <xdr:rowOff>23812</xdr:rowOff>
    </xdr:from>
    <xdr:to>
      <xdr:col>6</xdr:col>
      <xdr:colOff>891225</xdr:colOff>
      <xdr:row>350</xdr:row>
      <xdr:rowOff>105637</xdr:rowOff>
    </xdr:to>
    <xdr:graphicFrame macro="">
      <xdr:nvGraphicFramePr>
        <xdr:cNvPr id="154" name="Graphique 1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2"/>
        </a:graphicData>
      </a:graphic>
    </xdr:graphicFrame>
    <xdr:clientData/>
  </xdr:twoCellAnchor>
  <xdr:twoCellAnchor>
    <xdr:from>
      <xdr:col>4</xdr:col>
      <xdr:colOff>163285</xdr:colOff>
      <xdr:row>348</xdr:row>
      <xdr:rowOff>73932</xdr:rowOff>
    </xdr:from>
    <xdr:to>
      <xdr:col>6</xdr:col>
      <xdr:colOff>884875</xdr:colOff>
      <xdr:row>350</xdr:row>
      <xdr:rowOff>155757</xdr:rowOff>
    </xdr:to>
    <xdr:graphicFrame macro="">
      <xdr:nvGraphicFramePr>
        <xdr:cNvPr id="155" name="Graphique 1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3"/>
        </a:graphicData>
      </a:graphic>
    </xdr:graphicFrame>
    <xdr:clientData/>
  </xdr:twoCellAnchor>
  <xdr:twoCellAnchor>
    <xdr:from>
      <xdr:col>4</xdr:col>
      <xdr:colOff>133350</xdr:colOff>
      <xdr:row>349</xdr:row>
      <xdr:rowOff>347662</xdr:rowOff>
    </xdr:from>
    <xdr:to>
      <xdr:col>6</xdr:col>
      <xdr:colOff>862650</xdr:colOff>
      <xdr:row>351</xdr:row>
      <xdr:rowOff>115162</xdr:rowOff>
    </xdr:to>
    <xdr:graphicFrame macro="">
      <xdr:nvGraphicFramePr>
        <xdr:cNvPr id="156" name="Graphique 15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4"/>
        </a:graphicData>
      </a:graphic>
    </xdr:graphicFrame>
    <xdr:clientData/>
  </xdr:twoCellAnchor>
  <xdr:twoCellAnchor>
    <xdr:from>
      <xdr:col>4</xdr:col>
      <xdr:colOff>136978</xdr:colOff>
      <xdr:row>349</xdr:row>
      <xdr:rowOff>403678</xdr:rowOff>
    </xdr:from>
    <xdr:to>
      <xdr:col>6</xdr:col>
      <xdr:colOff>858568</xdr:colOff>
      <xdr:row>351</xdr:row>
      <xdr:rowOff>171178</xdr:rowOff>
    </xdr:to>
    <xdr:graphicFrame macro="">
      <xdr:nvGraphicFramePr>
        <xdr:cNvPr id="157" name="Graphique 1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5"/>
        </a:graphicData>
      </a:graphic>
    </xdr:graphicFrame>
    <xdr:clientData/>
  </xdr:twoCellAnchor>
  <xdr:twoCellAnchor>
    <xdr:from>
      <xdr:col>4</xdr:col>
      <xdr:colOff>142875</xdr:colOff>
      <xdr:row>350</xdr:row>
      <xdr:rowOff>361950</xdr:rowOff>
    </xdr:from>
    <xdr:to>
      <xdr:col>6</xdr:col>
      <xdr:colOff>872175</xdr:colOff>
      <xdr:row>352</xdr:row>
      <xdr:rowOff>129450</xdr:rowOff>
    </xdr:to>
    <xdr:graphicFrame macro="">
      <xdr:nvGraphicFramePr>
        <xdr:cNvPr id="158" name="Graphique 15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6"/>
        </a:graphicData>
      </a:graphic>
    </xdr:graphicFrame>
    <xdr:clientData/>
  </xdr:twoCellAnchor>
  <xdr:twoCellAnchor>
    <xdr:from>
      <xdr:col>4</xdr:col>
      <xdr:colOff>142875</xdr:colOff>
      <xdr:row>350</xdr:row>
      <xdr:rowOff>408894</xdr:rowOff>
    </xdr:from>
    <xdr:to>
      <xdr:col>6</xdr:col>
      <xdr:colOff>864465</xdr:colOff>
      <xdr:row>352</xdr:row>
      <xdr:rowOff>176394</xdr:rowOff>
    </xdr:to>
    <xdr:graphicFrame macro="">
      <xdr:nvGraphicFramePr>
        <xdr:cNvPr id="159" name="Graphique 15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7"/>
        </a:graphicData>
      </a:graphic>
    </xdr:graphicFrame>
    <xdr:clientData/>
  </xdr:twoCellAnchor>
  <xdr:twoCellAnchor>
    <xdr:from>
      <xdr:col>4</xdr:col>
      <xdr:colOff>76200</xdr:colOff>
      <xdr:row>356</xdr:row>
      <xdr:rowOff>47625</xdr:rowOff>
    </xdr:from>
    <xdr:to>
      <xdr:col>6</xdr:col>
      <xdr:colOff>805500</xdr:colOff>
      <xdr:row>358</xdr:row>
      <xdr:rowOff>129450</xdr:rowOff>
    </xdr:to>
    <xdr:graphicFrame macro="">
      <xdr:nvGraphicFramePr>
        <xdr:cNvPr id="160" name="Graphique 15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8"/>
        </a:graphicData>
      </a:graphic>
    </xdr:graphicFrame>
    <xdr:clientData/>
  </xdr:twoCellAnchor>
  <xdr:twoCellAnchor>
    <xdr:from>
      <xdr:col>4</xdr:col>
      <xdr:colOff>76200</xdr:colOff>
      <xdr:row>356</xdr:row>
      <xdr:rowOff>47625</xdr:rowOff>
    </xdr:from>
    <xdr:to>
      <xdr:col>6</xdr:col>
      <xdr:colOff>805500</xdr:colOff>
      <xdr:row>358</xdr:row>
      <xdr:rowOff>129450</xdr:rowOff>
    </xdr:to>
    <xdr:graphicFrame macro="">
      <xdr:nvGraphicFramePr>
        <xdr:cNvPr id="161" name="Graphique 16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9"/>
        </a:graphicData>
      </a:graphic>
    </xdr:graphicFrame>
    <xdr:clientData/>
  </xdr:twoCellAnchor>
  <xdr:twoCellAnchor>
    <xdr:from>
      <xdr:col>4</xdr:col>
      <xdr:colOff>114300</xdr:colOff>
      <xdr:row>356</xdr:row>
      <xdr:rowOff>52387</xdr:rowOff>
    </xdr:from>
    <xdr:to>
      <xdr:col>6</xdr:col>
      <xdr:colOff>843600</xdr:colOff>
      <xdr:row>358</xdr:row>
      <xdr:rowOff>134212</xdr:rowOff>
    </xdr:to>
    <xdr:graphicFrame macro="">
      <xdr:nvGraphicFramePr>
        <xdr:cNvPr id="162" name="Graphique 16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0"/>
        </a:graphicData>
      </a:graphic>
    </xdr:graphicFrame>
    <xdr:clientData/>
  </xdr:twoCellAnchor>
  <xdr:twoCellAnchor>
    <xdr:from>
      <xdr:col>4</xdr:col>
      <xdr:colOff>116114</xdr:colOff>
      <xdr:row>356</xdr:row>
      <xdr:rowOff>98425</xdr:rowOff>
    </xdr:from>
    <xdr:to>
      <xdr:col>6</xdr:col>
      <xdr:colOff>837704</xdr:colOff>
      <xdr:row>358</xdr:row>
      <xdr:rowOff>180250</xdr:rowOff>
    </xdr:to>
    <xdr:graphicFrame macro="">
      <xdr:nvGraphicFramePr>
        <xdr:cNvPr id="163" name="Graphique 1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1"/>
        </a:graphicData>
      </a:graphic>
    </xdr:graphicFrame>
    <xdr:clientData/>
  </xdr:twoCellAnchor>
  <xdr:twoCellAnchor>
    <xdr:from>
      <xdr:col>4</xdr:col>
      <xdr:colOff>142534</xdr:colOff>
      <xdr:row>390</xdr:row>
      <xdr:rowOff>339876</xdr:rowOff>
    </xdr:from>
    <xdr:to>
      <xdr:col>6</xdr:col>
      <xdr:colOff>869748</xdr:colOff>
      <xdr:row>392</xdr:row>
      <xdr:rowOff>107376</xdr:rowOff>
    </xdr:to>
    <xdr:graphicFrame macro="">
      <xdr:nvGraphicFramePr>
        <xdr:cNvPr id="164" name="Graphique 16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2"/>
        </a:graphicData>
      </a:graphic>
    </xdr:graphicFrame>
    <xdr:clientData/>
  </xdr:twoCellAnchor>
  <xdr:twoCellAnchor>
    <xdr:from>
      <xdr:col>4</xdr:col>
      <xdr:colOff>123825</xdr:colOff>
      <xdr:row>389</xdr:row>
      <xdr:rowOff>0</xdr:rowOff>
    </xdr:from>
    <xdr:to>
      <xdr:col>6</xdr:col>
      <xdr:colOff>853125</xdr:colOff>
      <xdr:row>391</xdr:row>
      <xdr:rowOff>81825</xdr:rowOff>
    </xdr:to>
    <xdr:graphicFrame macro="">
      <xdr:nvGraphicFramePr>
        <xdr:cNvPr id="166" name="Graphique 16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3"/>
        </a:graphicData>
      </a:graphic>
    </xdr:graphicFrame>
    <xdr:clientData/>
  </xdr:twoCellAnchor>
  <xdr:twoCellAnchor>
    <xdr:from>
      <xdr:col>4</xdr:col>
      <xdr:colOff>146286</xdr:colOff>
      <xdr:row>390</xdr:row>
      <xdr:rowOff>375374</xdr:rowOff>
    </xdr:from>
    <xdr:to>
      <xdr:col>6</xdr:col>
      <xdr:colOff>872604</xdr:colOff>
      <xdr:row>392</xdr:row>
      <xdr:rowOff>142874</xdr:rowOff>
    </xdr:to>
    <xdr:graphicFrame macro="">
      <xdr:nvGraphicFramePr>
        <xdr:cNvPr id="167" name="Graphique 16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4"/>
        </a:graphicData>
      </a:graphic>
    </xdr:graphicFrame>
    <xdr:clientData/>
  </xdr:twoCellAnchor>
  <xdr:twoCellAnchor>
    <xdr:from>
      <xdr:col>4</xdr:col>
      <xdr:colOff>128587</xdr:colOff>
      <xdr:row>391</xdr:row>
      <xdr:rowOff>350952</xdr:rowOff>
    </xdr:from>
    <xdr:to>
      <xdr:col>6</xdr:col>
      <xdr:colOff>857887</xdr:colOff>
      <xdr:row>393</xdr:row>
      <xdr:rowOff>118452</xdr:rowOff>
    </xdr:to>
    <xdr:graphicFrame macro="">
      <xdr:nvGraphicFramePr>
        <xdr:cNvPr id="168" name="Graphique 16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5"/>
        </a:graphicData>
      </a:graphic>
    </xdr:graphicFrame>
    <xdr:clientData/>
  </xdr:twoCellAnchor>
  <xdr:twoCellAnchor>
    <xdr:from>
      <xdr:col>4</xdr:col>
      <xdr:colOff>161925</xdr:colOff>
      <xdr:row>389</xdr:row>
      <xdr:rowOff>23812</xdr:rowOff>
    </xdr:from>
    <xdr:to>
      <xdr:col>6</xdr:col>
      <xdr:colOff>891225</xdr:colOff>
      <xdr:row>391</xdr:row>
      <xdr:rowOff>105637</xdr:rowOff>
    </xdr:to>
    <xdr:graphicFrame macro="">
      <xdr:nvGraphicFramePr>
        <xdr:cNvPr id="169" name="Graphique 16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6"/>
        </a:graphicData>
      </a:graphic>
    </xdr:graphicFrame>
    <xdr:clientData/>
  </xdr:twoCellAnchor>
  <xdr:twoCellAnchor>
    <xdr:from>
      <xdr:col>4</xdr:col>
      <xdr:colOff>163285</xdr:colOff>
      <xdr:row>389</xdr:row>
      <xdr:rowOff>73932</xdr:rowOff>
    </xdr:from>
    <xdr:to>
      <xdr:col>6</xdr:col>
      <xdr:colOff>884875</xdr:colOff>
      <xdr:row>391</xdr:row>
      <xdr:rowOff>155757</xdr:rowOff>
    </xdr:to>
    <xdr:graphicFrame macro="">
      <xdr:nvGraphicFramePr>
        <xdr:cNvPr id="170" name="Graphique 16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7"/>
        </a:graphicData>
      </a:graphic>
    </xdr:graphicFrame>
    <xdr:clientData/>
  </xdr:twoCellAnchor>
  <xdr:twoCellAnchor>
    <xdr:from>
      <xdr:col>4</xdr:col>
      <xdr:colOff>133350</xdr:colOff>
      <xdr:row>390</xdr:row>
      <xdr:rowOff>347662</xdr:rowOff>
    </xdr:from>
    <xdr:to>
      <xdr:col>6</xdr:col>
      <xdr:colOff>862650</xdr:colOff>
      <xdr:row>392</xdr:row>
      <xdr:rowOff>115162</xdr:rowOff>
    </xdr:to>
    <xdr:graphicFrame macro="">
      <xdr:nvGraphicFramePr>
        <xdr:cNvPr id="171" name="Graphique 1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8"/>
        </a:graphicData>
      </a:graphic>
    </xdr:graphicFrame>
    <xdr:clientData/>
  </xdr:twoCellAnchor>
  <xdr:twoCellAnchor>
    <xdr:from>
      <xdr:col>4</xdr:col>
      <xdr:colOff>136978</xdr:colOff>
      <xdr:row>390</xdr:row>
      <xdr:rowOff>392339</xdr:rowOff>
    </xdr:from>
    <xdr:to>
      <xdr:col>6</xdr:col>
      <xdr:colOff>858568</xdr:colOff>
      <xdr:row>392</xdr:row>
      <xdr:rowOff>159839</xdr:rowOff>
    </xdr:to>
    <xdr:graphicFrame macro="">
      <xdr:nvGraphicFramePr>
        <xdr:cNvPr id="172" name="Graphique 17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9"/>
        </a:graphicData>
      </a:graphic>
    </xdr:graphicFrame>
    <xdr:clientData/>
  </xdr:twoCellAnchor>
  <xdr:twoCellAnchor>
    <xdr:from>
      <xdr:col>4</xdr:col>
      <xdr:colOff>142875</xdr:colOff>
      <xdr:row>391</xdr:row>
      <xdr:rowOff>361950</xdr:rowOff>
    </xdr:from>
    <xdr:to>
      <xdr:col>6</xdr:col>
      <xdr:colOff>872175</xdr:colOff>
      <xdr:row>393</xdr:row>
      <xdr:rowOff>129450</xdr:rowOff>
    </xdr:to>
    <xdr:graphicFrame macro="">
      <xdr:nvGraphicFramePr>
        <xdr:cNvPr id="173" name="Graphique 17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0"/>
        </a:graphicData>
      </a:graphic>
    </xdr:graphicFrame>
    <xdr:clientData/>
  </xdr:twoCellAnchor>
  <xdr:twoCellAnchor>
    <xdr:from>
      <xdr:col>4</xdr:col>
      <xdr:colOff>142874</xdr:colOff>
      <xdr:row>391</xdr:row>
      <xdr:rowOff>408894</xdr:rowOff>
    </xdr:from>
    <xdr:to>
      <xdr:col>6</xdr:col>
      <xdr:colOff>864464</xdr:colOff>
      <xdr:row>393</xdr:row>
      <xdr:rowOff>176394</xdr:rowOff>
    </xdr:to>
    <xdr:graphicFrame macro="">
      <xdr:nvGraphicFramePr>
        <xdr:cNvPr id="174" name="Graphique 17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1"/>
        </a:graphicData>
      </a:graphic>
    </xdr:graphicFrame>
    <xdr:clientData/>
  </xdr:twoCellAnchor>
  <xdr:twoCellAnchor>
    <xdr:from>
      <xdr:col>4</xdr:col>
      <xdr:colOff>76200</xdr:colOff>
      <xdr:row>397</xdr:row>
      <xdr:rowOff>47625</xdr:rowOff>
    </xdr:from>
    <xdr:to>
      <xdr:col>6</xdr:col>
      <xdr:colOff>805500</xdr:colOff>
      <xdr:row>399</xdr:row>
      <xdr:rowOff>129450</xdr:rowOff>
    </xdr:to>
    <xdr:graphicFrame macro="">
      <xdr:nvGraphicFramePr>
        <xdr:cNvPr id="175" name="Graphique 17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2"/>
        </a:graphicData>
      </a:graphic>
    </xdr:graphicFrame>
    <xdr:clientData/>
  </xdr:twoCellAnchor>
  <xdr:twoCellAnchor>
    <xdr:from>
      <xdr:col>4</xdr:col>
      <xdr:colOff>76200</xdr:colOff>
      <xdr:row>397</xdr:row>
      <xdr:rowOff>47625</xdr:rowOff>
    </xdr:from>
    <xdr:to>
      <xdr:col>6</xdr:col>
      <xdr:colOff>805500</xdr:colOff>
      <xdr:row>399</xdr:row>
      <xdr:rowOff>129450</xdr:rowOff>
    </xdr:to>
    <xdr:graphicFrame macro="">
      <xdr:nvGraphicFramePr>
        <xdr:cNvPr id="176" name="Graphique 17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3"/>
        </a:graphicData>
      </a:graphic>
    </xdr:graphicFrame>
    <xdr:clientData/>
  </xdr:twoCellAnchor>
  <xdr:twoCellAnchor>
    <xdr:from>
      <xdr:col>4</xdr:col>
      <xdr:colOff>114300</xdr:colOff>
      <xdr:row>397</xdr:row>
      <xdr:rowOff>52387</xdr:rowOff>
    </xdr:from>
    <xdr:to>
      <xdr:col>6</xdr:col>
      <xdr:colOff>843600</xdr:colOff>
      <xdr:row>399</xdr:row>
      <xdr:rowOff>134212</xdr:rowOff>
    </xdr:to>
    <xdr:graphicFrame macro="">
      <xdr:nvGraphicFramePr>
        <xdr:cNvPr id="177" name="Graphique 17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4"/>
        </a:graphicData>
      </a:graphic>
    </xdr:graphicFrame>
    <xdr:clientData/>
  </xdr:twoCellAnchor>
  <xdr:twoCellAnchor>
    <xdr:from>
      <xdr:col>4</xdr:col>
      <xdr:colOff>116114</xdr:colOff>
      <xdr:row>397</xdr:row>
      <xdr:rowOff>98425</xdr:rowOff>
    </xdr:from>
    <xdr:to>
      <xdr:col>6</xdr:col>
      <xdr:colOff>837704</xdr:colOff>
      <xdr:row>399</xdr:row>
      <xdr:rowOff>180250</xdr:rowOff>
    </xdr:to>
    <xdr:graphicFrame macro="">
      <xdr:nvGraphicFramePr>
        <xdr:cNvPr id="178" name="Graphique 1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5"/>
        </a:graphicData>
      </a:graphic>
    </xdr:graphicFrame>
    <xdr:clientData/>
  </xdr:twoCellAnchor>
  <xdr:twoCellAnchor>
    <xdr:from>
      <xdr:col>4</xdr:col>
      <xdr:colOff>142534</xdr:colOff>
      <xdr:row>431</xdr:row>
      <xdr:rowOff>339876</xdr:rowOff>
    </xdr:from>
    <xdr:to>
      <xdr:col>6</xdr:col>
      <xdr:colOff>869748</xdr:colOff>
      <xdr:row>433</xdr:row>
      <xdr:rowOff>107376</xdr:rowOff>
    </xdr:to>
    <xdr:graphicFrame macro="">
      <xdr:nvGraphicFramePr>
        <xdr:cNvPr id="179" name="Graphique 1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6"/>
        </a:graphicData>
      </a:graphic>
    </xdr:graphicFrame>
    <xdr:clientData/>
  </xdr:twoCellAnchor>
  <xdr:twoCellAnchor>
    <xdr:from>
      <xdr:col>4</xdr:col>
      <xdr:colOff>123825</xdr:colOff>
      <xdr:row>430</xdr:row>
      <xdr:rowOff>0</xdr:rowOff>
    </xdr:from>
    <xdr:to>
      <xdr:col>6</xdr:col>
      <xdr:colOff>853125</xdr:colOff>
      <xdr:row>432</xdr:row>
      <xdr:rowOff>81825</xdr:rowOff>
    </xdr:to>
    <xdr:graphicFrame macro="">
      <xdr:nvGraphicFramePr>
        <xdr:cNvPr id="181" name="Graphique 18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7"/>
        </a:graphicData>
      </a:graphic>
    </xdr:graphicFrame>
    <xdr:clientData/>
  </xdr:twoCellAnchor>
  <xdr:twoCellAnchor>
    <xdr:from>
      <xdr:col>4</xdr:col>
      <xdr:colOff>146286</xdr:colOff>
      <xdr:row>431</xdr:row>
      <xdr:rowOff>375374</xdr:rowOff>
    </xdr:from>
    <xdr:to>
      <xdr:col>6</xdr:col>
      <xdr:colOff>872604</xdr:colOff>
      <xdr:row>433</xdr:row>
      <xdr:rowOff>142874</xdr:rowOff>
    </xdr:to>
    <xdr:graphicFrame macro="">
      <xdr:nvGraphicFramePr>
        <xdr:cNvPr id="182" name="Graphique 18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8"/>
        </a:graphicData>
      </a:graphic>
    </xdr:graphicFrame>
    <xdr:clientData/>
  </xdr:twoCellAnchor>
  <xdr:twoCellAnchor>
    <xdr:from>
      <xdr:col>4</xdr:col>
      <xdr:colOff>128587</xdr:colOff>
      <xdr:row>432</xdr:row>
      <xdr:rowOff>350952</xdr:rowOff>
    </xdr:from>
    <xdr:to>
      <xdr:col>6</xdr:col>
      <xdr:colOff>857887</xdr:colOff>
      <xdr:row>434</xdr:row>
      <xdr:rowOff>118452</xdr:rowOff>
    </xdr:to>
    <xdr:graphicFrame macro="">
      <xdr:nvGraphicFramePr>
        <xdr:cNvPr id="183" name="Graphique 18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9"/>
        </a:graphicData>
      </a:graphic>
    </xdr:graphicFrame>
    <xdr:clientData/>
  </xdr:twoCellAnchor>
  <xdr:twoCellAnchor>
    <xdr:from>
      <xdr:col>4</xdr:col>
      <xdr:colOff>161925</xdr:colOff>
      <xdr:row>430</xdr:row>
      <xdr:rowOff>23812</xdr:rowOff>
    </xdr:from>
    <xdr:to>
      <xdr:col>6</xdr:col>
      <xdr:colOff>891225</xdr:colOff>
      <xdr:row>432</xdr:row>
      <xdr:rowOff>105637</xdr:rowOff>
    </xdr:to>
    <xdr:graphicFrame macro="">
      <xdr:nvGraphicFramePr>
        <xdr:cNvPr id="184" name="Graphique 18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0"/>
        </a:graphicData>
      </a:graphic>
    </xdr:graphicFrame>
    <xdr:clientData/>
  </xdr:twoCellAnchor>
  <xdr:twoCellAnchor>
    <xdr:from>
      <xdr:col>4</xdr:col>
      <xdr:colOff>163285</xdr:colOff>
      <xdr:row>430</xdr:row>
      <xdr:rowOff>73933</xdr:rowOff>
    </xdr:from>
    <xdr:to>
      <xdr:col>6</xdr:col>
      <xdr:colOff>884875</xdr:colOff>
      <xdr:row>432</xdr:row>
      <xdr:rowOff>155758</xdr:rowOff>
    </xdr:to>
    <xdr:graphicFrame macro="">
      <xdr:nvGraphicFramePr>
        <xdr:cNvPr id="185" name="Graphique 18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1"/>
        </a:graphicData>
      </a:graphic>
    </xdr:graphicFrame>
    <xdr:clientData/>
  </xdr:twoCellAnchor>
  <xdr:twoCellAnchor>
    <xdr:from>
      <xdr:col>4</xdr:col>
      <xdr:colOff>133350</xdr:colOff>
      <xdr:row>431</xdr:row>
      <xdr:rowOff>347662</xdr:rowOff>
    </xdr:from>
    <xdr:to>
      <xdr:col>6</xdr:col>
      <xdr:colOff>862650</xdr:colOff>
      <xdr:row>433</xdr:row>
      <xdr:rowOff>115162</xdr:rowOff>
    </xdr:to>
    <xdr:graphicFrame macro="">
      <xdr:nvGraphicFramePr>
        <xdr:cNvPr id="186" name="Graphique 18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2"/>
        </a:graphicData>
      </a:graphic>
    </xdr:graphicFrame>
    <xdr:clientData/>
  </xdr:twoCellAnchor>
  <xdr:twoCellAnchor>
    <xdr:from>
      <xdr:col>4</xdr:col>
      <xdr:colOff>136978</xdr:colOff>
      <xdr:row>431</xdr:row>
      <xdr:rowOff>392341</xdr:rowOff>
    </xdr:from>
    <xdr:to>
      <xdr:col>6</xdr:col>
      <xdr:colOff>858568</xdr:colOff>
      <xdr:row>433</xdr:row>
      <xdr:rowOff>159841</xdr:rowOff>
    </xdr:to>
    <xdr:graphicFrame macro="">
      <xdr:nvGraphicFramePr>
        <xdr:cNvPr id="187" name="Graphique 18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3"/>
        </a:graphicData>
      </a:graphic>
    </xdr:graphicFrame>
    <xdr:clientData/>
  </xdr:twoCellAnchor>
  <xdr:twoCellAnchor>
    <xdr:from>
      <xdr:col>4</xdr:col>
      <xdr:colOff>142875</xdr:colOff>
      <xdr:row>432</xdr:row>
      <xdr:rowOff>361950</xdr:rowOff>
    </xdr:from>
    <xdr:to>
      <xdr:col>6</xdr:col>
      <xdr:colOff>872175</xdr:colOff>
      <xdr:row>434</xdr:row>
      <xdr:rowOff>129450</xdr:rowOff>
    </xdr:to>
    <xdr:graphicFrame macro="">
      <xdr:nvGraphicFramePr>
        <xdr:cNvPr id="188" name="Graphique 18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4"/>
        </a:graphicData>
      </a:graphic>
    </xdr:graphicFrame>
    <xdr:clientData/>
  </xdr:twoCellAnchor>
  <xdr:twoCellAnchor>
    <xdr:from>
      <xdr:col>4</xdr:col>
      <xdr:colOff>142874</xdr:colOff>
      <xdr:row>432</xdr:row>
      <xdr:rowOff>408895</xdr:rowOff>
    </xdr:from>
    <xdr:to>
      <xdr:col>6</xdr:col>
      <xdr:colOff>864464</xdr:colOff>
      <xdr:row>434</xdr:row>
      <xdr:rowOff>176395</xdr:rowOff>
    </xdr:to>
    <xdr:graphicFrame macro="">
      <xdr:nvGraphicFramePr>
        <xdr:cNvPr id="189" name="Graphique 18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5"/>
        </a:graphicData>
      </a:graphic>
    </xdr:graphicFrame>
    <xdr:clientData/>
  </xdr:twoCellAnchor>
  <xdr:twoCellAnchor>
    <xdr:from>
      <xdr:col>4</xdr:col>
      <xdr:colOff>76200</xdr:colOff>
      <xdr:row>438</xdr:row>
      <xdr:rowOff>47625</xdr:rowOff>
    </xdr:from>
    <xdr:to>
      <xdr:col>6</xdr:col>
      <xdr:colOff>805500</xdr:colOff>
      <xdr:row>440</xdr:row>
      <xdr:rowOff>129450</xdr:rowOff>
    </xdr:to>
    <xdr:graphicFrame macro="">
      <xdr:nvGraphicFramePr>
        <xdr:cNvPr id="190" name="Graphique 18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6"/>
        </a:graphicData>
      </a:graphic>
    </xdr:graphicFrame>
    <xdr:clientData/>
  </xdr:twoCellAnchor>
  <xdr:twoCellAnchor>
    <xdr:from>
      <xdr:col>4</xdr:col>
      <xdr:colOff>76200</xdr:colOff>
      <xdr:row>438</xdr:row>
      <xdr:rowOff>47625</xdr:rowOff>
    </xdr:from>
    <xdr:to>
      <xdr:col>6</xdr:col>
      <xdr:colOff>805500</xdr:colOff>
      <xdr:row>440</xdr:row>
      <xdr:rowOff>129450</xdr:rowOff>
    </xdr:to>
    <xdr:graphicFrame macro="">
      <xdr:nvGraphicFramePr>
        <xdr:cNvPr id="191" name="Graphique 1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7"/>
        </a:graphicData>
      </a:graphic>
    </xdr:graphicFrame>
    <xdr:clientData/>
  </xdr:twoCellAnchor>
  <xdr:twoCellAnchor>
    <xdr:from>
      <xdr:col>4</xdr:col>
      <xdr:colOff>114300</xdr:colOff>
      <xdr:row>438</xdr:row>
      <xdr:rowOff>52387</xdr:rowOff>
    </xdr:from>
    <xdr:to>
      <xdr:col>6</xdr:col>
      <xdr:colOff>843600</xdr:colOff>
      <xdr:row>440</xdr:row>
      <xdr:rowOff>134212</xdr:rowOff>
    </xdr:to>
    <xdr:graphicFrame macro="">
      <xdr:nvGraphicFramePr>
        <xdr:cNvPr id="192" name="Graphique 19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8"/>
        </a:graphicData>
      </a:graphic>
    </xdr:graphicFrame>
    <xdr:clientData/>
  </xdr:twoCellAnchor>
  <xdr:twoCellAnchor>
    <xdr:from>
      <xdr:col>4</xdr:col>
      <xdr:colOff>116113</xdr:colOff>
      <xdr:row>438</xdr:row>
      <xdr:rowOff>98426</xdr:rowOff>
    </xdr:from>
    <xdr:to>
      <xdr:col>6</xdr:col>
      <xdr:colOff>837703</xdr:colOff>
      <xdr:row>440</xdr:row>
      <xdr:rowOff>180251</xdr:rowOff>
    </xdr:to>
    <xdr:graphicFrame macro="">
      <xdr:nvGraphicFramePr>
        <xdr:cNvPr id="193" name="Graphique 19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9"/>
        </a:graphicData>
      </a:graphic>
    </xdr:graphicFrame>
    <xdr:clientData/>
  </xdr:twoCellAnchor>
  <xdr:twoCellAnchor>
    <xdr:from>
      <xdr:col>4</xdr:col>
      <xdr:colOff>142534</xdr:colOff>
      <xdr:row>472</xdr:row>
      <xdr:rowOff>339876</xdr:rowOff>
    </xdr:from>
    <xdr:to>
      <xdr:col>6</xdr:col>
      <xdr:colOff>869748</xdr:colOff>
      <xdr:row>474</xdr:row>
      <xdr:rowOff>107376</xdr:rowOff>
    </xdr:to>
    <xdr:graphicFrame macro="">
      <xdr:nvGraphicFramePr>
        <xdr:cNvPr id="194" name="Graphique 19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0"/>
        </a:graphicData>
      </a:graphic>
    </xdr:graphicFrame>
    <xdr:clientData/>
  </xdr:twoCellAnchor>
  <xdr:twoCellAnchor>
    <xdr:from>
      <xdr:col>4</xdr:col>
      <xdr:colOff>123825</xdr:colOff>
      <xdr:row>471</xdr:row>
      <xdr:rowOff>0</xdr:rowOff>
    </xdr:from>
    <xdr:to>
      <xdr:col>6</xdr:col>
      <xdr:colOff>853125</xdr:colOff>
      <xdr:row>473</xdr:row>
      <xdr:rowOff>81825</xdr:rowOff>
    </xdr:to>
    <xdr:graphicFrame macro="">
      <xdr:nvGraphicFramePr>
        <xdr:cNvPr id="196" name="Graphique 19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1"/>
        </a:graphicData>
      </a:graphic>
    </xdr:graphicFrame>
    <xdr:clientData/>
  </xdr:twoCellAnchor>
  <xdr:twoCellAnchor>
    <xdr:from>
      <xdr:col>4</xdr:col>
      <xdr:colOff>146286</xdr:colOff>
      <xdr:row>472</xdr:row>
      <xdr:rowOff>375374</xdr:rowOff>
    </xdr:from>
    <xdr:to>
      <xdr:col>6</xdr:col>
      <xdr:colOff>872604</xdr:colOff>
      <xdr:row>474</xdr:row>
      <xdr:rowOff>142874</xdr:rowOff>
    </xdr:to>
    <xdr:graphicFrame macro="">
      <xdr:nvGraphicFramePr>
        <xdr:cNvPr id="197" name="Graphique 19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2"/>
        </a:graphicData>
      </a:graphic>
    </xdr:graphicFrame>
    <xdr:clientData/>
  </xdr:twoCellAnchor>
  <xdr:twoCellAnchor>
    <xdr:from>
      <xdr:col>4</xdr:col>
      <xdr:colOff>128587</xdr:colOff>
      <xdr:row>473</xdr:row>
      <xdr:rowOff>350952</xdr:rowOff>
    </xdr:from>
    <xdr:to>
      <xdr:col>6</xdr:col>
      <xdr:colOff>857887</xdr:colOff>
      <xdr:row>475</xdr:row>
      <xdr:rowOff>118452</xdr:rowOff>
    </xdr:to>
    <xdr:graphicFrame macro="">
      <xdr:nvGraphicFramePr>
        <xdr:cNvPr id="198" name="Graphique 19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3"/>
        </a:graphicData>
      </a:graphic>
    </xdr:graphicFrame>
    <xdr:clientData/>
  </xdr:twoCellAnchor>
  <xdr:twoCellAnchor>
    <xdr:from>
      <xdr:col>4</xdr:col>
      <xdr:colOff>161925</xdr:colOff>
      <xdr:row>471</xdr:row>
      <xdr:rowOff>23812</xdr:rowOff>
    </xdr:from>
    <xdr:to>
      <xdr:col>6</xdr:col>
      <xdr:colOff>891225</xdr:colOff>
      <xdr:row>473</xdr:row>
      <xdr:rowOff>105637</xdr:rowOff>
    </xdr:to>
    <xdr:graphicFrame macro="">
      <xdr:nvGraphicFramePr>
        <xdr:cNvPr id="199" name="Graphique 19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4"/>
        </a:graphicData>
      </a:graphic>
    </xdr:graphicFrame>
    <xdr:clientData/>
  </xdr:twoCellAnchor>
  <xdr:twoCellAnchor>
    <xdr:from>
      <xdr:col>4</xdr:col>
      <xdr:colOff>163285</xdr:colOff>
      <xdr:row>471</xdr:row>
      <xdr:rowOff>73932</xdr:rowOff>
    </xdr:from>
    <xdr:to>
      <xdr:col>6</xdr:col>
      <xdr:colOff>884875</xdr:colOff>
      <xdr:row>473</xdr:row>
      <xdr:rowOff>155757</xdr:rowOff>
    </xdr:to>
    <xdr:graphicFrame macro="">
      <xdr:nvGraphicFramePr>
        <xdr:cNvPr id="200" name="Graphique 19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5"/>
        </a:graphicData>
      </a:graphic>
    </xdr:graphicFrame>
    <xdr:clientData/>
  </xdr:twoCellAnchor>
  <xdr:twoCellAnchor>
    <xdr:from>
      <xdr:col>4</xdr:col>
      <xdr:colOff>133350</xdr:colOff>
      <xdr:row>472</xdr:row>
      <xdr:rowOff>347662</xdr:rowOff>
    </xdr:from>
    <xdr:to>
      <xdr:col>6</xdr:col>
      <xdr:colOff>862650</xdr:colOff>
      <xdr:row>474</xdr:row>
      <xdr:rowOff>115162</xdr:rowOff>
    </xdr:to>
    <xdr:graphicFrame macro="">
      <xdr:nvGraphicFramePr>
        <xdr:cNvPr id="201" name="Graphique 20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6"/>
        </a:graphicData>
      </a:graphic>
    </xdr:graphicFrame>
    <xdr:clientData/>
  </xdr:twoCellAnchor>
  <xdr:twoCellAnchor>
    <xdr:from>
      <xdr:col>4</xdr:col>
      <xdr:colOff>136977</xdr:colOff>
      <xdr:row>472</xdr:row>
      <xdr:rowOff>403679</xdr:rowOff>
    </xdr:from>
    <xdr:to>
      <xdr:col>6</xdr:col>
      <xdr:colOff>858567</xdr:colOff>
      <xdr:row>474</xdr:row>
      <xdr:rowOff>171179</xdr:rowOff>
    </xdr:to>
    <xdr:graphicFrame macro="">
      <xdr:nvGraphicFramePr>
        <xdr:cNvPr id="202" name="Graphique 20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7"/>
        </a:graphicData>
      </a:graphic>
    </xdr:graphicFrame>
    <xdr:clientData/>
  </xdr:twoCellAnchor>
  <xdr:twoCellAnchor>
    <xdr:from>
      <xdr:col>4</xdr:col>
      <xdr:colOff>142875</xdr:colOff>
      <xdr:row>473</xdr:row>
      <xdr:rowOff>361950</xdr:rowOff>
    </xdr:from>
    <xdr:to>
      <xdr:col>6</xdr:col>
      <xdr:colOff>872175</xdr:colOff>
      <xdr:row>475</xdr:row>
      <xdr:rowOff>129450</xdr:rowOff>
    </xdr:to>
    <xdr:graphicFrame macro="">
      <xdr:nvGraphicFramePr>
        <xdr:cNvPr id="203" name="Graphique 20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8"/>
        </a:graphicData>
      </a:graphic>
    </xdr:graphicFrame>
    <xdr:clientData/>
  </xdr:twoCellAnchor>
  <xdr:twoCellAnchor>
    <xdr:from>
      <xdr:col>4</xdr:col>
      <xdr:colOff>142874</xdr:colOff>
      <xdr:row>473</xdr:row>
      <xdr:rowOff>431573</xdr:rowOff>
    </xdr:from>
    <xdr:to>
      <xdr:col>6</xdr:col>
      <xdr:colOff>864464</xdr:colOff>
      <xdr:row>475</xdr:row>
      <xdr:rowOff>199073</xdr:rowOff>
    </xdr:to>
    <xdr:graphicFrame macro="">
      <xdr:nvGraphicFramePr>
        <xdr:cNvPr id="204" name="Graphique 20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9"/>
        </a:graphicData>
      </a:graphic>
    </xdr:graphicFrame>
    <xdr:clientData/>
  </xdr:twoCellAnchor>
  <xdr:twoCellAnchor>
    <xdr:from>
      <xdr:col>4</xdr:col>
      <xdr:colOff>76200</xdr:colOff>
      <xdr:row>479</xdr:row>
      <xdr:rowOff>47625</xdr:rowOff>
    </xdr:from>
    <xdr:to>
      <xdr:col>6</xdr:col>
      <xdr:colOff>805500</xdr:colOff>
      <xdr:row>481</xdr:row>
      <xdr:rowOff>129450</xdr:rowOff>
    </xdr:to>
    <xdr:graphicFrame macro="">
      <xdr:nvGraphicFramePr>
        <xdr:cNvPr id="205" name="Graphique 20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0"/>
        </a:graphicData>
      </a:graphic>
    </xdr:graphicFrame>
    <xdr:clientData/>
  </xdr:twoCellAnchor>
  <xdr:twoCellAnchor>
    <xdr:from>
      <xdr:col>4</xdr:col>
      <xdr:colOff>76200</xdr:colOff>
      <xdr:row>479</xdr:row>
      <xdr:rowOff>47625</xdr:rowOff>
    </xdr:from>
    <xdr:to>
      <xdr:col>6</xdr:col>
      <xdr:colOff>805500</xdr:colOff>
      <xdr:row>481</xdr:row>
      <xdr:rowOff>129450</xdr:rowOff>
    </xdr:to>
    <xdr:graphicFrame macro="">
      <xdr:nvGraphicFramePr>
        <xdr:cNvPr id="206" name="Graphique 20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1"/>
        </a:graphicData>
      </a:graphic>
    </xdr:graphicFrame>
    <xdr:clientData/>
  </xdr:twoCellAnchor>
  <xdr:twoCellAnchor>
    <xdr:from>
      <xdr:col>4</xdr:col>
      <xdr:colOff>114300</xdr:colOff>
      <xdr:row>479</xdr:row>
      <xdr:rowOff>52387</xdr:rowOff>
    </xdr:from>
    <xdr:to>
      <xdr:col>6</xdr:col>
      <xdr:colOff>843600</xdr:colOff>
      <xdr:row>481</xdr:row>
      <xdr:rowOff>134212</xdr:rowOff>
    </xdr:to>
    <xdr:graphicFrame macro="">
      <xdr:nvGraphicFramePr>
        <xdr:cNvPr id="207" name="Graphique 20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2"/>
        </a:graphicData>
      </a:graphic>
    </xdr:graphicFrame>
    <xdr:clientData/>
  </xdr:twoCellAnchor>
  <xdr:twoCellAnchor>
    <xdr:from>
      <xdr:col>4</xdr:col>
      <xdr:colOff>116114</xdr:colOff>
      <xdr:row>479</xdr:row>
      <xdr:rowOff>98425</xdr:rowOff>
    </xdr:from>
    <xdr:to>
      <xdr:col>6</xdr:col>
      <xdr:colOff>837704</xdr:colOff>
      <xdr:row>481</xdr:row>
      <xdr:rowOff>180250</xdr:rowOff>
    </xdr:to>
    <xdr:graphicFrame macro="">
      <xdr:nvGraphicFramePr>
        <xdr:cNvPr id="208" name="Graphique 20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3"/>
        </a:graphicData>
      </a:graphic>
    </xdr:graphicFrame>
    <xdr:clientData/>
  </xdr:twoCellAnchor>
  <xdr:twoCellAnchor>
    <xdr:from>
      <xdr:col>4</xdr:col>
      <xdr:colOff>142534</xdr:colOff>
      <xdr:row>513</xdr:row>
      <xdr:rowOff>339876</xdr:rowOff>
    </xdr:from>
    <xdr:to>
      <xdr:col>6</xdr:col>
      <xdr:colOff>869748</xdr:colOff>
      <xdr:row>515</xdr:row>
      <xdr:rowOff>107376</xdr:rowOff>
    </xdr:to>
    <xdr:graphicFrame macro="">
      <xdr:nvGraphicFramePr>
        <xdr:cNvPr id="209" name="Graphique 20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4"/>
        </a:graphicData>
      </a:graphic>
    </xdr:graphicFrame>
    <xdr:clientData/>
  </xdr:twoCellAnchor>
  <xdr:twoCellAnchor>
    <xdr:from>
      <xdr:col>4</xdr:col>
      <xdr:colOff>123825</xdr:colOff>
      <xdr:row>512</xdr:row>
      <xdr:rowOff>0</xdr:rowOff>
    </xdr:from>
    <xdr:to>
      <xdr:col>6</xdr:col>
      <xdr:colOff>853125</xdr:colOff>
      <xdr:row>514</xdr:row>
      <xdr:rowOff>81825</xdr:rowOff>
    </xdr:to>
    <xdr:graphicFrame macro="">
      <xdr:nvGraphicFramePr>
        <xdr:cNvPr id="211" name="Graphique 2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5"/>
        </a:graphicData>
      </a:graphic>
    </xdr:graphicFrame>
    <xdr:clientData/>
  </xdr:twoCellAnchor>
  <xdr:twoCellAnchor>
    <xdr:from>
      <xdr:col>4</xdr:col>
      <xdr:colOff>146286</xdr:colOff>
      <xdr:row>513</xdr:row>
      <xdr:rowOff>375374</xdr:rowOff>
    </xdr:from>
    <xdr:to>
      <xdr:col>6</xdr:col>
      <xdr:colOff>872604</xdr:colOff>
      <xdr:row>515</xdr:row>
      <xdr:rowOff>142874</xdr:rowOff>
    </xdr:to>
    <xdr:graphicFrame macro="">
      <xdr:nvGraphicFramePr>
        <xdr:cNvPr id="212" name="Graphique 2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6"/>
        </a:graphicData>
      </a:graphic>
    </xdr:graphicFrame>
    <xdr:clientData/>
  </xdr:twoCellAnchor>
  <xdr:twoCellAnchor>
    <xdr:from>
      <xdr:col>4</xdr:col>
      <xdr:colOff>128587</xdr:colOff>
      <xdr:row>514</xdr:row>
      <xdr:rowOff>350952</xdr:rowOff>
    </xdr:from>
    <xdr:to>
      <xdr:col>6</xdr:col>
      <xdr:colOff>857887</xdr:colOff>
      <xdr:row>516</xdr:row>
      <xdr:rowOff>118452</xdr:rowOff>
    </xdr:to>
    <xdr:graphicFrame macro="">
      <xdr:nvGraphicFramePr>
        <xdr:cNvPr id="213" name="Graphique 2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7"/>
        </a:graphicData>
      </a:graphic>
    </xdr:graphicFrame>
    <xdr:clientData/>
  </xdr:twoCellAnchor>
  <xdr:twoCellAnchor>
    <xdr:from>
      <xdr:col>4</xdr:col>
      <xdr:colOff>161925</xdr:colOff>
      <xdr:row>512</xdr:row>
      <xdr:rowOff>23812</xdr:rowOff>
    </xdr:from>
    <xdr:to>
      <xdr:col>6</xdr:col>
      <xdr:colOff>891225</xdr:colOff>
      <xdr:row>514</xdr:row>
      <xdr:rowOff>105637</xdr:rowOff>
    </xdr:to>
    <xdr:graphicFrame macro="">
      <xdr:nvGraphicFramePr>
        <xdr:cNvPr id="214" name="Graphique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8"/>
        </a:graphicData>
      </a:graphic>
    </xdr:graphicFrame>
    <xdr:clientData/>
  </xdr:twoCellAnchor>
  <xdr:twoCellAnchor>
    <xdr:from>
      <xdr:col>4</xdr:col>
      <xdr:colOff>163285</xdr:colOff>
      <xdr:row>512</xdr:row>
      <xdr:rowOff>85271</xdr:rowOff>
    </xdr:from>
    <xdr:to>
      <xdr:col>6</xdr:col>
      <xdr:colOff>884875</xdr:colOff>
      <xdr:row>514</xdr:row>
      <xdr:rowOff>167096</xdr:rowOff>
    </xdr:to>
    <xdr:graphicFrame macro="">
      <xdr:nvGraphicFramePr>
        <xdr:cNvPr id="215" name="Graphique 2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9"/>
        </a:graphicData>
      </a:graphic>
    </xdr:graphicFrame>
    <xdr:clientData/>
  </xdr:twoCellAnchor>
  <xdr:twoCellAnchor>
    <xdr:from>
      <xdr:col>4</xdr:col>
      <xdr:colOff>133350</xdr:colOff>
      <xdr:row>513</xdr:row>
      <xdr:rowOff>347662</xdr:rowOff>
    </xdr:from>
    <xdr:to>
      <xdr:col>6</xdr:col>
      <xdr:colOff>862650</xdr:colOff>
      <xdr:row>515</xdr:row>
      <xdr:rowOff>115162</xdr:rowOff>
    </xdr:to>
    <xdr:graphicFrame macro="">
      <xdr:nvGraphicFramePr>
        <xdr:cNvPr id="216" name="Graphique 2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0"/>
        </a:graphicData>
      </a:graphic>
    </xdr:graphicFrame>
    <xdr:clientData/>
  </xdr:twoCellAnchor>
  <xdr:twoCellAnchor>
    <xdr:from>
      <xdr:col>4</xdr:col>
      <xdr:colOff>136978</xdr:colOff>
      <xdr:row>513</xdr:row>
      <xdr:rowOff>403678</xdr:rowOff>
    </xdr:from>
    <xdr:to>
      <xdr:col>6</xdr:col>
      <xdr:colOff>858568</xdr:colOff>
      <xdr:row>515</xdr:row>
      <xdr:rowOff>171178</xdr:rowOff>
    </xdr:to>
    <xdr:graphicFrame macro="">
      <xdr:nvGraphicFramePr>
        <xdr:cNvPr id="217" name="Graphique 2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1"/>
        </a:graphicData>
      </a:graphic>
    </xdr:graphicFrame>
    <xdr:clientData/>
  </xdr:twoCellAnchor>
  <xdr:twoCellAnchor>
    <xdr:from>
      <xdr:col>4</xdr:col>
      <xdr:colOff>142875</xdr:colOff>
      <xdr:row>514</xdr:row>
      <xdr:rowOff>361950</xdr:rowOff>
    </xdr:from>
    <xdr:to>
      <xdr:col>6</xdr:col>
      <xdr:colOff>872175</xdr:colOff>
      <xdr:row>516</xdr:row>
      <xdr:rowOff>129450</xdr:rowOff>
    </xdr:to>
    <xdr:graphicFrame macro="">
      <xdr:nvGraphicFramePr>
        <xdr:cNvPr id="218" name="Graphique 2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2"/>
        </a:graphicData>
      </a:graphic>
    </xdr:graphicFrame>
    <xdr:clientData/>
  </xdr:twoCellAnchor>
  <xdr:twoCellAnchor>
    <xdr:from>
      <xdr:col>4</xdr:col>
      <xdr:colOff>142874</xdr:colOff>
      <xdr:row>514</xdr:row>
      <xdr:rowOff>420233</xdr:rowOff>
    </xdr:from>
    <xdr:to>
      <xdr:col>6</xdr:col>
      <xdr:colOff>864464</xdr:colOff>
      <xdr:row>516</xdr:row>
      <xdr:rowOff>187733</xdr:rowOff>
    </xdr:to>
    <xdr:graphicFrame macro="">
      <xdr:nvGraphicFramePr>
        <xdr:cNvPr id="219" name="Graphique 2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3"/>
        </a:graphicData>
      </a:graphic>
    </xdr:graphicFrame>
    <xdr:clientData/>
  </xdr:twoCellAnchor>
  <xdr:twoCellAnchor>
    <xdr:from>
      <xdr:col>4</xdr:col>
      <xdr:colOff>76200</xdr:colOff>
      <xdr:row>520</xdr:row>
      <xdr:rowOff>47625</xdr:rowOff>
    </xdr:from>
    <xdr:to>
      <xdr:col>6</xdr:col>
      <xdr:colOff>805500</xdr:colOff>
      <xdr:row>522</xdr:row>
      <xdr:rowOff>129450</xdr:rowOff>
    </xdr:to>
    <xdr:graphicFrame macro="">
      <xdr:nvGraphicFramePr>
        <xdr:cNvPr id="220" name="Graphique 2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4"/>
        </a:graphicData>
      </a:graphic>
    </xdr:graphicFrame>
    <xdr:clientData/>
  </xdr:twoCellAnchor>
  <xdr:twoCellAnchor>
    <xdr:from>
      <xdr:col>4</xdr:col>
      <xdr:colOff>76200</xdr:colOff>
      <xdr:row>520</xdr:row>
      <xdr:rowOff>47625</xdr:rowOff>
    </xdr:from>
    <xdr:to>
      <xdr:col>6</xdr:col>
      <xdr:colOff>805500</xdr:colOff>
      <xdr:row>522</xdr:row>
      <xdr:rowOff>129450</xdr:rowOff>
    </xdr:to>
    <xdr:graphicFrame macro="">
      <xdr:nvGraphicFramePr>
        <xdr:cNvPr id="221" name="Graphique 2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5"/>
        </a:graphicData>
      </a:graphic>
    </xdr:graphicFrame>
    <xdr:clientData/>
  </xdr:twoCellAnchor>
  <xdr:twoCellAnchor>
    <xdr:from>
      <xdr:col>4</xdr:col>
      <xdr:colOff>114300</xdr:colOff>
      <xdr:row>520</xdr:row>
      <xdr:rowOff>52387</xdr:rowOff>
    </xdr:from>
    <xdr:to>
      <xdr:col>6</xdr:col>
      <xdr:colOff>843600</xdr:colOff>
      <xdr:row>522</xdr:row>
      <xdr:rowOff>134212</xdr:rowOff>
    </xdr:to>
    <xdr:graphicFrame macro="">
      <xdr:nvGraphicFramePr>
        <xdr:cNvPr id="222" name="Graphique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6"/>
        </a:graphicData>
      </a:graphic>
    </xdr:graphicFrame>
    <xdr:clientData/>
  </xdr:twoCellAnchor>
  <xdr:twoCellAnchor>
    <xdr:from>
      <xdr:col>4</xdr:col>
      <xdr:colOff>116114</xdr:colOff>
      <xdr:row>520</xdr:row>
      <xdr:rowOff>109764</xdr:rowOff>
    </xdr:from>
    <xdr:to>
      <xdr:col>6</xdr:col>
      <xdr:colOff>837704</xdr:colOff>
      <xdr:row>522</xdr:row>
      <xdr:rowOff>191589</xdr:rowOff>
    </xdr:to>
    <xdr:graphicFrame macro="">
      <xdr:nvGraphicFramePr>
        <xdr:cNvPr id="223" name="Graphique 2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7"/>
        </a:graphicData>
      </a:graphic>
    </xdr:graphicFrame>
    <xdr:clientData/>
  </xdr:twoCellAnchor>
  <xdr:twoCellAnchor>
    <xdr:from>
      <xdr:col>4</xdr:col>
      <xdr:colOff>142534</xdr:colOff>
      <xdr:row>554</xdr:row>
      <xdr:rowOff>339876</xdr:rowOff>
    </xdr:from>
    <xdr:to>
      <xdr:col>6</xdr:col>
      <xdr:colOff>869748</xdr:colOff>
      <xdr:row>556</xdr:row>
      <xdr:rowOff>107376</xdr:rowOff>
    </xdr:to>
    <xdr:graphicFrame macro="">
      <xdr:nvGraphicFramePr>
        <xdr:cNvPr id="224" name="Graphique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8"/>
        </a:graphicData>
      </a:graphic>
    </xdr:graphicFrame>
    <xdr:clientData/>
  </xdr:twoCellAnchor>
  <xdr:twoCellAnchor>
    <xdr:from>
      <xdr:col>4</xdr:col>
      <xdr:colOff>123825</xdr:colOff>
      <xdr:row>553</xdr:row>
      <xdr:rowOff>0</xdr:rowOff>
    </xdr:from>
    <xdr:to>
      <xdr:col>6</xdr:col>
      <xdr:colOff>853125</xdr:colOff>
      <xdr:row>555</xdr:row>
      <xdr:rowOff>81825</xdr:rowOff>
    </xdr:to>
    <xdr:graphicFrame macro="">
      <xdr:nvGraphicFramePr>
        <xdr:cNvPr id="226" name="Graphique 2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9"/>
        </a:graphicData>
      </a:graphic>
    </xdr:graphicFrame>
    <xdr:clientData/>
  </xdr:twoCellAnchor>
  <xdr:twoCellAnchor>
    <xdr:from>
      <xdr:col>4</xdr:col>
      <xdr:colOff>146286</xdr:colOff>
      <xdr:row>554</xdr:row>
      <xdr:rowOff>375374</xdr:rowOff>
    </xdr:from>
    <xdr:to>
      <xdr:col>6</xdr:col>
      <xdr:colOff>872604</xdr:colOff>
      <xdr:row>556</xdr:row>
      <xdr:rowOff>142874</xdr:rowOff>
    </xdr:to>
    <xdr:graphicFrame macro="">
      <xdr:nvGraphicFramePr>
        <xdr:cNvPr id="227" name="Graphique 2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0"/>
        </a:graphicData>
      </a:graphic>
    </xdr:graphicFrame>
    <xdr:clientData/>
  </xdr:twoCellAnchor>
  <xdr:twoCellAnchor>
    <xdr:from>
      <xdr:col>4</xdr:col>
      <xdr:colOff>128587</xdr:colOff>
      <xdr:row>555</xdr:row>
      <xdr:rowOff>350952</xdr:rowOff>
    </xdr:from>
    <xdr:to>
      <xdr:col>6</xdr:col>
      <xdr:colOff>857887</xdr:colOff>
      <xdr:row>557</xdr:row>
      <xdr:rowOff>118452</xdr:rowOff>
    </xdr:to>
    <xdr:graphicFrame macro="">
      <xdr:nvGraphicFramePr>
        <xdr:cNvPr id="228" name="Graphique 2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1"/>
        </a:graphicData>
      </a:graphic>
    </xdr:graphicFrame>
    <xdr:clientData/>
  </xdr:twoCellAnchor>
  <xdr:twoCellAnchor>
    <xdr:from>
      <xdr:col>4</xdr:col>
      <xdr:colOff>161925</xdr:colOff>
      <xdr:row>553</xdr:row>
      <xdr:rowOff>23812</xdr:rowOff>
    </xdr:from>
    <xdr:to>
      <xdr:col>6</xdr:col>
      <xdr:colOff>891225</xdr:colOff>
      <xdr:row>555</xdr:row>
      <xdr:rowOff>105637</xdr:rowOff>
    </xdr:to>
    <xdr:graphicFrame macro="">
      <xdr:nvGraphicFramePr>
        <xdr:cNvPr id="229" name="Graphique 2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2"/>
        </a:graphicData>
      </a:graphic>
    </xdr:graphicFrame>
    <xdr:clientData/>
  </xdr:twoCellAnchor>
  <xdr:twoCellAnchor>
    <xdr:from>
      <xdr:col>4</xdr:col>
      <xdr:colOff>163285</xdr:colOff>
      <xdr:row>553</xdr:row>
      <xdr:rowOff>73932</xdr:rowOff>
    </xdr:from>
    <xdr:to>
      <xdr:col>6</xdr:col>
      <xdr:colOff>884875</xdr:colOff>
      <xdr:row>555</xdr:row>
      <xdr:rowOff>155757</xdr:rowOff>
    </xdr:to>
    <xdr:graphicFrame macro="">
      <xdr:nvGraphicFramePr>
        <xdr:cNvPr id="230" name="Graphique 22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3"/>
        </a:graphicData>
      </a:graphic>
    </xdr:graphicFrame>
    <xdr:clientData/>
  </xdr:twoCellAnchor>
  <xdr:twoCellAnchor>
    <xdr:from>
      <xdr:col>4</xdr:col>
      <xdr:colOff>133350</xdr:colOff>
      <xdr:row>554</xdr:row>
      <xdr:rowOff>347662</xdr:rowOff>
    </xdr:from>
    <xdr:to>
      <xdr:col>6</xdr:col>
      <xdr:colOff>862650</xdr:colOff>
      <xdr:row>556</xdr:row>
      <xdr:rowOff>115162</xdr:rowOff>
    </xdr:to>
    <xdr:graphicFrame macro="">
      <xdr:nvGraphicFramePr>
        <xdr:cNvPr id="231" name="Graphique 2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4"/>
        </a:graphicData>
      </a:graphic>
    </xdr:graphicFrame>
    <xdr:clientData/>
  </xdr:twoCellAnchor>
  <xdr:twoCellAnchor>
    <xdr:from>
      <xdr:col>4</xdr:col>
      <xdr:colOff>136978</xdr:colOff>
      <xdr:row>554</xdr:row>
      <xdr:rowOff>392339</xdr:rowOff>
    </xdr:from>
    <xdr:to>
      <xdr:col>6</xdr:col>
      <xdr:colOff>858568</xdr:colOff>
      <xdr:row>556</xdr:row>
      <xdr:rowOff>159839</xdr:rowOff>
    </xdr:to>
    <xdr:graphicFrame macro="">
      <xdr:nvGraphicFramePr>
        <xdr:cNvPr id="232" name="Graphique 23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5"/>
        </a:graphicData>
      </a:graphic>
    </xdr:graphicFrame>
    <xdr:clientData/>
  </xdr:twoCellAnchor>
  <xdr:twoCellAnchor>
    <xdr:from>
      <xdr:col>4</xdr:col>
      <xdr:colOff>142875</xdr:colOff>
      <xdr:row>555</xdr:row>
      <xdr:rowOff>361950</xdr:rowOff>
    </xdr:from>
    <xdr:to>
      <xdr:col>6</xdr:col>
      <xdr:colOff>872175</xdr:colOff>
      <xdr:row>557</xdr:row>
      <xdr:rowOff>129450</xdr:rowOff>
    </xdr:to>
    <xdr:graphicFrame macro="">
      <xdr:nvGraphicFramePr>
        <xdr:cNvPr id="233" name="Graphique 23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6"/>
        </a:graphicData>
      </a:graphic>
    </xdr:graphicFrame>
    <xdr:clientData/>
  </xdr:twoCellAnchor>
  <xdr:twoCellAnchor>
    <xdr:from>
      <xdr:col>4</xdr:col>
      <xdr:colOff>142875</xdr:colOff>
      <xdr:row>555</xdr:row>
      <xdr:rowOff>408894</xdr:rowOff>
    </xdr:from>
    <xdr:to>
      <xdr:col>6</xdr:col>
      <xdr:colOff>864465</xdr:colOff>
      <xdr:row>557</xdr:row>
      <xdr:rowOff>176394</xdr:rowOff>
    </xdr:to>
    <xdr:graphicFrame macro="">
      <xdr:nvGraphicFramePr>
        <xdr:cNvPr id="234" name="Graphique 23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7"/>
        </a:graphicData>
      </a:graphic>
    </xdr:graphicFrame>
    <xdr:clientData/>
  </xdr:twoCellAnchor>
  <xdr:twoCellAnchor>
    <xdr:from>
      <xdr:col>4</xdr:col>
      <xdr:colOff>76200</xdr:colOff>
      <xdr:row>561</xdr:row>
      <xdr:rowOff>47625</xdr:rowOff>
    </xdr:from>
    <xdr:to>
      <xdr:col>6</xdr:col>
      <xdr:colOff>805500</xdr:colOff>
      <xdr:row>563</xdr:row>
      <xdr:rowOff>129450</xdr:rowOff>
    </xdr:to>
    <xdr:graphicFrame macro="">
      <xdr:nvGraphicFramePr>
        <xdr:cNvPr id="235" name="Graphique 2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8"/>
        </a:graphicData>
      </a:graphic>
    </xdr:graphicFrame>
    <xdr:clientData/>
  </xdr:twoCellAnchor>
  <xdr:twoCellAnchor>
    <xdr:from>
      <xdr:col>4</xdr:col>
      <xdr:colOff>76200</xdr:colOff>
      <xdr:row>561</xdr:row>
      <xdr:rowOff>47625</xdr:rowOff>
    </xdr:from>
    <xdr:to>
      <xdr:col>6</xdr:col>
      <xdr:colOff>805500</xdr:colOff>
      <xdr:row>563</xdr:row>
      <xdr:rowOff>129450</xdr:rowOff>
    </xdr:to>
    <xdr:graphicFrame macro="">
      <xdr:nvGraphicFramePr>
        <xdr:cNvPr id="236" name="Graphique 2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9"/>
        </a:graphicData>
      </a:graphic>
    </xdr:graphicFrame>
    <xdr:clientData/>
  </xdr:twoCellAnchor>
  <xdr:twoCellAnchor>
    <xdr:from>
      <xdr:col>4</xdr:col>
      <xdr:colOff>114300</xdr:colOff>
      <xdr:row>561</xdr:row>
      <xdr:rowOff>52387</xdr:rowOff>
    </xdr:from>
    <xdr:to>
      <xdr:col>6</xdr:col>
      <xdr:colOff>843600</xdr:colOff>
      <xdr:row>563</xdr:row>
      <xdr:rowOff>134212</xdr:rowOff>
    </xdr:to>
    <xdr:graphicFrame macro="">
      <xdr:nvGraphicFramePr>
        <xdr:cNvPr id="237" name="Graphique 2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0"/>
        </a:graphicData>
      </a:graphic>
    </xdr:graphicFrame>
    <xdr:clientData/>
  </xdr:twoCellAnchor>
  <xdr:twoCellAnchor>
    <xdr:from>
      <xdr:col>4</xdr:col>
      <xdr:colOff>116114</xdr:colOff>
      <xdr:row>561</xdr:row>
      <xdr:rowOff>98425</xdr:rowOff>
    </xdr:from>
    <xdr:to>
      <xdr:col>6</xdr:col>
      <xdr:colOff>837704</xdr:colOff>
      <xdr:row>563</xdr:row>
      <xdr:rowOff>180250</xdr:rowOff>
    </xdr:to>
    <xdr:graphicFrame macro="">
      <xdr:nvGraphicFramePr>
        <xdr:cNvPr id="238" name="Graphique 2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1"/>
        </a:graphicData>
      </a:graphic>
    </xdr:graphicFrame>
    <xdr:clientData/>
  </xdr:twoCellAnchor>
  <xdr:twoCellAnchor>
    <xdr:from>
      <xdr:col>4</xdr:col>
      <xdr:colOff>142534</xdr:colOff>
      <xdr:row>595</xdr:row>
      <xdr:rowOff>339876</xdr:rowOff>
    </xdr:from>
    <xdr:to>
      <xdr:col>6</xdr:col>
      <xdr:colOff>869748</xdr:colOff>
      <xdr:row>597</xdr:row>
      <xdr:rowOff>107376</xdr:rowOff>
    </xdr:to>
    <xdr:graphicFrame macro="">
      <xdr:nvGraphicFramePr>
        <xdr:cNvPr id="239" name="Graphique 2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2"/>
        </a:graphicData>
      </a:graphic>
    </xdr:graphicFrame>
    <xdr:clientData/>
  </xdr:twoCellAnchor>
  <xdr:twoCellAnchor>
    <xdr:from>
      <xdr:col>4</xdr:col>
      <xdr:colOff>123825</xdr:colOff>
      <xdr:row>594</xdr:row>
      <xdr:rowOff>0</xdr:rowOff>
    </xdr:from>
    <xdr:to>
      <xdr:col>6</xdr:col>
      <xdr:colOff>853125</xdr:colOff>
      <xdr:row>596</xdr:row>
      <xdr:rowOff>81825</xdr:rowOff>
    </xdr:to>
    <xdr:graphicFrame macro="">
      <xdr:nvGraphicFramePr>
        <xdr:cNvPr id="241" name="Graphique 2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3"/>
        </a:graphicData>
      </a:graphic>
    </xdr:graphicFrame>
    <xdr:clientData/>
  </xdr:twoCellAnchor>
  <xdr:twoCellAnchor>
    <xdr:from>
      <xdr:col>4</xdr:col>
      <xdr:colOff>146286</xdr:colOff>
      <xdr:row>595</xdr:row>
      <xdr:rowOff>375374</xdr:rowOff>
    </xdr:from>
    <xdr:to>
      <xdr:col>6</xdr:col>
      <xdr:colOff>872604</xdr:colOff>
      <xdr:row>597</xdr:row>
      <xdr:rowOff>142874</xdr:rowOff>
    </xdr:to>
    <xdr:graphicFrame macro="">
      <xdr:nvGraphicFramePr>
        <xdr:cNvPr id="242" name="Graphique 24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4"/>
        </a:graphicData>
      </a:graphic>
    </xdr:graphicFrame>
    <xdr:clientData/>
  </xdr:twoCellAnchor>
  <xdr:twoCellAnchor>
    <xdr:from>
      <xdr:col>4</xdr:col>
      <xdr:colOff>128587</xdr:colOff>
      <xdr:row>596</xdr:row>
      <xdr:rowOff>350952</xdr:rowOff>
    </xdr:from>
    <xdr:to>
      <xdr:col>6</xdr:col>
      <xdr:colOff>857887</xdr:colOff>
      <xdr:row>598</xdr:row>
      <xdr:rowOff>118452</xdr:rowOff>
    </xdr:to>
    <xdr:graphicFrame macro="">
      <xdr:nvGraphicFramePr>
        <xdr:cNvPr id="243" name="Graphique 24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5"/>
        </a:graphicData>
      </a:graphic>
    </xdr:graphicFrame>
    <xdr:clientData/>
  </xdr:twoCellAnchor>
  <xdr:twoCellAnchor>
    <xdr:from>
      <xdr:col>4</xdr:col>
      <xdr:colOff>161925</xdr:colOff>
      <xdr:row>594</xdr:row>
      <xdr:rowOff>23812</xdr:rowOff>
    </xdr:from>
    <xdr:to>
      <xdr:col>6</xdr:col>
      <xdr:colOff>891225</xdr:colOff>
      <xdr:row>596</xdr:row>
      <xdr:rowOff>105637</xdr:rowOff>
    </xdr:to>
    <xdr:graphicFrame macro="">
      <xdr:nvGraphicFramePr>
        <xdr:cNvPr id="244" name="Graphique 2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6"/>
        </a:graphicData>
      </a:graphic>
    </xdr:graphicFrame>
    <xdr:clientData/>
  </xdr:twoCellAnchor>
  <xdr:twoCellAnchor>
    <xdr:from>
      <xdr:col>4</xdr:col>
      <xdr:colOff>140606</xdr:colOff>
      <xdr:row>594</xdr:row>
      <xdr:rowOff>73932</xdr:rowOff>
    </xdr:from>
    <xdr:to>
      <xdr:col>6</xdr:col>
      <xdr:colOff>862196</xdr:colOff>
      <xdr:row>596</xdr:row>
      <xdr:rowOff>155757</xdr:rowOff>
    </xdr:to>
    <xdr:graphicFrame macro="">
      <xdr:nvGraphicFramePr>
        <xdr:cNvPr id="245" name="Graphique 24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7"/>
        </a:graphicData>
      </a:graphic>
    </xdr:graphicFrame>
    <xdr:clientData/>
  </xdr:twoCellAnchor>
  <xdr:twoCellAnchor>
    <xdr:from>
      <xdr:col>4</xdr:col>
      <xdr:colOff>133350</xdr:colOff>
      <xdr:row>595</xdr:row>
      <xdr:rowOff>347662</xdr:rowOff>
    </xdr:from>
    <xdr:to>
      <xdr:col>6</xdr:col>
      <xdr:colOff>862650</xdr:colOff>
      <xdr:row>597</xdr:row>
      <xdr:rowOff>115162</xdr:rowOff>
    </xdr:to>
    <xdr:graphicFrame macro="">
      <xdr:nvGraphicFramePr>
        <xdr:cNvPr id="246" name="Graphique 2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8"/>
        </a:graphicData>
      </a:graphic>
    </xdr:graphicFrame>
    <xdr:clientData/>
  </xdr:twoCellAnchor>
  <xdr:twoCellAnchor>
    <xdr:from>
      <xdr:col>4</xdr:col>
      <xdr:colOff>136978</xdr:colOff>
      <xdr:row>595</xdr:row>
      <xdr:rowOff>392339</xdr:rowOff>
    </xdr:from>
    <xdr:to>
      <xdr:col>6</xdr:col>
      <xdr:colOff>858568</xdr:colOff>
      <xdr:row>597</xdr:row>
      <xdr:rowOff>159839</xdr:rowOff>
    </xdr:to>
    <xdr:graphicFrame macro="">
      <xdr:nvGraphicFramePr>
        <xdr:cNvPr id="247" name="Graphique 24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9"/>
        </a:graphicData>
      </a:graphic>
    </xdr:graphicFrame>
    <xdr:clientData/>
  </xdr:twoCellAnchor>
  <xdr:twoCellAnchor>
    <xdr:from>
      <xdr:col>4</xdr:col>
      <xdr:colOff>142875</xdr:colOff>
      <xdr:row>596</xdr:row>
      <xdr:rowOff>361950</xdr:rowOff>
    </xdr:from>
    <xdr:to>
      <xdr:col>6</xdr:col>
      <xdr:colOff>872175</xdr:colOff>
      <xdr:row>598</xdr:row>
      <xdr:rowOff>129450</xdr:rowOff>
    </xdr:to>
    <xdr:graphicFrame macro="">
      <xdr:nvGraphicFramePr>
        <xdr:cNvPr id="248" name="Graphique 24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0"/>
        </a:graphicData>
      </a:graphic>
    </xdr:graphicFrame>
    <xdr:clientData/>
  </xdr:twoCellAnchor>
  <xdr:twoCellAnchor>
    <xdr:from>
      <xdr:col>4</xdr:col>
      <xdr:colOff>142874</xdr:colOff>
      <xdr:row>596</xdr:row>
      <xdr:rowOff>408894</xdr:rowOff>
    </xdr:from>
    <xdr:to>
      <xdr:col>6</xdr:col>
      <xdr:colOff>864464</xdr:colOff>
      <xdr:row>598</xdr:row>
      <xdr:rowOff>176394</xdr:rowOff>
    </xdr:to>
    <xdr:graphicFrame macro="">
      <xdr:nvGraphicFramePr>
        <xdr:cNvPr id="249" name="Graphique 24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1"/>
        </a:graphicData>
      </a:graphic>
    </xdr:graphicFrame>
    <xdr:clientData/>
  </xdr:twoCellAnchor>
  <xdr:twoCellAnchor>
    <xdr:from>
      <xdr:col>4</xdr:col>
      <xdr:colOff>76200</xdr:colOff>
      <xdr:row>602</xdr:row>
      <xdr:rowOff>47625</xdr:rowOff>
    </xdr:from>
    <xdr:to>
      <xdr:col>6</xdr:col>
      <xdr:colOff>805500</xdr:colOff>
      <xdr:row>604</xdr:row>
      <xdr:rowOff>129450</xdr:rowOff>
    </xdr:to>
    <xdr:graphicFrame macro="">
      <xdr:nvGraphicFramePr>
        <xdr:cNvPr id="250" name="Graphique 24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2"/>
        </a:graphicData>
      </a:graphic>
    </xdr:graphicFrame>
    <xdr:clientData/>
  </xdr:twoCellAnchor>
  <xdr:twoCellAnchor>
    <xdr:from>
      <xdr:col>4</xdr:col>
      <xdr:colOff>76200</xdr:colOff>
      <xdr:row>602</xdr:row>
      <xdr:rowOff>47625</xdr:rowOff>
    </xdr:from>
    <xdr:to>
      <xdr:col>6</xdr:col>
      <xdr:colOff>805500</xdr:colOff>
      <xdr:row>604</xdr:row>
      <xdr:rowOff>129450</xdr:rowOff>
    </xdr:to>
    <xdr:graphicFrame macro="">
      <xdr:nvGraphicFramePr>
        <xdr:cNvPr id="251" name="Graphique 2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3"/>
        </a:graphicData>
      </a:graphic>
    </xdr:graphicFrame>
    <xdr:clientData/>
  </xdr:twoCellAnchor>
  <xdr:twoCellAnchor>
    <xdr:from>
      <xdr:col>4</xdr:col>
      <xdr:colOff>114300</xdr:colOff>
      <xdr:row>602</xdr:row>
      <xdr:rowOff>52387</xdr:rowOff>
    </xdr:from>
    <xdr:to>
      <xdr:col>6</xdr:col>
      <xdr:colOff>843600</xdr:colOff>
      <xdr:row>604</xdr:row>
      <xdr:rowOff>134212</xdr:rowOff>
    </xdr:to>
    <xdr:graphicFrame macro="">
      <xdr:nvGraphicFramePr>
        <xdr:cNvPr id="252" name="Graphique 2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4"/>
        </a:graphicData>
      </a:graphic>
    </xdr:graphicFrame>
    <xdr:clientData/>
  </xdr:twoCellAnchor>
  <xdr:twoCellAnchor>
    <xdr:from>
      <xdr:col>4</xdr:col>
      <xdr:colOff>116113</xdr:colOff>
      <xdr:row>602</xdr:row>
      <xdr:rowOff>98425</xdr:rowOff>
    </xdr:from>
    <xdr:to>
      <xdr:col>6</xdr:col>
      <xdr:colOff>837703</xdr:colOff>
      <xdr:row>604</xdr:row>
      <xdr:rowOff>180250</xdr:rowOff>
    </xdr:to>
    <xdr:graphicFrame macro="">
      <xdr:nvGraphicFramePr>
        <xdr:cNvPr id="253" name="Graphique 25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5"/>
        </a:graphicData>
      </a:graphic>
    </xdr:graphicFrame>
    <xdr:clientData/>
  </xdr:twoCellAnchor>
  <xdr:twoCellAnchor>
    <xdr:from>
      <xdr:col>4</xdr:col>
      <xdr:colOff>142534</xdr:colOff>
      <xdr:row>636</xdr:row>
      <xdr:rowOff>339876</xdr:rowOff>
    </xdr:from>
    <xdr:to>
      <xdr:col>6</xdr:col>
      <xdr:colOff>869748</xdr:colOff>
      <xdr:row>638</xdr:row>
      <xdr:rowOff>107376</xdr:rowOff>
    </xdr:to>
    <xdr:graphicFrame macro="">
      <xdr:nvGraphicFramePr>
        <xdr:cNvPr id="254" name="Graphique 2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6"/>
        </a:graphicData>
      </a:graphic>
    </xdr:graphicFrame>
    <xdr:clientData/>
  </xdr:twoCellAnchor>
  <xdr:twoCellAnchor>
    <xdr:from>
      <xdr:col>4</xdr:col>
      <xdr:colOff>123825</xdr:colOff>
      <xdr:row>635</xdr:row>
      <xdr:rowOff>0</xdr:rowOff>
    </xdr:from>
    <xdr:to>
      <xdr:col>6</xdr:col>
      <xdr:colOff>853125</xdr:colOff>
      <xdr:row>637</xdr:row>
      <xdr:rowOff>81825</xdr:rowOff>
    </xdr:to>
    <xdr:graphicFrame macro="">
      <xdr:nvGraphicFramePr>
        <xdr:cNvPr id="256" name="Graphique 25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7"/>
        </a:graphicData>
      </a:graphic>
    </xdr:graphicFrame>
    <xdr:clientData/>
  </xdr:twoCellAnchor>
  <xdr:twoCellAnchor>
    <xdr:from>
      <xdr:col>4</xdr:col>
      <xdr:colOff>146286</xdr:colOff>
      <xdr:row>636</xdr:row>
      <xdr:rowOff>375374</xdr:rowOff>
    </xdr:from>
    <xdr:to>
      <xdr:col>6</xdr:col>
      <xdr:colOff>872604</xdr:colOff>
      <xdr:row>638</xdr:row>
      <xdr:rowOff>142874</xdr:rowOff>
    </xdr:to>
    <xdr:graphicFrame macro="">
      <xdr:nvGraphicFramePr>
        <xdr:cNvPr id="257" name="Graphique 2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8"/>
        </a:graphicData>
      </a:graphic>
    </xdr:graphicFrame>
    <xdr:clientData/>
  </xdr:twoCellAnchor>
  <xdr:twoCellAnchor>
    <xdr:from>
      <xdr:col>4</xdr:col>
      <xdr:colOff>128587</xdr:colOff>
      <xdr:row>637</xdr:row>
      <xdr:rowOff>350952</xdr:rowOff>
    </xdr:from>
    <xdr:to>
      <xdr:col>6</xdr:col>
      <xdr:colOff>857887</xdr:colOff>
      <xdr:row>639</xdr:row>
      <xdr:rowOff>118452</xdr:rowOff>
    </xdr:to>
    <xdr:graphicFrame macro="">
      <xdr:nvGraphicFramePr>
        <xdr:cNvPr id="258" name="Graphique 25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9"/>
        </a:graphicData>
      </a:graphic>
    </xdr:graphicFrame>
    <xdr:clientData/>
  </xdr:twoCellAnchor>
  <xdr:twoCellAnchor>
    <xdr:from>
      <xdr:col>4</xdr:col>
      <xdr:colOff>161925</xdr:colOff>
      <xdr:row>635</xdr:row>
      <xdr:rowOff>23812</xdr:rowOff>
    </xdr:from>
    <xdr:to>
      <xdr:col>6</xdr:col>
      <xdr:colOff>891225</xdr:colOff>
      <xdr:row>637</xdr:row>
      <xdr:rowOff>105637</xdr:rowOff>
    </xdr:to>
    <xdr:graphicFrame macro="">
      <xdr:nvGraphicFramePr>
        <xdr:cNvPr id="259" name="Graphique 25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0"/>
        </a:graphicData>
      </a:graphic>
    </xdr:graphicFrame>
    <xdr:clientData/>
  </xdr:twoCellAnchor>
  <xdr:twoCellAnchor>
    <xdr:from>
      <xdr:col>4</xdr:col>
      <xdr:colOff>140606</xdr:colOff>
      <xdr:row>635</xdr:row>
      <xdr:rowOff>73932</xdr:rowOff>
    </xdr:from>
    <xdr:to>
      <xdr:col>6</xdr:col>
      <xdr:colOff>862196</xdr:colOff>
      <xdr:row>637</xdr:row>
      <xdr:rowOff>155757</xdr:rowOff>
    </xdr:to>
    <xdr:graphicFrame macro="">
      <xdr:nvGraphicFramePr>
        <xdr:cNvPr id="260" name="Graphique 25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1"/>
        </a:graphicData>
      </a:graphic>
    </xdr:graphicFrame>
    <xdr:clientData/>
  </xdr:twoCellAnchor>
  <xdr:twoCellAnchor>
    <xdr:from>
      <xdr:col>4</xdr:col>
      <xdr:colOff>133350</xdr:colOff>
      <xdr:row>636</xdr:row>
      <xdr:rowOff>347662</xdr:rowOff>
    </xdr:from>
    <xdr:to>
      <xdr:col>6</xdr:col>
      <xdr:colOff>862650</xdr:colOff>
      <xdr:row>638</xdr:row>
      <xdr:rowOff>115162</xdr:rowOff>
    </xdr:to>
    <xdr:graphicFrame macro="">
      <xdr:nvGraphicFramePr>
        <xdr:cNvPr id="261" name="Graphique 26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2"/>
        </a:graphicData>
      </a:graphic>
    </xdr:graphicFrame>
    <xdr:clientData/>
  </xdr:twoCellAnchor>
  <xdr:twoCellAnchor>
    <xdr:from>
      <xdr:col>4</xdr:col>
      <xdr:colOff>136976</xdr:colOff>
      <xdr:row>636</xdr:row>
      <xdr:rowOff>392340</xdr:rowOff>
    </xdr:from>
    <xdr:to>
      <xdr:col>6</xdr:col>
      <xdr:colOff>858566</xdr:colOff>
      <xdr:row>638</xdr:row>
      <xdr:rowOff>159840</xdr:rowOff>
    </xdr:to>
    <xdr:graphicFrame macro="">
      <xdr:nvGraphicFramePr>
        <xdr:cNvPr id="262" name="Graphique 26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3"/>
        </a:graphicData>
      </a:graphic>
    </xdr:graphicFrame>
    <xdr:clientData/>
  </xdr:twoCellAnchor>
  <xdr:twoCellAnchor>
    <xdr:from>
      <xdr:col>4</xdr:col>
      <xdr:colOff>142875</xdr:colOff>
      <xdr:row>637</xdr:row>
      <xdr:rowOff>361950</xdr:rowOff>
    </xdr:from>
    <xdr:to>
      <xdr:col>6</xdr:col>
      <xdr:colOff>872175</xdr:colOff>
      <xdr:row>639</xdr:row>
      <xdr:rowOff>129450</xdr:rowOff>
    </xdr:to>
    <xdr:graphicFrame macro="">
      <xdr:nvGraphicFramePr>
        <xdr:cNvPr id="263" name="Graphique 2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4"/>
        </a:graphicData>
      </a:graphic>
    </xdr:graphicFrame>
    <xdr:clientData/>
  </xdr:twoCellAnchor>
  <xdr:twoCellAnchor>
    <xdr:from>
      <xdr:col>4</xdr:col>
      <xdr:colOff>142874</xdr:colOff>
      <xdr:row>637</xdr:row>
      <xdr:rowOff>408894</xdr:rowOff>
    </xdr:from>
    <xdr:to>
      <xdr:col>6</xdr:col>
      <xdr:colOff>864464</xdr:colOff>
      <xdr:row>639</xdr:row>
      <xdr:rowOff>176394</xdr:rowOff>
    </xdr:to>
    <xdr:graphicFrame macro="">
      <xdr:nvGraphicFramePr>
        <xdr:cNvPr id="264" name="Graphique 26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5"/>
        </a:graphicData>
      </a:graphic>
    </xdr:graphicFrame>
    <xdr:clientData/>
  </xdr:twoCellAnchor>
  <xdr:twoCellAnchor>
    <xdr:from>
      <xdr:col>4</xdr:col>
      <xdr:colOff>76200</xdr:colOff>
      <xdr:row>643</xdr:row>
      <xdr:rowOff>47625</xdr:rowOff>
    </xdr:from>
    <xdr:to>
      <xdr:col>6</xdr:col>
      <xdr:colOff>805500</xdr:colOff>
      <xdr:row>645</xdr:row>
      <xdr:rowOff>129450</xdr:rowOff>
    </xdr:to>
    <xdr:graphicFrame macro="">
      <xdr:nvGraphicFramePr>
        <xdr:cNvPr id="265" name="Graphique 26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6"/>
        </a:graphicData>
      </a:graphic>
    </xdr:graphicFrame>
    <xdr:clientData/>
  </xdr:twoCellAnchor>
  <xdr:twoCellAnchor>
    <xdr:from>
      <xdr:col>4</xdr:col>
      <xdr:colOff>76200</xdr:colOff>
      <xdr:row>643</xdr:row>
      <xdr:rowOff>47625</xdr:rowOff>
    </xdr:from>
    <xdr:to>
      <xdr:col>6</xdr:col>
      <xdr:colOff>805500</xdr:colOff>
      <xdr:row>645</xdr:row>
      <xdr:rowOff>129450</xdr:rowOff>
    </xdr:to>
    <xdr:graphicFrame macro="">
      <xdr:nvGraphicFramePr>
        <xdr:cNvPr id="266" name="Graphique 26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7"/>
        </a:graphicData>
      </a:graphic>
    </xdr:graphicFrame>
    <xdr:clientData/>
  </xdr:twoCellAnchor>
  <xdr:twoCellAnchor>
    <xdr:from>
      <xdr:col>4</xdr:col>
      <xdr:colOff>114300</xdr:colOff>
      <xdr:row>643</xdr:row>
      <xdr:rowOff>52387</xdr:rowOff>
    </xdr:from>
    <xdr:to>
      <xdr:col>6</xdr:col>
      <xdr:colOff>843600</xdr:colOff>
      <xdr:row>645</xdr:row>
      <xdr:rowOff>134212</xdr:rowOff>
    </xdr:to>
    <xdr:graphicFrame macro="">
      <xdr:nvGraphicFramePr>
        <xdr:cNvPr id="267" name="Graphique 26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8"/>
        </a:graphicData>
      </a:graphic>
    </xdr:graphicFrame>
    <xdr:clientData/>
  </xdr:twoCellAnchor>
  <xdr:twoCellAnchor>
    <xdr:from>
      <xdr:col>4</xdr:col>
      <xdr:colOff>116113</xdr:colOff>
      <xdr:row>643</xdr:row>
      <xdr:rowOff>98425</xdr:rowOff>
    </xdr:from>
    <xdr:to>
      <xdr:col>6</xdr:col>
      <xdr:colOff>837703</xdr:colOff>
      <xdr:row>645</xdr:row>
      <xdr:rowOff>180250</xdr:rowOff>
    </xdr:to>
    <xdr:graphicFrame macro="">
      <xdr:nvGraphicFramePr>
        <xdr:cNvPr id="268" name="Graphique 26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9"/>
        </a:graphicData>
      </a:graphic>
    </xdr:graphicFrame>
    <xdr:clientData/>
  </xdr:twoCellAnchor>
  <xdr:twoCellAnchor>
    <xdr:from>
      <xdr:col>4</xdr:col>
      <xdr:colOff>142534</xdr:colOff>
      <xdr:row>677</xdr:row>
      <xdr:rowOff>339876</xdr:rowOff>
    </xdr:from>
    <xdr:to>
      <xdr:col>6</xdr:col>
      <xdr:colOff>869748</xdr:colOff>
      <xdr:row>679</xdr:row>
      <xdr:rowOff>107376</xdr:rowOff>
    </xdr:to>
    <xdr:graphicFrame macro="">
      <xdr:nvGraphicFramePr>
        <xdr:cNvPr id="269" name="Graphique 26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0"/>
        </a:graphicData>
      </a:graphic>
    </xdr:graphicFrame>
    <xdr:clientData/>
  </xdr:twoCellAnchor>
  <xdr:twoCellAnchor>
    <xdr:from>
      <xdr:col>4</xdr:col>
      <xdr:colOff>123825</xdr:colOff>
      <xdr:row>676</xdr:row>
      <xdr:rowOff>0</xdr:rowOff>
    </xdr:from>
    <xdr:to>
      <xdr:col>6</xdr:col>
      <xdr:colOff>853125</xdr:colOff>
      <xdr:row>678</xdr:row>
      <xdr:rowOff>81825</xdr:rowOff>
    </xdr:to>
    <xdr:graphicFrame macro="">
      <xdr:nvGraphicFramePr>
        <xdr:cNvPr id="271" name="Graphique 2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1"/>
        </a:graphicData>
      </a:graphic>
    </xdr:graphicFrame>
    <xdr:clientData/>
  </xdr:twoCellAnchor>
  <xdr:twoCellAnchor>
    <xdr:from>
      <xdr:col>4</xdr:col>
      <xdr:colOff>146286</xdr:colOff>
      <xdr:row>677</xdr:row>
      <xdr:rowOff>375374</xdr:rowOff>
    </xdr:from>
    <xdr:to>
      <xdr:col>6</xdr:col>
      <xdr:colOff>872604</xdr:colOff>
      <xdr:row>679</xdr:row>
      <xdr:rowOff>142874</xdr:rowOff>
    </xdr:to>
    <xdr:graphicFrame macro="">
      <xdr:nvGraphicFramePr>
        <xdr:cNvPr id="272" name="Graphique 27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2"/>
        </a:graphicData>
      </a:graphic>
    </xdr:graphicFrame>
    <xdr:clientData/>
  </xdr:twoCellAnchor>
  <xdr:twoCellAnchor>
    <xdr:from>
      <xdr:col>4</xdr:col>
      <xdr:colOff>128587</xdr:colOff>
      <xdr:row>678</xdr:row>
      <xdr:rowOff>350952</xdr:rowOff>
    </xdr:from>
    <xdr:to>
      <xdr:col>6</xdr:col>
      <xdr:colOff>857887</xdr:colOff>
      <xdr:row>680</xdr:row>
      <xdr:rowOff>118452</xdr:rowOff>
    </xdr:to>
    <xdr:graphicFrame macro="">
      <xdr:nvGraphicFramePr>
        <xdr:cNvPr id="273" name="Graphique 27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3"/>
        </a:graphicData>
      </a:graphic>
    </xdr:graphicFrame>
    <xdr:clientData/>
  </xdr:twoCellAnchor>
  <xdr:twoCellAnchor>
    <xdr:from>
      <xdr:col>4</xdr:col>
      <xdr:colOff>161925</xdr:colOff>
      <xdr:row>676</xdr:row>
      <xdr:rowOff>23812</xdr:rowOff>
    </xdr:from>
    <xdr:to>
      <xdr:col>6</xdr:col>
      <xdr:colOff>891225</xdr:colOff>
      <xdr:row>678</xdr:row>
      <xdr:rowOff>105637</xdr:rowOff>
    </xdr:to>
    <xdr:graphicFrame macro="">
      <xdr:nvGraphicFramePr>
        <xdr:cNvPr id="274" name="Graphique 27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4"/>
        </a:graphicData>
      </a:graphic>
    </xdr:graphicFrame>
    <xdr:clientData/>
  </xdr:twoCellAnchor>
  <xdr:twoCellAnchor>
    <xdr:from>
      <xdr:col>4</xdr:col>
      <xdr:colOff>140607</xdr:colOff>
      <xdr:row>676</xdr:row>
      <xdr:rowOff>73932</xdr:rowOff>
    </xdr:from>
    <xdr:to>
      <xdr:col>6</xdr:col>
      <xdr:colOff>862197</xdr:colOff>
      <xdr:row>678</xdr:row>
      <xdr:rowOff>155757</xdr:rowOff>
    </xdr:to>
    <xdr:graphicFrame macro="">
      <xdr:nvGraphicFramePr>
        <xdr:cNvPr id="275" name="Graphique 27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5"/>
        </a:graphicData>
      </a:graphic>
    </xdr:graphicFrame>
    <xdr:clientData/>
  </xdr:twoCellAnchor>
  <xdr:twoCellAnchor>
    <xdr:from>
      <xdr:col>4</xdr:col>
      <xdr:colOff>133350</xdr:colOff>
      <xdr:row>677</xdr:row>
      <xdr:rowOff>347662</xdr:rowOff>
    </xdr:from>
    <xdr:to>
      <xdr:col>6</xdr:col>
      <xdr:colOff>862650</xdr:colOff>
      <xdr:row>679</xdr:row>
      <xdr:rowOff>115162</xdr:rowOff>
    </xdr:to>
    <xdr:graphicFrame macro="">
      <xdr:nvGraphicFramePr>
        <xdr:cNvPr id="276" name="Graphique 27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6"/>
        </a:graphicData>
      </a:graphic>
    </xdr:graphicFrame>
    <xdr:clientData/>
  </xdr:twoCellAnchor>
  <xdr:twoCellAnchor>
    <xdr:from>
      <xdr:col>4</xdr:col>
      <xdr:colOff>136978</xdr:colOff>
      <xdr:row>677</xdr:row>
      <xdr:rowOff>381000</xdr:rowOff>
    </xdr:from>
    <xdr:to>
      <xdr:col>6</xdr:col>
      <xdr:colOff>858568</xdr:colOff>
      <xdr:row>679</xdr:row>
      <xdr:rowOff>148500</xdr:rowOff>
    </xdr:to>
    <xdr:graphicFrame macro="">
      <xdr:nvGraphicFramePr>
        <xdr:cNvPr id="277" name="Graphique 27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7"/>
        </a:graphicData>
      </a:graphic>
    </xdr:graphicFrame>
    <xdr:clientData/>
  </xdr:twoCellAnchor>
  <xdr:twoCellAnchor>
    <xdr:from>
      <xdr:col>4</xdr:col>
      <xdr:colOff>142875</xdr:colOff>
      <xdr:row>678</xdr:row>
      <xdr:rowOff>361950</xdr:rowOff>
    </xdr:from>
    <xdr:to>
      <xdr:col>6</xdr:col>
      <xdr:colOff>872175</xdr:colOff>
      <xdr:row>680</xdr:row>
      <xdr:rowOff>129450</xdr:rowOff>
    </xdr:to>
    <xdr:graphicFrame macro="">
      <xdr:nvGraphicFramePr>
        <xdr:cNvPr id="278" name="Graphique 2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8"/>
        </a:graphicData>
      </a:graphic>
    </xdr:graphicFrame>
    <xdr:clientData/>
  </xdr:twoCellAnchor>
  <xdr:twoCellAnchor>
    <xdr:from>
      <xdr:col>4</xdr:col>
      <xdr:colOff>142875</xdr:colOff>
      <xdr:row>678</xdr:row>
      <xdr:rowOff>408894</xdr:rowOff>
    </xdr:from>
    <xdr:to>
      <xdr:col>6</xdr:col>
      <xdr:colOff>864465</xdr:colOff>
      <xdr:row>680</xdr:row>
      <xdr:rowOff>176394</xdr:rowOff>
    </xdr:to>
    <xdr:graphicFrame macro="">
      <xdr:nvGraphicFramePr>
        <xdr:cNvPr id="279" name="Graphique 2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9"/>
        </a:graphicData>
      </a:graphic>
    </xdr:graphicFrame>
    <xdr:clientData/>
  </xdr:twoCellAnchor>
  <xdr:twoCellAnchor>
    <xdr:from>
      <xdr:col>4</xdr:col>
      <xdr:colOff>76200</xdr:colOff>
      <xdr:row>684</xdr:row>
      <xdr:rowOff>47625</xdr:rowOff>
    </xdr:from>
    <xdr:to>
      <xdr:col>6</xdr:col>
      <xdr:colOff>805500</xdr:colOff>
      <xdr:row>686</xdr:row>
      <xdr:rowOff>129450</xdr:rowOff>
    </xdr:to>
    <xdr:graphicFrame macro="">
      <xdr:nvGraphicFramePr>
        <xdr:cNvPr id="280" name="Graphique 27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0"/>
        </a:graphicData>
      </a:graphic>
    </xdr:graphicFrame>
    <xdr:clientData/>
  </xdr:twoCellAnchor>
  <xdr:twoCellAnchor>
    <xdr:from>
      <xdr:col>4</xdr:col>
      <xdr:colOff>76200</xdr:colOff>
      <xdr:row>684</xdr:row>
      <xdr:rowOff>47625</xdr:rowOff>
    </xdr:from>
    <xdr:to>
      <xdr:col>6</xdr:col>
      <xdr:colOff>805500</xdr:colOff>
      <xdr:row>686</xdr:row>
      <xdr:rowOff>129450</xdr:rowOff>
    </xdr:to>
    <xdr:graphicFrame macro="">
      <xdr:nvGraphicFramePr>
        <xdr:cNvPr id="281" name="Graphique 28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1"/>
        </a:graphicData>
      </a:graphic>
    </xdr:graphicFrame>
    <xdr:clientData/>
  </xdr:twoCellAnchor>
  <xdr:twoCellAnchor>
    <xdr:from>
      <xdr:col>4</xdr:col>
      <xdr:colOff>76200</xdr:colOff>
      <xdr:row>684</xdr:row>
      <xdr:rowOff>47625</xdr:rowOff>
    </xdr:from>
    <xdr:to>
      <xdr:col>6</xdr:col>
      <xdr:colOff>805500</xdr:colOff>
      <xdr:row>686</xdr:row>
      <xdr:rowOff>129450</xdr:rowOff>
    </xdr:to>
    <xdr:graphicFrame macro="">
      <xdr:nvGraphicFramePr>
        <xdr:cNvPr id="282" name="Graphique 28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2"/>
        </a:graphicData>
      </a:graphic>
    </xdr:graphicFrame>
    <xdr:clientData/>
  </xdr:twoCellAnchor>
  <xdr:twoCellAnchor>
    <xdr:from>
      <xdr:col>4</xdr:col>
      <xdr:colOff>114300</xdr:colOff>
      <xdr:row>684</xdr:row>
      <xdr:rowOff>52387</xdr:rowOff>
    </xdr:from>
    <xdr:to>
      <xdr:col>6</xdr:col>
      <xdr:colOff>843600</xdr:colOff>
      <xdr:row>686</xdr:row>
      <xdr:rowOff>134212</xdr:rowOff>
    </xdr:to>
    <xdr:graphicFrame macro="">
      <xdr:nvGraphicFramePr>
        <xdr:cNvPr id="283" name="Graphique 28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3"/>
        </a:graphicData>
      </a:graphic>
    </xdr:graphicFrame>
    <xdr:clientData/>
  </xdr:twoCellAnchor>
  <xdr:twoCellAnchor>
    <xdr:from>
      <xdr:col>4</xdr:col>
      <xdr:colOff>116115</xdr:colOff>
      <xdr:row>684</xdr:row>
      <xdr:rowOff>98425</xdr:rowOff>
    </xdr:from>
    <xdr:to>
      <xdr:col>6</xdr:col>
      <xdr:colOff>837705</xdr:colOff>
      <xdr:row>686</xdr:row>
      <xdr:rowOff>180250</xdr:rowOff>
    </xdr:to>
    <xdr:graphicFrame macro="">
      <xdr:nvGraphicFramePr>
        <xdr:cNvPr id="284" name="Graphique 28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4"/>
        </a:graphicData>
      </a:graphic>
    </xdr:graphicFrame>
    <xdr:clientData/>
  </xdr:twoCellAnchor>
  <xdr:twoCellAnchor>
    <xdr:from>
      <xdr:col>4</xdr:col>
      <xdr:colOff>142534</xdr:colOff>
      <xdr:row>718</xdr:row>
      <xdr:rowOff>339876</xdr:rowOff>
    </xdr:from>
    <xdr:to>
      <xdr:col>6</xdr:col>
      <xdr:colOff>869748</xdr:colOff>
      <xdr:row>720</xdr:row>
      <xdr:rowOff>107376</xdr:rowOff>
    </xdr:to>
    <xdr:graphicFrame macro="">
      <xdr:nvGraphicFramePr>
        <xdr:cNvPr id="286" name="Graphique 28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5"/>
        </a:graphicData>
      </a:graphic>
    </xdr:graphicFrame>
    <xdr:clientData/>
  </xdr:twoCellAnchor>
  <xdr:twoCellAnchor>
    <xdr:from>
      <xdr:col>4</xdr:col>
      <xdr:colOff>123825</xdr:colOff>
      <xdr:row>717</xdr:row>
      <xdr:rowOff>0</xdr:rowOff>
    </xdr:from>
    <xdr:to>
      <xdr:col>6</xdr:col>
      <xdr:colOff>853125</xdr:colOff>
      <xdr:row>719</xdr:row>
      <xdr:rowOff>81825</xdr:rowOff>
    </xdr:to>
    <xdr:graphicFrame macro="">
      <xdr:nvGraphicFramePr>
        <xdr:cNvPr id="287" name="Graphique 28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6"/>
        </a:graphicData>
      </a:graphic>
    </xdr:graphicFrame>
    <xdr:clientData/>
  </xdr:twoCellAnchor>
  <xdr:twoCellAnchor>
    <xdr:from>
      <xdr:col>4</xdr:col>
      <xdr:colOff>146286</xdr:colOff>
      <xdr:row>718</xdr:row>
      <xdr:rowOff>375374</xdr:rowOff>
    </xdr:from>
    <xdr:to>
      <xdr:col>6</xdr:col>
      <xdr:colOff>872604</xdr:colOff>
      <xdr:row>720</xdr:row>
      <xdr:rowOff>142874</xdr:rowOff>
    </xdr:to>
    <xdr:graphicFrame macro="">
      <xdr:nvGraphicFramePr>
        <xdr:cNvPr id="288" name="Graphique 28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7"/>
        </a:graphicData>
      </a:graphic>
    </xdr:graphicFrame>
    <xdr:clientData/>
  </xdr:twoCellAnchor>
  <xdr:twoCellAnchor>
    <xdr:from>
      <xdr:col>4</xdr:col>
      <xdr:colOff>128587</xdr:colOff>
      <xdr:row>719</xdr:row>
      <xdr:rowOff>350952</xdr:rowOff>
    </xdr:from>
    <xdr:to>
      <xdr:col>6</xdr:col>
      <xdr:colOff>857887</xdr:colOff>
      <xdr:row>721</xdr:row>
      <xdr:rowOff>118452</xdr:rowOff>
    </xdr:to>
    <xdr:graphicFrame macro="">
      <xdr:nvGraphicFramePr>
        <xdr:cNvPr id="290" name="Graphique 28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8"/>
        </a:graphicData>
      </a:graphic>
    </xdr:graphicFrame>
    <xdr:clientData/>
  </xdr:twoCellAnchor>
  <xdr:twoCellAnchor>
    <xdr:from>
      <xdr:col>4</xdr:col>
      <xdr:colOff>161925</xdr:colOff>
      <xdr:row>717</xdr:row>
      <xdr:rowOff>23812</xdr:rowOff>
    </xdr:from>
    <xdr:to>
      <xdr:col>6</xdr:col>
      <xdr:colOff>891225</xdr:colOff>
      <xdr:row>719</xdr:row>
      <xdr:rowOff>105637</xdr:rowOff>
    </xdr:to>
    <xdr:graphicFrame macro="">
      <xdr:nvGraphicFramePr>
        <xdr:cNvPr id="291" name="Graphique 2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9"/>
        </a:graphicData>
      </a:graphic>
    </xdr:graphicFrame>
    <xdr:clientData/>
  </xdr:twoCellAnchor>
  <xdr:twoCellAnchor>
    <xdr:from>
      <xdr:col>4</xdr:col>
      <xdr:colOff>140607</xdr:colOff>
      <xdr:row>717</xdr:row>
      <xdr:rowOff>73932</xdr:rowOff>
    </xdr:from>
    <xdr:to>
      <xdr:col>6</xdr:col>
      <xdr:colOff>862197</xdr:colOff>
      <xdr:row>719</xdr:row>
      <xdr:rowOff>155757</xdr:rowOff>
    </xdr:to>
    <xdr:graphicFrame macro="">
      <xdr:nvGraphicFramePr>
        <xdr:cNvPr id="292" name="Graphique 29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0"/>
        </a:graphicData>
      </a:graphic>
    </xdr:graphicFrame>
    <xdr:clientData/>
  </xdr:twoCellAnchor>
  <xdr:twoCellAnchor>
    <xdr:from>
      <xdr:col>4</xdr:col>
      <xdr:colOff>133350</xdr:colOff>
      <xdr:row>718</xdr:row>
      <xdr:rowOff>347662</xdr:rowOff>
    </xdr:from>
    <xdr:to>
      <xdr:col>6</xdr:col>
      <xdr:colOff>862650</xdr:colOff>
      <xdr:row>720</xdr:row>
      <xdr:rowOff>115162</xdr:rowOff>
    </xdr:to>
    <xdr:graphicFrame macro="">
      <xdr:nvGraphicFramePr>
        <xdr:cNvPr id="293" name="Graphique 29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1"/>
        </a:graphicData>
      </a:graphic>
    </xdr:graphicFrame>
    <xdr:clientData/>
  </xdr:twoCellAnchor>
  <xdr:twoCellAnchor>
    <xdr:from>
      <xdr:col>4</xdr:col>
      <xdr:colOff>136978</xdr:colOff>
      <xdr:row>718</xdr:row>
      <xdr:rowOff>403679</xdr:rowOff>
    </xdr:from>
    <xdr:to>
      <xdr:col>6</xdr:col>
      <xdr:colOff>858568</xdr:colOff>
      <xdr:row>720</xdr:row>
      <xdr:rowOff>171179</xdr:rowOff>
    </xdr:to>
    <xdr:graphicFrame macro="">
      <xdr:nvGraphicFramePr>
        <xdr:cNvPr id="294" name="Graphique 29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2"/>
        </a:graphicData>
      </a:graphic>
    </xdr:graphicFrame>
    <xdr:clientData/>
  </xdr:twoCellAnchor>
  <xdr:twoCellAnchor>
    <xdr:from>
      <xdr:col>4</xdr:col>
      <xdr:colOff>142875</xdr:colOff>
      <xdr:row>719</xdr:row>
      <xdr:rowOff>361950</xdr:rowOff>
    </xdr:from>
    <xdr:to>
      <xdr:col>6</xdr:col>
      <xdr:colOff>872175</xdr:colOff>
      <xdr:row>721</xdr:row>
      <xdr:rowOff>129450</xdr:rowOff>
    </xdr:to>
    <xdr:graphicFrame macro="">
      <xdr:nvGraphicFramePr>
        <xdr:cNvPr id="295" name="Graphique 29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3"/>
        </a:graphicData>
      </a:graphic>
    </xdr:graphicFrame>
    <xdr:clientData/>
  </xdr:twoCellAnchor>
  <xdr:twoCellAnchor>
    <xdr:from>
      <xdr:col>4</xdr:col>
      <xdr:colOff>142875</xdr:colOff>
      <xdr:row>719</xdr:row>
      <xdr:rowOff>408894</xdr:rowOff>
    </xdr:from>
    <xdr:to>
      <xdr:col>6</xdr:col>
      <xdr:colOff>864465</xdr:colOff>
      <xdr:row>721</xdr:row>
      <xdr:rowOff>176394</xdr:rowOff>
    </xdr:to>
    <xdr:graphicFrame macro="">
      <xdr:nvGraphicFramePr>
        <xdr:cNvPr id="296" name="Graphique 29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4"/>
        </a:graphicData>
      </a:graphic>
    </xdr:graphicFrame>
    <xdr:clientData/>
  </xdr:twoCellAnchor>
  <xdr:twoCellAnchor>
    <xdr:from>
      <xdr:col>4</xdr:col>
      <xdr:colOff>76200</xdr:colOff>
      <xdr:row>725</xdr:row>
      <xdr:rowOff>47625</xdr:rowOff>
    </xdr:from>
    <xdr:to>
      <xdr:col>6</xdr:col>
      <xdr:colOff>805500</xdr:colOff>
      <xdr:row>727</xdr:row>
      <xdr:rowOff>129450</xdr:rowOff>
    </xdr:to>
    <xdr:graphicFrame macro="">
      <xdr:nvGraphicFramePr>
        <xdr:cNvPr id="297" name="Graphique 29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5"/>
        </a:graphicData>
      </a:graphic>
    </xdr:graphicFrame>
    <xdr:clientData/>
  </xdr:twoCellAnchor>
  <xdr:twoCellAnchor>
    <xdr:from>
      <xdr:col>4</xdr:col>
      <xdr:colOff>76200</xdr:colOff>
      <xdr:row>725</xdr:row>
      <xdr:rowOff>47625</xdr:rowOff>
    </xdr:from>
    <xdr:to>
      <xdr:col>6</xdr:col>
      <xdr:colOff>805500</xdr:colOff>
      <xdr:row>727</xdr:row>
      <xdr:rowOff>129450</xdr:rowOff>
    </xdr:to>
    <xdr:graphicFrame macro="">
      <xdr:nvGraphicFramePr>
        <xdr:cNvPr id="298" name="Graphique 29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6"/>
        </a:graphicData>
      </a:graphic>
    </xdr:graphicFrame>
    <xdr:clientData/>
  </xdr:twoCellAnchor>
  <xdr:twoCellAnchor>
    <xdr:from>
      <xdr:col>4</xdr:col>
      <xdr:colOff>76200</xdr:colOff>
      <xdr:row>725</xdr:row>
      <xdr:rowOff>47625</xdr:rowOff>
    </xdr:from>
    <xdr:to>
      <xdr:col>6</xdr:col>
      <xdr:colOff>805500</xdr:colOff>
      <xdr:row>727</xdr:row>
      <xdr:rowOff>129450</xdr:rowOff>
    </xdr:to>
    <xdr:graphicFrame macro="">
      <xdr:nvGraphicFramePr>
        <xdr:cNvPr id="299" name="Graphique 29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7"/>
        </a:graphicData>
      </a:graphic>
    </xdr:graphicFrame>
    <xdr:clientData/>
  </xdr:twoCellAnchor>
  <xdr:twoCellAnchor>
    <xdr:from>
      <xdr:col>4</xdr:col>
      <xdr:colOff>114300</xdr:colOff>
      <xdr:row>725</xdr:row>
      <xdr:rowOff>52387</xdr:rowOff>
    </xdr:from>
    <xdr:to>
      <xdr:col>6</xdr:col>
      <xdr:colOff>843600</xdr:colOff>
      <xdr:row>727</xdr:row>
      <xdr:rowOff>134212</xdr:rowOff>
    </xdr:to>
    <xdr:graphicFrame macro="">
      <xdr:nvGraphicFramePr>
        <xdr:cNvPr id="301" name="Graphique 30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8"/>
        </a:graphicData>
      </a:graphic>
    </xdr:graphicFrame>
    <xdr:clientData/>
  </xdr:twoCellAnchor>
  <xdr:twoCellAnchor>
    <xdr:from>
      <xdr:col>4</xdr:col>
      <xdr:colOff>116114</xdr:colOff>
      <xdr:row>725</xdr:row>
      <xdr:rowOff>98425</xdr:rowOff>
    </xdr:from>
    <xdr:to>
      <xdr:col>6</xdr:col>
      <xdr:colOff>837704</xdr:colOff>
      <xdr:row>727</xdr:row>
      <xdr:rowOff>180250</xdr:rowOff>
    </xdr:to>
    <xdr:graphicFrame macro="">
      <xdr:nvGraphicFramePr>
        <xdr:cNvPr id="302" name="Graphique 30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9"/>
        </a:graphicData>
      </a:graphic>
    </xdr:graphicFrame>
    <xdr:clientData/>
  </xdr:twoCellAnchor>
  <xdr:twoCellAnchor>
    <xdr:from>
      <xdr:col>4</xdr:col>
      <xdr:colOff>142534</xdr:colOff>
      <xdr:row>759</xdr:row>
      <xdr:rowOff>339876</xdr:rowOff>
    </xdr:from>
    <xdr:to>
      <xdr:col>6</xdr:col>
      <xdr:colOff>869748</xdr:colOff>
      <xdr:row>761</xdr:row>
      <xdr:rowOff>107376</xdr:rowOff>
    </xdr:to>
    <xdr:graphicFrame macro="">
      <xdr:nvGraphicFramePr>
        <xdr:cNvPr id="303" name="Graphique 30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0"/>
        </a:graphicData>
      </a:graphic>
    </xdr:graphicFrame>
    <xdr:clientData/>
  </xdr:twoCellAnchor>
  <xdr:twoCellAnchor>
    <xdr:from>
      <xdr:col>4</xdr:col>
      <xdr:colOff>123825</xdr:colOff>
      <xdr:row>758</xdr:row>
      <xdr:rowOff>0</xdr:rowOff>
    </xdr:from>
    <xdr:to>
      <xdr:col>6</xdr:col>
      <xdr:colOff>853125</xdr:colOff>
      <xdr:row>760</xdr:row>
      <xdr:rowOff>81825</xdr:rowOff>
    </xdr:to>
    <xdr:graphicFrame macro="">
      <xdr:nvGraphicFramePr>
        <xdr:cNvPr id="304" name="Graphique 30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1"/>
        </a:graphicData>
      </a:graphic>
    </xdr:graphicFrame>
    <xdr:clientData/>
  </xdr:twoCellAnchor>
  <xdr:twoCellAnchor>
    <xdr:from>
      <xdr:col>4</xdr:col>
      <xdr:colOff>146286</xdr:colOff>
      <xdr:row>759</xdr:row>
      <xdr:rowOff>375374</xdr:rowOff>
    </xdr:from>
    <xdr:to>
      <xdr:col>6</xdr:col>
      <xdr:colOff>872604</xdr:colOff>
      <xdr:row>761</xdr:row>
      <xdr:rowOff>142874</xdr:rowOff>
    </xdr:to>
    <xdr:graphicFrame macro="">
      <xdr:nvGraphicFramePr>
        <xdr:cNvPr id="305" name="Graphique 30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2"/>
        </a:graphicData>
      </a:graphic>
    </xdr:graphicFrame>
    <xdr:clientData/>
  </xdr:twoCellAnchor>
  <xdr:twoCellAnchor>
    <xdr:from>
      <xdr:col>4</xdr:col>
      <xdr:colOff>128587</xdr:colOff>
      <xdr:row>760</xdr:row>
      <xdr:rowOff>350952</xdr:rowOff>
    </xdr:from>
    <xdr:to>
      <xdr:col>6</xdr:col>
      <xdr:colOff>857887</xdr:colOff>
      <xdr:row>762</xdr:row>
      <xdr:rowOff>118452</xdr:rowOff>
    </xdr:to>
    <xdr:graphicFrame macro="">
      <xdr:nvGraphicFramePr>
        <xdr:cNvPr id="306" name="Graphique 30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3"/>
        </a:graphicData>
      </a:graphic>
    </xdr:graphicFrame>
    <xdr:clientData/>
  </xdr:twoCellAnchor>
  <xdr:twoCellAnchor>
    <xdr:from>
      <xdr:col>4</xdr:col>
      <xdr:colOff>161925</xdr:colOff>
      <xdr:row>758</xdr:row>
      <xdr:rowOff>23812</xdr:rowOff>
    </xdr:from>
    <xdr:to>
      <xdr:col>6</xdr:col>
      <xdr:colOff>891225</xdr:colOff>
      <xdr:row>760</xdr:row>
      <xdr:rowOff>105637</xdr:rowOff>
    </xdr:to>
    <xdr:graphicFrame macro="">
      <xdr:nvGraphicFramePr>
        <xdr:cNvPr id="307" name="Graphique 30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4"/>
        </a:graphicData>
      </a:graphic>
    </xdr:graphicFrame>
    <xdr:clientData/>
  </xdr:twoCellAnchor>
  <xdr:twoCellAnchor>
    <xdr:from>
      <xdr:col>4</xdr:col>
      <xdr:colOff>140606</xdr:colOff>
      <xdr:row>758</xdr:row>
      <xdr:rowOff>73932</xdr:rowOff>
    </xdr:from>
    <xdr:to>
      <xdr:col>6</xdr:col>
      <xdr:colOff>862196</xdr:colOff>
      <xdr:row>760</xdr:row>
      <xdr:rowOff>155757</xdr:rowOff>
    </xdr:to>
    <xdr:graphicFrame macro="">
      <xdr:nvGraphicFramePr>
        <xdr:cNvPr id="308" name="Graphique 30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5"/>
        </a:graphicData>
      </a:graphic>
    </xdr:graphicFrame>
    <xdr:clientData/>
  </xdr:twoCellAnchor>
  <xdr:twoCellAnchor>
    <xdr:from>
      <xdr:col>4</xdr:col>
      <xdr:colOff>133350</xdr:colOff>
      <xdr:row>759</xdr:row>
      <xdr:rowOff>347662</xdr:rowOff>
    </xdr:from>
    <xdr:to>
      <xdr:col>6</xdr:col>
      <xdr:colOff>862650</xdr:colOff>
      <xdr:row>761</xdr:row>
      <xdr:rowOff>115162</xdr:rowOff>
    </xdr:to>
    <xdr:graphicFrame macro="">
      <xdr:nvGraphicFramePr>
        <xdr:cNvPr id="309" name="Graphique 30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6"/>
        </a:graphicData>
      </a:graphic>
    </xdr:graphicFrame>
    <xdr:clientData/>
  </xdr:twoCellAnchor>
  <xdr:twoCellAnchor>
    <xdr:from>
      <xdr:col>4</xdr:col>
      <xdr:colOff>136977</xdr:colOff>
      <xdr:row>759</xdr:row>
      <xdr:rowOff>403678</xdr:rowOff>
    </xdr:from>
    <xdr:to>
      <xdr:col>6</xdr:col>
      <xdr:colOff>858567</xdr:colOff>
      <xdr:row>761</xdr:row>
      <xdr:rowOff>171178</xdr:rowOff>
    </xdr:to>
    <xdr:graphicFrame macro="">
      <xdr:nvGraphicFramePr>
        <xdr:cNvPr id="310" name="Graphique 30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7"/>
        </a:graphicData>
      </a:graphic>
    </xdr:graphicFrame>
    <xdr:clientData/>
  </xdr:twoCellAnchor>
  <xdr:twoCellAnchor>
    <xdr:from>
      <xdr:col>4</xdr:col>
      <xdr:colOff>142875</xdr:colOff>
      <xdr:row>760</xdr:row>
      <xdr:rowOff>361950</xdr:rowOff>
    </xdr:from>
    <xdr:to>
      <xdr:col>6</xdr:col>
      <xdr:colOff>872175</xdr:colOff>
      <xdr:row>762</xdr:row>
      <xdr:rowOff>129450</xdr:rowOff>
    </xdr:to>
    <xdr:graphicFrame macro="">
      <xdr:nvGraphicFramePr>
        <xdr:cNvPr id="311" name="Graphique 3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8"/>
        </a:graphicData>
      </a:graphic>
    </xdr:graphicFrame>
    <xdr:clientData/>
  </xdr:twoCellAnchor>
  <xdr:twoCellAnchor>
    <xdr:from>
      <xdr:col>4</xdr:col>
      <xdr:colOff>142873</xdr:colOff>
      <xdr:row>760</xdr:row>
      <xdr:rowOff>408894</xdr:rowOff>
    </xdr:from>
    <xdr:to>
      <xdr:col>6</xdr:col>
      <xdr:colOff>864463</xdr:colOff>
      <xdr:row>762</xdr:row>
      <xdr:rowOff>176394</xdr:rowOff>
    </xdr:to>
    <xdr:graphicFrame macro="">
      <xdr:nvGraphicFramePr>
        <xdr:cNvPr id="312" name="Graphique 3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9"/>
        </a:graphicData>
      </a:graphic>
    </xdr:graphicFrame>
    <xdr:clientData/>
  </xdr:twoCellAnchor>
  <xdr:twoCellAnchor>
    <xdr:from>
      <xdr:col>4</xdr:col>
      <xdr:colOff>76200</xdr:colOff>
      <xdr:row>766</xdr:row>
      <xdr:rowOff>47625</xdr:rowOff>
    </xdr:from>
    <xdr:to>
      <xdr:col>6</xdr:col>
      <xdr:colOff>805500</xdr:colOff>
      <xdr:row>768</xdr:row>
      <xdr:rowOff>129450</xdr:rowOff>
    </xdr:to>
    <xdr:graphicFrame macro="">
      <xdr:nvGraphicFramePr>
        <xdr:cNvPr id="313" name="Graphique 3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0"/>
        </a:graphicData>
      </a:graphic>
    </xdr:graphicFrame>
    <xdr:clientData/>
  </xdr:twoCellAnchor>
  <xdr:twoCellAnchor>
    <xdr:from>
      <xdr:col>4</xdr:col>
      <xdr:colOff>76200</xdr:colOff>
      <xdr:row>766</xdr:row>
      <xdr:rowOff>47625</xdr:rowOff>
    </xdr:from>
    <xdr:to>
      <xdr:col>6</xdr:col>
      <xdr:colOff>805500</xdr:colOff>
      <xdr:row>768</xdr:row>
      <xdr:rowOff>129450</xdr:rowOff>
    </xdr:to>
    <xdr:graphicFrame macro="">
      <xdr:nvGraphicFramePr>
        <xdr:cNvPr id="314" name="Graphique 3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1"/>
        </a:graphicData>
      </a:graphic>
    </xdr:graphicFrame>
    <xdr:clientData/>
  </xdr:twoCellAnchor>
  <xdr:twoCellAnchor>
    <xdr:from>
      <xdr:col>4</xdr:col>
      <xdr:colOff>76200</xdr:colOff>
      <xdr:row>766</xdr:row>
      <xdr:rowOff>47625</xdr:rowOff>
    </xdr:from>
    <xdr:to>
      <xdr:col>6</xdr:col>
      <xdr:colOff>805500</xdr:colOff>
      <xdr:row>768</xdr:row>
      <xdr:rowOff>129450</xdr:rowOff>
    </xdr:to>
    <xdr:graphicFrame macro="">
      <xdr:nvGraphicFramePr>
        <xdr:cNvPr id="316" name="Graphique 3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2"/>
        </a:graphicData>
      </a:graphic>
    </xdr:graphicFrame>
    <xdr:clientData/>
  </xdr:twoCellAnchor>
  <xdr:twoCellAnchor>
    <xdr:from>
      <xdr:col>4</xdr:col>
      <xdr:colOff>114300</xdr:colOff>
      <xdr:row>766</xdr:row>
      <xdr:rowOff>52387</xdr:rowOff>
    </xdr:from>
    <xdr:to>
      <xdr:col>6</xdr:col>
      <xdr:colOff>843600</xdr:colOff>
      <xdr:row>768</xdr:row>
      <xdr:rowOff>134212</xdr:rowOff>
    </xdr:to>
    <xdr:graphicFrame macro="">
      <xdr:nvGraphicFramePr>
        <xdr:cNvPr id="317" name="Graphique 3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3"/>
        </a:graphicData>
      </a:graphic>
    </xdr:graphicFrame>
    <xdr:clientData/>
  </xdr:twoCellAnchor>
  <xdr:twoCellAnchor>
    <xdr:from>
      <xdr:col>4</xdr:col>
      <xdr:colOff>116113</xdr:colOff>
      <xdr:row>766</xdr:row>
      <xdr:rowOff>98425</xdr:rowOff>
    </xdr:from>
    <xdr:to>
      <xdr:col>6</xdr:col>
      <xdr:colOff>837703</xdr:colOff>
      <xdr:row>768</xdr:row>
      <xdr:rowOff>180250</xdr:rowOff>
    </xdr:to>
    <xdr:graphicFrame macro="">
      <xdr:nvGraphicFramePr>
        <xdr:cNvPr id="318" name="Graphique 3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4"/>
        </a:graphicData>
      </a:graphic>
    </xdr:graphicFrame>
    <xdr:clientData/>
  </xdr:twoCellAnchor>
  <xdr:twoCellAnchor>
    <xdr:from>
      <xdr:col>4</xdr:col>
      <xdr:colOff>142534</xdr:colOff>
      <xdr:row>800</xdr:row>
      <xdr:rowOff>339876</xdr:rowOff>
    </xdr:from>
    <xdr:to>
      <xdr:col>6</xdr:col>
      <xdr:colOff>869748</xdr:colOff>
      <xdr:row>802</xdr:row>
      <xdr:rowOff>107376</xdr:rowOff>
    </xdr:to>
    <xdr:graphicFrame macro="">
      <xdr:nvGraphicFramePr>
        <xdr:cNvPr id="319" name="Graphique 3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5"/>
        </a:graphicData>
      </a:graphic>
    </xdr:graphicFrame>
    <xdr:clientData/>
  </xdr:twoCellAnchor>
  <xdr:twoCellAnchor>
    <xdr:from>
      <xdr:col>4</xdr:col>
      <xdr:colOff>123825</xdr:colOff>
      <xdr:row>799</xdr:row>
      <xdr:rowOff>0</xdr:rowOff>
    </xdr:from>
    <xdr:to>
      <xdr:col>6</xdr:col>
      <xdr:colOff>853125</xdr:colOff>
      <xdr:row>801</xdr:row>
      <xdr:rowOff>81825</xdr:rowOff>
    </xdr:to>
    <xdr:graphicFrame macro="">
      <xdr:nvGraphicFramePr>
        <xdr:cNvPr id="320" name="Graphique 3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6"/>
        </a:graphicData>
      </a:graphic>
    </xdr:graphicFrame>
    <xdr:clientData/>
  </xdr:twoCellAnchor>
  <xdr:twoCellAnchor>
    <xdr:from>
      <xdr:col>4</xdr:col>
      <xdr:colOff>146286</xdr:colOff>
      <xdr:row>800</xdr:row>
      <xdr:rowOff>375374</xdr:rowOff>
    </xdr:from>
    <xdr:to>
      <xdr:col>6</xdr:col>
      <xdr:colOff>872604</xdr:colOff>
      <xdr:row>802</xdr:row>
      <xdr:rowOff>142874</xdr:rowOff>
    </xdr:to>
    <xdr:graphicFrame macro="">
      <xdr:nvGraphicFramePr>
        <xdr:cNvPr id="321" name="Graphique 3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7"/>
        </a:graphicData>
      </a:graphic>
    </xdr:graphicFrame>
    <xdr:clientData/>
  </xdr:twoCellAnchor>
  <xdr:twoCellAnchor>
    <xdr:from>
      <xdr:col>4</xdr:col>
      <xdr:colOff>128587</xdr:colOff>
      <xdr:row>801</xdr:row>
      <xdr:rowOff>350952</xdr:rowOff>
    </xdr:from>
    <xdr:to>
      <xdr:col>6</xdr:col>
      <xdr:colOff>857887</xdr:colOff>
      <xdr:row>803</xdr:row>
      <xdr:rowOff>118452</xdr:rowOff>
    </xdr:to>
    <xdr:graphicFrame macro="">
      <xdr:nvGraphicFramePr>
        <xdr:cNvPr id="322" name="Graphique 3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8"/>
        </a:graphicData>
      </a:graphic>
    </xdr:graphicFrame>
    <xdr:clientData/>
  </xdr:twoCellAnchor>
  <xdr:twoCellAnchor>
    <xdr:from>
      <xdr:col>4</xdr:col>
      <xdr:colOff>161925</xdr:colOff>
      <xdr:row>799</xdr:row>
      <xdr:rowOff>23812</xdr:rowOff>
    </xdr:from>
    <xdr:to>
      <xdr:col>6</xdr:col>
      <xdr:colOff>891225</xdr:colOff>
      <xdr:row>801</xdr:row>
      <xdr:rowOff>105637</xdr:rowOff>
    </xdr:to>
    <xdr:graphicFrame macro="">
      <xdr:nvGraphicFramePr>
        <xdr:cNvPr id="323" name="Graphique 3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9"/>
        </a:graphicData>
      </a:graphic>
    </xdr:graphicFrame>
    <xdr:clientData/>
  </xdr:twoCellAnchor>
  <xdr:twoCellAnchor>
    <xdr:from>
      <xdr:col>4</xdr:col>
      <xdr:colOff>140607</xdr:colOff>
      <xdr:row>799</xdr:row>
      <xdr:rowOff>73932</xdr:rowOff>
    </xdr:from>
    <xdr:to>
      <xdr:col>6</xdr:col>
      <xdr:colOff>862197</xdr:colOff>
      <xdr:row>801</xdr:row>
      <xdr:rowOff>155757</xdr:rowOff>
    </xdr:to>
    <xdr:graphicFrame macro="">
      <xdr:nvGraphicFramePr>
        <xdr:cNvPr id="324" name="Graphique 3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0"/>
        </a:graphicData>
      </a:graphic>
    </xdr:graphicFrame>
    <xdr:clientData/>
  </xdr:twoCellAnchor>
  <xdr:twoCellAnchor>
    <xdr:from>
      <xdr:col>4</xdr:col>
      <xdr:colOff>133350</xdr:colOff>
      <xdr:row>800</xdr:row>
      <xdr:rowOff>347662</xdr:rowOff>
    </xdr:from>
    <xdr:to>
      <xdr:col>6</xdr:col>
      <xdr:colOff>862650</xdr:colOff>
      <xdr:row>802</xdr:row>
      <xdr:rowOff>115162</xdr:rowOff>
    </xdr:to>
    <xdr:graphicFrame macro="">
      <xdr:nvGraphicFramePr>
        <xdr:cNvPr id="325" name="Graphique 3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1"/>
        </a:graphicData>
      </a:graphic>
    </xdr:graphicFrame>
    <xdr:clientData/>
  </xdr:twoCellAnchor>
  <xdr:twoCellAnchor>
    <xdr:from>
      <xdr:col>4</xdr:col>
      <xdr:colOff>136979</xdr:colOff>
      <xdr:row>800</xdr:row>
      <xdr:rowOff>403679</xdr:rowOff>
    </xdr:from>
    <xdr:to>
      <xdr:col>6</xdr:col>
      <xdr:colOff>858569</xdr:colOff>
      <xdr:row>802</xdr:row>
      <xdr:rowOff>171179</xdr:rowOff>
    </xdr:to>
    <xdr:graphicFrame macro="">
      <xdr:nvGraphicFramePr>
        <xdr:cNvPr id="326" name="Graphique 3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2"/>
        </a:graphicData>
      </a:graphic>
    </xdr:graphicFrame>
    <xdr:clientData/>
  </xdr:twoCellAnchor>
  <xdr:twoCellAnchor>
    <xdr:from>
      <xdr:col>4</xdr:col>
      <xdr:colOff>142875</xdr:colOff>
      <xdr:row>801</xdr:row>
      <xdr:rowOff>361950</xdr:rowOff>
    </xdr:from>
    <xdr:to>
      <xdr:col>6</xdr:col>
      <xdr:colOff>872175</xdr:colOff>
      <xdr:row>803</xdr:row>
      <xdr:rowOff>129450</xdr:rowOff>
    </xdr:to>
    <xdr:graphicFrame macro="">
      <xdr:nvGraphicFramePr>
        <xdr:cNvPr id="327" name="Graphique 3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3"/>
        </a:graphicData>
      </a:graphic>
    </xdr:graphicFrame>
    <xdr:clientData/>
  </xdr:twoCellAnchor>
  <xdr:twoCellAnchor>
    <xdr:from>
      <xdr:col>4</xdr:col>
      <xdr:colOff>142875</xdr:colOff>
      <xdr:row>801</xdr:row>
      <xdr:rowOff>408894</xdr:rowOff>
    </xdr:from>
    <xdr:to>
      <xdr:col>6</xdr:col>
      <xdr:colOff>864465</xdr:colOff>
      <xdr:row>803</xdr:row>
      <xdr:rowOff>176394</xdr:rowOff>
    </xdr:to>
    <xdr:graphicFrame macro="">
      <xdr:nvGraphicFramePr>
        <xdr:cNvPr id="328" name="Graphique 3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4"/>
        </a:graphicData>
      </a:graphic>
    </xdr:graphicFrame>
    <xdr:clientData/>
  </xdr:twoCellAnchor>
  <xdr:twoCellAnchor>
    <xdr:from>
      <xdr:col>4</xdr:col>
      <xdr:colOff>76200</xdr:colOff>
      <xdr:row>807</xdr:row>
      <xdr:rowOff>47625</xdr:rowOff>
    </xdr:from>
    <xdr:to>
      <xdr:col>6</xdr:col>
      <xdr:colOff>805500</xdr:colOff>
      <xdr:row>809</xdr:row>
      <xdr:rowOff>129450</xdr:rowOff>
    </xdr:to>
    <xdr:graphicFrame macro="">
      <xdr:nvGraphicFramePr>
        <xdr:cNvPr id="329" name="Graphique 3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5"/>
        </a:graphicData>
      </a:graphic>
    </xdr:graphicFrame>
    <xdr:clientData/>
  </xdr:twoCellAnchor>
  <xdr:twoCellAnchor>
    <xdr:from>
      <xdr:col>4</xdr:col>
      <xdr:colOff>76200</xdr:colOff>
      <xdr:row>807</xdr:row>
      <xdr:rowOff>47625</xdr:rowOff>
    </xdr:from>
    <xdr:to>
      <xdr:col>6</xdr:col>
      <xdr:colOff>805500</xdr:colOff>
      <xdr:row>809</xdr:row>
      <xdr:rowOff>129450</xdr:rowOff>
    </xdr:to>
    <xdr:graphicFrame macro="">
      <xdr:nvGraphicFramePr>
        <xdr:cNvPr id="331" name="Graphique 3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6"/>
        </a:graphicData>
      </a:graphic>
    </xdr:graphicFrame>
    <xdr:clientData/>
  </xdr:twoCellAnchor>
  <xdr:twoCellAnchor>
    <xdr:from>
      <xdr:col>4</xdr:col>
      <xdr:colOff>76200</xdr:colOff>
      <xdr:row>807</xdr:row>
      <xdr:rowOff>47625</xdr:rowOff>
    </xdr:from>
    <xdr:to>
      <xdr:col>6</xdr:col>
      <xdr:colOff>805500</xdr:colOff>
      <xdr:row>809</xdr:row>
      <xdr:rowOff>129450</xdr:rowOff>
    </xdr:to>
    <xdr:graphicFrame macro="">
      <xdr:nvGraphicFramePr>
        <xdr:cNvPr id="332" name="Graphique 33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7"/>
        </a:graphicData>
      </a:graphic>
    </xdr:graphicFrame>
    <xdr:clientData/>
  </xdr:twoCellAnchor>
  <xdr:twoCellAnchor>
    <xdr:from>
      <xdr:col>4</xdr:col>
      <xdr:colOff>76200</xdr:colOff>
      <xdr:row>807</xdr:row>
      <xdr:rowOff>47625</xdr:rowOff>
    </xdr:from>
    <xdr:to>
      <xdr:col>6</xdr:col>
      <xdr:colOff>805500</xdr:colOff>
      <xdr:row>809</xdr:row>
      <xdr:rowOff>129450</xdr:rowOff>
    </xdr:to>
    <xdr:graphicFrame macro="">
      <xdr:nvGraphicFramePr>
        <xdr:cNvPr id="335" name="Graphique 3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8"/>
        </a:graphicData>
      </a:graphic>
    </xdr:graphicFrame>
    <xdr:clientData/>
  </xdr:twoCellAnchor>
  <xdr:twoCellAnchor>
    <xdr:from>
      <xdr:col>4</xdr:col>
      <xdr:colOff>114300</xdr:colOff>
      <xdr:row>807</xdr:row>
      <xdr:rowOff>52387</xdr:rowOff>
    </xdr:from>
    <xdr:to>
      <xdr:col>6</xdr:col>
      <xdr:colOff>843600</xdr:colOff>
      <xdr:row>809</xdr:row>
      <xdr:rowOff>134212</xdr:rowOff>
    </xdr:to>
    <xdr:graphicFrame macro="">
      <xdr:nvGraphicFramePr>
        <xdr:cNvPr id="336" name="Graphique 3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9"/>
        </a:graphicData>
      </a:graphic>
    </xdr:graphicFrame>
    <xdr:clientData/>
  </xdr:twoCellAnchor>
  <xdr:twoCellAnchor>
    <xdr:from>
      <xdr:col>4</xdr:col>
      <xdr:colOff>116114</xdr:colOff>
      <xdr:row>807</xdr:row>
      <xdr:rowOff>98425</xdr:rowOff>
    </xdr:from>
    <xdr:to>
      <xdr:col>6</xdr:col>
      <xdr:colOff>837704</xdr:colOff>
      <xdr:row>809</xdr:row>
      <xdr:rowOff>180250</xdr:rowOff>
    </xdr:to>
    <xdr:graphicFrame macro="">
      <xdr:nvGraphicFramePr>
        <xdr:cNvPr id="337" name="Graphique 3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0"/>
        </a:graphicData>
      </a:graphic>
    </xdr:graphicFrame>
    <xdr:clientData/>
  </xdr:twoCellAnchor>
  <xdr:twoCellAnchor>
    <xdr:from>
      <xdr:col>4</xdr:col>
      <xdr:colOff>142534</xdr:colOff>
      <xdr:row>841</xdr:row>
      <xdr:rowOff>339876</xdr:rowOff>
    </xdr:from>
    <xdr:to>
      <xdr:col>6</xdr:col>
      <xdr:colOff>869748</xdr:colOff>
      <xdr:row>843</xdr:row>
      <xdr:rowOff>107376</xdr:rowOff>
    </xdr:to>
    <xdr:graphicFrame macro="">
      <xdr:nvGraphicFramePr>
        <xdr:cNvPr id="338" name="Graphique 3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1"/>
        </a:graphicData>
      </a:graphic>
    </xdr:graphicFrame>
    <xdr:clientData/>
  </xdr:twoCellAnchor>
  <xdr:twoCellAnchor>
    <xdr:from>
      <xdr:col>4</xdr:col>
      <xdr:colOff>123825</xdr:colOff>
      <xdr:row>840</xdr:row>
      <xdr:rowOff>0</xdr:rowOff>
    </xdr:from>
    <xdr:to>
      <xdr:col>6</xdr:col>
      <xdr:colOff>853125</xdr:colOff>
      <xdr:row>842</xdr:row>
      <xdr:rowOff>81825</xdr:rowOff>
    </xdr:to>
    <xdr:graphicFrame macro="">
      <xdr:nvGraphicFramePr>
        <xdr:cNvPr id="339" name="Graphique 3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2"/>
        </a:graphicData>
      </a:graphic>
    </xdr:graphicFrame>
    <xdr:clientData/>
  </xdr:twoCellAnchor>
  <xdr:twoCellAnchor>
    <xdr:from>
      <xdr:col>4</xdr:col>
      <xdr:colOff>146286</xdr:colOff>
      <xdr:row>841</xdr:row>
      <xdr:rowOff>375374</xdr:rowOff>
    </xdr:from>
    <xdr:to>
      <xdr:col>6</xdr:col>
      <xdr:colOff>872604</xdr:colOff>
      <xdr:row>843</xdr:row>
      <xdr:rowOff>142874</xdr:rowOff>
    </xdr:to>
    <xdr:graphicFrame macro="">
      <xdr:nvGraphicFramePr>
        <xdr:cNvPr id="340" name="Graphique 33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3"/>
        </a:graphicData>
      </a:graphic>
    </xdr:graphicFrame>
    <xdr:clientData/>
  </xdr:twoCellAnchor>
  <xdr:twoCellAnchor>
    <xdr:from>
      <xdr:col>4</xdr:col>
      <xdr:colOff>128587</xdr:colOff>
      <xdr:row>842</xdr:row>
      <xdr:rowOff>350952</xdr:rowOff>
    </xdr:from>
    <xdr:to>
      <xdr:col>6</xdr:col>
      <xdr:colOff>857887</xdr:colOff>
      <xdr:row>844</xdr:row>
      <xdr:rowOff>118452</xdr:rowOff>
    </xdr:to>
    <xdr:graphicFrame macro="">
      <xdr:nvGraphicFramePr>
        <xdr:cNvPr id="341" name="Graphique 3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4"/>
        </a:graphicData>
      </a:graphic>
    </xdr:graphicFrame>
    <xdr:clientData/>
  </xdr:twoCellAnchor>
  <xdr:twoCellAnchor>
    <xdr:from>
      <xdr:col>4</xdr:col>
      <xdr:colOff>161925</xdr:colOff>
      <xdr:row>840</xdr:row>
      <xdr:rowOff>23812</xdr:rowOff>
    </xdr:from>
    <xdr:to>
      <xdr:col>6</xdr:col>
      <xdr:colOff>891225</xdr:colOff>
      <xdr:row>842</xdr:row>
      <xdr:rowOff>105637</xdr:rowOff>
    </xdr:to>
    <xdr:graphicFrame macro="">
      <xdr:nvGraphicFramePr>
        <xdr:cNvPr id="342" name="Graphique 34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5"/>
        </a:graphicData>
      </a:graphic>
    </xdr:graphicFrame>
    <xdr:clientData/>
  </xdr:twoCellAnchor>
  <xdr:twoCellAnchor>
    <xdr:from>
      <xdr:col>4</xdr:col>
      <xdr:colOff>140607</xdr:colOff>
      <xdr:row>840</xdr:row>
      <xdr:rowOff>73932</xdr:rowOff>
    </xdr:from>
    <xdr:to>
      <xdr:col>6</xdr:col>
      <xdr:colOff>862197</xdr:colOff>
      <xdr:row>842</xdr:row>
      <xdr:rowOff>155757</xdr:rowOff>
    </xdr:to>
    <xdr:graphicFrame macro="">
      <xdr:nvGraphicFramePr>
        <xdr:cNvPr id="343" name="Graphique 34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6"/>
        </a:graphicData>
      </a:graphic>
    </xdr:graphicFrame>
    <xdr:clientData/>
  </xdr:twoCellAnchor>
  <xdr:twoCellAnchor>
    <xdr:from>
      <xdr:col>4</xdr:col>
      <xdr:colOff>133350</xdr:colOff>
      <xdr:row>841</xdr:row>
      <xdr:rowOff>347662</xdr:rowOff>
    </xdr:from>
    <xdr:to>
      <xdr:col>6</xdr:col>
      <xdr:colOff>862650</xdr:colOff>
      <xdr:row>843</xdr:row>
      <xdr:rowOff>115162</xdr:rowOff>
    </xdr:to>
    <xdr:graphicFrame macro="">
      <xdr:nvGraphicFramePr>
        <xdr:cNvPr id="344" name="Graphique 3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7"/>
        </a:graphicData>
      </a:graphic>
    </xdr:graphicFrame>
    <xdr:clientData/>
  </xdr:twoCellAnchor>
  <xdr:twoCellAnchor>
    <xdr:from>
      <xdr:col>4</xdr:col>
      <xdr:colOff>136978</xdr:colOff>
      <xdr:row>841</xdr:row>
      <xdr:rowOff>392339</xdr:rowOff>
    </xdr:from>
    <xdr:to>
      <xdr:col>6</xdr:col>
      <xdr:colOff>858568</xdr:colOff>
      <xdr:row>843</xdr:row>
      <xdr:rowOff>159839</xdr:rowOff>
    </xdr:to>
    <xdr:graphicFrame macro="">
      <xdr:nvGraphicFramePr>
        <xdr:cNvPr id="346" name="Graphique 3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8"/>
        </a:graphicData>
      </a:graphic>
    </xdr:graphicFrame>
    <xdr:clientData/>
  </xdr:twoCellAnchor>
  <xdr:twoCellAnchor>
    <xdr:from>
      <xdr:col>4</xdr:col>
      <xdr:colOff>142875</xdr:colOff>
      <xdr:row>842</xdr:row>
      <xdr:rowOff>361950</xdr:rowOff>
    </xdr:from>
    <xdr:to>
      <xdr:col>6</xdr:col>
      <xdr:colOff>872175</xdr:colOff>
      <xdr:row>844</xdr:row>
      <xdr:rowOff>129450</xdr:rowOff>
    </xdr:to>
    <xdr:graphicFrame macro="">
      <xdr:nvGraphicFramePr>
        <xdr:cNvPr id="347" name="Graphique 34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9"/>
        </a:graphicData>
      </a:graphic>
    </xdr:graphicFrame>
    <xdr:clientData/>
  </xdr:twoCellAnchor>
  <xdr:twoCellAnchor>
    <xdr:from>
      <xdr:col>4</xdr:col>
      <xdr:colOff>142875</xdr:colOff>
      <xdr:row>842</xdr:row>
      <xdr:rowOff>408894</xdr:rowOff>
    </xdr:from>
    <xdr:to>
      <xdr:col>6</xdr:col>
      <xdr:colOff>864465</xdr:colOff>
      <xdr:row>844</xdr:row>
      <xdr:rowOff>176394</xdr:rowOff>
    </xdr:to>
    <xdr:graphicFrame macro="">
      <xdr:nvGraphicFramePr>
        <xdr:cNvPr id="348" name="Graphique 34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0"/>
        </a:graphicData>
      </a:graphic>
    </xdr:graphicFrame>
    <xdr:clientData/>
  </xdr:twoCellAnchor>
  <xdr:twoCellAnchor>
    <xdr:from>
      <xdr:col>4</xdr:col>
      <xdr:colOff>76200</xdr:colOff>
      <xdr:row>848</xdr:row>
      <xdr:rowOff>47625</xdr:rowOff>
    </xdr:from>
    <xdr:to>
      <xdr:col>6</xdr:col>
      <xdr:colOff>805500</xdr:colOff>
      <xdr:row>850</xdr:row>
      <xdr:rowOff>129450</xdr:rowOff>
    </xdr:to>
    <xdr:graphicFrame macro="">
      <xdr:nvGraphicFramePr>
        <xdr:cNvPr id="349" name="Graphique 34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1"/>
        </a:graphicData>
      </a:graphic>
    </xdr:graphicFrame>
    <xdr:clientData/>
  </xdr:twoCellAnchor>
  <xdr:twoCellAnchor>
    <xdr:from>
      <xdr:col>4</xdr:col>
      <xdr:colOff>76200</xdr:colOff>
      <xdr:row>848</xdr:row>
      <xdr:rowOff>47625</xdr:rowOff>
    </xdr:from>
    <xdr:to>
      <xdr:col>6</xdr:col>
      <xdr:colOff>805500</xdr:colOff>
      <xdr:row>850</xdr:row>
      <xdr:rowOff>129450</xdr:rowOff>
    </xdr:to>
    <xdr:graphicFrame macro="">
      <xdr:nvGraphicFramePr>
        <xdr:cNvPr id="350" name="Graphique 34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2"/>
        </a:graphicData>
      </a:graphic>
    </xdr:graphicFrame>
    <xdr:clientData/>
  </xdr:twoCellAnchor>
  <xdr:twoCellAnchor>
    <xdr:from>
      <xdr:col>4</xdr:col>
      <xdr:colOff>76200</xdr:colOff>
      <xdr:row>848</xdr:row>
      <xdr:rowOff>47625</xdr:rowOff>
    </xdr:from>
    <xdr:to>
      <xdr:col>6</xdr:col>
      <xdr:colOff>805500</xdr:colOff>
      <xdr:row>850</xdr:row>
      <xdr:rowOff>129450</xdr:rowOff>
    </xdr:to>
    <xdr:graphicFrame macro="">
      <xdr:nvGraphicFramePr>
        <xdr:cNvPr id="351" name="Graphique 3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3"/>
        </a:graphicData>
      </a:graphic>
    </xdr:graphicFrame>
    <xdr:clientData/>
  </xdr:twoCellAnchor>
  <xdr:twoCellAnchor>
    <xdr:from>
      <xdr:col>4</xdr:col>
      <xdr:colOff>76200</xdr:colOff>
      <xdr:row>848</xdr:row>
      <xdr:rowOff>47625</xdr:rowOff>
    </xdr:from>
    <xdr:to>
      <xdr:col>6</xdr:col>
      <xdr:colOff>805500</xdr:colOff>
      <xdr:row>850</xdr:row>
      <xdr:rowOff>129450</xdr:rowOff>
    </xdr:to>
    <xdr:graphicFrame macro="">
      <xdr:nvGraphicFramePr>
        <xdr:cNvPr id="352" name="Graphique 3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4"/>
        </a:graphicData>
      </a:graphic>
    </xdr:graphicFrame>
    <xdr:clientData/>
  </xdr:twoCellAnchor>
  <xdr:twoCellAnchor>
    <xdr:from>
      <xdr:col>4</xdr:col>
      <xdr:colOff>114300</xdr:colOff>
      <xdr:row>848</xdr:row>
      <xdr:rowOff>52387</xdr:rowOff>
    </xdr:from>
    <xdr:to>
      <xdr:col>6</xdr:col>
      <xdr:colOff>843600</xdr:colOff>
      <xdr:row>850</xdr:row>
      <xdr:rowOff>134212</xdr:rowOff>
    </xdr:to>
    <xdr:graphicFrame macro="">
      <xdr:nvGraphicFramePr>
        <xdr:cNvPr id="353" name="Graphique 35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5"/>
        </a:graphicData>
      </a:graphic>
    </xdr:graphicFrame>
    <xdr:clientData/>
  </xdr:twoCellAnchor>
  <xdr:twoCellAnchor>
    <xdr:from>
      <xdr:col>4</xdr:col>
      <xdr:colOff>116114</xdr:colOff>
      <xdr:row>848</xdr:row>
      <xdr:rowOff>98425</xdr:rowOff>
    </xdr:from>
    <xdr:to>
      <xdr:col>6</xdr:col>
      <xdr:colOff>837704</xdr:colOff>
      <xdr:row>850</xdr:row>
      <xdr:rowOff>180250</xdr:rowOff>
    </xdr:to>
    <xdr:graphicFrame macro="">
      <xdr:nvGraphicFramePr>
        <xdr:cNvPr id="354" name="Graphique 3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6"/>
        </a:graphicData>
      </a:graphic>
    </xdr:graphicFrame>
    <xdr:clientData/>
  </xdr:twoCellAnchor>
  <xdr:twoCellAnchor>
    <xdr:from>
      <xdr:col>4</xdr:col>
      <xdr:colOff>142534</xdr:colOff>
      <xdr:row>882</xdr:row>
      <xdr:rowOff>339876</xdr:rowOff>
    </xdr:from>
    <xdr:to>
      <xdr:col>6</xdr:col>
      <xdr:colOff>869748</xdr:colOff>
      <xdr:row>884</xdr:row>
      <xdr:rowOff>107376</xdr:rowOff>
    </xdr:to>
    <xdr:graphicFrame macro="">
      <xdr:nvGraphicFramePr>
        <xdr:cNvPr id="355" name="Graphique 3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7"/>
        </a:graphicData>
      </a:graphic>
    </xdr:graphicFrame>
    <xdr:clientData/>
  </xdr:twoCellAnchor>
  <xdr:twoCellAnchor>
    <xdr:from>
      <xdr:col>4</xdr:col>
      <xdr:colOff>123825</xdr:colOff>
      <xdr:row>881</xdr:row>
      <xdr:rowOff>0</xdr:rowOff>
    </xdr:from>
    <xdr:to>
      <xdr:col>6</xdr:col>
      <xdr:colOff>853125</xdr:colOff>
      <xdr:row>883</xdr:row>
      <xdr:rowOff>81825</xdr:rowOff>
    </xdr:to>
    <xdr:graphicFrame macro="">
      <xdr:nvGraphicFramePr>
        <xdr:cNvPr id="356" name="Graphique 35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8"/>
        </a:graphicData>
      </a:graphic>
    </xdr:graphicFrame>
    <xdr:clientData/>
  </xdr:twoCellAnchor>
  <xdr:twoCellAnchor>
    <xdr:from>
      <xdr:col>4</xdr:col>
      <xdr:colOff>146286</xdr:colOff>
      <xdr:row>882</xdr:row>
      <xdr:rowOff>375374</xdr:rowOff>
    </xdr:from>
    <xdr:to>
      <xdr:col>6</xdr:col>
      <xdr:colOff>872604</xdr:colOff>
      <xdr:row>884</xdr:row>
      <xdr:rowOff>142874</xdr:rowOff>
    </xdr:to>
    <xdr:graphicFrame macro="">
      <xdr:nvGraphicFramePr>
        <xdr:cNvPr id="357" name="Graphique 3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9"/>
        </a:graphicData>
      </a:graphic>
    </xdr:graphicFrame>
    <xdr:clientData/>
  </xdr:twoCellAnchor>
  <xdr:twoCellAnchor>
    <xdr:from>
      <xdr:col>4</xdr:col>
      <xdr:colOff>128587</xdr:colOff>
      <xdr:row>883</xdr:row>
      <xdr:rowOff>350952</xdr:rowOff>
    </xdr:from>
    <xdr:to>
      <xdr:col>6</xdr:col>
      <xdr:colOff>857887</xdr:colOff>
      <xdr:row>885</xdr:row>
      <xdr:rowOff>118452</xdr:rowOff>
    </xdr:to>
    <xdr:graphicFrame macro="">
      <xdr:nvGraphicFramePr>
        <xdr:cNvPr id="358" name="Graphique 35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0"/>
        </a:graphicData>
      </a:graphic>
    </xdr:graphicFrame>
    <xdr:clientData/>
  </xdr:twoCellAnchor>
  <xdr:twoCellAnchor>
    <xdr:from>
      <xdr:col>4</xdr:col>
      <xdr:colOff>161925</xdr:colOff>
      <xdr:row>881</xdr:row>
      <xdr:rowOff>23812</xdr:rowOff>
    </xdr:from>
    <xdr:to>
      <xdr:col>6</xdr:col>
      <xdr:colOff>891225</xdr:colOff>
      <xdr:row>883</xdr:row>
      <xdr:rowOff>105637</xdr:rowOff>
    </xdr:to>
    <xdr:graphicFrame macro="">
      <xdr:nvGraphicFramePr>
        <xdr:cNvPr id="359" name="Graphique 35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1"/>
        </a:graphicData>
      </a:graphic>
    </xdr:graphicFrame>
    <xdr:clientData/>
  </xdr:twoCellAnchor>
  <xdr:twoCellAnchor>
    <xdr:from>
      <xdr:col>4</xdr:col>
      <xdr:colOff>140607</xdr:colOff>
      <xdr:row>881</xdr:row>
      <xdr:rowOff>85271</xdr:rowOff>
    </xdr:from>
    <xdr:to>
      <xdr:col>6</xdr:col>
      <xdr:colOff>862197</xdr:colOff>
      <xdr:row>883</xdr:row>
      <xdr:rowOff>167096</xdr:rowOff>
    </xdr:to>
    <xdr:graphicFrame macro="">
      <xdr:nvGraphicFramePr>
        <xdr:cNvPr id="361" name="Graphique 36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2"/>
        </a:graphicData>
      </a:graphic>
    </xdr:graphicFrame>
    <xdr:clientData/>
  </xdr:twoCellAnchor>
  <xdr:twoCellAnchor>
    <xdr:from>
      <xdr:col>4</xdr:col>
      <xdr:colOff>133350</xdr:colOff>
      <xdr:row>882</xdr:row>
      <xdr:rowOff>347662</xdr:rowOff>
    </xdr:from>
    <xdr:to>
      <xdr:col>6</xdr:col>
      <xdr:colOff>862650</xdr:colOff>
      <xdr:row>884</xdr:row>
      <xdr:rowOff>115162</xdr:rowOff>
    </xdr:to>
    <xdr:graphicFrame macro="">
      <xdr:nvGraphicFramePr>
        <xdr:cNvPr id="362" name="Graphique 36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3"/>
        </a:graphicData>
      </a:graphic>
    </xdr:graphicFrame>
    <xdr:clientData/>
  </xdr:twoCellAnchor>
  <xdr:twoCellAnchor>
    <xdr:from>
      <xdr:col>4</xdr:col>
      <xdr:colOff>136978</xdr:colOff>
      <xdr:row>882</xdr:row>
      <xdr:rowOff>403678</xdr:rowOff>
    </xdr:from>
    <xdr:to>
      <xdr:col>6</xdr:col>
      <xdr:colOff>858568</xdr:colOff>
      <xdr:row>884</xdr:row>
      <xdr:rowOff>171178</xdr:rowOff>
    </xdr:to>
    <xdr:graphicFrame macro="">
      <xdr:nvGraphicFramePr>
        <xdr:cNvPr id="363" name="Graphique 3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4"/>
        </a:graphicData>
      </a:graphic>
    </xdr:graphicFrame>
    <xdr:clientData/>
  </xdr:twoCellAnchor>
  <xdr:twoCellAnchor>
    <xdr:from>
      <xdr:col>4</xdr:col>
      <xdr:colOff>142875</xdr:colOff>
      <xdr:row>883</xdr:row>
      <xdr:rowOff>361950</xdr:rowOff>
    </xdr:from>
    <xdr:to>
      <xdr:col>6</xdr:col>
      <xdr:colOff>872175</xdr:colOff>
      <xdr:row>885</xdr:row>
      <xdr:rowOff>129450</xdr:rowOff>
    </xdr:to>
    <xdr:graphicFrame macro="">
      <xdr:nvGraphicFramePr>
        <xdr:cNvPr id="365" name="Graphique 36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5"/>
        </a:graphicData>
      </a:graphic>
    </xdr:graphicFrame>
    <xdr:clientData/>
  </xdr:twoCellAnchor>
  <xdr:twoCellAnchor>
    <xdr:from>
      <xdr:col>4</xdr:col>
      <xdr:colOff>142875</xdr:colOff>
      <xdr:row>883</xdr:row>
      <xdr:rowOff>408894</xdr:rowOff>
    </xdr:from>
    <xdr:to>
      <xdr:col>6</xdr:col>
      <xdr:colOff>864465</xdr:colOff>
      <xdr:row>885</xdr:row>
      <xdr:rowOff>176394</xdr:rowOff>
    </xdr:to>
    <xdr:graphicFrame macro="">
      <xdr:nvGraphicFramePr>
        <xdr:cNvPr id="366" name="Graphique 36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6"/>
        </a:graphicData>
      </a:graphic>
    </xdr:graphicFrame>
    <xdr:clientData/>
  </xdr:twoCellAnchor>
  <xdr:twoCellAnchor>
    <xdr:from>
      <xdr:col>4</xdr:col>
      <xdr:colOff>76200</xdr:colOff>
      <xdr:row>889</xdr:row>
      <xdr:rowOff>47625</xdr:rowOff>
    </xdr:from>
    <xdr:to>
      <xdr:col>6</xdr:col>
      <xdr:colOff>805500</xdr:colOff>
      <xdr:row>891</xdr:row>
      <xdr:rowOff>129450</xdr:rowOff>
    </xdr:to>
    <xdr:graphicFrame macro="">
      <xdr:nvGraphicFramePr>
        <xdr:cNvPr id="367" name="Graphique 36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7"/>
        </a:graphicData>
      </a:graphic>
    </xdr:graphicFrame>
    <xdr:clientData/>
  </xdr:twoCellAnchor>
  <xdr:twoCellAnchor>
    <xdr:from>
      <xdr:col>4</xdr:col>
      <xdr:colOff>76200</xdr:colOff>
      <xdr:row>889</xdr:row>
      <xdr:rowOff>47625</xdr:rowOff>
    </xdr:from>
    <xdr:to>
      <xdr:col>6</xdr:col>
      <xdr:colOff>805500</xdr:colOff>
      <xdr:row>891</xdr:row>
      <xdr:rowOff>129450</xdr:rowOff>
    </xdr:to>
    <xdr:graphicFrame macro="">
      <xdr:nvGraphicFramePr>
        <xdr:cNvPr id="368" name="Graphique 36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8"/>
        </a:graphicData>
      </a:graphic>
    </xdr:graphicFrame>
    <xdr:clientData/>
  </xdr:twoCellAnchor>
  <xdr:twoCellAnchor>
    <xdr:from>
      <xdr:col>4</xdr:col>
      <xdr:colOff>76200</xdr:colOff>
      <xdr:row>889</xdr:row>
      <xdr:rowOff>47625</xdr:rowOff>
    </xdr:from>
    <xdr:to>
      <xdr:col>6</xdr:col>
      <xdr:colOff>805500</xdr:colOff>
      <xdr:row>891</xdr:row>
      <xdr:rowOff>129450</xdr:rowOff>
    </xdr:to>
    <xdr:graphicFrame macro="">
      <xdr:nvGraphicFramePr>
        <xdr:cNvPr id="369" name="Graphique 36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9"/>
        </a:graphicData>
      </a:graphic>
    </xdr:graphicFrame>
    <xdr:clientData/>
  </xdr:twoCellAnchor>
  <xdr:twoCellAnchor>
    <xdr:from>
      <xdr:col>4</xdr:col>
      <xdr:colOff>76200</xdr:colOff>
      <xdr:row>889</xdr:row>
      <xdr:rowOff>47625</xdr:rowOff>
    </xdr:from>
    <xdr:to>
      <xdr:col>6</xdr:col>
      <xdr:colOff>805500</xdr:colOff>
      <xdr:row>891</xdr:row>
      <xdr:rowOff>129450</xdr:rowOff>
    </xdr:to>
    <xdr:graphicFrame macro="">
      <xdr:nvGraphicFramePr>
        <xdr:cNvPr id="370" name="Graphique 36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0"/>
        </a:graphicData>
      </a:graphic>
    </xdr:graphicFrame>
    <xdr:clientData/>
  </xdr:twoCellAnchor>
  <xdr:twoCellAnchor>
    <xdr:from>
      <xdr:col>4</xdr:col>
      <xdr:colOff>76200</xdr:colOff>
      <xdr:row>889</xdr:row>
      <xdr:rowOff>47625</xdr:rowOff>
    </xdr:from>
    <xdr:to>
      <xdr:col>6</xdr:col>
      <xdr:colOff>805500</xdr:colOff>
      <xdr:row>891</xdr:row>
      <xdr:rowOff>129450</xdr:rowOff>
    </xdr:to>
    <xdr:graphicFrame macro="">
      <xdr:nvGraphicFramePr>
        <xdr:cNvPr id="371" name="Graphique 3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1"/>
        </a:graphicData>
      </a:graphic>
    </xdr:graphicFrame>
    <xdr:clientData/>
  </xdr:twoCellAnchor>
  <xdr:twoCellAnchor>
    <xdr:from>
      <xdr:col>4</xdr:col>
      <xdr:colOff>114300</xdr:colOff>
      <xdr:row>889</xdr:row>
      <xdr:rowOff>52387</xdr:rowOff>
    </xdr:from>
    <xdr:to>
      <xdr:col>6</xdr:col>
      <xdr:colOff>843600</xdr:colOff>
      <xdr:row>891</xdr:row>
      <xdr:rowOff>134212</xdr:rowOff>
    </xdr:to>
    <xdr:graphicFrame macro="">
      <xdr:nvGraphicFramePr>
        <xdr:cNvPr id="372" name="Graphique 37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2"/>
        </a:graphicData>
      </a:graphic>
    </xdr:graphicFrame>
    <xdr:clientData/>
  </xdr:twoCellAnchor>
  <xdr:twoCellAnchor>
    <xdr:from>
      <xdr:col>4</xdr:col>
      <xdr:colOff>116114</xdr:colOff>
      <xdr:row>889</xdr:row>
      <xdr:rowOff>87085</xdr:rowOff>
    </xdr:from>
    <xdr:to>
      <xdr:col>6</xdr:col>
      <xdr:colOff>837704</xdr:colOff>
      <xdr:row>891</xdr:row>
      <xdr:rowOff>168910</xdr:rowOff>
    </xdr:to>
    <xdr:graphicFrame macro="">
      <xdr:nvGraphicFramePr>
        <xdr:cNvPr id="373" name="Graphique 37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3"/>
        </a:graphicData>
      </a:graphic>
    </xdr:graphicFrame>
    <xdr:clientData/>
  </xdr:twoCellAnchor>
  <xdr:twoCellAnchor>
    <xdr:from>
      <xdr:col>4</xdr:col>
      <xdr:colOff>142534</xdr:colOff>
      <xdr:row>923</xdr:row>
      <xdr:rowOff>339876</xdr:rowOff>
    </xdr:from>
    <xdr:to>
      <xdr:col>6</xdr:col>
      <xdr:colOff>869748</xdr:colOff>
      <xdr:row>925</xdr:row>
      <xdr:rowOff>107376</xdr:rowOff>
    </xdr:to>
    <xdr:graphicFrame macro="">
      <xdr:nvGraphicFramePr>
        <xdr:cNvPr id="374" name="Graphique 37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4"/>
        </a:graphicData>
      </a:graphic>
    </xdr:graphicFrame>
    <xdr:clientData/>
  </xdr:twoCellAnchor>
  <xdr:twoCellAnchor>
    <xdr:from>
      <xdr:col>4</xdr:col>
      <xdr:colOff>123825</xdr:colOff>
      <xdr:row>922</xdr:row>
      <xdr:rowOff>0</xdr:rowOff>
    </xdr:from>
    <xdr:to>
      <xdr:col>6</xdr:col>
      <xdr:colOff>853125</xdr:colOff>
      <xdr:row>924</xdr:row>
      <xdr:rowOff>81825</xdr:rowOff>
    </xdr:to>
    <xdr:graphicFrame macro="">
      <xdr:nvGraphicFramePr>
        <xdr:cNvPr id="376" name="Graphique 37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5"/>
        </a:graphicData>
      </a:graphic>
    </xdr:graphicFrame>
    <xdr:clientData/>
  </xdr:twoCellAnchor>
  <xdr:twoCellAnchor>
    <xdr:from>
      <xdr:col>4</xdr:col>
      <xdr:colOff>146286</xdr:colOff>
      <xdr:row>923</xdr:row>
      <xdr:rowOff>375374</xdr:rowOff>
    </xdr:from>
    <xdr:to>
      <xdr:col>6</xdr:col>
      <xdr:colOff>872604</xdr:colOff>
      <xdr:row>925</xdr:row>
      <xdr:rowOff>142874</xdr:rowOff>
    </xdr:to>
    <xdr:graphicFrame macro="">
      <xdr:nvGraphicFramePr>
        <xdr:cNvPr id="377" name="Graphique 37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6"/>
        </a:graphicData>
      </a:graphic>
    </xdr:graphicFrame>
    <xdr:clientData/>
  </xdr:twoCellAnchor>
  <xdr:twoCellAnchor>
    <xdr:from>
      <xdr:col>4</xdr:col>
      <xdr:colOff>128587</xdr:colOff>
      <xdr:row>924</xdr:row>
      <xdr:rowOff>350952</xdr:rowOff>
    </xdr:from>
    <xdr:to>
      <xdr:col>6</xdr:col>
      <xdr:colOff>857887</xdr:colOff>
      <xdr:row>926</xdr:row>
      <xdr:rowOff>118452</xdr:rowOff>
    </xdr:to>
    <xdr:graphicFrame macro="">
      <xdr:nvGraphicFramePr>
        <xdr:cNvPr id="378" name="Graphique 3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7"/>
        </a:graphicData>
      </a:graphic>
    </xdr:graphicFrame>
    <xdr:clientData/>
  </xdr:twoCellAnchor>
  <xdr:twoCellAnchor>
    <xdr:from>
      <xdr:col>4</xdr:col>
      <xdr:colOff>161925</xdr:colOff>
      <xdr:row>922</xdr:row>
      <xdr:rowOff>23812</xdr:rowOff>
    </xdr:from>
    <xdr:to>
      <xdr:col>6</xdr:col>
      <xdr:colOff>891225</xdr:colOff>
      <xdr:row>924</xdr:row>
      <xdr:rowOff>105637</xdr:rowOff>
    </xdr:to>
    <xdr:graphicFrame macro="">
      <xdr:nvGraphicFramePr>
        <xdr:cNvPr id="379" name="Graphique 3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8"/>
        </a:graphicData>
      </a:graphic>
    </xdr:graphicFrame>
    <xdr:clientData/>
  </xdr:twoCellAnchor>
  <xdr:twoCellAnchor>
    <xdr:from>
      <xdr:col>4</xdr:col>
      <xdr:colOff>140606</xdr:colOff>
      <xdr:row>922</xdr:row>
      <xdr:rowOff>73932</xdr:rowOff>
    </xdr:from>
    <xdr:to>
      <xdr:col>6</xdr:col>
      <xdr:colOff>862196</xdr:colOff>
      <xdr:row>924</xdr:row>
      <xdr:rowOff>155757</xdr:rowOff>
    </xdr:to>
    <xdr:graphicFrame macro="">
      <xdr:nvGraphicFramePr>
        <xdr:cNvPr id="380" name="Graphique 37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9"/>
        </a:graphicData>
      </a:graphic>
    </xdr:graphicFrame>
    <xdr:clientData/>
  </xdr:twoCellAnchor>
  <xdr:twoCellAnchor>
    <xdr:from>
      <xdr:col>4</xdr:col>
      <xdr:colOff>133350</xdr:colOff>
      <xdr:row>923</xdr:row>
      <xdr:rowOff>347662</xdr:rowOff>
    </xdr:from>
    <xdr:to>
      <xdr:col>6</xdr:col>
      <xdr:colOff>862650</xdr:colOff>
      <xdr:row>925</xdr:row>
      <xdr:rowOff>115162</xdr:rowOff>
    </xdr:to>
    <xdr:graphicFrame macro="">
      <xdr:nvGraphicFramePr>
        <xdr:cNvPr id="381" name="Graphique 38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0"/>
        </a:graphicData>
      </a:graphic>
    </xdr:graphicFrame>
    <xdr:clientData/>
  </xdr:twoCellAnchor>
  <xdr:twoCellAnchor>
    <xdr:from>
      <xdr:col>4</xdr:col>
      <xdr:colOff>136977</xdr:colOff>
      <xdr:row>923</xdr:row>
      <xdr:rowOff>403678</xdr:rowOff>
    </xdr:from>
    <xdr:to>
      <xdr:col>6</xdr:col>
      <xdr:colOff>858567</xdr:colOff>
      <xdr:row>925</xdr:row>
      <xdr:rowOff>171178</xdr:rowOff>
    </xdr:to>
    <xdr:graphicFrame macro="">
      <xdr:nvGraphicFramePr>
        <xdr:cNvPr id="382" name="Graphique 38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1"/>
        </a:graphicData>
      </a:graphic>
    </xdr:graphicFrame>
    <xdr:clientData/>
  </xdr:twoCellAnchor>
  <xdr:twoCellAnchor>
    <xdr:from>
      <xdr:col>4</xdr:col>
      <xdr:colOff>142875</xdr:colOff>
      <xdr:row>924</xdr:row>
      <xdr:rowOff>361950</xdr:rowOff>
    </xdr:from>
    <xdr:to>
      <xdr:col>6</xdr:col>
      <xdr:colOff>872175</xdr:colOff>
      <xdr:row>926</xdr:row>
      <xdr:rowOff>129450</xdr:rowOff>
    </xdr:to>
    <xdr:graphicFrame macro="">
      <xdr:nvGraphicFramePr>
        <xdr:cNvPr id="383" name="Graphique 38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2"/>
        </a:graphicData>
      </a:graphic>
    </xdr:graphicFrame>
    <xdr:clientData/>
  </xdr:twoCellAnchor>
  <xdr:twoCellAnchor>
    <xdr:from>
      <xdr:col>4</xdr:col>
      <xdr:colOff>142874</xdr:colOff>
      <xdr:row>924</xdr:row>
      <xdr:rowOff>408894</xdr:rowOff>
    </xdr:from>
    <xdr:to>
      <xdr:col>6</xdr:col>
      <xdr:colOff>864464</xdr:colOff>
      <xdr:row>926</xdr:row>
      <xdr:rowOff>176394</xdr:rowOff>
    </xdr:to>
    <xdr:graphicFrame macro="">
      <xdr:nvGraphicFramePr>
        <xdr:cNvPr id="384" name="Graphique 38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3"/>
        </a:graphicData>
      </a:graphic>
    </xdr:graphicFrame>
    <xdr:clientData/>
  </xdr:twoCellAnchor>
  <xdr:twoCellAnchor>
    <xdr:from>
      <xdr:col>4</xdr:col>
      <xdr:colOff>76200</xdr:colOff>
      <xdr:row>930</xdr:row>
      <xdr:rowOff>47625</xdr:rowOff>
    </xdr:from>
    <xdr:to>
      <xdr:col>6</xdr:col>
      <xdr:colOff>805500</xdr:colOff>
      <xdr:row>932</xdr:row>
      <xdr:rowOff>129450</xdr:rowOff>
    </xdr:to>
    <xdr:graphicFrame macro="">
      <xdr:nvGraphicFramePr>
        <xdr:cNvPr id="385" name="Graphique 38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4"/>
        </a:graphicData>
      </a:graphic>
    </xdr:graphicFrame>
    <xdr:clientData/>
  </xdr:twoCellAnchor>
  <xdr:twoCellAnchor>
    <xdr:from>
      <xdr:col>4</xdr:col>
      <xdr:colOff>76200</xdr:colOff>
      <xdr:row>930</xdr:row>
      <xdr:rowOff>47625</xdr:rowOff>
    </xdr:from>
    <xdr:to>
      <xdr:col>6</xdr:col>
      <xdr:colOff>805500</xdr:colOff>
      <xdr:row>932</xdr:row>
      <xdr:rowOff>129450</xdr:rowOff>
    </xdr:to>
    <xdr:graphicFrame macro="">
      <xdr:nvGraphicFramePr>
        <xdr:cNvPr id="386" name="Graphique 38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5"/>
        </a:graphicData>
      </a:graphic>
    </xdr:graphicFrame>
    <xdr:clientData/>
  </xdr:twoCellAnchor>
  <xdr:twoCellAnchor>
    <xdr:from>
      <xdr:col>4</xdr:col>
      <xdr:colOff>76200</xdr:colOff>
      <xdr:row>930</xdr:row>
      <xdr:rowOff>47625</xdr:rowOff>
    </xdr:from>
    <xdr:to>
      <xdr:col>6</xdr:col>
      <xdr:colOff>805500</xdr:colOff>
      <xdr:row>932</xdr:row>
      <xdr:rowOff>129450</xdr:rowOff>
    </xdr:to>
    <xdr:graphicFrame macro="">
      <xdr:nvGraphicFramePr>
        <xdr:cNvPr id="387" name="Graphique 38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6"/>
        </a:graphicData>
      </a:graphic>
    </xdr:graphicFrame>
    <xdr:clientData/>
  </xdr:twoCellAnchor>
  <xdr:twoCellAnchor>
    <xdr:from>
      <xdr:col>4</xdr:col>
      <xdr:colOff>76200</xdr:colOff>
      <xdr:row>930</xdr:row>
      <xdr:rowOff>47625</xdr:rowOff>
    </xdr:from>
    <xdr:to>
      <xdr:col>6</xdr:col>
      <xdr:colOff>805500</xdr:colOff>
      <xdr:row>932</xdr:row>
      <xdr:rowOff>129450</xdr:rowOff>
    </xdr:to>
    <xdr:graphicFrame macro="">
      <xdr:nvGraphicFramePr>
        <xdr:cNvPr id="388" name="Graphique 38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7"/>
        </a:graphicData>
      </a:graphic>
    </xdr:graphicFrame>
    <xdr:clientData/>
  </xdr:twoCellAnchor>
  <xdr:twoCellAnchor>
    <xdr:from>
      <xdr:col>4</xdr:col>
      <xdr:colOff>76200</xdr:colOff>
      <xdr:row>930</xdr:row>
      <xdr:rowOff>47625</xdr:rowOff>
    </xdr:from>
    <xdr:to>
      <xdr:col>6</xdr:col>
      <xdr:colOff>805500</xdr:colOff>
      <xdr:row>932</xdr:row>
      <xdr:rowOff>129450</xdr:rowOff>
    </xdr:to>
    <xdr:graphicFrame macro="">
      <xdr:nvGraphicFramePr>
        <xdr:cNvPr id="389" name="Graphique 38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8"/>
        </a:graphicData>
      </a:graphic>
    </xdr:graphicFrame>
    <xdr:clientData/>
  </xdr:twoCellAnchor>
  <xdr:twoCellAnchor>
    <xdr:from>
      <xdr:col>4</xdr:col>
      <xdr:colOff>114300</xdr:colOff>
      <xdr:row>930</xdr:row>
      <xdr:rowOff>52387</xdr:rowOff>
    </xdr:from>
    <xdr:to>
      <xdr:col>6</xdr:col>
      <xdr:colOff>843600</xdr:colOff>
      <xdr:row>932</xdr:row>
      <xdr:rowOff>134212</xdr:rowOff>
    </xdr:to>
    <xdr:graphicFrame macro="">
      <xdr:nvGraphicFramePr>
        <xdr:cNvPr id="391" name="Graphique 3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9"/>
        </a:graphicData>
      </a:graphic>
    </xdr:graphicFrame>
    <xdr:clientData/>
  </xdr:twoCellAnchor>
  <xdr:twoCellAnchor>
    <xdr:from>
      <xdr:col>4</xdr:col>
      <xdr:colOff>116113</xdr:colOff>
      <xdr:row>930</xdr:row>
      <xdr:rowOff>98425</xdr:rowOff>
    </xdr:from>
    <xdr:to>
      <xdr:col>6</xdr:col>
      <xdr:colOff>837703</xdr:colOff>
      <xdr:row>932</xdr:row>
      <xdr:rowOff>180250</xdr:rowOff>
    </xdr:to>
    <xdr:graphicFrame macro="">
      <xdr:nvGraphicFramePr>
        <xdr:cNvPr id="392" name="Graphique 39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0"/>
        </a:graphicData>
      </a:graphic>
    </xdr:graphicFrame>
    <xdr:clientData/>
  </xdr:twoCellAnchor>
  <xdr:twoCellAnchor>
    <xdr:from>
      <xdr:col>4</xdr:col>
      <xdr:colOff>142534</xdr:colOff>
      <xdr:row>964</xdr:row>
      <xdr:rowOff>339876</xdr:rowOff>
    </xdr:from>
    <xdr:to>
      <xdr:col>6</xdr:col>
      <xdr:colOff>869748</xdr:colOff>
      <xdr:row>966</xdr:row>
      <xdr:rowOff>107376</xdr:rowOff>
    </xdr:to>
    <xdr:graphicFrame macro="">
      <xdr:nvGraphicFramePr>
        <xdr:cNvPr id="393" name="Graphique 39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1"/>
        </a:graphicData>
      </a:graphic>
    </xdr:graphicFrame>
    <xdr:clientData/>
  </xdr:twoCellAnchor>
  <xdr:twoCellAnchor>
    <xdr:from>
      <xdr:col>4</xdr:col>
      <xdr:colOff>123825</xdr:colOff>
      <xdr:row>963</xdr:row>
      <xdr:rowOff>0</xdr:rowOff>
    </xdr:from>
    <xdr:to>
      <xdr:col>6</xdr:col>
      <xdr:colOff>853125</xdr:colOff>
      <xdr:row>965</xdr:row>
      <xdr:rowOff>81825</xdr:rowOff>
    </xdr:to>
    <xdr:graphicFrame macro="">
      <xdr:nvGraphicFramePr>
        <xdr:cNvPr id="394" name="Graphique 39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2"/>
        </a:graphicData>
      </a:graphic>
    </xdr:graphicFrame>
    <xdr:clientData/>
  </xdr:twoCellAnchor>
  <xdr:twoCellAnchor>
    <xdr:from>
      <xdr:col>4</xdr:col>
      <xdr:colOff>146286</xdr:colOff>
      <xdr:row>964</xdr:row>
      <xdr:rowOff>375374</xdr:rowOff>
    </xdr:from>
    <xdr:to>
      <xdr:col>6</xdr:col>
      <xdr:colOff>872604</xdr:colOff>
      <xdr:row>966</xdr:row>
      <xdr:rowOff>142874</xdr:rowOff>
    </xdr:to>
    <xdr:graphicFrame macro="">
      <xdr:nvGraphicFramePr>
        <xdr:cNvPr id="395" name="Graphique 39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3"/>
        </a:graphicData>
      </a:graphic>
    </xdr:graphicFrame>
    <xdr:clientData/>
  </xdr:twoCellAnchor>
  <xdr:twoCellAnchor>
    <xdr:from>
      <xdr:col>4</xdr:col>
      <xdr:colOff>128587</xdr:colOff>
      <xdr:row>965</xdr:row>
      <xdr:rowOff>350952</xdr:rowOff>
    </xdr:from>
    <xdr:to>
      <xdr:col>6</xdr:col>
      <xdr:colOff>857887</xdr:colOff>
      <xdr:row>967</xdr:row>
      <xdr:rowOff>118452</xdr:rowOff>
    </xdr:to>
    <xdr:graphicFrame macro="">
      <xdr:nvGraphicFramePr>
        <xdr:cNvPr id="396" name="Graphique 39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4"/>
        </a:graphicData>
      </a:graphic>
    </xdr:graphicFrame>
    <xdr:clientData/>
  </xdr:twoCellAnchor>
  <xdr:twoCellAnchor>
    <xdr:from>
      <xdr:col>4</xdr:col>
      <xdr:colOff>161925</xdr:colOff>
      <xdr:row>963</xdr:row>
      <xdr:rowOff>23812</xdr:rowOff>
    </xdr:from>
    <xdr:to>
      <xdr:col>6</xdr:col>
      <xdr:colOff>891225</xdr:colOff>
      <xdr:row>965</xdr:row>
      <xdr:rowOff>105637</xdr:rowOff>
    </xdr:to>
    <xdr:graphicFrame macro="">
      <xdr:nvGraphicFramePr>
        <xdr:cNvPr id="397" name="Graphique 39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5"/>
        </a:graphicData>
      </a:graphic>
    </xdr:graphicFrame>
    <xdr:clientData/>
  </xdr:twoCellAnchor>
  <xdr:twoCellAnchor>
    <xdr:from>
      <xdr:col>4</xdr:col>
      <xdr:colOff>140607</xdr:colOff>
      <xdr:row>963</xdr:row>
      <xdr:rowOff>73932</xdr:rowOff>
    </xdr:from>
    <xdr:to>
      <xdr:col>6</xdr:col>
      <xdr:colOff>862197</xdr:colOff>
      <xdr:row>965</xdr:row>
      <xdr:rowOff>155757</xdr:rowOff>
    </xdr:to>
    <xdr:graphicFrame macro="">
      <xdr:nvGraphicFramePr>
        <xdr:cNvPr id="398" name="Graphique 39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6"/>
        </a:graphicData>
      </a:graphic>
    </xdr:graphicFrame>
    <xdr:clientData/>
  </xdr:twoCellAnchor>
  <xdr:twoCellAnchor>
    <xdr:from>
      <xdr:col>4</xdr:col>
      <xdr:colOff>133350</xdr:colOff>
      <xdr:row>964</xdr:row>
      <xdr:rowOff>347662</xdr:rowOff>
    </xdr:from>
    <xdr:to>
      <xdr:col>6</xdr:col>
      <xdr:colOff>862650</xdr:colOff>
      <xdr:row>966</xdr:row>
      <xdr:rowOff>115162</xdr:rowOff>
    </xdr:to>
    <xdr:graphicFrame macro="">
      <xdr:nvGraphicFramePr>
        <xdr:cNvPr id="399" name="Graphique 39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7"/>
        </a:graphicData>
      </a:graphic>
    </xdr:graphicFrame>
    <xdr:clientData/>
  </xdr:twoCellAnchor>
  <xdr:twoCellAnchor>
    <xdr:from>
      <xdr:col>4</xdr:col>
      <xdr:colOff>136977</xdr:colOff>
      <xdr:row>964</xdr:row>
      <xdr:rowOff>392339</xdr:rowOff>
    </xdr:from>
    <xdr:to>
      <xdr:col>6</xdr:col>
      <xdr:colOff>858567</xdr:colOff>
      <xdr:row>966</xdr:row>
      <xdr:rowOff>159839</xdr:rowOff>
    </xdr:to>
    <xdr:graphicFrame macro="">
      <xdr:nvGraphicFramePr>
        <xdr:cNvPr id="400" name="Graphique 39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8"/>
        </a:graphicData>
      </a:graphic>
    </xdr:graphicFrame>
    <xdr:clientData/>
  </xdr:twoCellAnchor>
  <xdr:twoCellAnchor>
    <xdr:from>
      <xdr:col>4</xdr:col>
      <xdr:colOff>142875</xdr:colOff>
      <xdr:row>965</xdr:row>
      <xdr:rowOff>361950</xdr:rowOff>
    </xdr:from>
    <xdr:to>
      <xdr:col>6</xdr:col>
      <xdr:colOff>872175</xdr:colOff>
      <xdr:row>967</xdr:row>
      <xdr:rowOff>129450</xdr:rowOff>
    </xdr:to>
    <xdr:graphicFrame macro="">
      <xdr:nvGraphicFramePr>
        <xdr:cNvPr id="401" name="Graphique 40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9"/>
        </a:graphicData>
      </a:graphic>
    </xdr:graphicFrame>
    <xdr:clientData/>
  </xdr:twoCellAnchor>
  <xdr:twoCellAnchor>
    <xdr:from>
      <xdr:col>4</xdr:col>
      <xdr:colOff>142874</xdr:colOff>
      <xdr:row>965</xdr:row>
      <xdr:rowOff>408894</xdr:rowOff>
    </xdr:from>
    <xdr:to>
      <xdr:col>6</xdr:col>
      <xdr:colOff>864464</xdr:colOff>
      <xdr:row>967</xdr:row>
      <xdr:rowOff>176394</xdr:rowOff>
    </xdr:to>
    <xdr:graphicFrame macro="">
      <xdr:nvGraphicFramePr>
        <xdr:cNvPr id="402" name="Graphique 40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0"/>
        </a:graphicData>
      </a:graphic>
    </xdr:graphicFrame>
    <xdr:clientData/>
  </xdr:twoCellAnchor>
  <xdr:twoCellAnchor>
    <xdr:from>
      <xdr:col>4</xdr:col>
      <xdr:colOff>76200</xdr:colOff>
      <xdr:row>971</xdr:row>
      <xdr:rowOff>47625</xdr:rowOff>
    </xdr:from>
    <xdr:to>
      <xdr:col>6</xdr:col>
      <xdr:colOff>805500</xdr:colOff>
      <xdr:row>973</xdr:row>
      <xdr:rowOff>129450</xdr:rowOff>
    </xdr:to>
    <xdr:graphicFrame macro="">
      <xdr:nvGraphicFramePr>
        <xdr:cNvPr id="403" name="Graphique 40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1"/>
        </a:graphicData>
      </a:graphic>
    </xdr:graphicFrame>
    <xdr:clientData/>
  </xdr:twoCellAnchor>
  <xdr:twoCellAnchor>
    <xdr:from>
      <xdr:col>4</xdr:col>
      <xdr:colOff>76200</xdr:colOff>
      <xdr:row>971</xdr:row>
      <xdr:rowOff>47625</xdr:rowOff>
    </xdr:from>
    <xdr:to>
      <xdr:col>6</xdr:col>
      <xdr:colOff>805500</xdr:colOff>
      <xdr:row>973</xdr:row>
      <xdr:rowOff>129450</xdr:rowOff>
    </xdr:to>
    <xdr:graphicFrame macro="">
      <xdr:nvGraphicFramePr>
        <xdr:cNvPr id="404" name="Graphique 40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2"/>
        </a:graphicData>
      </a:graphic>
    </xdr:graphicFrame>
    <xdr:clientData/>
  </xdr:twoCellAnchor>
  <xdr:twoCellAnchor>
    <xdr:from>
      <xdr:col>4</xdr:col>
      <xdr:colOff>76200</xdr:colOff>
      <xdr:row>971</xdr:row>
      <xdr:rowOff>47625</xdr:rowOff>
    </xdr:from>
    <xdr:to>
      <xdr:col>6</xdr:col>
      <xdr:colOff>805500</xdr:colOff>
      <xdr:row>973</xdr:row>
      <xdr:rowOff>129450</xdr:rowOff>
    </xdr:to>
    <xdr:graphicFrame macro="">
      <xdr:nvGraphicFramePr>
        <xdr:cNvPr id="406" name="Graphique 40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3"/>
        </a:graphicData>
      </a:graphic>
    </xdr:graphicFrame>
    <xdr:clientData/>
  </xdr:twoCellAnchor>
  <xdr:twoCellAnchor>
    <xdr:from>
      <xdr:col>4</xdr:col>
      <xdr:colOff>76200</xdr:colOff>
      <xdr:row>971</xdr:row>
      <xdr:rowOff>47625</xdr:rowOff>
    </xdr:from>
    <xdr:to>
      <xdr:col>6</xdr:col>
      <xdr:colOff>805500</xdr:colOff>
      <xdr:row>973</xdr:row>
      <xdr:rowOff>129450</xdr:rowOff>
    </xdr:to>
    <xdr:graphicFrame macro="">
      <xdr:nvGraphicFramePr>
        <xdr:cNvPr id="407" name="Graphique 40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4"/>
        </a:graphicData>
      </a:graphic>
    </xdr:graphicFrame>
    <xdr:clientData/>
  </xdr:twoCellAnchor>
  <xdr:twoCellAnchor>
    <xdr:from>
      <xdr:col>4</xdr:col>
      <xdr:colOff>76200</xdr:colOff>
      <xdr:row>971</xdr:row>
      <xdr:rowOff>47625</xdr:rowOff>
    </xdr:from>
    <xdr:to>
      <xdr:col>6</xdr:col>
      <xdr:colOff>805500</xdr:colOff>
      <xdr:row>973</xdr:row>
      <xdr:rowOff>129450</xdr:rowOff>
    </xdr:to>
    <xdr:graphicFrame macro="">
      <xdr:nvGraphicFramePr>
        <xdr:cNvPr id="408" name="Graphique 40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5"/>
        </a:graphicData>
      </a:graphic>
    </xdr:graphicFrame>
    <xdr:clientData/>
  </xdr:twoCellAnchor>
  <xdr:twoCellAnchor>
    <xdr:from>
      <xdr:col>4</xdr:col>
      <xdr:colOff>114300</xdr:colOff>
      <xdr:row>971</xdr:row>
      <xdr:rowOff>52387</xdr:rowOff>
    </xdr:from>
    <xdr:to>
      <xdr:col>6</xdr:col>
      <xdr:colOff>843600</xdr:colOff>
      <xdr:row>973</xdr:row>
      <xdr:rowOff>134212</xdr:rowOff>
    </xdr:to>
    <xdr:graphicFrame macro="">
      <xdr:nvGraphicFramePr>
        <xdr:cNvPr id="409" name="Graphique 40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6"/>
        </a:graphicData>
      </a:graphic>
    </xdr:graphicFrame>
    <xdr:clientData/>
  </xdr:twoCellAnchor>
  <xdr:twoCellAnchor>
    <xdr:from>
      <xdr:col>4</xdr:col>
      <xdr:colOff>116113</xdr:colOff>
      <xdr:row>971</xdr:row>
      <xdr:rowOff>98424</xdr:rowOff>
    </xdr:from>
    <xdr:to>
      <xdr:col>6</xdr:col>
      <xdr:colOff>837703</xdr:colOff>
      <xdr:row>973</xdr:row>
      <xdr:rowOff>180249</xdr:rowOff>
    </xdr:to>
    <xdr:graphicFrame macro="">
      <xdr:nvGraphicFramePr>
        <xdr:cNvPr id="410" name="Graphique 40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7"/>
        </a:graphicData>
      </a:graphic>
    </xdr:graphicFrame>
    <xdr:clientData/>
  </xdr:twoCellAnchor>
  <xdr:twoCellAnchor>
    <xdr:from>
      <xdr:col>4</xdr:col>
      <xdr:colOff>142534</xdr:colOff>
      <xdr:row>1005</xdr:row>
      <xdr:rowOff>339876</xdr:rowOff>
    </xdr:from>
    <xdr:to>
      <xdr:col>6</xdr:col>
      <xdr:colOff>869748</xdr:colOff>
      <xdr:row>1007</xdr:row>
      <xdr:rowOff>107376</xdr:rowOff>
    </xdr:to>
    <xdr:graphicFrame macro="">
      <xdr:nvGraphicFramePr>
        <xdr:cNvPr id="418" name="Graphique 4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8"/>
        </a:graphicData>
      </a:graphic>
    </xdr:graphicFrame>
    <xdr:clientData/>
  </xdr:twoCellAnchor>
  <xdr:twoCellAnchor>
    <xdr:from>
      <xdr:col>4</xdr:col>
      <xdr:colOff>123825</xdr:colOff>
      <xdr:row>1004</xdr:row>
      <xdr:rowOff>0</xdr:rowOff>
    </xdr:from>
    <xdr:to>
      <xdr:col>6</xdr:col>
      <xdr:colOff>853125</xdr:colOff>
      <xdr:row>1006</xdr:row>
      <xdr:rowOff>81825</xdr:rowOff>
    </xdr:to>
    <xdr:graphicFrame macro="">
      <xdr:nvGraphicFramePr>
        <xdr:cNvPr id="419" name="Graphique 4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9"/>
        </a:graphicData>
      </a:graphic>
    </xdr:graphicFrame>
    <xdr:clientData/>
  </xdr:twoCellAnchor>
  <xdr:twoCellAnchor>
    <xdr:from>
      <xdr:col>4</xdr:col>
      <xdr:colOff>146286</xdr:colOff>
      <xdr:row>1005</xdr:row>
      <xdr:rowOff>375374</xdr:rowOff>
    </xdr:from>
    <xdr:to>
      <xdr:col>6</xdr:col>
      <xdr:colOff>872604</xdr:colOff>
      <xdr:row>1007</xdr:row>
      <xdr:rowOff>142874</xdr:rowOff>
    </xdr:to>
    <xdr:graphicFrame macro="">
      <xdr:nvGraphicFramePr>
        <xdr:cNvPr id="421" name="Graphique 4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0"/>
        </a:graphicData>
      </a:graphic>
    </xdr:graphicFrame>
    <xdr:clientData/>
  </xdr:twoCellAnchor>
  <xdr:twoCellAnchor>
    <xdr:from>
      <xdr:col>4</xdr:col>
      <xdr:colOff>128587</xdr:colOff>
      <xdr:row>1006</xdr:row>
      <xdr:rowOff>350952</xdr:rowOff>
    </xdr:from>
    <xdr:to>
      <xdr:col>6</xdr:col>
      <xdr:colOff>857887</xdr:colOff>
      <xdr:row>1008</xdr:row>
      <xdr:rowOff>118452</xdr:rowOff>
    </xdr:to>
    <xdr:graphicFrame macro="">
      <xdr:nvGraphicFramePr>
        <xdr:cNvPr id="422" name="Graphique 4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1"/>
        </a:graphicData>
      </a:graphic>
    </xdr:graphicFrame>
    <xdr:clientData/>
  </xdr:twoCellAnchor>
  <xdr:twoCellAnchor>
    <xdr:from>
      <xdr:col>4</xdr:col>
      <xdr:colOff>161925</xdr:colOff>
      <xdr:row>1004</xdr:row>
      <xdr:rowOff>23812</xdr:rowOff>
    </xdr:from>
    <xdr:to>
      <xdr:col>6</xdr:col>
      <xdr:colOff>891225</xdr:colOff>
      <xdr:row>1006</xdr:row>
      <xdr:rowOff>105637</xdr:rowOff>
    </xdr:to>
    <xdr:graphicFrame macro="">
      <xdr:nvGraphicFramePr>
        <xdr:cNvPr id="423" name="Graphique 4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2"/>
        </a:graphicData>
      </a:graphic>
    </xdr:graphicFrame>
    <xdr:clientData/>
  </xdr:twoCellAnchor>
  <xdr:twoCellAnchor>
    <xdr:from>
      <xdr:col>4</xdr:col>
      <xdr:colOff>140607</xdr:colOff>
      <xdr:row>1004</xdr:row>
      <xdr:rowOff>73932</xdr:rowOff>
    </xdr:from>
    <xdr:to>
      <xdr:col>6</xdr:col>
      <xdr:colOff>862197</xdr:colOff>
      <xdr:row>1006</xdr:row>
      <xdr:rowOff>155757</xdr:rowOff>
    </xdr:to>
    <xdr:graphicFrame macro="">
      <xdr:nvGraphicFramePr>
        <xdr:cNvPr id="425" name="Graphique 4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3"/>
        </a:graphicData>
      </a:graphic>
    </xdr:graphicFrame>
    <xdr:clientData/>
  </xdr:twoCellAnchor>
  <xdr:twoCellAnchor>
    <xdr:from>
      <xdr:col>4</xdr:col>
      <xdr:colOff>133350</xdr:colOff>
      <xdr:row>1005</xdr:row>
      <xdr:rowOff>347662</xdr:rowOff>
    </xdr:from>
    <xdr:to>
      <xdr:col>6</xdr:col>
      <xdr:colOff>862650</xdr:colOff>
      <xdr:row>1007</xdr:row>
      <xdr:rowOff>115162</xdr:rowOff>
    </xdr:to>
    <xdr:graphicFrame macro="">
      <xdr:nvGraphicFramePr>
        <xdr:cNvPr id="426" name="Graphique 4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4"/>
        </a:graphicData>
      </a:graphic>
    </xdr:graphicFrame>
    <xdr:clientData/>
  </xdr:twoCellAnchor>
  <xdr:twoCellAnchor>
    <xdr:from>
      <xdr:col>4</xdr:col>
      <xdr:colOff>136979</xdr:colOff>
      <xdr:row>1005</xdr:row>
      <xdr:rowOff>392340</xdr:rowOff>
    </xdr:from>
    <xdr:to>
      <xdr:col>6</xdr:col>
      <xdr:colOff>858569</xdr:colOff>
      <xdr:row>1007</xdr:row>
      <xdr:rowOff>159840</xdr:rowOff>
    </xdr:to>
    <xdr:graphicFrame macro="">
      <xdr:nvGraphicFramePr>
        <xdr:cNvPr id="427" name="Graphique 4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5"/>
        </a:graphicData>
      </a:graphic>
    </xdr:graphicFrame>
    <xdr:clientData/>
  </xdr:twoCellAnchor>
  <xdr:twoCellAnchor>
    <xdr:from>
      <xdr:col>4</xdr:col>
      <xdr:colOff>142875</xdr:colOff>
      <xdr:row>1006</xdr:row>
      <xdr:rowOff>361950</xdr:rowOff>
    </xdr:from>
    <xdr:to>
      <xdr:col>6</xdr:col>
      <xdr:colOff>872175</xdr:colOff>
      <xdr:row>1008</xdr:row>
      <xdr:rowOff>129450</xdr:rowOff>
    </xdr:to>
    <xdr:graphicFrame macro="">
      <xdr:nvGraphicFramePr>
        <xdr:cNvPr id="428" name="Graphique 4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6"/>
        </a:graphicData>
      </a:graphic>
    </xdr:graphicFrame>
    <xdr:clientData/>
  </xdr:twoCellAnchor>
  <xdr:twoCellAnchor>
    <xdr:from>
      <xdr:col>4</xdr:col>
      <xdr:colOff>142875</xdr:colOff>
      <xdr:row>1006</xdr:row>
      <xdr:rowOff>408894</xdr:rowOff>
    </xdr:from>
    <xdr:to>
      <xdr:col>6</xdr:col>
      <xdr:colOff>864465</xdr:colOff>
      <xdr:row>1008</xdr:row>
      <xdr:rowOff>176394</xdr:rowOff>
    </xdr:to>
    <xdr:graphicFrame macro="">
      <xdr:nvGraphicFramePr>
        <xdr:cNvPr id="429" name="Graphique 4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7"/>
        </a:graphicData>
      </a:graphic>
    </xdr:graphicFrame>
    <xdr:clientData/>
  </xdr:twoCellAnchor>
  <xdr:twoCellAnchor>
    <xdr:from>
      <xdr:col>4</xdr:col>
      <xdr:colOff>76200</xdr:colOff>
      <xdr:row>1012</xdr:row>
      <xdr:rowOff>47625</xdr:rowOff>
    </xdr:from>
    <xdr:to>
      <xdr:col>6</xdr:col>
      <xdr:colOff>805500</xdr:colOff>
      <xdr:row>1014</xdr:row>
      <xdr:rowOff>129450</xdr:rowOff>
    </xdr:to>
    <xdr:graphicFrame macro="">
      <xdr:nvGraphicFramePr>
        <xdr:cNvPr id="430" name="Graphique 42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8"/>
        </a:graphicData>
      </a:graphic>
    </xdr:graphicFrame>
    <xdr:clientData/>
  </xdr:twoCellAnchor>
  <xdr:twoCellAnchor>
    <xdr:from>
      <xdr:col>4</xdr:col>
      <xdr:colOff>76200</xdr:colOff>
      <xdr:row>1012</xdr:row>
      <xdr:rowOff>47625</xdr:rowOff>
    </xdr:from>
    <xdr:to>
      <xdr:col>6</xdr:col>
      <xdr:colOff>805500</xdr:colOff>
      <xdr:row>1014</xdr:row>
      <xdr:rowOff>129450</xdr:rowOff>
    </xdr:to>
    <xdr:graphicFrame macro="">
      <xdr:nvGraphicFramePr>
        <xdr:cNvPr id="431" name="Graphique 4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9"/>
        </a:graphicData>
      </a:graphic>
    </xdr:graphicFrame>
    <xdr:clientData/>
  </xdr:twoCellAnchor>
  <xdr:twoCellAnchor>
    <xdr:from>
      <xdr:col>4</xdr:col>
      <xdr:colOff>76200</xdr:colOff>
      <xdr:row>1012</xdr:row>
      <xdr:rowOff>47625</xdr:rowOff>
    </xdr:from>
    <xdr:to>
      <xdr:col>6</xdr:col>
      <xdr:colOff>805500</xdr:colOff>
      <xdr:row>1014</xdr:row>
      <xdr:rowOff>129450</xdr:rowOff>
    </xdr:to>
    <xdr:graphicFrame macro="">
      <xdr:nvGraphicFramePr>
        <xdr:cNvPr id="432" name="Graphique 43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0"/>
        </a:graphicData>
      </a:graphic>
    </xdr:graphicFrame>
    <xdr:clientData/>
  </xdr:twoCellAnchor>
  <xdr:twoCellAnchor>
    <xdr:from>
      <xdr:col>4</xdr:col>
      <xdr:colOff>76200</xdr:colOff>
      <xdr:row>1012</xdr:row>
      <xdr:rowOff>47625</xdr:rowOff>
    </xdr:from>
    <xdr:to>
      <xdr:col>6</xdr:col>
      <xdr:colOff>805500</xdr:colOff>
      <xdr:row>1014</xdr:row>
      <xdr:rowOff>129450</xdr:rowOff>
    </xdr:to>
    <xdr:graphicFrame macro="">
      <xdr:nvGraphicFramePr>
        <xdr:cNvPr id="433" name="Graphique 43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1"/>
        </a:graphicData>
      </a:graphic>
    </xdr:graphicFrame>
    <xdr:clientData/>
  </xdr:twoCellAnchor>
  <xdr:twoCellAnchor>
    <xdr:from>
      <xdr:col>4</xdr:col>
      <xdr:colOff>76200</xdr:colOff>
      <xdr:row>1012</xdr:row>
      <xdr:rowOff>47625</xdr:rowOff>
    </xdr:from>
    <xdr:to>
      <xdr:col>6</xdr:col>
      <xdr:colOff>805500</xdr:colOff>
      <xdr:row>1014</xdr:row>
      <xdr:rowOff>129450</xdr:rowOff>
    </xdr:to>
    <xdr:graphicFrame macro="">
      <xdr:nvGraphicFramePr>
        <xdr:cNvPr id="434" name="Graphique 43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2"/>
        </a:graphicData>
      </a:graphic>
    </xdr:graphicFrame>
    <xdr:clientData/>
  </xdr:twoCellAnchor>
  <xdr:twoCellAnchor>
    <xdr:from>
      <xdr:col>4</xdr:col>
      <xdr:colOff>114300</xdr:colOff>
      <xdr:row>1012</xdr:row>
      <xdr:rowOff>52387</xdr:rowOff>
    </xdr:from>
    <xdr:to>
      <xdr:col>6</xdr:col>
      <xdr:colOff>843600</xdr:colOff>
      <xdr:row>1014</xdr:row>
      <xdr:rowOff>134212</xdr:rowOff>
    </xdr:to>
    <xdr:graphicFrame macro="">
      <xdr:nvGraphicFramePr>
        <xdr:cNvPr id="436" name="Graphique 4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3"/>
        </a:graphicData>
      </a:graphic>
    </xdr:graphicFrame>
    <xdr:clientData/>
  </xdr:twoCellAnchor>
  <xdr:twoCellAnchor>
    <xdr:from>
      <xdr:col>4</xdr:col>
      <xdr:colOff>116114</xdr:colOff>
      <xdr:row>1012</xdr:row>
      <xdr:rowOff>98425</xdr:rowOff>
    </xdr:from>
    <xdr:to>
      <xdr:col>6</xdr:col>
      <xdr:colOff>837704</xdr:colOff>
      <xdr:row>1014</xdr:row>
      <xdr:rowOff>180250</xdr:rowOff>
    </xdr:to>
    <xdr:graphicFrame macro="">
      <xdr:nvGraphicFramePr>
        <xdr:cNvPr id="437" name="Graphique 4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4"/>
        </a:graphicData>
      </a:graphic>
    </xdr:graphicFrame>
    <xdr:clientData/>
  </xdr:twoCellAnchor>
  <xdr:twoCellAnchor>
    <xdr:from>
      <xdr:col>4</xdr:col>
      <xdr:colOff>142534</xdr:colOff>
      <xdr:row>1046</xdr:row>
      <xdr:rowOff>339876</xdr:rowOff>
    </xdr:from>
    <xdr:to>
      <xdr:col>6</xdr:col>
      <xdr:colOff>869748</xdr:colOff>
      <xdr:row>1048</xdr:row>
      <xdr:rowOff>107376</xdr:rowOff>
    </xdr:to>
    <xdr:graphicFrame macro="">
      <xdr:nvGraphicFramePr>
        <xdr:cNvPr id="438" name="Graphique 4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5"/>
        </a:graphicData>
      </a:graphic>
    </xdr:graphicFrame>
    <xdr:clientData/>
  </xdr:twoCellAnchor>
  <xdr:twoCellAnchor>
    <xdr:from>
      <xdr:col>4</xdr:col>
      <xdr:colOff>123825</xdr:colOff>
      <xdr:row>1045</xdr:row>
      <xdr:rowOff>0</xdr:rowOff>
    </xdr:from>
    <xdr:to>
      <xdr:col>6</xdr:col>
      <xdr:colOff>853125</xdr:colOff>
      <xdr:row>1047</xdr:row>
      <xdr:rowOff>81825</xdr:rowOff>
    </xdr:to>
    <xdr:graphicFrame macro="">
      <xdr:nvGraphicFramePr>
        <xdr:cNvPr id="439" name="Graphique 4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6"/>
        </a:graphicData>
      </a:graphic>
    </xdr:graphicFrame>
    <xdr:clientData/>
  </xdr:twoCellAnchor>
  <xdr:twoCellAnchor>
    <xdr:from>
      <xdr:col>4</xdr:col>
      <xdr:colOff>146286</xdr:colOff>
      <xdr:row>1046</xdr:row>
      <xdr:rowOff>375374</xdr:rowOff>
    </xdr:from>
    <xdr:to>
      <xdr:col>6</xdr:col>
      <xdr:colOff>872604</xdr:colOff>
      <xdr:row>1048</xdr:row>
      <xdr:rowOff>142874</xdr:rowOff>
    </xdr:to>
    <xdr:graphicFrame macro="">
      <xdr:nvGraphicFramePr>
        <xdr:cNvPr id="440" name="Graphique 43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7"/>
        </a:graphicData>
      </a:graphic>
    </xdr:graphicFrame>
    <xdr:clientData/>
  </xdr:twoCellAnchor>
  <xdr:twoCellAnchor>
    <xdr:from>
      <xdr:col>4</xdr:col>
      <xdr:colOff>128587</xdr:colOff>
      <xdr:row>1047</xdr:row>
      <xdr:rowOff>350952</xdr:rowOff>
    </xdr:from>
    <xdr:to>
      <xdr:col>6</xdr:col>
      <xdr:colOff>857887</xdr:colOff>
      <xdr:row>1049</xdr:row>
      <xdr:rowOff>118452</xdr:rowOff>
    </xdr:to>
    <xdr:graphicFrame macro="">
      <xdr:nvGraphicFramePr>
        <xdr:cNvPr id="441" name="Graphique 4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8"/>
        </a:graphicData>
      </a:graphic>
    </xdr:graphicFrame>
    <xdr:clientData/>
  </xdr:twoCellAnchor>
  <xdr:twoCellAnchor>
    <xdr:from>
      <xdr:col>4</xdr:col>
      <xdr:colOff>161925</xdr:colOff>
      <xdr:row>1045</xdr:row>
      <xdr:rowOff>23812</xdr:rowOff>
    </xdr:from>
    <xdr:to>
      <xdr:col>6</xdr:col>
      <xdr:colOff>891225</xdr:colOff>
      <xdr:row>1047</xdr:row>
      <xdr:rowOff>105637</xdr:rowOff>
    </xdr:to>
    <xdr:graphicFrame macro="">
      <xdr:nvGraphicFramePr>
        <xdr:cNvPr id="442" name="Graphique 44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9"/>
        </a:graphicData>
      </a:graphic>
    </xdr:graphicFrame>
    <xdr:clientData/>
  </xdr:twoCellAnchor>
  <xdr:twoCellAnchor>
    <xdr:from>
      <xdr:col>4</xdr:col>
      <xdr:colOff>140606</xdr:colOff>
      <xdr:row>1045</xdr:row>
      <xdr:rowOff>73932</xdr:rowOff>
    </xdr:from>
    <xdr:to>
      <xdr:col>6</xdr:col>
      <xdr:colOff>862196</xdr:colOff>
      <xdr:row>1047</xdr:row>
      <xdr:rowOff>155757</xdr:rowOff>
    </xdr:to>
    <xdr:graphicFrame macro="">
      <xdr:nvGraphicFramePr>
        <xdr:cNvPr id="443" name="Graphique 44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0"/>
        </a:graphicData>
      </a:graphic>
    </xdr:graphicFrame>
    <xdr:clientData/>
  </xdr:twoCellAnchor>
  <xdr:twoCellAnchor>
    <xdr:from>
      <xdr:col>4</xdr:col>
      <xdr:colOff>133350</xdr:colOff>
      <xdr:row>1046</xdr:row>
      <xdr:rowOff>347662</xdr:rowOff>
    </xdr:from>
    <xdr:to>
      <xdr:col>6</xdr:col>
      <xdr:colOff>862650</xdr:colOff>
      <xdr:row>1048</xdr:row>
      <xdr:rowOff>115162</xdr:rowOff>
    </xdr:to>
    <xdr:graphicFrame macro="">
      <xdr:nvGraphicFramePr>
        <xdr:cNvPr id="444" name="Graphique 4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1"/>
        </a:graphicData>
      </a:graphic>
    </xdr:graphicFrame>
    <xdr:clientData/>
  </xdr:twoCellAnchor>
  <xdr:twoCellAnchor>
    <xdr:from>
      <xdr:col>4</xdr:col>
      <xdr:colOff>136977</xdr:colOff>
      <xdr:row>1046</xdr:row>
      <xdr:rowOff>392339</xdr:rowOff>
    </xdr:from>
    <xdr:to>
      <xdr:col>6</xdr:col>
      <xdr:colOff>858567</xdr:colOff>
      <xdr:row>1048</xdr:row>
      <xdr:rowOff>159839</xdr:rowOff>
    </xdr:to>
    <xdr:graphicFrame macro="">
      <xdr:nvGraphicFramePr>
        <xdr:cNvPr id="445" name="Graphique 44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2"/>
        </a:graphicData>
      </a:graphic>
    </xdr:graphicFrame>
    <xdr:clientData/>
  </xdr:twoCellAnchor>
  <xdr:twoCellAnchor>
    <xdr:from>
      <xdr:col>4</xdr:col>
      <xdr:colOff>142875</xdr:colOff>
      <xdr:row>1047</xdr:row>
      <xdr:rowOff>361950</xdr:rowOff>
    </xdr:from>
    <xdr:to>
      <xdr:col>6</xdr:col>
      <xdr:colOff>872175</xdr:colOff>
      <xdr:row>1049</xdr:row>
      <xdr:rowOff>129450</xdr:rowOff>
    </xdr:to>
    <xdr:graphicFrame macro="">
      <xdr:nvGraphicFramePr>
        <xdr:cNvPr id="446" name="Graphique 4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3"/>
        </a:graphicData>
      </a:graphic>
    </xdr:graphicFrame>
    <xdr:clientData/>
  </xdr:twoCellAnchor>
  <xdr:twoCellAnchor>
    <xdr:from>
      <xdr:col>4</xdr:col>
      <xdr:colOff>142874</xdr:colOff>
      <xdr:row>1047</xdr:row>
      <xdr:rowOff>420233</xdr:rowOff>
    </xdr:from>
    <xdr:to>
      <xdr:col>6</xdr:col>
      <xdr:colOff>864464</xdr:colOff>
      <xdr:row>1049</xdr:row>
      <xdr:rowOff>187733</xdr:rowOff>
    </xdr:to>
    <xdr:graphicFrame macro="">
      <xdr:nvGraphicFramePr>
        <xdr:cNvPr id="447" name="Graphique 44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4"/>
        </a:graphicData>
      </a:graphic>
    </xdr:graphicFrame>
    <xdr:clientData/>
  </xdr:twoCellAnchor>
  <xdr:twoCellAnchor>
    <xdr:from>
      <xdr:col>4</xdr:col>
      <xdr:colOff>76200</xdr:colOff>
      <xdr:row>1053</xdr:row>
      <xdr:rowOff>47625</xdr:rowOff>
    </xdr:from>
    <xdr:to>
      <xdr:col>6</xdr:col>
      <xdr:colOff>805500</xdr:colOff>
      <xdr:row>1055</xdr:row>
      <xdr:rowOff>129450</xdr:rowOff>
    </xdr:to>
    <xdr:graphicFrame macro="">
      <xdr:nvGraphicFramePr>
        <xdr:cNvPr id="448" name="Graphique 44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5"/>
        </a:graphicData>
      </a:graphic>
    </xdr:graphicFrame>
    <xdr:clientData/>
  </xdr:twoCellAnchor>
  <xdr:twoCellAnchor>
    <xdr:from>
      <xdr:col>4</xdr:col>
      <xdr:colOff>76200</xdr:colOff>
      <xdr:row>1053</xdr:row>
      <xdr:rowOff>47625</xdr:rowOff>
    </xdr:from>
    <xdr:to>
      <xdr:col>6</xdr:col>
      <xdr:colOff>805500</xdr:colOff>
      <xdr:row>1055</xdr:row>
      <xdr:rowOff>129450</xdr:rowOff>
    </xdr:to>
    <xdr:graphicFrame macro="">
      <xdr:nvGraphicFramePr>
        <xdr:cNvPr id="449" name="Graphique 44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6"/>
        </a:graphicData>
      </a:graphic>
    </xdr:graphicFrame>
    <xdr:clientData/>
  </xdr:twoCellAnchor>
  <xdr:twoCellAnchor>
    <xdr:from>
      <xdr:col>4</xdr:col>
      <xdr:colOff>76200</xdr:colOff>
      <xdr:row>1053</xdr:row>
      <xdr:rowOff>47625</xdr:rowOff>
    </xdr:from>
    <xdr:to>
      <xdr:col>6</xdr:col>
      <xdr:colOff>805500</xdr:colOff>
      <xdr:row>1055</xdr:row>
      <xdr:rowOff>129450</xdr:rowOff>
    </xdr:to>
    <xdr:graphicFrame macro="">
      <xdr:nvGraphicFramePr>
        <xdr:cNvPr id="451" name="Graphique 4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7"/>
        </a:graphicData>
      </a:graphic>
    </xdr:graphicFrame>
    <xdr:clientData/>
  </xdr:twoCellAnchor>
  <xdr:twoCellAnchor>
    <xdr:from>
      <xdr:col>4</xdr:col>
      <xdr:colOff>76200</xdr:colOff>
      <xdr:row>1053</xdr:row>
      <xdr:rowOff>47625</xdr:rowOff>
    </xdr:from>
    <xdr:to>
      <xdr:col>6</xdr:col>
      <xdr:colOff>805500</xdr:colOff>
      <xdr:row>1055</xdr:row>
      <xdr:rowOff>129450</xdr:rowOff>
    </xdr:to>
    <xdr:graphicFrame macro="">
      <xdr:nvGraphicFramePr>
        <xdr:cNvPr id="452" name="Graphique 4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8"/>
        </a:graphicData>
      </a:graphic>
    </xdr:graphicFrame>
    <xdr:clientData/>
  </xdr:twoCellAnchor>
  <xdr:twoCellAnchor>
    <xdr:from>
      <xdr:col>4</xdr:col>
      <xdr:colOff>76200</xdr:colOff>
      <xdr:row>1053</xdr:row>
      <xdr:rowOff>47625</xdr:rowOff>
    </xdr:from>
    <xdr:to>
      <xdr:col>6</xdr:col>
      <xdr:colOff>805500</xdr:colOff>
      <xdr:row>1055</xdr:row>
      <xdr:rowOff>129450</xdr:rowOff>
    </xdr:to>
    <xdr:graphicFrame macro="">
      <xdr:nvGraphicFramePr>
        <xdr:cNvPr id="453" name="Graphique 45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9"/>
        </a:graphicData>
      </a:graphic>
    </xdr:graphicFrame>
    <xdr:clientData/>
  </xdr:twoCellAnchor>
  <xdr:twoCellAnchor>
    <xdr:from>
      <xdr:col>4</xdr:col>
      <xdr:colOff>76200</xdr:colOff>
      <xdr:row>1053</xdr:row>
      <xdr:rowOff>47625</xdr:rowOff>
    </xdr:from>
    <xdr:to>
      <xdr:col>6</xdr:col>
      <xdr:colOff>805500</xdr:colOff>
      <xdr:row>1055</xdr:row>
      <xdr:rowOff>129450</xdr:rowOff>
    </xdr:to>
    <xdr:graphicFrame macro="">
      <xdr:nvGraphicFramePr>
        <xdr:cNvPr id="454" name="Graphique 4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0"/>
        </a:graphicData>
      </a:graphic>
    </xdr:graphicFrame>
    <xdr:clientData/>
  </xdr:twoCellAnchor>
  <xdr:twoCellAnchor>
    <xdr:from>
      <xdr:col>4</xdr:col>
      <xdr:colOff>114300</xdr:colOff>
      <xdr:row>1053</xdr:row>
      <xdr:rowOff>52387</xdr:rowOff>
    </xdr:from>
    <xdr:to>
      <xdr:col>6</xdr:col>
      <xdr:colOff>843600</xdr:colOff>
      <xdr:row>1055</xdr:row>
      <xdr:rowOff>134212</xdr:rowOff>
    </xdr:to>
    <xdr:graphicFrame macro="">
      <xdr:nvGraphicFramePr>
        <xdr:cNvPr id="455" name="Graphique 4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1"/>
        </a:graphicData>
      </a:graphic>
    </xdr:graphicFrame>
    <xdr:clientData/>
  </xdr:twoCellAnchor>
  <xdr:twoCellAnchor>
    <xdr:from>
      <xdr:col>4</xdr:col>
      <xdr:colOff>116113</xdr:colOff>
      <xdr:row>1053</xdr:row>
      <xdr:rowOff>109764</xdr:rowOff>
    </xdr:from>
    <xdr:to>
      <xdr:col>6</xdr:col>
      <xdr:colOff>837703</xdr:colOff>
      <xdr:row>1055</xdr:row>
      <xdr:rowOff>191589</xdr:rowOff>
    </xdr:to>
    <xdr:graphicFrame macro="">
      <xdr:nvGraphicFramePr>
        <xdr:cNvPr id="456" name="Graphique 45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2"/>
        </a:graphicData>
      </a:graphic>
    </xdr:graphicFrame>
    <xdr:clientData/>
  </xdr:twoCellAnchor>
  <xdr:twoCellAnchor>
    <xdr:from>
      <xdr:col>4</xdr:col>
      <xdr:colOff>142534</xdr:colOff>
      <xdr:row>1087</xdr:row>
      <xdr:rowOff>339876</xdr:rowOff>
    </xdr:from>
    <xdr:to>
      <xdr:col>6</xdr:col>
      <xdr:colOff>869748</xdr:colOff>
      <xdr:row>1089</xdr:row>
      <xdr:rowOff>107376</xdr:rowOff>
    </xdr:to>
    <xdr:graphicFrame macro="">
      <xdr:nvGraphicFramePr>
        <xdr:cNvPr id="457" name="Graphique 4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3"/>
        </a:graphicData>
      </a:graphic>
    </xdr:graphicFrame>
    <xdr:clientData/>
  </xdr:twoCellAnchor>
  <xdr:twoCellAnchor>
    <xdr:from>
      <xdr:col>4</xdr:col>
      <xdr:colOff>123825</xdr:colOff>
      <xdr:row>1086</xdr:row>
      <xdr:rowOff>0</xdr:rowOff>
    </xdr:from>
    <xdr:to>
      <xdr:col>6</xdr:col>
      <xdr:colOff>853125</xdr:colOff>
      <xdr:row>1088</xdr:row>
      <xdr:rowOff>81825</xdr:rowOff>
    </xdr:to>
    <xdr:graphicFrame macro="">
      <xdr:nvGraphicFramePr>
        <xdr:cNvPr id="458" name="Graphique 45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4"/>
        </a:graphicData>
      </a:graphic>
    </xdr:graphicFrame>
    <xdr:clientData/>
  </xdr:twoCellAnchor>
  <xdr:twoCellAnchor>
    <xdr:from>
      <xdr:col>4</xdr:col>
      <xdr:colOff>146286</xdr:colOff>
      <xdr:row>1087</xdr:row>
      <xdr:rowOff>375374</xdr:rowOff>
    </xdr:from>
    <xdr:to>
      <xdr:col>6</xdr:col>
      <xdr:colOff>872604</xdr:colOff>
      <xdr:row>1089</xdr:row>
      <xdr:rowOff>142874</xdr:rowOff>
    </xdr:to>
    <xdr:graphicFrame macro="">
      <xdr:nvGraphicFramePr>
        <xdr:cNvPr id="459" name="Graphique 45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5"/>
        </a:graphicData>
      </a:graphic>
    </xdr:graphicFrame>
    <xdr:clientData/>
  </xdr:twoCellAnchor>
  <xdr:twoCellAnchor>
    <xdr:from>
      <xdr:col>4</xdr:col>
      <xdr:colOff>128587</xdr:colOff>
      <xdr:row>1088</xdr:row>
      <xdr:rowOff>350952</xdr:rowOff>
    </xdr:from>
    <xdr:to>
      <xdr:col>6</xdr:col>
      <xdr:colOff>857887</xdr:colOff>
      <xdr:row>1090</xdr:row>
      <xdr:rowOff>118452</xdr:rowOff>
    </xdr:to>
    <xdr:graphicFrame macro="">
      <xdr:nvGraphicFramePr>
        <xdr:cNvPr id="460" name="Graphique 45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6"/>
        </a:graphicData>
      </a:graphic>
    </xdr:graphicFrame>
    <xdr:clientData/>
  </xdr:twoCellAnchor>
  <xdr:twoCellAnchor>
    <xdr:from>
      <xdr:col>4</xdr:col>
      <xdr:colOff>161925</xdr:colOff>
      <xdr:row>1086</xdr:row>
      <xdr:rowOff>23812</xdr:rowOff>
    </xdr:from>
    <xdr:to>
      <xdr:col>6</xdr:col>
      <xdr:colOff>891225</xdr:colOff>
      <xdr:row>1088</xdr:row>
      <xdr:rowOff>105637</xdr:rowOff>
    </xdr:to>
    <xdr:graphicFrame macro="">
      <xdr:nvGraphicFramePr>
        <xdr:cNvPr id="461" name="Graphique 46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7"/>
        </a:graphicData>
      </a:graphic>
    </xdr:graphicFrame>
    <xdr:clientData/>
  </xdr:twoCellAnchor>
  <xdr:twoCellAnchor>
    <xdr:from>
      <xdr:col>4</xdr:col>
      <xdr:colOff>140607</xdr:colOff>
      <xdr:row>1086</xdr:row>
      <xdr:rowOff>85271</xdr:rowOff>
    </xdr:from>
    <xdr:to>
      <xdr:col>6</xdr:col>
      <xdr:colOff>862197</xdr:colOff>
      <xdr:row>1088</xdr:row>
      <xdr:rowOff>167096</xdr:rowOff>
    </xdr:to>
    <xdr:graphicFrame macro="">
      <xdr:nvGraphicFramePr>
        <xdr:cNvPr id="462" name="Graphique 46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8"/>
        </a:graphicData>
      </a:graphic>
    </xdr:graphicFrame>
    <xdr:clientData/>
  </xdr:twoCellAnchor>
  <xdr:twoCellAnchor>
    <xdr:from>
      <xdr:col>4</xdr:col>
      <xdr:colOff>133350</xdr:colOff>
      <xdr:row>1087</xdr:row>
      <xdr:rowOff>347662</xdr:rowOff>
    </xdr:from>
    <xdr:to>
      <xdr:col>6</xdr:col>
      <xdr:colOff>862650</xdr:colOff>
      <xdr:row>1089</xdr:row>
      <xdr:rowOff>115162</xdr:rowOff>
    </xdr:to>
    <xdr:graphicFrame macro="">
      <xdr:nvGraphicFramePr>
        <xdr:cNvPr id="463" name="Graphique 4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9"/>
        </a:graphicData>
      </a:graphic>
    </xdr:graphicFrame>
    <xdr:clientData/>
  </xdr:twoCellAnchor>
  <xdr:twoCellAnchor>
    <xdr:from>
      <xdr:col>4</xdr:col>
      <xdr:colOff>136978</xdr:colOff>
      <xdr:row>1087</xdr:row>
      <xdr:rowOff>403678</xdr:rowOff>
    </xdr:from>
    <xdr:to>
      <xdr:col>6</xdr:col>
      <xdr:colOff>858568</xdr:colOff>
      <xdr:row>1089</xdr:row>
      <xdr:rowOff>171178</xdr:rowOff>
    </xdr:to>
    <xdr:graphicFrame macro="">
      <xdr:nvGraphicFramePr>
        <xdr:cNvPr id="464" name="Graphique 46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0"/>
        </a:graphicData>
      </a:graphic>
    </xdr:graphicFrame>
    <xdr:clientData/>
  </xdr:twoCellAnchor>
  <xdr:twoCellAnchor>
    <xdr:from>
      <xdr:col>4</xdr:col>
      <xdr:colOff>142875</xdr:colOff>
      <xdr:row>1088</xdr:row>
      <xdr:rowOff>361950</xdr:rowOff>
    </xdr:from>
    <xdr:to>
      <xdr:col>6</xdr:col>
      <xdr:colOff>872175</xdr:colOff>
      <xdr:row>1090</xdr:row>
      <xdr:rowOff>129450</xdr:rowOff>
    </xdr:to>
    <xdr:graphicFrame macro="">
      <xdr:nvGraphicFramePr>
        <xdr:cNvPr id="466" name="Graphique 46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1"/>
        </a:graphicData>
      </a:graphic>
    </xdr:graphicFrame>
    <xdr:clientData/>
  </xdr:twoCellAnchor>
  <xdr:twoCellAnchor>
    <xdr:from>
      <xdr:col>4</xdr:col>
      <xdr:colOff>142875</xdr:colOff>
      <xdr:row>1088</xdr:row>
      <xdr:rowOff>420233</xdr:rowOff>
    </xdr:from>
    <xdr:to>
      <xdr:col>6</xdr:col>
      <xdr:colOff>864465</xdr:colOff>
      <xdr:row>1090</xdr:row>
      <xdr:rowOff>187733</xdr:rowOff>
    </xdr:to>
    <xdr:graphicFrame macro="">
      <xdr:nvGraphicFramePr>
        <xdr:cNvPr id="467" name="Graphique 46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2"/>
        </a:graphicData>
      </a:graphic>
    </xdr:graphicFrame>
    <xdr:clientData/>
  </xdr:twoCellAnchor>
  <xdr:twoCellAnchor>
    <xdr:from>
      <xdr:col>4</xdr:col>
      <xdr:colOff>76200</xdr:colOff>
      <xdr:row>1094</xdr:row>
      <xdr:rowOff>47625</xdr:rowOff>
    </xdr:from>
    <xdr:to>
      <xdr:col>6</xdr:col>
      <xdr:colOff>805500</xdr:colOff>
      <xdr:row>1096</xdr:row>
      <xdr:rowOff>129450</xdr:rowOff>
    </xdr:to>
    <xdr:graphicFrame macro="">
      <xdr:nvGraphicFramePr>
        <xdr:cNvPr id="468" name="Graphique 46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3"/>
        </a:graphicData>
      </a:graphic>
    </xdr:graphicFrame>
    <xdr:clientData/>
  </xdr:twoCellAnchor>
  <xdr:twoCellAnchor>
    <xdr:from>
      <xdr:col>4</xdr:col>
      <xdr:colOff>76200</xdr:colOff>
      <xdr:row>1094</xdr:row>
      <xdr:rowOff>47625</xdr:rowOff>
    </xdr:from>
    <xdr:to>
      <xdr:col>6</xdr:col>
      <xdr:colOff>805500</xdr:colOff>
      <xdr:row>1096</xdr:row>
      <xdr:rowOff>129450</xdr:rowOff>
    </xdr:to>
    <xdr:graphicFrame macro="">
      <xdr:nvGraphicFramePr>
        <xdr:cNvPr id="470" name="Graphique 46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4"/>
        </a:graphicData>
      </a:graphic>
    </xdr:graphicFrame>
    <xdr:clientData/>
  </xdr:twoCellAnchor>
  <xdr:twoCellAnchor>
    <xdr:from>
      <xdr:col>4</xdr:col>
      <xdr:colOff>76200</xdr:colOff>
      <xdr:row>1094</xdr:row>
      <xdr:rowOff>47625</xdr:rowOff>
    </xdr:from>
    <xdr:to>
      <xdr:col>6</xdr:col>
      <xdr:colOff>805500</xdr:colOff>
      <xdr:row>1096</xdr:row>
      <xdr:rowOff>129450</xdr:rowOff>
    </xdr:to>
    <xdr:graphicFrame macro="">
      <xdr:nvGraphicFramePr>
        <xdr:cNvPr id="471" name="Graphique 4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5"/>
        </a:graphicData>
      </a:graphic>
    </xdr:graphicFrame>
    <xdr:clientData/>
  </xdr:twoCellAnchor>
  <xdr:twoCellAnchor>
    <xdr:from>
      <xdr:col>4</xdr:col>
      <xdr:colOff>76200</xdr:colOff>
      <xdr:row>1094</xdr:row>
      <xdr:rowOff>47625</xdr:rowOff>
    </xdr:from>
    <xdr:to>
      <xdr:col>6</xdr:col>
      <xdr:colOff>805500</xdr:colOff>
      <xdr:row>1096</xdr:row>
      <xdr:rowOff>129450</xdr:rowOff>
    </xdr:to>
    <xdr:graphicFrame macro="">
      <xdr:nvGraphicFramePr>
        <xdr:cNvPr id="472" name="Graphique 47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6"/>
        </a:graphicData>
      </a:graphic>
    </xdr:graphicFrame>
    <xdr:clientData/>
  </xdr:twoCellAnchor>
  <xdr:twoCellAnchor>
    <xdr:from>
      <xdr:col>4</xdr:col>
      <xdr:colOff>76200</xdr:colOff>
      <xdr:row>1094</xdr:row>
      <xdr:rowOff>47625</xdr:rowOff>
    </xdr:from>
    <xdr:to>
      <xdr:col>6</xdr:col>
      <xdr:colOff>805500</xdr:colOff>
      <xdr:row>1096</xdr:row>
      <xdr:rowOff>129450</xdr:rowOff>
    </xdr:to>
    <xdr:graphicFrame macro="">
      <xdr:nvGraphicFramePr>
        <xdr:cNvPr id="473" name="Graphique 47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7"/>
        </a:graphicData>
      </a:graphic>
    </xdr:graphicFrame>
    <xdr:clientData/>
  </xdr:twoCellAnchor>
  <xdr:twoCellAnchor>
    <xdr:from>
      <xdr:col>4</xdr:col>
      <xdr:colOff>76200</xdr:colOff>
      <xdr:row>1094</xdr:row>
      <xdr:rowOff>47625</xdr:rowOff>
    </xdr:from>
    <xdr:to>
      <xdr:col>6</xdr:col>
      <xdr:colOff>805500</xdr:colOff>
      <xdr:row>1096</xdr:row>
      <xdr:rowOff>129450</xdr:rowOff>
    </xdr:to>
    <xdr:graphicFrame macro="">
      <xdr:nvGraphicFramePr>
        <xdr:cNvPr id="474" name="Graphique 47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8"/>
        </a:graphicData>
      </a:graphic>
    </xdr:graphicFrame>
    <xdr:clientData/>
  </xdr:twoCellAnchor>
  <xdr:twoCellAnchor>
    <xdr:from>
      <xdr:col>4</xdr:col>
      <xdr:colOff>114300</xdr:colOff>
      <xdr:row>1094</xdr:row>
      <xdr:rowOff>52387</xdr:rowOff>
    </xdr:from>
    <xdr:to>
      <xdr:col>6</xdr:col>
      <xdr:colOff>843600</xdr:colOff>
      <xdr:row>1096</xdr:row>
      <xdr:rowOff>134212</xdr:rowOff>
    </xdr:to>
    <xdr:graphicFrame macro="">
      <xdr:nvGraphicFramePr>
        <xdr:cNvPr id="475" name="Graphique 47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9"/>
        </a:graphicData>
      </a:graphic>
    </xdr:graphicFrame>
    <xdr:clientData/>
  </xdr:twoCellAnchor>
  <xdr:twoCellAnchor>
    <xdr:from>
      <xdr:col>4</xdr:col>
      <xdr:colOff>116114</xdr:colOff>
      <xdr:row>1094</xdr:row>
      <xdr:rowOff>109764</xdr:rowOff>
    </xdr:from>
    <xdr:to>
      <xdr:col>6</xdr:col>
      <xdr:colOff>837704</xdr:colOff>
      <xdr:row>1096</xdr:row>
      <xdr:rowOff>191589</xdr:rowOff>
    </xdr:to>
    <xdr:graphicFrame macro="">
      <xdr:nvGraphicFramePr>
        <xdr:cNvPr id="476" name="Graphique 47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0"/>
        </a:graphicData>
      </a:graphic>
    </xdr:graphicFrame>
    <xdr:clientData/>
  </xdr:twoCellAnchor>
  <xdr:twoCellAnchor>
    <xdr:from>
      <xdr:col>4</xdr:col>
      <xdr:colOff>142534</xdr:colOff>
      <xdr:row>1128</xdr:row>
      <xdr:rowOff>339876</xdr:rowOff>
    </xdr:from>
    <xdr:to>
      <xdr:col>6</xdr:col>
      <xdr:colOff>869748</xdr:colOff>
      <xdr:row>1130</xdr:row>
      <xdr:rowOff>107376</xdr:rowOff>
    </xdr:to>
    <xdr:graphicFrame macro="">
      <xdr:nvGraphicFramePr>
        <xdr:cNvPr id="477" name="Graphique 47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1"/>
        </a:graphicData>
      </a:graphic>
    </xdr:graphicFrame>
    <xdr:clientData/>
  </xdr:twoCellAnchor>
  <xdr:twoCellAnchor>
    <xdr:from>
      <xdr:col>4</xdr:col>
      <xdr:colOff>123825</xdr:colOff>
      <xdr:row>1127</xdr:row>
      <xdr:rowOff>0</xdr:rowOff>
    </xdr:from>
    <xdr:to>
      <xdr:col>6</xdr:col>
      <xdr:colOff>853125</xdr:colOff>
      <xdr:row>1129</xdr:row>
      <xdr:rowOff>81825</xdr:rowOff>
    </xdr:to>
    <xdr:graphicFrame macro="">
      <xdr:nvGraphicFramePr>
        <xdr:cNvPr id="478" name="Graphique 4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2"/>
        </a:graphicData>
      </a:graphic>
    </xdr:graphicFrame>
    <xdr:clientData/>
  </xdr:twoCellAnchor>
  <xdr:twoCellAnchor>
    <xdr:from>
      <xdr:col>4</xdr:col>
      <xdr:colOff>146286</xdr:colOff>
      <xdr:row>1128</xdr:row>
      <xdr:rowOff>375374</xdr:rowOff>
    </xdr:from>
    <xdr:to>
      <xdr:col>6</xdr:col>
      <xdr:colOff>872604</xdr:colOff>
      <xdr:row>1130</xdr:row>
      <xdr:rowOff>142874</xdr:rowOff>
    </xdr:to>
    <xdr:graphicFrame macro="">
      <xdr:nvGraphicFramePr>
        <xdr:cNvPr id="479" name="Graphique 4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3"/>
        </a:graphicData>
      </a:graphic>
    </xdr:graphicFrame>
    <xdr:clientData/>
  </xdr:twoCellAnchor>
  <xdr:twoCellAnchor>
    <xdr:from>
      <xdr:col>4</xdr:col>
      <xdr:colOff>128587</xdr:colOff>
      <xdr:row>1129</xdr:row>
      <xdr:rowOff>350952</xdr:rowOff>
    </xdr:from>
    <xdr:to>
      <xdr:col>6</xdr:col>
      <xdr:colOff>857887</xdr:colOff>
      <xdr:row>1131</xdr:row>
      <xdr:rowOff>118452</xdr:rowOff>
    </xdr:to>
    <xdr:graphicFrame macro="">
      <xdr:nvGraphicFramePr>
        <xdr:cNvPr id="481" name="Graphique 48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4"/>
        </a:graphicData>
      </a:graphic>
    </xdr:graphicFrame>
    <xdr:clientData/>
  </xdr:twoCellAnchor>
  <xdr:twoCellAnchor>
    <xdr:from>
      <xdr:col>4</xdr:col>
      <xdr:colOff>161925</xdr:colOff>
      <xdr:row>1127</xdr:row>
      <xdr:rowOff>23812</xdr:rowOff>
    </xdr:from>
    <xdr:to>
      <xdr:col>6</xdr:col>
      <xdr:colOff>891225</xdr:colOff>
      <xdr:row>1129</xdr:row>
      <xdr:rowOff>105637</xdr:rowOff>
    </xdr:to>
    <xdr:graphicFrame macro="">
      <xdr:nvGraphicFramePr>
        <xdr:cNvPr id="482" name="Graphique 48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5"/>
        </a:graphicData>
      </a:graphic>
    </xdr:graphicFrame>
    <xdr:clientData/>
  </xdr:twoCellAnchor>
  <xdr:twoCellAnchor>
    <xdr:from>
      <xdr:col>4</xdr:col>
      <xdr:colOff>140606</xdr:colOff>
      <xdr:row>1127</xdr:row>
      <xdr:rowOff>62592</xdr:rowOff>
    </xdr:from>
    <xdr:to>
      <xdr:col>6</xdr:col>
      <xdr:colOff>862196</xdr:colOff>
      <xdr:row>1129</xdr:row>
      <xdr:rowOff>144417</xdr:rowOff>
    </xdr:to>
    <xdr:graphicFrame macro="">
      <xdr:nvGraphicFramePr>
        <xdr:cNvPr id="483" name="Graphique 48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6"/>
        </a:graphicData>
      </a:graphic>
    </xdr:graphicFrame>
    <xdr:clientData/>
  </xdr:twoCellAnchor>
  <xdr:twoCellAnchor>
    <xdr:from>
      <xdr:col>4</xdr:col>
      <xdr:colOff>133350</xdr:colOff>
      <xdr:row>1128</xdr:row>
      <xdr:rowOff>347662</xdr:rowOff>
    </xdr:from>
    <xdr:to>
      <xdr:col>6</xdr:col>
      <xdr:colOff>862650</xdr:colOff>
      <xdr:row>1130</xdr:row>
      <xdr:rowOff>115162</xdr:rowOff>
    </xdr:to>
    <xdr:graphicFrame macro="">
      <xdr:nvGraphicFramePr>
        <xdr:cNvPr id="484" name="Graphique 48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7"/>
        </a:graphicData>
      </a:graphic>
    </xdr:graphicFrame>
    <xdr:clientData/>
  </xdr:twoCellAnchor>
  <xdr:twoCellAnchor>
    <xdr:from>
      <xdr:col>4</xdr:col>
      <xdr:colOff>136977</xdr:colOff>
      <xdr:row>1128</xdr:row>
      <xdr:rowOff>403678</xdr:rowOff>
    </xdr:from>
    <xdr:to>
      <xdr:col>6</xdr:col>
      <xdr:colOff>858567</xdr:colOff>
      <xdr:row>1130</xdr:row>
      <xdr:rowOff>171178</xdr:rowOff>
    </xdr:to>
    <xdr:graphicFrame macro="">
      <xdr:nvGraphicFramePr>
        <xdr:cNvPr id="485" name="Graphique 48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8"/>
        </a:graphicData>
      </a:graphic>
    </xdr:graphicFrame>
    <xdr:clientData/>
  </xdr:twoCellAnchor>
  <xdr:twoCellAnchor>
    <xdr:from>
      <xdr:col>4</xdr:col>
      <xdr:colOff>142875</xdr:colOff>
      <xdr:row>1129</xdr:row>
      <xdr:rowOff>361950</xdr:rowOff>
    </xdr:from>
    <xdr:to>
      <xdr:col>6</xdr:col>
      <xdr:colOff>872175</xdr:colOff>
      <xdr:row>1131</xdr:row>
      <xdr:rowOff>129450</xdr:rowOff>
    </xdr:to>
    <xdr:graphicFrame macro="">
      <xdr:nvGraphicFramePr>
        <xdr:cNvPr id="486" name="Graphique 48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9"/>
        </a:graphicData>
      </a:graphic>
    </xdr:graphicFrame>
    <xdr:clientData/>
  </xdr:twoCellAnchor>
  <xdr:twoCellAnchor>
    <xdr:from>
      <xdr:col>4</xdr:col>
      <xdr:colOff>142874</xdr:colOff>
      <xdr:row>1129</xdr:row>
      <xdr:rowOff>420233</xdr:rowOff>
    </xdr:from>
    <xdr:to>
      <xdr:col>6</xdr:col>
      <xdr:colOff>864464</xdr:colOff>
      <xdr:row>1131</xdr:row>
      <xdr:rowOff>187733</xdr:rowOff>
    </xdr:to>
    <xdr:graphicFrame macro="">
      <xdr:nvGraphicFramePr>
        <xdr:cNvPr id="487" name="Graphique 48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0"/>
        </a:graphicData>
      </a:graphic>
    </xdr:graphicFrame>
    <xdr:clientData/>
  </xdr:twoCellAnchor>
  <xdr:twoCellAnchor>
    <xdr:from>
      <xdr:col>4</xdr:col>
      <xdr:colOff>76200</xdr:colOff>
      <xdr:row>1135</xdr:row>
      <xdr:rowOff>47625</xdr:rowOff>
    </xdr:from>
    <xdr:to>
      <xdr:col>6</xdr:col>
      <xdr:colOff>805500</xdr:colOff>
      <xdr:row>1137</xdr:row>
      <xdr:rowOff>129450</xdr:rowOff>
    </xdr:to>
    <xdr:graphicFrame macro="">
      <xdr:nvGraphicFramePr>
        <xdr:cNvPr id="488" name="Graphique 48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1"/>
        </a:graphicData>
      </a:graphic>
    </xdr:graphicFrame>
    <xdr:clientData/>
  </xdr:twoCellAnchor>
  <xdr:twoCellAnchor>
    <xdr:from>
      <xdr:col>4</xdr:col>
      <xdr:colOff>76200</xdr:colOff>
      <xdr:row>1135</xdr:row>
      <xdr:rowOff>47625</xdr:rowOff>
    </xdr:from>
    <xdr:to>
      <xdr:col>6</xdr:col>
      <xdr:colOff>805500</xdr:colOff>
      <xdr:row>1137</xdr:row>
      <xdr:rowOff>129450</xdr:rowOff>
    </xdr:to>
    <xdr:graphicFrame macro="">
      <xdr:nvGraphicFramePr>
        <xdr:cNvPr id="489" name="Graphique 48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2"/>
        </a:graphicData>
      </a:graphic>
    </xdr:graphicFrame>
    <xdr:clientData/>
  </xdr:twoCellAnchor>
  <xdr:twoCellAnchor>
    <xdr:from>
      <xdr:col>4</xdr:col>
      <xdr:colOff>76200</xdr:colOff>
      <xdr:row>1135</xdr:row>
      <xdr:rowOff>47625</xdr:rowOff>
    </xdr:from>
    <xdr:to>
      <xdr:col>6</xdr:col>
      <xdr:colOff>805500</xdr:colOff>
      <xdr:row>1137</xdr:row>
      <xdr:rowOff>129450</xdr:rowOff>
    </xdr:to>
    <xdr:graphicFrame macro="">
      <xdr:nvGraphicFramePr>
        <xdr:cNvPr id="490" name="Graphique 48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3"/>
        </a:graphicData>
      </a:graphic>
    </xdr:graphicFrame>
    <xdr:clientData/>
  </xdr:twoCellAnchor>
  <xdr:twoCellAnchor>
    <xdr:from>
      <xdr:col>4</xdr:col>
      <xdr:colOff>76200</xdr:colOff>
      <xdr:row>1135</xdr:row>
      <xdr:rowOff>47625</xdr:rowOff>
    </xdr:from>
    <xdr:to>
      <xdr:col>6</xdr:col>
      <xdr:colOff>805500</xdr:colOff>
      <xdr:row>1137</xdr:row>
      <xdr:rowOff>129450</xdr:rowOff>
    </xdr:to>
    <xdr:graphicFrame macro="">
      <xdr:nvGraphicFramePr>
        <xdr:cNvPr id="491" name="Graphique 4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4"/>
        </a:graphicData>
      </a:graphic>
    </xdr:graphicFrame>
    <xdr:clientData/>
  </xdr:twoCellAnchor>
  <xdr:twoCellAnchor>
    <xdr:from>
      <xdr:col>4</xdr:col>
      <xdr:colOff>76200</xdr:colOff>
      <xdr:row>1135</xdr:row>
      <xdr:rowOff>47625</xdr:rowOff>
    </xdr:from>
    <xdr:to>
      <xdr:col>6</xdr:col>
      <xdr:colOff>805500</xdr:colOff>
      <xdr:row>1137</xdr:row>
      <xdr:rowOff>129450</xdr:rowOff>
    </xdr:to>
    <xdr:graphicFrame macro="">
      <xdr:nvGraphicFramePr>
        <xdr:cNvPr id="492" name="Graphique 49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5"/>
        </a:graphicData>
      </a:graphic>
    </xdr:graphicFrame>
    <xdr:clientData/>
  </xdr:twoCellAnchor>
  <xdr:twoCellAnchor>
    <xdr:from>
      <xdr:col>4</xdr:col>
      <xdr:colOff>76200</xdr:colOff>
      <xdr:row>1135</xdr:row>
      <xdr:rowOff>47625</xdr:rowOff>
    </xdr:from>
    <xdr:to>
      <xdr:col>6</xdr:col>
      <xdr:colOff>805500</xdr:colOff>
      <xdr:row>1137</xdr:row>
      <xdr:rowOff>129450</xdr:rowOff>
    </xdr:to>
    <xdr:graphicFrame macro="">
      <xdr:nvGraphicFramePr>
        <xdr:cNvPr id="493" name="Graphique 49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6"/>
        </a:graphicData>
      </a:graphic>
    </xdr:graphicFrame>
    <xdr:clientData/>
  </xdr:twoCellAnchor>
  <xdr:twoCellAnchor>
    <xdr:from>
      <xdr:col>4</xdr:col>
      <xdr:colOff>114300</xdr:colOff>
      <xdr:row>1135</xdr:row>
      <xdr:rowOff>52387</xdr:rowOff>
    </xdr:from>
    <xdr:to>
      <xdr:col>6</xdr:col>
      <xdr:colOff>843600</xdr:colOff>
      <xdr:row>1137</xdr:row>
      <xdr:rowOff>134212</xdr:rowOff>
    </xdr:to>
    <xdr:graphicFrame macro="">
      <xdr:nvGraphicFramePr>
        <xdr:cNvPr id="494" name="Graphique 49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7"/>
        </a:graphicData>
      </a:graphic>
    </xdr:graphicFrame>
    <xdr:clientData/>
  </xdr:twoCellAnchor>
  <xdr:twoCellAnchor>
    <xdr:from>
      <xdr:col>4</xdr:col>
      <xdr:colOff>116114</xdr:colOff>
      <xdr:row>1135</xdr:row>
      <xdr:rowOff>98424</xdr:rowOff>
    </xdr:from>
    <xdr:to>
      <xdr:col>6</xdr:col>
      <xdr:colOff>837704</xdr:colOff>
      <xdr:row>1137</xdr:row>
      <xdr:rowOff>180249</xdr:rowOff>
    </xdr:to>
    <xdr:graphicFrame macro="">
      <xdr:nvGraphicFramePr>
        <xdr:cNvPr id="496" name="Graphique 49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8"/>
        </a:graphicData>
      </a:graphic>
    </xdr:graphicFrame>
    <xdr:clientData/>
  </xdr:twoCellAnchor>
  <xdr:twoCellAnchor>
    <xdr:from>
      <xdr:col>4</xdr:col>
      <xdr:colOff>142534</xdr:colOff>
      <xdr:row>1169</xdr:row>
      <xdr:rowOff>339876</xdr:rowOff>
    </xdr:from>
    <xdr:to>
      <xdr:col>6</xdr:col>
      <xdr:colOff>869748</xdr:colOff>
      <xdr:row>1171</xdr:row>
      <xdr:rowOff>107376</xdr:rowOff>
    </xdr:to>
    <xdr:graphicFrame macro="">
      <xdr:nvGraphicFramePr>
        <xdr:cNvPr id="497" name="Graphique 49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9"/>
        </a:graphicData>
      </a:graphic>
    </xdr:graphicFrame>
    <xdr:clientData/>
  </xdr:twoCellAnchor>
  <xdr:twoCellAnchor>
    <xdr:from>
      <xdr:col>4</xdr:col>
      <xdr:colOff>123825</xdr:colOff>
      <xdr:row>1168</xdr:row>
      <xdr:rowOff>0</xdr:rowOff>
    </xdr:from>
    <xdr:to>
      <xdr:col>6</xdr:col>
      <xdr:colOff>853125</xdr:colOff>
      <xdr:row>1170</xdr:row>
      <xdr:rowOff>81825</xdr:rowOff>
    </xdr:to>
    <xdr:graphicFrame macro="">
      <xdr:nvGraphicFramePr>
        <xdr:cNvPr id="498" name="Graphique 49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0"/>
        </a:graphicData>
      </a:graphic>
    </xdr:graphicFrame>
    <xdr:clientData/>
  </xdr:twoCellAnchor>
  <xdr:twoCellAnchor>
    <xdr:from>
      <xdr:col>4</xdr:col>
      <xdr:colOff>146286</xdr:colOff>
      <xdr:row>1169</xdr:row>
      <xdr:rowOff>375374</xdr:rowOff>
    </xdr:from>
    <xdr:to>
      <xdr:col>6</xdr:col>
      <xdr:colOff>872604</xdr:colOff>
      <xdr:row>1171</xdr:row>
      <xdr:rowOff>142874</xdr:rowOff>
    </xdr:to>
    <xdr:graphicFrame macro="">
      <xdr:nvGraphicFramePr>
        <xdr:cNvPr id="499" name="Graphique 49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1"/>
        </a:graphicData>
      </a:graphic>
    </xdr:graphicFrame>
    <xdr:clientData/>
  </xdr:twoCellAnchor>
  <xdr:twoCellAnchor>
    <xdr:from>
      <xdr:col>4</xdr:col>
      <xdr:colOff>128587</xdr:colOff>
      <xdr:row>1170</xdr:row>
      <xdr:rowOff>350952</xdr:rowOff>
    </xdr:from>
    <xdr:to>
      <xdr:col>6</xdr:col>
      <xdr:colOff>857887</xdr:colOff>
      <xdr:row>1172</xdr:row>
      <xdr:rowOff>118452</xdr:rowOff>
    </xdr:to>
    <xdr:graphicFrame macro="">
      <xdr:nvGraphicFramePr>
        <xdr:cNvPr id="500" name="Graphique 49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2"/>
        </a:graphicData>
      </a:graphic>
    </xdr:graphicFrame>
    <xdr:clientData/>
  </xdr:twoCellAnchor>
  <xdr:twoCellAnchor>
    <xdr:from>
      <xdr:col>4</xdr:col>
      <xdr:colOff>161925</xdr:colOff>
      <xdr:row>1168</xdr:row>
      <xdr:rowOff>23812</xdr:rowOff>
    </xdr:from>
    <xdr:to>
      <xdr:col>6</xdr:col>
      <xdr:colOff>891225</xdr:colOff>
      <xdr:row>1170</xdr:row>
      <xdr:rowOff>105637</xdr:rowOff>
    </xdr:to>
    <xdr:graphicFrame macro="">
      <xdr:nvGraphicFramePr>
        <xdr:cNvPr id="501" name="Graphique 50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3"/>
        </a:graphicData>
      </a:graphic>
    </xdr:graphicFrame>
    <xdr:clientData/>
  </xdr:twoCellAnchor>
  <xdr:twoCellAnchor>
    <xdr:from>
      <xdr:col>4</xdr:col>
      <xdr:colOff>140607</xdr:colOff>
      <xdr:row>1168</xdr:row>
      <xdr:rowOff>62593</xdr:rowOff>
    </xdr:from>
    <xdr:to>
      <xdr:col>6</xdr:col>
      <xdr:colOff>862197</xdr:colOff>
      <xdr:row>1170</xdr:row>
      <xdr:rowOff>144418</xdr:rowOff>
    </xdr:to>
    <xdr:graphicFrame macro="">
      <xdr:nvGraphicFramePr>
        <xdr:cNvPr id="502" name="Graphique 50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4"/>
        </a:graphicData>
      </a:graphic>
    </xdr:graphicFrame>
    <xdr:clientData/>
  </xdr:twoCellAnchor>
  <xdr:twoCellAnchor>
    <xdr:from>
      <xdr:col>4</xdr:col>
      <xdr:colOff>133350</xdr:colOff>
      <xdr:row>1169</xdr:row>
      <xdr:rowOff>347662</xdr:rowOff>
    </xdr:from>
    <xdr:to>
      <xdr:col>6</xdr:col>
      <xdr:colOff>862650</xdr:colOff>
      <xdr:row>1171</xdr:row>
      <xdr:rowOff>115162</xdr:rowOff>
    </xdr:to>
    <xdr:graphicFrame macro="">
      <xdr:nvGraphicFramePr>
        <xdr:cNvPr id="503" name="Graphique 50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5"/>
        </a:graphicData>
      </a:graphic>
    </xdr:graphicFrame>
    <xdr:clientData/>
  </xdr:twoCellAnchor>
  <xdr:twoCellAnchor>
    <xdr:from>
      <xdr:col>4</xdr:col>
      <xdr:colOff>136978</xdr:colOff>
      <xdr:row>1169</xdr:row>
      <xdr:rowOff>392339</xdr:rowOff>
    </xdr:from>
    <xdr:to>
      <xdr:col>6</xdr:col>
      <xdr:colOff>858568</xdr:colOff>
      <xdr:row>1171</xdr:row>
      <xdr:rowOff>159839</xdr:rowOff>
    </xdr:to>
    <xdr:graphicFrame macro="">
      <xdr:nvGraphicFramePr>
        <xdr:cNvPr id="504" name="Graphique 50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6"/>
        </a:graphicData>
      </a:graphic>
    </xdr:graphicFrame>
    <xdr:clientData/>
  </xdr:twoCellAnchor>
  <xdr:twoCellAnchor>
    <xdr:from>
      <xdr:col>4</xdr:col>
      <xdr:colOff>142875</xdr:colOff>
      <xdr:row>1170</xdr:row>
      <xdr:rowOff>361950</xdr:rowOff>
    </xdr:from>
    <xdr:to>
      <xdr:col>6</xdr:col>
      <xdr:colOff>872175</xdr:colOff>
      <xdr:row>1172</xdr:row>
      <xdr:rowOff>129450</xdr:rowOff>
    </xdr:to>
    <xdr:graphicFrame macro="">
      <xdr:nvGraphicFramePr>
        <xdr:cNvPr id="505" name="Graphique 50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7"/>
        </a:graphicData>
      </a:graphic>
    </xdr:graphicFrame>
    <xdr:clientData/>
  </xdr:twoCellAnchor>
  <xdr:twoCellAnchor>
    <xdr:from>
      <xdr:col>4</xdr:col>
      <xdr:colOff>142875</xdr:colOff>
      <xdr:row>1170</xdr:row>
      <xdr:rowOff>408894</xdr:rowOff>
    </xdr:from>
    <xdr:to>
      <xdr:col>6</xdr:col>
      <xdr:colOff>864465</xdr:colOff>
      <xdr:row>1172</xdr:row>
      <xdr:rowOff>176394</xdr:rowOff>
    </xdr:to>
    <xdr:graphicFrame macro="">
      <xdr:nvGraphicFramePr>
        <xdr:cNvPr id="506" name="Graphique 50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8"/>
        </a:graphicData>
      </a:graphic>
    </xdr:graphicFrame>
    <xdr:clientData/>
  </xdr:twoCellAnchor>
  <xdr:twoCellAnchor>
    <xdr:from>
      <xdr:col>4</xdr:col>
      <xdr:colOff>76200</xdr:colOff>
      <xdr:row>1176</xdr:row>
      <xdr:rowOff>47625</xdr:rowOff>
    </xdr:from>
    <xdr:to>
      <xdr:col>6</xdr:col>
      <xdr:colOff>805500</xdr:colOff>
      <xdr:row>1178</xdr:row>
      <xdr:rowOff>129450</xdr:rowOff>
    </xdr:to>
    <xdr:graphicFrame macro="">
      <xdr:nvGraphicFramePr>
        <xdr:cNvPr id="507" name="Graphique 50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9"/>
        </a:graphicData>
      </a:graphic>
    </xdr:graphicFrame>
    <xdr:clientData/>
  </xdr:twoCellAnchor>
  <xdr:twoCellAnchor>
    <xdr:from>
      <xdr:col>4</xdr:col>
      <xdr:colOff>76200</xdr:colOff>
      <xdr:row>1176</xdr:row>
      <xdr:rowOff>47625</xdr:rowOff>
    </xdr:from>
    <xdr:to>
      <xdr:col>6</xdr:col>
      <xdr:colOff>805500</xdr:colOff>
      <xdr:row>1178</xdr:row>
      <xdr:rowOff>129450</xdr:rowOff>
    </xdr:to>
    <xdr:graphicFrame macro="">
      <xdr:nvGraphicFramePr>
        <xdr:cNvPr id="508" name="Graphique 50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0"/>
        </a:graphicData>
      </a:graphic>
    </xdr:graphicFrame>
    <xdr:clientData/>
  </xdr:twoCellAnchor>
  <xdr:twoCellAnchor>
    <xdr:from>
      <xdr:col>4</xdr:col>
      <xdr:colOff>76200</xdr:colOff>
      <xdr:row>1176</xdr:row>
      <xdr:rowOff>47625</xdr:rowOff>
    </xdr:from>
    <xdr:to>
      <xdr:col>6</xdr:col>
      <xdr:colOff>805500</xdr:colOff>
      <xdr:row>1178</xdr:row>
      <xdr:rowOff>129450</xdr:rowOff>
    </xdr:to>
    <xdr:graphicFrame macro="">
      <xdr:nvGraphicFramePr>
        <xdr:cNvPr id="509" name="Graphique 50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1"/>
        </a:graphicData>
      </a:graphic>
    </xdr:graphicFrame>
    <xdr:clientData/>
  </xdr:twoCellAnchor>
  <xdr:twoCellAnchor>
    <xdr:from>
      <xdr:col>4</xdr:col>
      <xdr:colOff>76200</xdr:colOff>
      <xdr:row>1176</xdr:row>
      <xdr:rowOff>47625</xdr:rowOff>
    </xdr:from>
    <xdr:to>
      <xdr:col>6</xdr:col>
      <xdr:colOff>805500</xdr:colOff>
      <xdr:row>1178</xdr:row>
      <xdr:rowOff>129450</xdr:rowOff>
    </xdr:to>
    <xdr:graphicFrame macro="">
      <xdr:nvGraphicFramePr>
        <xdr:cNvPr id="511" name="Graphique 5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2"/>
        </a:graphicData>
      </a:graphic>
    </xdr:graphicFrame>
    <xdr:clientData/>
  </xdr:twoCellAnchor>
  <xdr:twoCellAnchor>
    <xdr:from>
      <xdr:col>4</xdr:col>
      <xdr:colOff>76200</xdr:colOff>
      <xdr:row>1176</xdr:row>
      <xdr:rowOff>47625</xdr:rowOff>
    </xdr:from>
    <xdr:to>
      <xdr:col>6</xdr:col>
      <xdr:colOff>805500</xdr:colOff>
      <xdr:row>1178</xdr:row>
      <xdr:rowOff>129450</xdr:rowOff>
    </xdr:to>
    <xdr:graphicFrame macro="">
      <xdr:nvGraphicFramePr>
        <xdr:cNvPr id="512" name="Graphique 5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3"/>
        </a:graphicData>
      </a:graphic>
    </xdr:graphicFrame>
    <xdr:clientData/>
  </xdr:twoCellAnchor>
  <xdr:twoCellAnchor>
    <xdr:from>
      <xdr:col>4</xdr:col>
      <xdr:colOff>76200</xdr:colOff>
      <xdr:row>1176</xdr:row>
      <xdr:rowOff>47625</xdr:rowOff>
    </xdr:from>
    <xdr:to>
      <xdr:col>6</xdr:col>
      <xdr:colOff>805500</xdr:colOff>
      <xdr:row>1178</xdr:row>
      <xdr:rowOff>129450</xdr:rowOff>
    </xdr:to>
    <xdr:graphicFrame macro="">
      <xdr:nvGraphicFramePr>
        <xdr:cNvPr id="513" name="Graphique 5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4"/>
        </a:graphicData>
      </a:graphic>
    </xdr:graphicFrame>
    <xdr:clientData/>
  </xdr:twoCellAnchor>
  <xdr:twoCellAnchor>
    <xdr:from>
      <xdr:col>4</xdr:col>
      <xdr:colOff>76200</xdr:colOff>
      <xdr:row>1176</xdr:row>
      <xdr:rowOff>47625</xdr:rowOff>
    </xdr:from>
    <xdr:to>
      <xdr:col>6</xdr:col>
      <xdr:colOff>805500</xdr:colOff>
      <xdr:row>1178</xdr:row>
      <xdr:rowOff>129450</xdr:rowOff>
    </xdr:to>
    <xdr:graphicFrame macro="">
      <xdr:nvGraphicFramePr>
        <xdr:cNvPr id="514" name="Graphique 5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5"/>
        </a:graphicData>
      </a:graphic>
    </xdr:graphicFrame>
    <xdr:clientData/>
  </xdr:twoCellAnchor>
  <xdr:twoCellAnchor>
    <xdr:from>
      <xdr:col>4</xdr:col>
      <xdr:colOff>114300</xdr:colOff>
      <xdr:row>1176</xdr:row>
      <xdr:rowOff>52387</xdr:rowOff>
    </xdr:from>
    <xdr:to>
      <xdr:col>6</xdr:col>
      <xdr:colOff>843600</xdr:colOff>
      <xdr:row>1178</xdr:row>
      <xdr:rowOff>134212</xdr:rowOff>
    </xdr:to>
    <xdr:graphicFrame macro="">
      <xdr:nvGraphicFramePr>
        <xdr:cNvPr id="515" name="Graphique 5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6"/>
        </a:graphicData>
      </a:graphic>
    </xdr:graphicFrame>
    <xdr:clientData/>
  </xdr:twoCellAnchor>
  <xdr:twoCellAnchor>
    <xdr:from>
      <xdr:col>4</xdr:col>
      <xdr:colOff>116114</xdr:colOff>
      <xdr:row>1176</xdr:row>
      <xdr:rowOff>98425</xdr:rowOff>
    </xdr:from>
    <xdr:to>
      <xdr:col>6</xdr:col>
      <xdr:colOff>837704</xdr:colOff>
      <xdr:row>1178</xdr:row>
      <xdr:rowOff>180250</xdr:rowOff>
    </xdr:to>
    <xdr:graphicFrame macro="">
      <xdr:nvGraphicFramePr>
        <xdr:cNvPr id="516" name="Graphique 5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7"/>
        </a:graphicData>
      </a:graphic>
    </xdr:graphicFrame>
    <xdr:clientData/>
  </xdr:twoCellAnchor>
  <xdr:twoCellAnchor>
    <xdr:from>
      <xdr:col>4</xdr:col>
      <xdr:colOff>142534</xdr:colOff>
      <xdr:row>1210</xdr:row>
      <xdr:rowOff>339876</xdr:rowOff>
    </xdr:from>
    <xdr:to>
      <xdr:col>6</xdr:col>
      <xdr:colOff>869748</xdr:colOff>
      <xdr:row>1212</xdr:row>
      <xdr:rowOff>107376</xdr:rowOff>
    </xdr:to>
    <xdr:graphicFrame macro="">
      <xdr:nvGraphicFramePr>
        <xdr:cNvPr id="517" name="Graphique 5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8"/>
        </a:graphicData>
      </a:graphic>
    </xdr:graphicFrame>
    <xdr:clientData/>
  </xdr:twoCellAnchor>
  <xdr:twoCellAnchor>
    <xdr:from>
      <xdr:col>4</xdr:col>
      <xdr:colOff>123825</xdr:colOff>
      <xdr:row>1209</xdr:row>
      <xdr:rowOff>0</xdr:rowOff>
    </xdr:from>
    <xdr:to>
      <xdr:col>6</xdr:col>
      <xdr:colOff>853125</xdr:colOff>
      <xdr:row>1211</xdr:row>
      <xdr:rowOff>81825</xdr:rowOff>
    </xdr:to>
    <xdr:graphicFrame macro="">
      <xdr:nvGraphicFramePr>
        <xdr:cNvPr id="518" name="Graphique 5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9"/>
        </a:graphicData>
      </a:graphic>
    </xdr:graphicFrame>
    <xdr:clientData/>
  </xdr:twoCellAnchor>
  <xdr:twoCellAnchor>
    <xdr:from>
      <xdr:col>4</xdr:col>
      <xdr:colOff>146286</xdr:colOff>
      <xdr:row>1210</xdr:row>
      <xdr:rowOff>375374</xdr:rowOff>
    </xdr:from>
    <xdr:to>
      <xdr:col>6</xdr:col>
      <xdr:colOff>872604</xdr:colOff>
      <xdr:row>1212</xdr:row>
      <xdr:rowOff>142874</xdr:rowOff>
    </xdr:to>
    <xdr:graphicFrame macro="">
      <xdr:nvGraphicFramePr>
        <xdr:cNvPr id="519" name="Graphique 5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0"/>
        </a:graphicData>
      </a:graphic>
    </xdr:graphicFrame>
    <xdr:clientData/>
  </xdr:twoCellAnchor>
  <xdr:twoCellAnchor>
    <xdr:from>
      <xdr:col>4</xdr:col>
      <xdr:colOff>128587</xdr:colOff>
      <xdr:row>1211</xdr:row>
      <xdr:rowOff>350952</xdr:rowOff>
    </xdr:from>
    <xdr:to>
      <xdr:col>6</xdr:col>
      <xdr:colOff>857887</xdr:colOff>
      <xdr:row>1213</xdr:row>
      <xdr:rowOff>118452</xdr:rowOff>
    </xdr:to>
    <xdr:graphicFrame macro="">
      <xdr:nvGraphicFramePr>
        <xdr:cNvPr id="520" name="Graphique 5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1"/>
        </a:graphicData>
      </a:graphic>
    </xdr:graphicFrame>
    <xdr:clientData/>
  </xdr:twoCellAnchor>
  <xdr:twoCellAnchor>
    <xdr:from>
      <xdr:col>4</xdr:col>
      <xdr:colOff>161925</xdr:colOff>
      <xdr:row>1209</xdr:row>
      <xdr:rowOff>23812</xdr:rowOff>
    </xdr:from>
    <xdr:to>
      <xdr:col>6</xdr:col>
      <xdr:colOff>891225</xdr:colOff>
      <xdr:row>1211</xdr:row>
      <xdr:rowOff>105637</xdr:rowOff>
    </xdr:to>
    <xdr:graphicFrame macro="">
      <xdr:nvGraphicFramePr>
        <xdr:cNvPr id="521" name="Graphique 5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2"/>
        </a:graphicData>
      </a:graphic>
    </xdr:graphicFrame>
    <xdr:clientData/>
  </xdr:twoCellAnchor>
  <xdr:twoCellAnchor>
    <xdr:from>
      <xdr:col>4</xdr:col>
      <xdr:colOff>140606</xdr:colOff>
      <xdr:row>1209</xdr:row>
      <xdr:rowOff>73932</xdr:rowOff>
    </xdr:from>
    <xdr:to>
      <xdr:col>6</xdr:col>
      <xdr:colOff>862196</xdr:colOff>
      <xdr:row>1211</xdr:row>
      <xdr:rowOff>155757</xdr:rowOff>
    </xdr:to>
    <xdr:graphicFrame macro="">
      <xdr:nvGraphicFramePr>
        <xdr:cNvPr id="522" name="Graphique 5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3"/>
        </a:graphicData>
      </a:graphic>
    </xdr:graphicFrame>
    <xdr:clientData/>
  </xdr:twoCellAnchor>
  <xdr:twoCellAnchor>
    <xdr:from>
      <xdr:col>4</xdr:col>
      <xdr:colOff>133350</xdr:colOff>
      <xdr:row>1210</xdr:row>
      <xdr:rowOff>347662</xdr:rowOff>
    </xdr:from>
    <xdr:to>
      <xdr:col>6</xdr:col>
      <xdr:colOff>862650</xdr:colOff>
      <xdr:row>1212</xdr:row>
      <xdr:rowOff>115162</xdr:rowOff>
    </xdr:to>
    <xdr:graphicFrame macro="">
      <xdr:nvGraphicFramePr>
        <xdr:cNvPr id="523" name="Graphique 5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4"/>
        </a:graphicData>
      </a:graphic>
    </xdr:graphicFrame>
    <xdr:clientData/>
  </xdr:twoCellAnchor>
  <xdr:twoCellAnchor>
    <xdr:from>
      <xdr:col>4</xdr:col>
      <xdr:colOff>136978</xdr:colOff>
      <xdr:row>1210</xdr:row>
      <xdr:rowOff>403678</xdr:rowOff>
    </xdr:from>
    <xdr:to>
      <xdr:col>6</xdr:col>
      <xdr:colOff>858568</xdr:colOff>
      <xdr:row>1212</xdr:row>
      <xdr:rowOff>171178</xdr:rowOff>
    </xdr:to>
    <xdr:graphicFrame macro="">
      <xdr:nvGraphicFramePr>
        <xdr:cNvPr id="524" name="Graphique 5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5"/>
        </a:graphicData>
      </a:graphic>
    </xdr:graphicFrame>
    <xdr:clientData/>
  </xdr:twoCellAnchor>
  <xdr:twoCellAnchor>
    <xdr:from>
      <xdr:col>4</xdr:col>
      <xdr:colOff>142875</xdr:colOff>
      <xdr:row>1211</xdr:row>
      <xdr:rowOff>361950</xdr:rowOff>
    </xdr:from>
    <xdr:to>
      <xdr:col>6</xdr:col>
      <xdr:colOff>872175</xdr:colOff>
      <xdr:row>1213</xdr:row>
      <xdr:rowOff>129450</xdr:rowOff>
    </xdr:to>
    <xdr:graphicFrame macro="">
      <xdr:nvGraphicFramePr>
        <xdr:cNvPr id="526" name="Graphique 5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6"/>
        </a:graphicData>
      </a:graphic>
    </xdr:graphicFrame>
    <xdr:clientData/>
  </xdr:twoCellAnchor>
  <xdr:twoCellAnchor>
    <xdr:from>
      <xdr:col>4</xdr:col>
      <xdr:colOff>142874</xdr:colOff>
      <xdr:row>1211</xdr:row>
      <xdr:rowOff>431573</xdr:rowOff>
    </xdr:from>
    <xdr:to>
      <xdr:col>6</xdr:col>
      <xdr:colOff>864464</xdr:colOff>
      <xdr:row>1213</xdr:row>
      <xdr:rowOff>199073</xdr:rowOff>
    </xdr:to>
    <xdr:graphicFrame macro="">
      <xdr:nvGraphicFramePr>
        <xdr:cNvPr id="527" name="Graphique 5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7"/>
        </a:graphicData>
      </a:graphic>
    </xdr:graphicFrame>
    <xdr:clientData/>
  </xdr:twoCellAnchor>
  <xdr:twoCellAnchor>
    <xdr:from>
      <xdr:col>4</xdr:col>
      <xdr:colOff>76200</xdr:colOff>
      <xdr:row>1217</xdr:row>
      <xdr:rowOff>47625</xdr:rowOff>
    </xdr:from>
    <xdr:to>
      <xdr:col>6</xdr:col>
      <xdr:colOff>805500</xdr:colOff>
      <xdr:row>1219</xdr:row>
      <xdr:rowOff>129450</xdr:rowOff>
    </xdr:to>
    <xdr:graphicFrame macro="">
      <xdr:nvGraphicFramePr>
        <xdr:cNvPr id="528" name="Graphique 5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8"/>
        </a:graphicData>
      </a:graphic>
    </xdr:graphicFrame>
    <xdr:clientData/>
  </xdr:twoCellAnchor>
  <xdr:twoCellAnchor>
    <xdr:from>
      <xdr:col>4</xdr:col>
      <xdr:colOff>76200</xdr:colOff>
      <xdr:row>1217</xdr:row>
      <xdr:rowOff>47625</xdr:rowOff>
    </xdr:from>
    <xdr:to>
      <xdr:col>6</xdr:col>
      <xdr:colOff>805500</xdr:colOff>
      <xdr:row>1219</xdr:row>
      <xdr:rowOff>129450</xdr:rowOff>
    </xdr:to>
    <xdr:graphicFrame macro="">
      <xdr:nvGraphicFramePr>
        <xdr:cNvPr id="529" name="Graphique 5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9"/>
        </a:graphicData>
      </a:graphic>
    </xdr:graphicFrame>
    <xdr:clientData/>
  </xdr:twoCellAnchor>
  <xdr:twoCellAnchor>
    <xdr:from>
      <xdr:col>4</xdr:col>
      <xdr:colOff>76200</xdr:colOff>
      <xdr:row>1217</xdr:row>
      <xdr:rowOff>47625</xdr:rowOff>
    </xdr:from>
    <xdr:to>
      <xdr:col>6</xdr:col>
      <xdr:colOff>805500</xdr:colOff>
      <xdr:row>1219</xdr:row>
      <xdr:rowOff>129450</xdr:rowOff>
    </xdr:to>
    <xdr:graphicFrame macro="">
      <xdr:nvGraphicFramePr>
        <xdr:cNvPr id="530" name="Graphique 52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0"/>
        </a:graphicData>
      </a:graphic>
    </xdr:graphicFrame>
    <xdr:clientData/>
  </xdr:twoCellAnchor>
  <xdr:twoCellAnchor>
    <xdr:from>
      <xdr:col>4</xdr:col>
      <xdr:colOff>76200</xdr:colOff>
      <xdr:row>1217</xdr:row>
      <xdr:rowOff>47625</xdr:rowOff>
    </xdr:from>
    <xdr:to>
      <xdr:col>6</xdr:col>
      <xdr:colOff>805500</xdr:colOff>
      <xdr:row>1219</xdr:row>
      <xdr:rowOff>129450</xdr:rowOff>
    </xdr:to>
    <xdr:graphicFrame macro="">
      <xdr:nvGraphicFramePr>
        <xdr:cNvPr id="531" name="Graphique 5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1"/>
        </a:graphicData>
      </a:graphic>
    </xdr:graphicFrame>
    <xdr:clientData/>
  </xdr:twoCellAnchor>
  <xdr:twoCellAnchor>
    <xdr:from>
      <xdr:col>4</xdr:col>
      <xdr:colOff>76200</xdr:colOff>
      <xdr:row>1217</xdr:row>
      <xdr:rowOff>47625</xdr:rowOff>
    </xdr:from>
    <xdr:to>
      <xdr:col>6</xdr:col>
      <xdr:colOff>805500</xdr:colOff>
      <xdr:row>1219</xdr:row>
      <xdr:rowOff>129450</xdr:rowOff>
    </xdr:to>
    <xdr:graphicFrame macro="">
      <xdr:nvGraphicFramePr>
        <xdr:cNvPr id="532" name="Graphique 53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2"/>
        </a:graphicData>
      </a:graphic>
    </xdr:graphicFrame>
    <xdr:clientData/>
  </xdr:twoCellAnchor>
  <xdr:twoCellAnchor>
    <xdr:from>
      <xdr:col>4</xdr:col>
      <xdr:colOff>76200</xdr:colOff>
      <xdr:row>1217</xdr:row>
      <xdr:rowOff>47625</xdr:rowOff>
    </xdr:from>
    <xdr:to>
      <xdr:col>6</xdr:col>
      <xdr:colOff>805500</xdr:colOff>
      <xdr:row>1219</xdr:row>
      <xdr:rowOff>129450</xdr:rowOff>
    </xdr:to>
    <xdr:graphicFrame macro="">
      <xdr:nvGraphicFramePr>
        <xdr:cNvPr id="533" name="Graphique 53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3"/>
        </a:graphicData>
      </a:graphic>
    </xdr:graphicFrame>
    <xdr:clientData/>
  </xdr:twoCellAnchor>
  <xdr:twoCellAnchor>
    <xdr:from>
      <xdr:col>4</xdr:col>
      <xdr:colOff>76200</xdr:colOff>
      <xdr:row>1217</xdr:row>
      <xdr:rowOff>47625</xdr:rowOff>
    </xdr:from>
    <xdr:to>
      <xdr:col>6</xdr:col>
      <xdr:colOff>805500</xdr:colOff>
      <xdr:row>1219</xdr:row>
      <xdr:rowOff>129450</xdr:rowOff>
    </xdr:to>
    <xdr:graphicFrame macro="">
      <xdr:nvGraphicFramePr>
        <xdr:cNvPr id="534" name="Graphique 53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4"/>
        </a:graphicData>
      </a:graphic>
    </xdr:graphicFrame>
    <xdr:clientData/>
  </xdr:twoCellAnchor>
  <xdr:twoCellAnchor>
    <xdr:from>
      <xdr:col>4</xdr:col>
      <xdr:colOff>114300</xdr:colOff>
      <xdr:row>1217</xdr:row>
      <xdr:rowOff>52387</xdr:rowOff>
    </xdr:from>
    <xdr:to>
      <xdr:col>6</xdr:col>
      <xdr:colOff>843600</xdr:colOff>
      <xdr:row>1219</xdr:row>
      <xdr:rowOff>134212</xdr:rowOff>
    </xdr:to>
    <xdr:graphicFrame macro="">
      <xdr:nvGraphicFramePr>
        <xdr:cNvPr id="535" name="Graphique 5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5"/>
        </a:graphicData>
      </a:graphic>
    </xdr:graphicFrame>
    <xdr:clientData/>
  </xdr:twoCellAnchor>
  <xdr:twoCellAnchor>
    <xdr:from>
      <xdr:col>4</xdr:col>
      <xdr:colOff>104774</xdr:colOff>
      <xdr:row>1217</xdr:row>
      <xdr:rowOff>109765</xdr:rowOff>
    </xdr:from>
    <xdr:to>
      <xdr:col>6</xdr:col>
      <xdr:colOff>826364</xdr:colOff>
      <xdr:row>1219</xdr:row>
      <xdr:rowOff>191590</xdr:rowOff>
    </xdr:to>
    <xdr:graphicFrame macro="">
      <xdr:nvGraphicFramePr>
        <xdr:cNvPr id="536" name="Graphique 5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6"/>
        </a:graphicData>
      </a:graphic>
    </xdr:graphicFrame>
    <xdr:clientData/>
  </xdr:twoCellAnchor>
  <xdr:twoCellAnchor>
    <xdr:from>
      <xdr:col>4</xdr:col>
      <xdr:colOff>142534</xdr:colOff>
      <xdr:row>1251</xdr:row>
      <xdr:rowOff>339876</xdr:rowOff>
    </xdr:from>
    <xdr:to>
      <xdr:col>6</xdr:col>
      <xdr:colOff>869748</xdr:colOff>
      <xdr:row>1253</xdr:row>
      <xdr:rowOff>107376</xdr:rowOff>
    </xdr:to>
    <xdr:graphicFrame macro="">
      <xdr:nvGraphicFramePr>
        <xdr:cNvPr id="537" name="Graphique 5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7"/>
        </a:graphicData>
      </a:graphic>
    </xdr:graphicFrame>
    <xdr:clientData/>
  </xdr:twoCellAnchor>
  <xdr:twoCellAnchor>
    <xdr:from>
      <xdr:col>4</xdr:col>
      <xdr:colOff>123825</xdr:colOff>
      <xdr:row>1250</xdr:row>
      <xdr:rowOff>0</xdr:rowOff>
    </xdr:from>
    <xdr:to>
      <xdr:col>6</xdr:col>
      <xdr:colOff>853125</xdr:colOff>
      <xdr:row>1252</xdr:row>
      <xdr:rowOff>81825</xdr:rowOff>
    </xdr:to>
    <xdr:graphicFrame macro="">
      <xdr:nvGraphicFramePr>
        <xdr:cNvPr id="538" name="Graphique 5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8"/>
        </a:graphicData>
      </a:graphic>
    </xdr:graphicFrame>
    <xdr:clientData/>
  </xdr:twoCellAnchor>
  <xdr:twoCellAnchor>
    <xdr:from>
      <xdr:col>4</xdr:col>
      <xdr:colOff>146286</xdr:colOff>
      <xdr:row>1251</xdr:row>
      <xdr:rowOff>375374</xdr:rowOff>
    </xdr:from>
    <xdr:to>
      <xdr:col>6</xdr:col>
      <xdr:colOff>872604</xdr:colOff>
      <xdr:row>1253</xdr:row>
      <xdr:rowOff>142874</xdr:rowOff>
    </xdr:to>
    <xdr:graphicFrame macro="">
      <xdr:nvGraphicFramePr>
        <xdr:cNvPr id="539" name="Graphique 5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9"/>
        </a:graphicData>
      </a:graphic>
    </xdr:graphicFrame>
    <xdr:clientData/>
  </xdr:twoCellAnchor>
  <xdr:twoCellAnchor>
    <xdr:from>
      <xdr:col>4</xdr:col>
      <xdr:colOff>128587</xdr:colOff>
      <xdr:row>1252</xdr:row>
      <xdr:rowOff>350952</xdr:rowOff>
    </xdr:from>
    <xdr:to>
      <xdr:col>6</xdr:col>
      <xdr:colOff>857887</xdr:colOff>
      <xdr:row>1254</xdr:row>
      <xdr:rowOff>118452</xdr:rowOff>
    </xdr:to>
    <xdr:graphicFrame macro="">
      <xdr:nvGraphicFramePr>
        <xdr:cNvPr id="541" name="Graphique 5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0"/>
        </a:graphicData>
      </a:graphic>
    </xdr:graphicFrame>
    <xdr:clientData/>
  </xdr:twoCellAnchor>
  <xdr:twoCellAnchor>
    <xdr:from>
      <xdr:col>4</xdr:col>
      <xdr:colOff>161925</xdr:colOff>
      <xdr:row>1250</xdr:row>
      <xdr:rowOff>23812</xdr:rowOff>
    </xdr:from>
    <xdr:to>
      <xdr:col>6</xdr:col>
      <xdr:colOff>891225</xdr:colOff>
      <xdr:row>1252</xdr:row>
      <xdr:rowOff>105637</xdr:rowOff>
    </xdr:to>
    <xdr:graphicFrame macro="">
      <xdr:nvGraphicFramePr>
        <xdr:cNvPr id="542" name="Graphique 54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1"/>
        </a:graphicData>
      </a:graphic>
    </xdr:graphicFrame>
    <xdr:clientData/>
  </xdr:twoCellAnchor>
  <xdr:twoCellAnchor>
    <xdr:from>
      <xdr:col>4</xdr:col>
      <xdr:colOff>140606</xdr:colOff>
      <xdr:row>1250</xdr:row>
      <xdr:rowOff>73932</xdr:rowOff>
    </xdr:from>
    <xdr:to>
      <xdr:col>6</xdr:col>
      <xdr:colOff>862196</xdr:colOff>
      <xdr:row>1252</xdr:row>
      <xdr:rowOff>155757</xdr:rowOff>
    </xdr:to>
    <xdr:graphicFrame macro="">
      <xdr:nvGraphicFramePr>
        <xdr:cNvPr id="543" name="Graphique 54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2"/>
        </a:graphicData>
      </a:graphic>
    </xdr:graphicFrame>
    <xdr:clientData/>
  </xdr:twoCellAnchor>
  <xdr:twoCellAnchor>
    <xdr:from>
      <xdr:col>4</xdr:col>
      <xdr:colOff>133350</xdr:colOff>
      <xdr:row>1251</xdr:row>
      <xdr:rowOff>347662</xdr:rowOff>
    </xdr:from>
    <xdr:to>
      <xdr:col>6</xdr:col>
      <xdr:colOff>862650</xdr:colOff>
      <xdr:row>1253</xdr:row>
      <xdr:rowOff>115162</xdr:rowOff>
    </xdr:to>
    <xdr:graphicFrame macro="">
      <xdr:nvGraphicFramePr>
        <xdr:cNvPr id="544" name="Graphique 5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3"/>
        </a:graphicData>
      </a:graphic>
    </xdr:graphicFrame>
    <xdr:clientData/>
  </xdr:twoCellAnchor>
  <xdr:twoCellAnchor>
    <xdr:from>
      <xdr:col>4</xdr:col>
      <xdr:colOff>136978</xdr:colOff>
      <xdr:row>1251</xdr:row>
      <xdr:rowOff>392339</xdr:rowOff>
    </xdr:from>
    <xdr:to>
      <xdr:col>6</xdr:col>
      <xdr:colOff>858568</xdr:colOff>
      <xdr:row>1253</xdr:row>
      <xdr:rowOff>159839</xdr:rowOff>
    </xdr:to>
    <xdr:graphicFrame macro="">
      <xdr:nvGraphicFramePr>
        <xdr:cNvPr id="545" name="Graphique 54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4"/>
        </a:graphicData>
      </a:graphic>
    </xdr:graphicFrame>
    <xdr:clientData/>
  </xdr:twoCellAnchor>
  <xdr:twoCellAnchor>
    <xdr:from>
      <xdr:col>4</xdr:col>
      <xdr:colOff>142875</xdr:colOff>
      <xdr:row>1252</xdr:row>
      <xdr:rowOff>361950</xdr:rowOff>
    </xdr:from>
    <xdr:to>
      <xdr:col>6</xdr:col>
      <xdr:colOff>872175</xdr:colOff>
      <xdr:row>1254</xdr:row>
      <xdr:rowOff>129450</xdr:rowOff>
    </xdr:to>
    <xdr:graphicFrame macro="">
      <xdr:nvGraphicFramePr>
        <xdr:cNvPr id="546" name="Graphique 5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5"/>
        </a:graphicData>
      </a:graphic>
    </xdr:graphicFrame>
    <xdr:clientData/>
  </xdr:twoCellAnchor>
  <xdr:twoCellAnchor>
    <xdr:from>
      <xdr:col>4</xdr:col>
      <xdr:colOff>142874</xdr:colOff>
      <xdr:row>1252</xdr:row>
      <xdr:rowOff>408894</xdr:rowOff>
    </xdr:from>
    <xdr:to>
      <xdr:col>6</xdr:col>
      <xdr:colOff>864464</xdr:colOff>
      <xdr:row>1254</xdr:row>
      <xdr:rowOff>176394</xdr:rowOff>
    </xdr:to>
    <xdr:graphicFrame macro="">
      <xdr:nvGraphicFramePr>
        <xdr:cNvPr id="547" name="Graphique 54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6"/>
        </a:graphicData>
      </a:graphic>
    </xdr:graphicFrame>
    <xdr:clientData/>
  </xdr:twoCellAnchor>
  <xdr:twoCellAnchor>
    <xdr:from>
      <xdr:col>4</xdr:col>
      <xdr:colOff>76200</xdr:colOff>
      <xdr:row>1258</xdr:row>
      <xdr:rowOff>47625</xdr:rowOff>
    </xdr:from>
    <xdr:to>
      <xdr:col>6</xdr:col>
      <xdr:colOff>805500</xdr:colOff>
      <xdr:row>1260</xdr:row>
      <xdr:rowOff>129450</xdr:rowOff>
    </xdr:to>
    <xdr:graphicFrame macro="">
      <xdr:nvGraphicFramePr>
        <xdr:cNvPr id="548" name="Graphique 54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7"/>
        </a:graphicData>
      </a:graphic>
    </xdr:graphicFrame>
    <xdr:clientData/>
  </xdr:twoCellAnchor>
  <xdr:twoCellAnchor>
    <xdr:from>
      <xdr:col>4</xdr:col>
      <xdr:colOff>76200</xdr:colOff>
      <xdr:row>1258</xdr:row>
      <xdr:rowOff>47625</xdr:rowOff>
    </xdr:from>
    <xdr:to>
      <xdr:col>6</xdr:col>
      <xdr:colOff>805500</xdr:colOff>
      <xdr:row>1260</xdr:row>
      <xdr:rowOff>129450</xdr:rowOff>
    </xdr:to>
    <xdr:graphicFrame macro="">
      <xdr:nvGraphicFramePr>
        <xdr:cNvPr id="549" name="Graphique 54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8"/>
        </a:graphicData>
      </a:graphic>
    </xdr:graphicFrame>
    <xdr:clientData/>
  </xdr:twoCellAnchor>
  <xdr:twoCellAnchor>
    <xdr:from>
      <xdr:col>4</xdr:col>
      <xdr:colOff>76200</xdr:colOff>
      <xdr:row>1258</xdr:row>
      <xdr:rowOff>47625</xdr:rowOff>
    </xdr:from>
    <xdr:to>
      <xdr:col>6</xdr:col>
      <xdr:colOff>805500</xdr:colOff>
      <xdr:row>1260</xdr:row>
      <xdr:rowOff>129450</xdr:rowOff>
    </xdr:to>
    <xdr:graphicFrame macro="">
      <xdr:nvGraphicFramePr>
        <xdr:cNvPr id="550" name="Graphique 54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9"/>
        </a:graphicData>
      </a:graphic>
    </xdr:graphicFrame>
    <xdr:clientData/>
  </xdr:twoCellAnchor>
  <xdr:twoCellAnchor>
    <xdr:from>
      <xdr:col>4</xdr:col>
      <xdr:colOff>76200</xdr:colOff>
      <xdr:row>1258</xdr:row>
      <xdr:rowOff>47625</xdr:rowOff>
    </xdr:from>
    <xdr:to>
      <xdr:col>6</xdr:col>
      <xdr:colOff>805500</xdr:colOff>
      <xdr:row>1260</xdr:row>
      <xdr:rowOff>129450</xdr:rowOff>
    </xdr:to>
    <xdr:graphicFrame macro="">
      <xdr:nvGraphicFramePr>
        <xdr:cNvPr id="551" name="Graphique 5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0"/>
        </a:graphicData>
      </a:graphic>
    </xdr:graphicFrame>
    <xdr:clientData/>
  </xdr:twoCellAnchor>
  <xdr:twoCellAnchor>
    <xdr:from>
      <xdr:col>4</xdr:col>
      <xdr:colOff>76200</xdr:colOff>
      <xdr:row>1258</xdr:row>
      <xdr:rowOff>47625</xdr:rowOff>
    </xdr:from>
    <xdr:to>
      <xdr:col>6</xdr:col>
      <xdr:colOff>805500</xdr:colOff>
      <xdr:row>1260</xdr:row>
      <xdr:rowOff>129450</xdr:rowOff>
    </xdr:to>
    <xdr:graphicFrame macro="">
      <xdr:nvGraphicFramePr>
        <xdr:cNvPr id="552" name="Graphique 5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1"/>
        </a:graphicData>
      </a:graphic>
    </xdr:graphicFrame>
    <xdr:clientData/>
  </xdr:twoCellAnchor>
  <xdr:twoCellAnchor>
    <xdr:from>
      <xdr:col>4</xdr:col>
      <xdr:colOff>76200</xdr:colOff>
      <xdr:row>1258</xdr:row>
      <xdr:rowOff>47625</xdr:rowOff>
    </xdr:from>
    <xdr:to>
      <xdr:col>6</xdr:col>
      <xdr:colOff>805500</xdr:colOff>
      <xdr:row>1260</xdr:row>
      <xdr:rowOff>129450</xdr:rowOff>
    </xdr:to>
    <xdr:graphicFrame macro="">
      <xdr:nvGraphicFramePr>
        <xdr:cNvPr id="553" name="Graphique 55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2"/>
        </a:graphicData>
      </a:graphic>
    </xdr:graphicFrame>
    <xdr:clientData/>
  </xdr:twoCellAnchor>
  <xdr:twoCellAnchor>
    <xdr:from>
      <xdr:col>4</xdr:col>
      <xdr:colOff>76200</xdr:colOff>
      <xdr:row>1258</xdr:row>
      <xdr:rowOff>47625</xdr:rowOff>
    </xdr:from>
    <xdr:to>
      <xdr:col>6</xdr:col>
      <xdr:colOff>805500</xdr:colOff>
      <xdr:row>1260</xdr:row>
      <xdr:rowOff>129450</xdr:rowOff>
    </xdr:to>
    <xdr:graphicFrame macro="">
      <xdr:nvGraphicFramePr>
        <xdr:cNvPr id="554" name="Graphique 5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3"/>
        </a:graphicData>
      </a:graphic>
    </xdr:graphicFrame>
    <xdr:clientData/>
  </xdr:twoCellAnchor>
  <xdr:twoCellAnchor>
    <xdr:from>
      <xdr:col>4</xdr:col>
      <xdr:colOff>114300</xdr:colOff>
      <xdr:row>1258</xdr:row>
      <xdr:rowOff>52387</xdr:rowOff>
    </xdr:from>
    <xdr:to>
      <xdr:col>6</xdr:col>
      <xdr:colOff>843600</xdr:colOff>
      <xdr:row>1260</xdr:row>
      <xdr:rowOff>134212</xdr:rowOff>
    </xdr:to>
    <xdr:graphicFrame macro="">
      <xdr:nvGraphicFramePr>
        <xdr:cNvPr id="556" name="Graphique 55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4"/>
        </a:graphicData>
      </a:graphic>
    </xdr:graphicFrame>
    <xdr:clientData/>
  </xdr:twoCellAnchor>
  <xdr:twoCellAnchor>
    <xdr:from>
      <xdr:col>4</xdr:col>
      <xdr:colOff>116113</xdr:colOff>
      <xdr:row>1258</xdr:row>
      <xdr:rowOff>121104</xdr:rowOff>
    </xdr:from>
    <xdr:to>
      <xdr:col>6</xdr:col>
      <xdr:colOff>837703</xdr:colOff>
      <xdr:row>1260</xdr:row>
      <xdr:rowOff>202929</xdr:rowOff>
    </xdr:to>
    <xdr:graphicFrame macro="">
      <xdr:nvGraphicFramePr>
        <xdr:cNvPr id="561" name="Graphique 56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5"/>
        </a:graphicData>
      </a:graphic>
    </xdr:graphicFrame>
    <xdr:clientData/>
  </xdr:twoCellAnchor>
  <xdr:twoCellAnchor>
    <xdr:from>
      <xdr:col>4</xdr:col>
      <xdr:colOff>142534</xdr:colOff>
      <xdr:row>1292</xdr:row>
      <xdr:rowOff>339876</xdr:rowOff>
    </xdr:from>
    <xdr:to>
      <xdr:col>6</xdr:col>
      <xdr:colOff>869748</xdr:colOff>
      <xdr:row>1294</xdr:row>
      <xdr:rowOff>107376</xdr:rowOff>
    </xdr:to>
    <xdr:graphicFrame macro="">
      <xdr:nvGraphicFramePr>
        <xdr:cNvPr id="562" name="Graphique 56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6"/>
        </a:graphicData>
      </a:graphic>
    </xdr:graphicFrame>
    <xdr:clientData/>
  </xdr:twoCellAnchor>
  <xdr:twoCellAnchor>
    <xdr:from>
      <xdr:col>4</xdr:col>
      <xdr:colOff>123825</xdr:colOff>
      <xdr:row>1291</xdr:row>
      <xdr:rowOff>0</xdr:rowOff>
    </xdr:from>
    <xdr:to>
      <xdr:col>6</xdr:col>
      <xdr:colOff>853125</xdr:colOff>
      <xdr:row>1293</xdr:row>
      <xdr:rowOff>81825</xdr:rowOff>
    </xdr:to>
    <xdr:graphicFrame macro="">
      <xdr:nvGraphicFramePr>
        <xdr:cNvPr id="563" name="Graphique 5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7"/>
        </a:graphicData>
      </a:graphic>
    </xdr:graphicFrame>
    <xdr:clientData/>
  </xdr:twoCellAnchor>
  <xdr:twoCellAnchor>
    <xdr:from>
      <xdr:col>4</xdr:col>
      <xdr:colOff>146286</xdr:colOff>
      <xdr:row>1292</xdr:row>
      <xdr:rowOff>375374</xdr:rowOff>
    </xdr:from>
    <xdr:to>
      <xdr:col>6</xdr:col>
      <xdr:colOff>872604</xdr:colOff>
      <xdr:row>1294</xdr:row>
      <xdr:rowOff>142874</xdr:rowOff>
    </xdr:to>
    <xdr:graphicFrame macro="">
      <xdr:nvGraphicFramePr>
        <xdr:cNvPr id="564" name="Graphique 56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8"/>
        </a:graphicData>
      </a:graphic>
    </xdr:graphicFrame>
    <xdr:clientData/>
  </xdr:twoCellAnchor>
  <xdr:twoCellAnchor>
    <xdr:from>
      <xdr:col>4</xdr:col>
      <xdr:colOff>128587</xdr:colOff>
      <xdr:row>1293</xdr:row>
      <xdr:rowOff>350952</xdr:rowOff>
    </xdr:from>
    <xdr:to>
      <xdr:col>6</xdr:col>
      <xdr:colOff>857887</xdr:colOff>
      <xdr:row>1295</xdr:row>
      <xdr:rowOff>118452</xdr:rowOff>
    </xdr:to>
    <xdr:graphicFrame macro="">
      <xdr:nvGraphicFramePr>
        <xdr:cNvPr id="565" name="Graphique 56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9"/>
        </a:graphicData>
      </a:graphic>
    </xdr:graphicFrame>
    <xdr:clientData/>
  </xdr:twoCellAnchor>
  <xdr:twoCellAnchor>
    <xdr:from>
      <xdr:col>4</xdr:col>
      <xdr:colOff>161925</xdr:colOff>
      <xdr:row>1291</xdr:row>
      <xdr:rowOff>23812</xdr:rowOff>
    </xdr:from>
    <xdr:to>
      <xdr:col>6</xdr:col>
      <xdr:colOff>891225</xdr:colOff>
      <xdr:row>1293</xdr:row>
      <xdr:rowOff>105637</xdr:rowOff>
    </xdr:to>
    <xdr:graphicFrame macro="">
      <xdr:nvGraphicFramePr>
        <xdr:cNvPr id="588" name="Graphique 58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0"/>
        </a:graphicData>
      </a:graphic>
    </xdr:graphicFrame>
    <xdr:clientData/>
  </xdr:twoCellAnchor>
  <xdr:twoCellAnchor>
    <xdr:from>
      <xdr:col>4</xdr:col>
      <xdr:colOff>140606</xdr:colOff>
      <xdr:row>1291</xdr:row>
      <xdr:rowOff>62593</xdr:rowOff>
    </xdr:from>
    <xdr:to>
      <xdr:col>6</xdr:col>
      <xdr:colOff>862196</xdr:colOff>
      <xdr:row>1293</xdr:row>
      <xdr:rowOff>144418</xdr:rowOff>
    </xdr:to>
    <xdr:graphicFrame macro="">
      <xdr:nvGraphicFramePr>
        <xdr:cNvPr id="589" name="Graphique 58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1"/>
        </a:graphicData>
      </a:graphic>
    </xdr:graphicFrame>
    <xdr:clientData/>
  </xdr:twoCellAnchor>
  <xdr:twoCellAnchor>
    <xdr:from>
      <xdr:col>4</xdr:col>
      <xdr:colOff>133350</xdr:colOff>
      <xdr:row>1292</xdr:row>
      <xdr:rowOff>347662</xdr:rowOff>
    </xdr:from>
    <xdr:to>
      <xdr:col>6</xdr:col>
      <xdr:colOff>862650</xdr:colOff>
      <xdr:row>1294</xdr:row>
      <xdr:rowOff>115162</xdr:rowOff>
    </xdr:to>
    <xdr:graphicFrame macro="">
      <xdr:nvGraphicFramePr>
        <xdr:cNvPr id="590" name="Graphique 58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2"/>
        </a:graphicData>
      </a:graphic>
    </xdr:graphicFrame>
    <xdr:clientData/>
  </xdr:twoCellAnchor>
  <xdr:twoCellAnchor>
    <xdr:from>
      <xdr:col>4</xdr:col>
      <xdr:colOff>136977</xdr:colOff>
      <xdr:row>1292</xdr:row>
      <xdr:rowOff>392340</xdr:rowOff>
    </xdr:from>
    <xdr:to>
      <xdr:col>6</xdr:col>
      <xdr:colOff>858567</xdr:colOff>
      <xdr:row>1294</xdr:row>
      <xdr:rowOff>159840</xdr:rowOff>
    </xdr:to>
    <xdr:graphicFrame macro="">
      <xdr:nvGraphicFramePr>
        <xdr:cNvPr id="591" name="Graphique 5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3"/>
        </a:graphicData>
      </a:graphic>
    </xdr:graphicFrame>
    <xdr:clientData/>
  </xdr:twoCellAnchor>
  <xdr:twoCellAnchor>
    <xdr:from>
      <xdr:col>4</xdr:col>
      <xdr:colOff>142875</xdr:colOff>
      <xdr:row>1293</xdr:row>
      <xdr:rowOff>361950</xdr:rowOff>
    </xdr:from>
    <xdr:to>
      <xdr:col>6</xdr:col>
      <xdr:colOff>872175</xdr:colOff>
      <xdr:row>1295</xdr:row>
      <xdr:rowOff>129450</xdr:rowOff>
    </xdr:to>
    <xdr:graphicFrame macro="">
      <xdr:nvGraphicFramePr>
        <xdr:cNvPr id="592" name="Graphique 59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4"/>
        </a:graphicData>
      </a:graphic>
    </xdr:graphicFrame>
    <xdr:clientData/>
  </xdr:twoCellAnchor>
  <xdr:twoCellAnchor>
    <xdr:from>
      <xdr:col>4</xdr:col>
      <xdr:colOff>142874</xdr:colOff>
      <xdr:row>1293</xdr:row>
      <xdr:rowOff>408894</xdr:rowOff>
    </xdr:from>
    <xdr:to>
      <xdr:col>6</xdr:col>
      <xdr:colOff>864464</xdr:colOff>
      <xdr:row>1295</xdr:row>
      <xdr:rowOff>176394</xdr:rowOff>
    </xdr:to>
    <xdr:graphicFrame macro="">
      <xdr:nvGraphicFramePr>
        <xdr:cNvPr id="593" name="Graphique 59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5"/>
        </a:graphicData>
      </a:graphic>
    </xdr:graphicFrame>
    <xdr:clientData/>
  </xdr:twoCellAnchor>
  <xdr:twoCellAnchor>
    <xdr:from>
      <xdr:col>4</xdr:col>
      <xdr:colOff>76200</xdr:colOff>
      <xdr:row>1299</xdr:row>
      <xdr:rowOff>47625</xdr:rowOff>
    </xdr:from>
    <xdr:to>
      <xdr:col>6</xdr:col>
      <xdr:colOff>805500</xdr:colOff>
      <xdr:row>1301</xdr:row>
      <xdr:rowOff>129450</xdr:rowOff>
    </xdr:to>
    <xdr:graphicFrame macro="">
      <xdr:nvGraphicFramePr>
        <xdr:cNvPr id="594" name="Graphique 59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6"/>
        </a:graphicData>
      </a:graphic>
    </xdr:graphicFrame>
    <xdr:clientData/>
  </xdr:twoCellAnchor>
  <xdr:twoCellAnchor>
    <xdr:from>
      <xdr:col>4</xdr:col>
      <xdr:colOff>76200</xdr:colOff>
      <xdr:row>1299</xdr:row>
      <xdr:rowOff>47625</xdr:rowOff>
    </xdr:from>
    <xdr:to>
      <xdr:col>6</xdr:col>
      <xdr:colOff>805500</xdr:colOff>
      <xdr:row>1301</xdr:row>
      <xdr:rowOff>129450</xdr:rowOff>
    </xdr:to>
    <xdr:graphicFrame macro="">
      <xdr:nvGraphicFramePr>
        <xdr:cNvPr id="595" name="Graphique 59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7"/>
        </a:graphicData>
      </a:graphic>
    </xdr:graphicFrame>
    <xdr:clientData/>
  </xdr:twoCellAnchor>
  <xdr:twoCellAnchor>
    <xdr:from>
      <xdr:col>4</xdr:col>
      <xdr:colOff>76200</xdr:colOff>
      <xdr:row>1299</xdr:row>
      <xdr:rowOff>47625</xdr:rowOff>
    </xdr:from>
    <xdr:to>
      <xdr:col>6</xdr:col>
      <xdr:colOff>805500</xdr:colOff>
      <xdr:row>1301</xdr:row>
      <xdr:rowOff>129450</xdr:rowOff>
    </xdr:to>
    <xdr:graphicFrame macro="">
      <xdr:nvGraphicFramePr>
        <xdr:cNvPr id="596" name="Graphique 59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8"/>
        </a:graphicData>
      </a:graphic>
    </xdr:graphicFrame>
    <xdr:clientData/>
  </xdr:twoCellAnchor>
  <xdr:twoCellAnchor>
    <xdr:from>
      <xdr:col>4</xdr:col>
      <xdr:colOff>76200</xdr:colOff>
      <xdr:row>1299</xdr:row>
      <xdr:rowOff>47625</xdr:rowOff>
    </xdr:from>
    <xdr:to>
      <xdr:col>6</xdr:col>
      <xdr:colOff>805500</xdr:colOff>
      <xdr:row>1301</xdr:row>
      <xdr:rowOff>129450</xdr:rowOff>
    </xdr:to>
    <xdr:graphicFrame macro="">
      <xdr:nvGraphicFramePr>
        <xdr:cNvPr id="597" name="Graphique 59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9"/>
        </a:graphicData>
      </a:graphic>
    </xdr:graphicFrame>
    <xdr:clientData/>
  </xdr:twoCellAnchor>
  <xdr:twoCellAnchor>
    <xdr:from>
      <xdr:col>4</xdr:col>
      <xdr:colOff>76200</xdr:colOff>
      <xdr:row>1299</xdr:row>
      <xdr:rowOff>47625</xdr:rowOff>
    </xdr:from>
    <xdr:to>
      <xdr:col>6</xdr:col>
      <xdr:colOff>805500</xdr:colOff>
      <xdr:row>1301</xdr:row>
      <xdr:rowOff>129450</xdr:rowOff>
    </xdr:to>
    <xdr:graphicFrame macro="">
      <xdr:nvGraphicFramePr>
        <xdr:cNvPr id="598" name="Graphique 59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0"/>
        </a:graphicData>
      </a:graphic>
    </xdr:graphicFrame>
    <xdr:clientData/>
  </xdr:twoCellAnchor>
  <xdr:twoCellAnchor>
    <xdr:from>
      <xdr:col>4</xdr:col>
      <xdr:colOff>76200</xdr:colOff>
      <xdr:row>1299</xdr:row>
      <xdr:rowOff>47625</xdr:rowOff>
    </xdr:from>
    <xdr:to>
      <xdr:col>6</xdr:col>
      <xdr:colOff>805500</xdr:colOff>
      <xdr:row>1301</xdr:row>
      <xdr:rowOff>129450</xdr:rowOff>
    </xdr:to>
    <xdr:graphicFrame macro="">
      <xdr:nvGraphicFramePr>
        <xdr:cNvPr id="599" name="Graphique 59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1"/>
        </a:graphicData>
      </a:graphic>
    </xdr:graphicFrame>
    <xdr:clientData/>
  </xdr:twoCellAnchor>
  <xdr:twoCellAnchor>
    <xdr:from>
      <xdr:col>4</xdr:col>
      <xdr:colOff>76200</xdr:colOff>
      <xdr:row>1299</xdr:row>
      <xdr:rowOff>47625</xdr:rowOff>
    </xdr:from>
    <xdr:to>
      <xdr:col>6</xdr:col>
      <xdr:colOff>805500</xdr:colOff>
      <xdr:row>1301</xdr:row>
      <xdr:rowOff>129450</xdr:rowOff>
    </xdr:to>
    <xdr:graphicFrame macro="">
      <xdr:nvGraphicFramePr>
        <xdr:cNvPr id="600" name="Graphique 59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2"/>
        </a:graphicData>
      </a:graphic>
    </xdr:graphicFrame>
    <xdr:clientData/>
  </xdr:twoCellAnchor>
  <xdr:twoCellAnchor>
    <xdr:from>
      <xdr:col>4</xdr:col>
      <xdr:colOff>114300</xdr:colOff>
      <xdr:row>1299</xdr:row>
      <xdr:rowOff>52387</xdr:rowOff>
    </xdr:from>
    <xdr:to>
      <xdr:col>6</xdr:col>
      <xdr:colOff>843600</xdr:colOff>
      <xdr:row>1301</xdr:row>
      <xdr:rowOff>134212</xdr:rowOff>
    </xdr:to>
    <xdr:graphicFrame macro="">
      <xdr:nvGraphicFramePr>
        <xdr:cNvPr id="601" name="Graphique 60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3"/>
        </a:graphicData>
      </a:graphic>
    </xdr:graphicFrame>
    <xdr:clientData/>
  </xdr:twoCellAnchor>
  <xdr:twoCellAnchor>
    <xdr:from>
      <xdr:col>4</xdr:col>
      <xdr:colOff>116113</xdr:colOff>
      <xdr:row>1299</xdr:row>
      <xdr:rowOff>109764</xdr:rowOff>
    </xdr:from>
    <xdr:to>
      <xdr:col>6</xdr:col>
      <xdr:colOff>837703</xdr:colOff>
      <xdr:row>1301</xdr:row>
      <xdr:rowOff>191589</xdr:rowOff>
    </xdr:to>
    <xdr:graphicFrame macro="">
      <xdr:nvGraphicFramePr>
        <xdr:cNvPr id="602" name="Graphique 60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4"/>
        </a:graphicData>
      </a:graphic>
    </xdr:graphicFrame>
    <xdr:clientData/>
  </xdr:twoCellAnchor>
  <xdr:twoCellAnchor>
    <xdr:from>
      <xdr:col>4</xdr:col>
      <xdr:colOff>142534</xdr:colOff>
      <xdr:row>1333</xdr:row>
      <xdr:rowOff>339876</xdr:rowOff>
    </xdr:from>
    <xdr:to>
      <xdr:col>6</xdr:col>
      <xdr:colOff>869748</xdr:colOff>
      <xdr:row>1335</xdr:row>
      <xdr:rowOff>107376</xdr:rowOff>
    </xdr:to>
    <xdr:graphicFrame macro="">
      <xdr:nvGraphicFramePr>
        <xdr:cNvPr id="603" name="Graphique 60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5"/>
        </a:graphicData>
      </a:graphic>
    </xdr:graphicFrame>
    <xdr:clientData/>
  </xdr:twoCellAnchor>
  <xdr:twoCellAnchor>
    <xdr:from>
      <xdr:col>4</xdr:col>
      <xdr:colOff>123825</xdr:colOff>
      <xdr:row>1332</xdr:row>
      <xdr:rowOff>0</xdr:rowOff>
    </xdr:from>
    <xdr:to>
      <xdr:col>6</xdr:col>
      <xdr:colOff>853125</xdr:colOff>
      <xdr:row>1334</xdr:row>
      <xdr:rowOff>81825</xdr:rowOff>
    </xdr:to>
    <xdr:graphicFrame macro="">
      <xdr:nvGraphicFramePr>
        <xdr:cNvPr id="604" name="Graphique 60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6"/>
        </a:graphicData>
      </a:graphic>
    </xdr:graphicFrame>
    <xdr:clientData/>
  </xdr:twoCellAnchor>
  <xdr:twoCellAnchor>
    <xdr:from>
      <xdr:col>4</xdr:col>
      <xdr:colOff>146286</xdr:colOff>
      <xdr:row>1333</xdr:row>
      <xdr:rowOff>375374</xdr:rowOff>
    </xdr:from>
    <xdr:to>
      <xdr:col>6</xdr:col>
      <xdr:colOff>872604</xdr:colOff>
      <xdr:row>1335</xdr:row>
      <xdr:rowOff>142874</xdr:rowOff>
    </xdr:to>
    <xdr:graphicFrame macro="">
      <xdr:nvGraphicFramePr>
        <xdr:cNvPr id="605" name="Graphique 60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7"/>
        </a:graphicData>
      </a:graphic>
    </xdr:graphicFrame>
    <xdr:clientData/>
  </xdr:twoCellAnchor>
  <xdr:twoCellAnchor>
    <xdr:from>
      <xdr:col>4</xdr:col>
      <xdr:colOff>128587</xdr:colOff>
      <xdr:row>1334</xdr:row>
      <xdr:rowOff>350952</xdr:rowOff>
    </xdr:from>
    <xdr:to>
      <xdr:col>6</xdr:col>
      <xdr:colOff>857887</xdr:colOff>
      <xdr:row>1336</xdr:row>
      <xdr:rowOff>118452</xdr:rowOff>
    </xdr:to>
    <xdr:graphicFrame macro="">
      <xdr:nvGraphicFramePr>
        <xdr:cNvPr id="606" name="Graphique 60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8"/>
        </a:graphicData>
      </a:graphic>
    </xdr:graphicFrame>
    <xdr:clientData/>
  </xdr:twoCellAnchor>
  <xdr:twoCellAnchor>
    <xdr:from>
      <xdr:col>4</xdr:col>
      <xdr:colOff>161925</xdr:colOff>
      <xdr:row>1332</xdr:row>
      <xdr:rowOff>23812</xdr:rowOff>
    </xdr:from>
    <xdr:to>
      <xdr:col>6</xdr:col>
      <xdr:colOff>891225</xdr:colOff>
      <xdr:row>1334</xdr:row>
      <xdr:rowOff>105637</xdr:rowOff>
    </xdr:to>
    <xdr:graphicFrame macro="">
      <xdr:nvGraphicFramePr>
        <xdr:cNvPr id="607" name="Graphique 60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9"/>
        </a:graphicData>
      </a:graphic>
    </xdr:graphicFrame>
    <xdr:clientData/>
  </xdr:twoCellAnchor>
  <xdr:twoCellAnchor>
    <xdr:from>
      <xdr:col>4</xdr:col>
      <xdr:colOff>140607</xdr:colOff>
      <xdr:row>1332</xdr:row>
      <xdr:rowOff>51253</xdr:rowOff>
    </xdr:from>
    <xdr:to>
      <xdr:col>6</xdr:col>
      <xdr:colOff>862197</xdr:colOff>
      <xdr:row>1334</xdr:row>
      <xdr:rowOff>133078</xdr:rowOff>
    </xdr:to>
    <xdr:graphicFrame macro="">
      <xdr:nvGraphicFramePr>
        <xdr:cNvPr id="608" name="Graphique 60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0"/>
        </a:graphicData>
      </a:graphic>
    </xdr:graphicFrame>
    <xdr:clientData/>
  </xdr:twoCellAnchor>
  <xdr:twoCellAnchor>
    <xdr:from>
      <xdr:col>4</xdr:col>
      <xdr:colOff>133350</xdr:colOff>
      <xdr:row>1333</xdr:row>
      <xdr:rowOff>347662</xdr:rowOff>
    </xdr:from>
    <xdr:to>
      <xdr:col>6</xdr:col>
      <xdr:colOff>862650</xdr:colOff>
      <xdr:row>1335</xdr:row>
      <xdr:rowOff>115162</xdr:rowOff>
    </xdr:to>
    <xdr:graphicFrame macro="">
      <xdr:nvGraphicFramePr>
        <xdr:cNvPr id="609" name="Graphique 60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1"/>
        </a:graphicData>
      </a:graphic>
    </xdr:graphicFrame>
    <xdr:clientData/>
  </xdr:twoCellAnchor>
  <xdr:twoCellAnchor>
    <xdr:from>
      <xdr:col>4</xdr:col>
      <xdr:colOff>136979</xdr:colOff>
      <xdr:row>1333</xdr:row>
      <xdr:rowOff>392338</xdr:rowOff>
    </xdr:from>
    <xdr:to>
      <xdr:col>6</xdr:col>
      <xdr:colOff>858569</xdr:colOff>
      <xdr:row>1335</xdr:row>
      <xdr:rowOff>159838</xdr:rowOff>
    </xdr:to>
    <xdr:graphicFrame macro="">
      <xdr:nvGraphicFramePr>
        <xdr:cNvPr id="610" name="Graphique 60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2"/>
        </a:graphicData>
      </a:graphic>
    </xdr:graphicFrame>
    <xdr:clientData/>
  </xdr:twoCellAnchor>
  <xdr:twoCellAnchor>
    <xdr:from>
      <xdr:col>4</xdr:col>
      <xdr:colOff>142875</xdr:colOff>
      <xdr:row>1334</xdr:row>
      <xdr:rowOff>361950</xdr:rowOff>
    </xdr:from>
    <xdr:to>
      <xdr:col>6</xdr:col>
      <xdr:colOff>872175</xdr:colOff>
      <xdr:row>1336</xdr:row>
      <xdr:rowOff>129450</xdr:rowOff>
    </xdr:to>
    <xdr:graphicFrame macro="">
      <xdr:nvGraphicFramePr>
        <xdr:cNvPr id="611" name="Graphique 6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3"/>
        </a:graphicData>
      </a:graphic>
    </xdr:graphicFrame>
    <xdr:clientData/>
  </xdr:twoCellAnchor>
  <xdr:twoCellAnchor>
    <xdr:from>
      <xdr:col>4</xdr:col>
      <xdr:colOff>142875</xdr:colOff>
      <xdr:row>1334</xdr:row>
      <xdr:rowOff>408894</xdr:rowOff>
    </xdr:from>
    <xdr:to>
      <xdr:col>6</xdr:col>
      <xdr:colOff>864465</xdr:colOff>
      <xdr:row>1336</xdr:row>
      <xdr:rowOff>176394</xdr:rowOff>
    </xdr:to>
    <xdr:graphicFrame macro="">
      <xdr:nvGraphicFramePr>
        <xdr:cNvPr id="612" name="Graphique 6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4"/>
        </a:graphicData>
      </a:graphic>
    </xdr:graphicFrame>
    <xdr:clientData/>
  </xdr:twoCellAnchor>
  <xdr:twoCellAnchor>
    <xdr:from>
      <xdr:col>4</xdr:col>
      <xdr:colOff>76200</xdr:colOff>
      <xdr:row>1340</xdr:row>
      <xdr:rowOff>47625</xdr:rowOff>
    </xdr:from>
    <xdr:to>
      <xdr:col>6</xdr:col>
      <xdr:colOff>805500</xdr:colOff>
      <xdr:row>1342</xdr:row>
      <xdr:rowOff>129450</xdr:rowOff>
    </xdr:to>
    <xdr:graphicFrame macro="">
      <xdr:nvGraphicFramePr>
        <xdr:cNvPr id="613" name="Graphique 6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5"/>
        </a:graphicData>
      </a:graphic>
    </xdr:graphicFrame>
    <xdr:clientData/>
  </xdr:twoCellAnchor>
  <xdr:twoCellAnchor>
    <xdr:from>
      <xdr:col>4</xdr:col>
      <xdr:colOff>76200</xdr:colOff>
      <xdr:row>1340</xdr:row>
      <xdr:rowOff>47625</xdr:rowOff>
    </xdr:from>
    <xdr:to>
      <xdr:col>6</xdr:col>
      <xdr:colOff>805500</xdr:colOff>
      <xdr:row>1342</xdr:row>
      <xdr:rowOff>129450</xdr:rowOff>
    </xdr:to>
    <xdr:graphicFrame macro="">
      <xdr:nvGraphicFramePr>
        <xdr:cNvPr id="614" name="Graphique 6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6"/>
        </a:graphicData>
      </a:graphic>
    </xdr:graphicFrame>
    <xdr:clientData/>
  </xdr:twoCellAnchor>
  <xdr:twoCellAnchor>
    <xdr:from>
      <xdr:col>4</xdr:col>
      <xdr:colOff>76200</xdr:colOff>
      <xdr:row>1340</xdr:row>
      <xdr:rowOff>47625</xdr:rowOff>
    </xdr:from>
    <xdr:to>
      <xdr:col>6</xdr:col>
      <xdr:colOff>805500</xdr:colOff>
      <xdr:row>1342</xdr:row>
      <xdr:rowOff>129450</xdr:rowOff>
    </xdr:to>
    <xdr:graphicFrame macro="">
      <xdr:nvGraphicFramePr>
        <xdr:cNvPr id="615" name="Graphique 6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7"/>
        </a:graphicData>
      </a:graphic>
    </xdr:graphicFrame>
    <xdr:clientData/>
  </xdr:twoCellAnchor>
  <xdr:twoCellAnchor>
    <xdr:from>
      <xdr:col>4</xdr:col>
      <xdr:colOff>76200</xdr:colOff>
      <xdr:row>1340</xdr:row>
      <xdr:rowOff>47625</xdr:rowOff>
    </xdr:from>
    <xdr:to>
      <xdr:col>6</xdr:col>
      <xdr:colOff>805500</xdr:colOff>
      <xdr:row>1342</xdr:row>
      <xdr:rowOff>129450</xdr:rowOff>
    </xdr:to>
    <xdr:graphicFrame macro="">
      <xdr:nvGraphicFramePr>
        <xdr:cNvPr id="616" name="Graphique 6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8"/>
        </a:graphicData>
      </a:graphic>
    </xdr:graphicFrame>
    <xdr:clientData/>
  </xdr:twoCellAnchor>
  <xdr:twoCellAnchor>
    <xdr:from>
      <xdr:col>4</xdr:col>
      <xdr:colOff>76200</xdr:colOff>
      <xdr:row>1340</xdr:row>
      <xdr:rowOff>47625</xdr:rowOff>
    </xdr:from>
    <xdr:to>
      <xdr:col>6</xdr:col>
      <xdr:colOff>805500</xdr:colOff>
      <xdr:row>1342</xdr:row>
      <xdr:rowOff>129450</xdr:rowOff>
    </xdr:to>
    <xdr:graphicFrame macro="">
      <xdr:nvGraphicFramePr>
        <xdr:cNvPr id="617" name="Graphique 6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9"/>
        </a:graphicData>
      </a:graphic>
    </xdr:graphicFrame>
    <xdr:clientData/>
  </xdr:twoCellAnchor>
  <xdr:twoCellAnchor>
    <xdr:from>
      <xdr:col>4</xdr:col>
      <xdr:colOff>76200</xdr:colOff>
      <xdr:row>1340</xdr:row>
      <xdr:rowOff>47625</xdr:rowOff>
    </xdr:from>
    <xdr:to>
      <xdr:col>6</xdr:col>
      <xdr:colOff>805500</xdr:colOff>
      <xdr:row>1342</xdr:row>
      <xdr:rowOff>129450</xdr:rowOff>
    </xdr:to>
    <xdr:graphicFrame macro="">
      <xdr:nvGraphicFramePr>
        <xdr:cNvPr id="618" name="Graphique 6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0"/>
        </a:graphicData>
      </a:graphic>
    </xdr:graphicFrame>
    <xdr:clientData/>
  </xdr:twoCellAnchor>
  <xdr:twoCellAnchor>
    <xdr:from>
      <xdr:col>4</xdr:col>
      <xdr:colOff>76200</xdr:colOff>
      <xdr:row>1340</xdr:row>
      <xdr:rowOff>47625</xdr:rowOff>
    </xdr:from>
    <xdr:to>
      <xdr:col>6</xdr:col>
      <xdr:colOff>805500</xdr:colOff>
      <xdr:row>1342</xdr:row>
      <xdr:rowOff>129450</xdr:rowOff>
    </xdr:to>
    <xdr:graphicFrame macro="">
      <xdr:nvGraphicFramePr>
        <xdr:cNvPr id="619" name="Graphique 6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1"/>
        </a:graphicData>
      </a:graphic>
    </xdr:graphicFrame>
    <xdr:clientData/>
  </xdr:twoCellAnchor>
  <xdr:twoCellAnchor>
    <xdr:from>
      <xdr:col>4</xdr:col>
      <xdr:colOff>114300</xdr:colOff>
      <xdr:row>1340</xdr:row>
      <xdr:rowOff>52387</xdr:rowOff>
    </xdr:from>
    <xdr:to>
      <xdr:col>6</xdr:col>
      <xdr:colOff>843600</xdr:colOff>
      <xdr:row>1342</xdr:row>
      <xdr:rowOff>134212</xdr:rowOff>
    </xdr:to>
    <xdr:graphicFrame macro="">
      <xdr:nvGraphicFramePr>
        <xdr:cNvPr id="620" name="Graphique 6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2"/>
        </a:graphicData>
      </a:graphic>
    </xdr:graphicFrame>
    <xdr:clientData/>
  </xdr:twoCellAnchor>
  <xdr:twoCellAnchor>
    <xdr:from>
      <xdr:col>4</xdr:col>
      <xdr:colOff>116114</xdr:colOff>
      <xdr:row>1340</xdr:row>
      <xdr:rowOff>98424</xdr:rowOff>
    </xdr:from>
    <xdr:to>
      <xdr:col>6</xdr:col>
      <xdr:colOff>837704</xdr:colOff>
      <xdr:row>1342</xdr:row>
      <xdr:rowOff>180249</xdr:rowOff>
    </xdr:to>
    <xdr:graphicFrame macro="">
      <xdr:nvGraphicFramePr>
        <xdr:cNvPr id="621" name="Graphique 6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3"/>
        </a:graphicData>
      </a:graphic>
    </xdr:graphicFrame>
    <xdr:clientData/>
  </xdr:twoCellAnchor>
  <xdr:twoCellAnchor>
    <xdr:from>
      <xdr:col>4</xdr:col>
      <xdr:colOff>142534</xdr:colOff>
      <xdr:row>1374</xdr:row>
      <xdr:rowOff>339876</xdr:rowOff>
    </xdr:from>
    <xdr:to>
      <xdr:col>6</xdr:col>
      <xdr:colOff>869748</xdr:colOff>
      <xdr:row>1376</xdr:row>
      <xdr:rowOff>107376</xdr:rowOff>
    </xdr:to>
    <xdr:graphicFrame macro="">
      <xdr:nvGraphicFramePr>
        <xdr:cNvPr id="622" name="Graphique 6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4"/>
        </a:graphicData>
      </a:graphic>
    </xdr:graphicFrame>
    <xdr:clientData/>
  </xdr:twoCellAnchor>
  <xdr:twoCellAnchor>
    <xdr:from>
      <xdr:col>4</xdr:col>
      <xdr:colOff>123825</xdr:colOff>
      <xdr:row>1373</xdr:row>
      <xdr:rowOff>0</xdr:rowOff>
    </xdr:from>
    <xdr:to>
      <xdr:col>6</xdr:col>
      <xdr:colOff>853125</xdr:colOff>
      <xdr:row>1375</xdr:row>
      <xdr:rowOff>81825</xdr:rowOff>
    </xdr:to>
    <xdr:graphicFrame macro="">
      <xdr:nvGraphicFramePr>
        <xdr:cNvPr id="623" name="Graphique 6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5"/>
        </a:graphicData>
      </a:graphic>
    </xdr:graphicFrame>
    <xdr:clientData/>
  </xdr:twoCellAnchor>
  <xdr:twoCellAnchor>
    <xdr:from>
      <xdr:col>4</xdr:col>
      <xdr:colOff>146286</xdr:colOff>
      <xdr:row>1374</xdr:row>
      <xdr:rowOff>375374</xdr:rowOff>
    </xdr:from>
    <xdr:to>
      <xdr:col>6</xdr:col>
      <xdr:colOff>872604</xdr:colOff>
      <xdr:row>1376</xdr:row>
      <xdr:rowOff>142874</xdr:rowOff>
    </xdr:to>
    <xdr:graphicFrame macro="">
      <xdr:nvGraphicFramePr>
        <xdr:cNvPr id="624" name="Graphique 6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6"/>
        </a:graphicData>
      </a:graphic>
    </xdr:graphicFrame>
    <xdr:clientData/>
  </xdr:twoCellAnchor>
  <xdr:twoCellAnchor>
    <xdr:from>
      <xdr:col>4</xdr:col>
      <xdr:colOff>128587</xdr:colOff>
      <xdr:row>1375</xdr:row>
      <xdr:rowOff>350952</xdr:rowOff>
    </xdr:from>
    <xdr:to>
      <xdr:col>6</xdr:col>
      <xdr:colOff>857887</xdr:colOff>
      <xdr:row>1377</xdr:row>
      <xdr:rowOff>118452</xdr:rowOff>
    </xdr:to>
    <xdr:graphicFrame macro="">
      <xdr:nvGraphicFramePr>
        <xdr:cNvPr id="625" name="Graphique 6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7"/>
        </a:graphicData>
      </a:graphic>
    </xdr:graphicFrame>
    <xdr:clientData/>
  </xdr:twoCellAnchor>
  <xdr:twoCellAnchor>
    <xdr:from>
      <xdr:col>4</xdr:col>
      <xdr:colOff>161925</xdr:colOff>
      <xdr:row>1373</xdr:row>
      <xdr:rowOff>23812</xdr:rowOff>
    </xdr:from>
    <xdr:to>
      <xdr:col>6</xdr:col>
      <xdr:colOff>891225</xdr:colOff>
      <xdr:row>1375</xdr:row>
      <xdr:rowOff>105637</xdr:rowOff>
    </xdr:to>
    <xdr:graphicFrame macro="">
      <xdr:nvGraphicFramePr>
        <xdr:cNvPr id="626" name="Graphique 6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8"/>
        </a:graphicData>
      </a:graphic>
    </xdr:graphicFrame>
    <xdr:clientData/>
  </xdr:twoCellAnchor>
  <xdr:twoCellAnchor>
    <xdr:from>
      <xdr:col>4</xdr:col>
      <xdr:colOff>140606</xdr:colOff>
      <xdr:row>1373</xdr:row>
      <xdr:rowOff>73933</xdr:rowOff>
    </xdr:from>
    <xdr:to>
      <xdr:col>6</xdr:col>
      <xdr:colOff>862196</xdr:colOff>
      <xdr:row>1375</xdr:row>
      <xdr:rowOff>155758</xdr:rowOff>
    </xdr:to>
    <xdr:graphicFrame macro="">
      <xdr:nvGraphicFramePr>
        <xdr:cNvPr id="627" name="Graphique 6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9"/>
        </a:graphicData>
      </a:graphic>
    </xdr:graphicFrame>
    <xdr:clientData/>
  </xdr:twoCellAnchor>
  <xdr:twoCellAnchor>
    <xdr:from>
      <xdr:col>4</xdr:col>
      <xdr:colOff>133350</xdr:colOff>
      <xdr:row>1374</xdr:row>
      <xdr:rowOff>347662</xdr:rowOff>
    </xdr:from>
    <xdr:to>
      <xdr:col>6</xdr:col>
      <xdr:colOff>862650</xdr:colOff>
      <xdr:row>1376</xdr:row>
      <xdr:rowOff>115162</xdr:rowOff>
    </xdr:to>
    <xdr:graphicFrame macro="">
      <xdr:nvGraphicFramePr>
        <xdr:cNvPr id="628" name="Graphique 6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0"/>
        </a:graphicData>
      </a:graphic>
    </xdr:graphicFrame>
    <xdr:clientData/>
  </xdr:twoCellAnchor>
  <xdr:twoCellAnchor>
    <xdr:from>
      <xdr:col>4</xdr:col>
      <xdr:colOff>136977</xdr:colOff>
      <xdr:row>1374</xdr:row>
      <xdr:rowOff>403679</xdr:rowOff>
    </xdr:from>
    <xdr:to>
      <xdr:col>6</xdr:col>
      <xdr:colOff>858567</xdr:colOff>
      <xdr:row>1376</xdr:row>
      <xdr:rowOff>171179</xdr:rowOff>
    </xdr:to>
    <xdr:graphicFrame macro="">
      <xdr:nvGraphicFramePr>
        <xdr:cNvPr id="629" name="Graphique 6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1"/>
        </a:graphicData>
      </a:graphic>
    </xdr:graphicFrame>
    <xdr:clientData/>
  </xdr:twoCellAnchor>
  <xdr:twoCellAnchor>
    <xdr:from>
      <xdr:col>4</xdr:col>
      <xdr:colOff>142875</xdr:colOff>
      <xdr:row>1375</xdr:row>
      <xdr:rowOff>361950</xdr:rowOff>
    </xdr:from>
    <xdr:to>
      <xdr:col>6</xdr:col>
      <xdr:colOff>872175</xdr:colOff>
      <xdr:row>1377</xdr:row>
      <xdr:rowOff>129450</xdr:rowOff>
    </xdr:to>
    <xdr:graphicFrame macro="">
      <xdr:nvGraphicFramePr>
        <xdr:cNvPr id="630" name="Graphique 62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2"/>
        </a:graphicData>
      </a:graphic>
    </xdr:graphicFrame>
    <xdr:clientData/>
  </xdr:twoCellAnchor>
  <xdr:twoCellAnchor>
    <xdr:from>
      <xdr:col>4</xdr:col>
      <xdr:colOff>142873</xdr:colOff>
      <xdr:row>1375</xdr:row>
      <xdr:rowOff>408896</xdr:rowOff>
    </xdr:from>
    <xdr:to>
      <xdr:col>6</xdr:col>
      <xdr:colOff>864463</xdr:colOff>
      <xdr:row>1377</xdr:row>
      <xdr:rowOff>176396</xdr:rowOff>
    </xdr:to>
    <xdr:graphicFrame macro="">
      <xdr:nvGraphicFramePr>
        <xdr:cNvPr id="631" name="Graphique 6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3"/>
        </a:graphicData>
      </a:graphic>
    </xdr:graphicFrame>
    <xdr:clientData/>
  </xdr:twoCellAnchor>
  <xdr:twoCellAnchor>
    <xdr:from>
      <xdr:col>4</xdr:col>
      <xdr:colOff>76200</xdr:colOff>
      <xdr:row>1381</xdr:row>
      <xdr:rowOff>47625</xdr:rowOff>
    </xdr:from>
    <xdr:to>
      <xdr:col>6</xdr:col>
      <xdr:colOff>805500</xdr:colOff>
      <xdr:row>1383</xdr:row>
      <xdr:rowOff>129450</xdr:rowOff>
    </xdr:to>
    <xdr:graphicFrame macro="">
      <xdr:nvGraphicFramePr>
        <xdr:cNvPr id="632" name="Graphique 63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4"/>
        </a:graphicData>
      </a:graphic>
    </xdr:graphicFrame>
    <xdr:clientData/>
  </xdr:twoCellAnchor>
  <xdr:twoCellAnchor>
    <xdr:from>
      <xdr:col>4</xdr:col>
      <xdr:colOff>76200</xdr:colOff>
      <xdr:row>1381</xdr:row>
      <xdr:rowOff>47625</xdr:rowOff>
    </xdr:from>
    <xdr:to>
      <xdr:col>6</xdr:col>
      <xdr:colOff>805500</xdr:colOff>
      <xdr:row>1383</xdr:row>
      <xdr:rowOff>129450</xdr:rowOff>
    </xdr:to>
    <xdr:graphicFrame macro="">
      <xdr:nvGraphicFramePr>
        <xdr:cNvPr id="633" name="Graphique 63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5"/>
        </a:graphicData>
      </a:graphic>
    </xdr:graphicFrame>
    <xdr:clientData/>
  </xdr:twoCellAnchor>
  <xdr:twoCellAnchor>
    <xdr:from>
      <xdr:col>4</xdr:col>
      <xdr:colOff>76200</xdr:colOff>
      <xdr:row>1381</xdr:row>
      <xdr:rowOff>47625</xdr:rowOff>
    </xdr:from>
    <xdr:to>
      <xdr:col>6</xdr:col>
      <xdr:colOff>805500</xdr:colOff>
      <xdr:row>1383</xdr:row>
      <xdr:rowOff>129450</xdr:rowOff>
    </xdr:to>
    <xdr:graphicFrame macro="">
      <xdr:nvGraphicFramePr>
        <xdr:cNvPr id="634" name="Graphique 63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6"/>
        </a:graphicData>
      </a:graphic>
    </xdr:graphicFrame>
    <xdr:clientData/>
  </xdr:twoCellAnchor>
  <xdr:twoCellAnchor>
    <xdr:from>
      <xdr:col>4</xdr:col>
      <xdr:colOff>76200</xdr:colOff>
      <xdr:row>1381</xdr:row>
      <xdr:rowOff>47625</xdr:rowOff>
    </xdr:from>
    <xdr:to>
      <xdr:col>6</xdr:col>
      <xdr:colOff>805500</xdr:colOff>
      <xdr:row>1383</xdr:row>
      <xdr:rowOff>129450</xdr:rowOff>
    </xdr:to>
    <xdr:graphicFrame macro="">
      <xdr:nvGraphicFramePr>
        <xdr:cNvPr id="635" name="Graphique 6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7"/>
        </a:graphicData>
      </a:graphic>
    </xdr:graphicFrame>
    <xdr:clientData/>
  </xdr:twoCellAnchor>
  <xdr:twoCellAnchor>
    <xdr:from>
      <xdr:col>4</xdr:col>
      <xdr:colOff>76200</xdr:colOff>
      <xdr:row>1381</xdr:row>
      <xdr:rowOff>47625</xdr:rowOff>
    </xdr:from>
    <xdr:to>
      <xdr:col>6</xdr:col>
      <xdr:colOff>805500</xdr:colOff>
      <xdr:row>1383</xdr:row>
      <xdr:rowOff>129450</xdr:rowOff>
    </xdr:to>
    <xdr:graphicFrame macro="">
      <xdr:nvGraphicFramePr>
        <xdr:cNvPr id="636" name="Graphique 6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8"/>
        </a:graphicData>
      </a:graphic>
    </xdr:graphicFrame>
    <xdr:clientData/>
  </xdr:twoCellAnchor>
  <xdr:twoCellAnchor>
    <xdr:from>
      <xdr:col>4</xdr:col>
      <xdr:colOff>76200</xdr:colOff>
      <xdr:row>1381</xdr:row>
      <xdr:rowOff>47625</xdr:rowOff>
    </xdr:from>
    <xdr:to>
      <xdr:col>6</xdr:col>
      <xdr:colOff>805500</xdr:colOff>
      <xdr:row>1383</xdr:row>
      <xdr:rowOff>129450</xdr:rowOff>
    </xdr:to>
    <xdr:graphicFrame macro="">
      <xdr:nvGraphicFramePr>
        <xdr:cNvPr id="637" name="Graphique 6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9"/>
        </a:graphicData>
      </a:graphic>
    </xdr:graphicFrame>
    <xdr:clientData/>
  </xdr:twoCellAnchor>
  <xdr:twoCellAnchor>
    <xdr:from>
      <xdr:col>4</xdr:col>
      <xdr:colOff>76200</xdr:colOff>
      <xdr:row>1381</xdr:row>
      <xdr:rowOff>47625</xdr:rowOff>
    </xdr:from>
    <xdr:to>
      <xdr:col>6</xdr:col>
      <xdr:colOff>805500</xdr:colOff>
      <xdr:row>1383</xdr:row>
      <xdr:rowOff>129450</xdr:rowOff>
    </xdr:to>
    <xdr:graphicFrame macro="">
      <xdr:nvGraphicFramePr>
        <xdr:cNvPr id="638" name="Graphique 6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0"/>
        </a:graphicData>
      </a:graphic>
    </xdr:graphicFrame>
    <xdr:clientData/>
  </xdr:twoCellAnchor>
  <xdr:twoCellAnchor>
    <xdr:from>
      <xdr:col>4</xdr:col>
      <xdr:colOff>114300</xdr:colOff>
      <xdr:row>1381</xdr:row>
      <xdr:rowOff>52387</xdr:rowOff>
    </xdr:from>
    <xdr:to>
      <xdr:col>6</xdr:col>
      <xdr:colOff>843600</xdr:colOff>
      <xdr:row>1383</xdr:row>
      <xdr:rowOff>134212</xdr:rowOff>
    </xdr:to>
    <xdr:graphicFrame macro="">
      <xdr:nvGraphicFramePr>
        <xdr:cNvPr id="639" name="Graphique 6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1"/>
        </a:graphicData>
      </a:graphic>
    </xdr:graphicFrame>
    <xdr:clientData/>
  </xdr:twoCellAnchor>
  <xdr:twoCellAnchor>
    <xdr:from>
      <xdr:col>4</xdr:col>
      <xdr:colOff>116113</xdr:colOff>
      <xdr:row>1381</xdr:row>
      <xdr:rowOff>98426</xdr:rowOff>
    </xdr:from>
    <xdr:to>
      <xdr:col>6</xdr:col>
      <xdr:colOff>837703</xdr:colOff>
      <xdr:row>1383</xdr:row>
      <xdr:rowOff>180251</xdr:rowOff>
    </xdr:to>
    <xdr:graphicFrame macro="">
      <xdr:nvGraphicFramePr>
        <xdr:cNvPr id="640" name="Graphique 63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381000</xdr:colOff>
      <xdr:row>65</xdr:row>
      <xdr:rowOff>0</xdr:rowOff>
    </xdr:from>
    <xdr:to>
      <xdr:col>11</xdr:col>
      <xdr:colOff>0</xdr:colOff>
      <xdr:row>65</xdr:row>
      <xdr:rowOff>28575</xdr:rowOff>
    </xdr:to>
    <xdr:graphicFrame macro="">
      <xdr:nvGraphicFramePr>
        <xdr:cNvPr id="5" name="Graphique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381000</xdr:colOff>
      <xdr:row>82</xdr:row>
      <xdr:rowOff>0</xdr:rowOff>
    </xdr:from>
    <xdr:to>
      <xdr:col>11</xdr:col>
      <xdr:colOff>0</xdr:colOff>
      <xdr:row>82</xdr:row>
      <xdr:rowOff>28575</xdr:rowOff>
    </xdr:to>
    <xdr:graphicFrame macro="">
      <xdr:nvGraphicFramePr>
        <xdr:cNvPr id="8" name="Graphique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381000</xdr:colOff>
      <xdr:row>86</xdr:row>
      <xdr:rowOff>0</xdr:rowOff>
    </xdr:from>
    <xdr:to>
      <xdr:col>11</xdr:col>
      <xdr:colOff>0</xdr:colOff>
      <xdr:row>86</xdr:row>
      <xdr:rowOff>28575</xdr:rowOff>
    </xdr:to>
    <xdr:graphicFrame macro="">
      <xdr:nvGraphicFramePr>
        <xdr:cNvPr id="10" name="Graphique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381000</xdr:colOff>
      <xdr:row>90</xdr:row>
      <xdr:rowOff>0</xdr:rowOff>
    </xdr:from>
    <xdr:to>
      <xdr:col>11</xdr:col>
      <xdr:colOff>0</xdr:colOff>
      <xdr:row>90</xdr:row>
      <xdr:rowOff>28575</xdr:rowOff>
    </xdr:to>
    <xdr:graphicFrame macro="">
      <xdr:nvGraphicFramePr>
        <xdr:cNvPr id="12" name="Graphique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10</xdr:col>
      <xdr:colOff>381000</xdr:colOff>
      <xdr:row>94</xdr:row>
      <xdr:rowOff>0</xdr:rowOff>
    </xdr:from>
    <xdr:to>
      <xdr:col>11</xdr:col>
      <xdr:colOff>0</xdr:colOff>
      <xdr:row>94</xdr:row>
      <xdr:rowOff>28575</xdr:rowOff>
    </xdr:to>
    <xdr:graphicFrame macro="">
      <xdr:nvGraphicFramePr>
        <xdr:cNvPr id="14" name="Graphique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11</xdr:col>
      <xdr:colOff>219075</xdr:colOff>
      <xdr:row>96</xdr:row>
      <xdr:rowOff>142875</xdr:rowOff>
    </xdr:from>
    <xdr:to>
      <xdr:col>11</xdr:col>
      <xdr:colOff>600075</xdr:colOff>
      <xdr:row>97</xdr:row>
      <xdr:rowOff>57150</xdr:rowOff>
    </xdr:to>
    <xdr:graphicFrame macro="">
      <xdr:nvGraphicFramePr>
        <xdr:cNvPr id="15" name="Graphique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10</xdr:col>
      <xdr:colOff>381000</xdr:colOff>
      <xdr:row>87</xdr:row>
      <xdr:rowOff>0</xdr:rowOff>
    </xdr:from>
    <xdr:to>
      <xdr:col>11</xdr:col>
      <xdr:colOff>0</xdr:colOff>
      <xdr:row>87</xdr:row>
      <xdr:rowOff>28575</xdr:rowOff>
    </xdr:to>
    <xdr:graphicFrame macro="">
      <xdr:nvGraphicFramePr>
        <xdr:cNvPr id="19" name="Graphique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10</xdr:col>
      <xdr:colOff>381000</xdr:colOff>
      <xdr:row>88</xdr:row>
      <xdr:rowOff>0</xdr:rowOff>
    </xdr:from>
    <xdr:to>
      <xdr:col>11</xdr:col>
      <xdr:colOff>0</xdr:colOff>
      <xdr:row>88</xdr:row>
      <xdr:rowOff>28575</xdr:rowOff>
    </xdr:to>
    <xdr:graphicFrame macro="">
      <xdr:nvGraphicFramePr>
        <xdr:cNvPr id="20" name="Graphique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10</xdr:col>
      <xdr:colOff>381000</xdr:colOff>
      <xdr:row>90</xdr:row>
      <xdr:rowOff>0</xdr:rowOff>
    </xdr:from>
    <xdr:to>
      <xdr:col>11</xdr:col>
      <xdr:colOff>0</xdr:colOff>
      <xdr:row>90</xdr:row>
      <xdr:rowOff>28575</xdr:rowOff>
    </xdr:to>
    <xdr:graphicFrame macro="">
      <xdr:nvGraphicFramePr>
        <xdr:cNvPr id="22" name="Graphique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10</xdr:col>
      <xdr:colOff>381000</xdr:colOff>
      <xdr:row>91</xdr:row>
      <xdr:rowOff>0</xdr:rowOff>
    </xdr:from>
    <xdr:to>
      <xdr:col>11</xdr:col>
      <xdr:colOff>0</xdr:colOff>
      <xdr:row>91</xdr:row>
      <xdr:rowOff>28575</xdr:rowOff>
    </xdr:to>
    <xdr:graphicFrame macro="">
      <xdr:nvGraphicFramePr>
        <xdr:cNvPr id="23" name="Graphique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10</xdr:col>
      <xdr:colOff>381000</xdr:colOff>
      <xdr:row>92</xdr:row>
      <xdr:rowOff>0</xdr:rowOff>
    </xdr:from>
    <xdr:to>
      <xdr:col>11</xdr:col>
      <xdr:colOff>0</xdr:colOff>
      <xdr:row>92</xdr:row>
      <xdr:rowOff>28575</xdr:rowOff>
    </xdr:to>
    <xdr:graphicFrame macro="">
      <xdr:nvGraphicFramePr>
        <xdr:cNvPr id="24" name="Graphique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10</xdr:col>
      <xdr:colOff>381000</xdr:colOff>
      <xdr:row>93</xdr:row>
      <xdr:rowOff>0</xdr:rowOff>
    </xdr:from>
    <xdr:to>
      <xdr:col>11</xdr:col>
      <xdr:colOff>0</xdr:colOff>
      <xdr:row>93</xdr:row>
      <xdr:rowOff>28575</xdr:rowOff>
    </xdr:to>
    <xdr:graphicFrame macro="">
      <xdr:nvGraphicFramePr>
        <xdr:cNvPr id="25" name="Graphique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10</xdr:col>
      <xdr:colOff>381000</xdr:colOff>
      <xdr:row>94</xdr:row>
      <xdr:rowOff>0</xdr:rowOff>
    </xdr:from>
    <xdr:to>
      <xdr:col>11</xdr:col>
      <xdr:colOff>0</xdr:colOff>
      <xdr:row>94</xdr:row>
      <xdr:rowOff>28575</xdr:rowOff>
    </xdr:to>
    <xdr:graphicFrame macro="">
      <xdr:nvGraphicFramePr>
        <xdr:cNvPr id="26" name="Graphique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10</xdr:col>
      <xdr:colOff>381000</xdr:colOff>
      <xdr:row>95</xdr:row>
      <xdr:rowOff>0</xdr:rowOff>
    </xdr:from>
    <xdr:to>
      <xdr:col>11</xdr:col>
      <xdr:colOff>0</xdr:colOff>
      <xdr:row>95</xdr:row>
      <xdr:rowOff>28575</xdr:rowOff>
    </xdr:to>
    <xdr:graphicFrame macro="">
      <xdr:nvGraphicFramePr>
        <xdr:cNvPr id="27" name="Graphique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10</xdr:col>
      <xdr:colOff>381000</xdr:colOff>
      <xdr:row>96</xdr:row>
      <xdr:rowOff>0</xdr:rowOff>
    </xdr:from>
    <xdr:to>
      <xdr:col>11</xdr:col>
      <xdr:colOff>0</xdr:colOff>
      <xdr:row>96</xdr:row>
      <xdr:rowOff>28575</xdr:rowOff>
    </xdr:to>
    <xdr:graphicFrame macro="">
      <xdr:nvGraphicFramePr>
        <xdr:cNvPr id="28" name="Graphique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0</xdr:col>
      <xdr:colOff>0</xdr:colOff>
      <xdr:row>7</xdr:row>
      <xdr:rowOff>83797</xdr:rowOff>
    </xdr:from>
    <xdr:to>
      <xdr:col>11</xdr:col>
      <xdr:colOff>1451</xdr:colOff>
      <xdr:row>23</xdr:row>
      <xdr:rowOff>400050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0" y="1531597"/>
          <a:ext cx="7288076" cy="295467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</xdr:row>
      <xdr:rowOff>57150</xdr:rowOff>
    </xdr:from>
    <xdr:to>
      <xdr:col>11</xdr:col>
      <xdr:colOff>38101</xdr:colOff>
      <xdr:row>45</xdr:row>
      <xdr:rowOff>133350</xdr:rowOff>
    </xdr:to>
    <xdr:pic>
      <xdr:nvPicPr>
        <xdr:cNvPr id="3" name="Image 2"/>
        <xdr:cNvPicPr>
          <a:picLocks noChangeAspect="1"/>
        </xdr:cNvPicPr>
      </xdr:nvPicPr>
      <xdr:blipFill rotWithShape="1">
        <a:blip xmlns:r="http://schemas.openxmlformats.org/officeDocument/2006/relationships" r:embed="rId17"/>
        <a:srcRect b="10909"/>
        <a:stretch/>
      </xdr:blipFill>
      <xdr:spPr>
        <a:xfrm>
          <a:off x="0" y="5619750"/>
          <a:ext cx="7324726" cy="2667000"/>
        </a:xfrm>
        <a:prstGeom prst="rect">
          <a:avLst/>
        </a:prstGeom>
      </xdr:spPr>
    </xdr:pic>
    <xdr:clientData/>
  </xdr:twoCellAnchor>
  <xdr:twoCellAnchor>
    <xdr:from>
      <xdr:col>10</xdr:col>
      <xdr:colOff>47624</xdr:colOff>
      <xdr:row>53</xdr:row>
      <xdr:rowOff>28575</xdr:rowOff>
    </xdr:from>
    <xdr:to>
      <xdr:col>12</xdr:col>
      <xdr:colOff>761999</xdr:colOff>
      <xdr:row>53</xdr:row>
      <xdr:rowOff>367078</xdr:rowOff>
    </xdr:to>
    <xdr:graphicFrame macro="">
      <xdr:nvGraphicFramePr>
        <xdr:cNvPr id="21" name="Graphique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10</xdr:col>
      <xdr:colOff>0</xdr:colOff>
      <xdr:row>54</xdr:row>
      <xdr:rowOff>0</xdr:rowOff>
    </xdr:from>
    <xdr:to>
      <xdr:col>12</xdr:col>
      <xdr:colOff>714375</xdr:colOff>
      <xdr:row>54</xdr:row>
      <xdr:rowOff>338503</xdr:rowOff>
    </xdr:to>
    <xdr:graphicFrame macro="">
      <xdr:nvGraphicFramePr>
        <xdr:cNvPr id="29" name="Graphique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10</xdr:col>
      <xdr:colOff>0</xdr:colOff>
      <xdr:row>55</xdr:row>
      <xdr:rowOff>0</xdr:rowOff>
    </xdr:from>
    <xdr:to>
      <xdr:col>12</xdr:col>
      <xdr:colOff>714375</xdr:colOff>
      <xdr:row>55</xdr:row>
      <xdr:rowOff>338503</xdr:rowOff>
    </xdr:to>
    <xdr:graphicFrame macro="">
      <xdr:nvGraphicFramePr>
        <xdr:cNvPr id="30" name="Graphique 2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10</xdr:col>
      <xdr:colOff>0</xdr:colOff>
      <xdr:row>56</xdr:row>
      <xdr:rowOff>0</xdr:rowOff>
    </xdr:from>
    <xdr:to>
      <xdr:col>12</xdr:col>
      <xdr:colOff>714375</xdr:colOff>
      <xdr:row>56</xdr:row>
      <xdr:rowOff>338503</xdr:rowOff>
    </xdr:to>
    <xdr:graphicFrame macro="">
      <xdr:nvGraphicFramePr>
        <xdr:cNvPr id="32" name="Graphique 3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10</xdr:col>
      <xdr:colOff>0</xdr:colOff>
      <xdr:row>57</xdr:row>
      <xdr:rowOff>0</xdr:rowOff>
    </xdr:from>
    <xdr:to>
      <xdr:col>12</xdr:col>
      <xdr:colOff>714375</xdr:colOff>
      <xdr:row>57</xdr:row>
      <xdr:rowOff>338503</xdr:rowOff>
    </xdr:to>
    <xdr:graphicFrame macro="">
      <xdr:nvGraphicFramePr>
        <xdr:cNvPr id="33" name="Graphique 3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10</xdr:col>
      <xdr:colOff>0</xdr:colOff>
      <xdr:row>58</xdr:row>
      <xdr:rowOff>0</xdr:rowOff>
    </xdr:from>
    <xdr:to>
      <xdr:col>12</xdr:col>
      <xdr:colOff>714375</xdr:colOff>
      <xdr:row>58</xdr:row>
      <xdr:rowOff>338503</xdr:rowOff>
    </xdr:to>
    <xdr:graphicFrame macro="">
      <xdr:nvGraphicFramePr>
        <xdr:cNvPr id="34" name="Graphique 3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10</xdr:col>
      <xdr:colOff>0</xdr:colOff>
      <xdr:row>59</xdr:row>
      <xdr:rowOff>0</xdr:rowOff>
    </xdr:from>
    <xdr:to>
      <xdr:col>12</xdr:col>
      <xdr:colOff>714375</xdr:colOff>
      <xdr:row>59</xdr:row>
      <xdr:rowOff>338503</xdr:rowOff>
    </xdr:to>
    <xdr:graphicFrame macro="">
      <xdr:nvGraphicFramePr>
        <xdr:cNvPr id="35" name="Graphique 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10</xdr:col>
      <xdr:colOff>0</xdr:colOff>
      <xdr:row>60</xdr:row>
      <xdr:rowOff>0</xdr:rowOff>
    </xdr:from>
    <xdr:to>
      <xdr:col>12</xdr:col>
      <xdr:colOff>714375</xdr:colOff>
      <xdr:row>60</xdr:row>
      <xdr:rowOff>338503</xdr:rowOff>
    </xdr:to>
    <xdr:graphicFrame macro="">
      <xdr:nvGraphicFramePr>
        <xdr:cNvPr id="36" name="Graphique 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10</xdr:col>
      <xdr:colOff>0</xdr:colOff>
      <xdr:row>61</xdr:row>
      <xdr:rowOff>0</xdr:rowOff>
    </xdr:from>
    <xdr:to>
      <xdr:col>12</xdr:col>
      <xdr:colOff>714375</xdr:colOff>
      <xdr:row>61</xdr:row>
      <xdr:rowOff>338503</xdr:rowOff>
    </xdr:to>
    <xdr:graphicFrame macro="">
      <xdr:nvGraphicFramePr>
        <xdr:cNvPr id="37" name="Graphique 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10</xdr:col>
      <xdr:colOff>0</xdr:colOff>
      <xdr:row>62</xdr:row>
      <xdr:rowOff>0</xdr:rowOff>
    </xdr:from>
    <xdr:to>
      <xdr:col>12</xdr:col>
      <xdr:colOff>714375</xdr:colOff>
      <xdr:row>62</xdr:row>
      <xdr:rowOff>338503</xdr:rowOff>
    </xdr:to>
    <xdr:graphicFrame macro="">
      <xdr:nvGraphicFramePr>
        <xdr:cNvPr id="38" name="Graphique 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10</xdr:col>
      <xdr:colOff>0</xdr:colOff>
      <xdr:row>63</xdr:row>
      <xdr:rowOff>0</xdr:rowOff>
    </xdr:from>
    <xdr:to>
      <xdr:col>12</xdr:col>
      <xdr:colOff>714375</xdr:colOff>
      <xdr:row>63</xdr:row>
      <xdr:rowOff>338503</xdr:rowOff>
    </xdr:to>
    <xdr:graphicFrame macro="">
      <xdr:nvGraphicFramePr>
        <xdr:cNvPr id="39" name="Graphique 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10</xdr:col>
      <xdr:colOff>0</xdr:colOff>
      <xdr:row>64</xdr:row>
      <xdr:rowOff>0</xdr:rowOff>
    </xdr:from>
    <xdr:to>
      <xdr:col>12</xdr:col>
      <xdr:colOff>714375</xdr:colOff>
      <xdr:row>64</xdr:row>
      <xdr:rowOff>338503</xdr:rowOff>
    </xdr:to>
    <xdr:graphicFrame macro="">
      <xdr:nvGraphicFramePr>
        <xdr:cNvPr id="40" name="Graphique 3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10</xdr:col>
      <xdr:colOff>0</xdr:colOff>
      <xdr:row>65</xdr:row>
      <xdr:rowOff>0</xdr:rowOff>
    </xdr:from>
    <xdr:to>
      <xdr:col>12</xdr:col>
      <xdr:colOff>714375</xdr:colOff>
      <xdr:row>65</xdr:row>
      <xdr:rowOff>338503</xdr:rowOff>
    </xdr:to>
    <xdr:graphicFrame macro="">
      <xdr:nvGraphicFramePr>
        <xdr:cNvPr id="41" name="Graphique 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10</xdr:col>
      <xdr:colOff>0</xdr:colOff>
      <xdr:row>66</xdr:row>
      <xdr:rowOff>0</xdr:rowOff>
    </xdr:from>
    <xdr:to>
      <xdr:col>12</xdr:col>
      <xdr:colOff>714375</xdr:colOff>
      <xdr:row>66</xdr:row>
      <xdr:rowOff>338503</xdr:rowOff>
    </xdr:to>
    <xdr:graphicFrame macro="">
      <xdr:nvGraphicFramePr>
        <xdr:cNvPr id="42" name="Graphique 4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10</xdr:col>
      <xdr:colOff>0</xdr:colOff>
      <xdr:row>67</xdr:row>
      <xdr:rowOff>0</xdr:rowOff>
    </xdr:from>
    <xdr:to>
      <xdr:col>12</xdr:col>
      <xdr:colOff>714375</xdr:colOff>
      <xdr:row>67</xdr:row>
      <xdr:rowOff>338503</xdr:rowOff>
    </xdr:to>
    <xdr:graphicFrame macro="">
      <xdr:nvGraphicFramePr>
        <xdr:cNvPr id="43" name="Graphique 4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10</xdr:col>
      <xdr:colOff>0</xdr:colOff>
      <xdr:row>68</xdr:row>
      <xdr:rowOff>0</xdr:rowOff>
    </xdr:from>
    <xdr:to>
      <xdr:col>12</xdr:col>
      <xdr:colOff>714375</xdr:colOff>
      <xdr:row>68</xdr:row>
      <xdr:rowOff>338503</xdr:rowOff>
    </xdr:to>
    <xdr:graphicFrame macro="">
      <xdr:nvGraphicFramePr>
        <xdr:cNvPr id="44" name="Graphique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10</xdr:col>
      <xdr:colOff>0</xdr:colOff>
      <xdr:row>69</xdr:row>
      <xdr:rowOff>0</xdr:rowOff>
    </xdr:from>
    <xdr:to>
      <xdr:col>12</xdr:col>
      <xdr:colOff>714375</xdr:colOff>
      <xdr:row>69</xdr:row>
      <xdr:rowOff>338503</xdr:rowOff>
    </xdr:to>
    <xdr:graphicFrame macro="">
      <xdr:nvGraphicFramePr>
        <xdr:cNvPr id="45" name="Graphique 4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10</xdr:col>
      <xdr:colOff>0</xdr:colOff>
      <xdr:row>70</xdr:row>
      <xdr:rowOff>0</xdr:rowOff>
    </xdr:from>
    <xdr:to>
      <xdr:col>12</xdr:col>
      <xdr:colOff>714375</xdr:colOff>
      <xdr:row>70</xdr:row>
      <xdr:rowOff>338503</xdr:rowOff>
    </xdr:to>
    <xdr:graphicFrame macro="">
      <xdr:nvGraphicFramePr>
        <xdr:cNvPr id="46" name="Graphique 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10</xdr:col>
      <xdr:colOff>0</xdr:colOff>
      <xdr:row>71</xdr:row>
      <xdr:rowOff>0</xdr:rowOff>
    </xdr:from>
    <xdr:to>
      <xdr:col>12</xdr:col>
      <xdr:colOff>714375</xdr:colOff>
      <xdr:row>71</xdr:row>
      <xdr:rowOff>338503</xdr:rowOff>
    </xdr:to>
    <xdr:graphicFrame macro="">
      <xdr:nvGraphicFramePr>
        <xdr:cNvPr id="47" name="Graphique 4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10</xdr:col>
      <xdr:colOff>0</xdr:colOff>
      <xdr:row>72</xdr:row>
      <xdr:rowOff>0</xdr:rowOff>
    </xdr:from>
    <xdr:to>
      <xdr:col>12</xdr:col>
      <xdr:colOff>714375</xdr:colOff>
      <xdr:row>72</xdr:row>
      <xdr:rowOff>338503</xdr:rowOff>
    </xdr:to>
    <xdr:graphicFrame macro="">
      <xdr:nvGraphicFramePr>
        <xdr:cNvPr id="48" name="Graphique 4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10</xdr:col>
      <xdr:colOff>0</xdr:colOff>
      <xdr:row>75</xdr:row>
      <xdr:rowOff>0</xdr:rowOff>
    </xdr:from>
    <xdr:to>
      <xdr:col>12</xdr:col>
      <xdr:colOff>714375</xdr:colOff>
      <xdr:row>75</xdr:row>
      <xdr:rowOff>338503</xdr:rowOff>
    </xdr:to>
    <xdr:graphicFrame macro="">
      <xdr:nvGraphicFramePr>
        <xdr:cNvPr id="49" name="Graphique 4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10</xdr:col>
      <xdr:colOff>0</xdr:colOff>
      <xdr:row>76</xdr:row>
      <xdr:rowOff>0</xdr:rowOff>
    </xdr:from>
    <xdr:to>
      <xdr:col>12</xdr:col>
      <xdr:colOff>714375</xdr:colOff>
      <xdr:row>76</xdr:row>
      <xdr:rowOff>338503</xdr:rowOff>
    </xdr:to>
    <xdr:graphicFrame macro="">
      <xdr:nvGraphicFramePr>
        <xdr:cNvPr id="50" name="Graphique 4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10</xdr:col>
      <xdr:colOff>0</xdr:colOff>
      <xdr:row>77</xdr:row>
      <xdr:rowOff>0</xdr:rowOff>
    </xdr:from>
    <xdr:to>
      <xdr:col>12</xdr:col>
      <xdr:colOff>714375</xdr:colOff>
      <xdr:row>77</xdr:row>
      <xdr:rowOff>338503</xdr:rowOff>
    </xdr:to>
    <xdr:graphicFrame macro="">
      <xdr:nvGraphicFramePr>
        <xdr:cNvPr id="51" name="Graphique 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10</xdr:col>
      <xdr:colOff>0</xdr:colOff>
      <xdr:row>78</xdr:row>
      <xdr:rowOff>0</xdr:rowOff>
    </xdr:from>
    <xdr:to>
      <xdr:col>12</xdr:col>
      <xdr:colOff>714375</xdr:colOff>
      <xdr:row>78</xdr:row>
      <xdr:rowOff>338503</xdr:rowOff>
    </xdr:to>
    <xdr:graphicFrame macro="">
      <xdr:nvGraphicFramePr>
        <xdr:cNvPr id="52" name="Graphique 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10</xdr:col>
      <xdr:colOff>0</xdr:colOff>
      <xdr:row>79</xdr:row>
      <xdr:rowOff>0</xdr:rowOff>
    </xdr:from>
    <xdr:to>
      <xdr:col>12</xdr:col>
      <xdr:colOff>714375</xdr:colOff>
      <xdr:row>79</xdr:row>
      <xdr:rowOff>338503</xdr:rowOff>
    </xdr:to>
    <xdr:graphicFrame macro="">
      <xdr:nvGraphicFramePr>
        <xdr:cNvPr id="53" name="Graphique 5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10</xdr:col>
      <xdr:colOff>0</xdr:colOff>
      <xdr:row>80</xdr:row>
      <xdr:rowOff>0</xdr:rowOff>
    </xdr:from>
    <xdr:to>
      <xdr:col>12</xdr:col>
      <xdr:colOff>714375</xdr:colOff>
      <xdr:row>80</xdr:row>
      <xdr:rowOff>338503</xdr:rowOff>
    </xdr:to>
    <xdr:graphicFrame macro="">
      <xdr:nvGraphicFramePr>
        <xdr:cNvPr id="54" name="Graphique 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10</xdr:col>
      <xdr:colOff>0</xdr:colOff>
      <xdr:row>81</xdr:row>
      <xdr:rowOff>0</xdr:rowOff>
    </xdr:from>
    <xdr:to>
      <xdr:col>12</xdr:col>
      <xdr:colOff>714375</xdr:colOff>
      <xdr:row>81</xdr:row>
      <xdr:rowOff>338503</xdr:rowOff>
    </xdr:to>
    <xdr:graphicFrame macro="">
      <xdr:nvGraphicFramePr>
        <xdr:cNvPr id="55" name="Graphique 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10</xdr:col>
      <xdr:colOff>0</xdr:colOff>
      <xdr:row>82</xdr:row>
      <xdr:rowOff>0</xdr:rowOff>
    </xdr:from>
    <xdr:to>
      <xdr:col>12</xdr:col>
      <xdr:colOff>714375</xdr:colOff>
      <xdr:row>82</xdr:row>
      <xdr:rowOff>338503</xdr:rowOff>
    </xdr:to>
    <xdr:graphicFrame macro="">
      <xdr:nvGraphicFramePr>
        <xdr:cNvPr id="56" name="Graphique 5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10</xdr:col>
      <xdr:colOff>0</xdr:colOff>
      <xdr:row>83</xdr:row>
      <xdr:rowOff>0</xdr:rowOff>
    </xdr:from>
    <xdr:to>
      <xdr:col>12</xdr:col>
      <xdr:colOff>714375</xdr:colOff>
      <xdr:row>83</xdr:row>
      <xdr:rowOff>338503</xdr:rowOff>
    </xdr:to>
    <xdr:graphicFrame macro="">
      <xdr:nvGraphicFramePr>
        <xdr:cNvPr id="57" name="Graphique 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10</xdr:col>
      <xdr:colOff>0</xdr:colOff>
      <xdr:row>84</xdr:row>
      <xdr:rowOff>0</xdr:rowOff>
    </xdr:from>
    <xdr:to>
      <xdr:col>12</xdr:col>
      <xdr:colOff>714375</xdr:colOff>
      <xdr:row>84</xdr:row>
      <xdr:rowOff>338503</xdr:rowOff>
    </xdr:to>
    <xdr:graphicFrame macro="">
      <xdr:nvGraphicFramePr>
        <xdr:cNvPr id="58" name="Graphique 5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10</xdr:col>
      <xdr:colOff>0</xdr:colOff>
      <xdr:row>85</xdr:row>
      <xdr:rowOff>0</xdr:rowOff>
    </xdr:from>
    <xdr:to>
      <xdr:col>12</xdr:col>
      <xdr:colOff>714375</xdr:colOff>
      <xdr:row>85</xdr:row>
      <xdr:rowOff>338503</xdr:rowOff>
    </xdr:to>
    <xdr:graphicFrame macro="">
      <xdr:nvGraphicFramePr>
        <xdr:cNvPr id="59" name="Graphique 5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10</xdr:col>
      <xdr:colOff>0</xdr:colOff>
      <xdr:row>86</xdr:row>
      <xdr:rowOff>0</xdr:rowOff>
    </xdr:from>
    <xdr:to>
      <xdr:col>12</xdr:col>
      <xdr:colOff>714375</xdr:colOff>
      <xdr:row>86</xdr:row>
      <xdr:rowOff>338503</xdr:rowOff>
    </xdr:to>
    <xdr:graphicFrame macro="">
      <xdr:nvGraphicFramePr>
        <xdr:cNvPr id="60" name="Graphique 5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10</xdr:col>
      <xdr:colOff>0</xdr:colOff>
      <xdr:row>87</xdr:row>
      <xdr:rowOff>0</xdr:rowOff>
    </xdr:from>
    <xdr:to>
      <xdr:col>12</xdr:col>
      <xdr:colOff>714375</xdr:colOff>
      <xdr:row>87</xdr:row>
      <xdr:rowOff>338503</xdr:rowOff>
    </xdr:to>
    <xdr:graphicFrame macro="">
      <xdr:nvGraphicFramePr>
        <xdr:cNvPr id="61" name="Graphique 6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10</xdr:col>
      <xdr:colOff>0</xdr:colOff>
      <xdr:row>88</xdr:row>
      <xdr:rowOff>0</xdr:rowOff>
    </xdr:from>
    <xdr:to>
      <xdr:col>12</xdr:col>
      <xdr:colOff>714375</xdr:colOff>
      <xdr:row>88</xdr:row>
      <xdr:rowOff>338503</xdr:rowOff>
    </xdr:to>
    <xdr:graphicFrame macro="">
      <xdr:nvGraphicFramePr>
        <xdr:cNvPr id="62" name="Graphique 6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10</xdr:col>
      <xdr:colOff>0</xdr:colOff>
      <xdr:row>90</xdr:row>
      <xdr:rowOff>0</xdr:rowOff>
    </xdr:from>
    <xdr:to>
      <xdr:col>12</xdr:col>
      <xdr:colOff>714375</xdr:colOff>
      <xdr:row>90</xdr:row>
      <xdr:rowOff>338503</xdr:rowOff>
    </xdr:to>
    <xdr:graphicFrame macro="">
      <xdr:nvGraphicFramePr>
        <xdr:cNvPr id="63" name="Graphique 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10</xdr:col>
      <xdr:colOff>0</xdr:colOff>
      <xdr:row>91</xdr:row>
      <xdr:rowOff>0</xdr:rowOff>
    </xdr:from>
    <xdr:to>
      <xdr:col>12</xdr:col>
      <xdr:colOff>714375</xdr:colOff>
      <xdr:row>91</xdr:row>
      <xdr:rowOff>338503</xdr:rowOff>
    </xdr:to>
    <xdr:graphicFrame macro="">
      <xdr:nvGraphicFramePr>
        <xdr:cNvPr id="64" name="Graphique 6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10</xdr:col>
      <xdr:colOff>0</xdr:colOff>
      <xdr:row>92</xdr:row>
      <xdr:rowOff>0</xdr:rowOff>
    </xdr:from>
    <xdr:to>
      <xdr:col>12</xdr:col>
      <xdr:colOff>714375</xdr:colOff>
      <xdr:row>92</xdr:row>
      <xdr:rowOff>338503</xdr:rowOff>
    </xdr:to>
    <xdr:graphicFrame macro="">
      <xdr:nvGraphicFramePr>
        <xdr:cNvPr id="65" name="Graphique 6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10</xdr:col>
      <xdr:colOff>0</xdr:colOff>
      <xdr:row>93</xdr:row>
      <xdr:rowOff>0</xdr:rowOff>
    </xdr:from>
    <xdr:to>
      <xdr:col>12</xdr:col>
      <xdr:colOff>714375</xdr:colOff>
      <xdr:row>93</xdr:row>
      <xdr:rowOff>338503</xdr:rowOff>
    </xdr:to>
    <xdr:graphicFrame macro="">
      <xdr:nvGraphicFramePr>
        <xdr:cNvPr id="66" name="Graphique 6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10</xdr:col>
      <xdr:colOff>0</xdr:colOff>
      <xdr:row>94</xdr:row>
      <xdr:rowOff>0</xdr:rowOff>
    </xdr:from>
    <xdr:to>
      <xdr:col>12</xdr:col>
      <xdr:colOff>714375</xdr:colOff>
      <xdr:row>94</xdr:row>
      <xdr:rowOff>338503</xdr:rowOff>
    </xdr:to>
    <xdr:graphicFrame macro="">
      <xdr:nvGraphicFramePr>
        <xdr:cNvPr id="67" name="Graphique 6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10</xdr:col>
      <xdr:colOff>19050</xdr:colOff>
      <xdr:row>95</xdr:row>
      <xdr:rowOff>190500</xdr:rowOff>
    </xdr:from>
    <xdr:to>
      <xdr:col>12</xdr:col>
      <xdr:colOff>733425</xdr:colOff>
      <xdr:row>96</xdr:row>
      <xdr:rowOff>148003</xdr:rowOff>
    </xdr:to>
    <xdr:graphicFrame macro="">
      <xdr:nvGraphicFramePr>
        <xdr:cNvPr id="68" name="Graphique 6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10</xdr:col>
      <xdr:colOff>0</xdr:colOff>
      <xdr:row>97</xdr:row>
      <xdr:rowOff>0</xdr:rowOff>
    </xdr:from>
    <xdr:to>
      <xdr:col>12</xdr:col>
      <xdr:colOff>714375</xdr:colOff>
      <xdr:row>97</xdr:row>
      <xdr:rowOff>338503</xdr:rowOff>
    </xdr:to>
    <xdr:graphicFrame macro="">
      <xdr:nvGraphicFramePr>
        <xdr:cNvPr id="70" name="Graphique 6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10</xdr:col>
      <xdr:colOff>0</xdr:colOff>
      <xdr:row>98</xdr:row>
      <xdr:rowOff>0</xdr:rowOff>
    </xdr:from>
    <xdr:to>
      <xdr:col>12</xdr:col>
      <xdr:colOff>714375</xdr:colOff>
      <xdr:row>98</xdr:row>
      <xdr:rowOff>338503</xdr:rowOff>
    </xdr:to>
    <xdr:graphicFrame macro="">
      <xdr:nvGraphicFramePr>
        <xdr:cNvPr id="71" name="Graphique 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10</xdr:col>
      <xdr:colOff>0</xdr:colOff>
      <xdr:row>99</xdr:row>
      <xdr:rowOff>0</xdr:rowOff>
    </xdr:from>
    <xdr:to>
      <xdr:col>12</xdr:col>
      <xdr:colOff>714375</xdr:colOff>
      <xdr:row>99</xdr:row>
      <xdr:rowOff>338503</xdr:rowOff>
    </xdr:to>
    <xdr:graphicFrame macro="">
      <xdr:nvGraphicFramePr>
        <xdr:cNvPr id="72" name="Graphique 7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10</xdr:col>
      <xdr:colOff>0</xdr:colOff>
      <xdr:row>100</xdr:row>
      <xdr:rowOff>0</xdr:rowOff>
    </xdr:from>
    <xdr:to>
      <xdr:col>12</xdr:col>
      <xdr:colOff>714375</xdr:colOff>
      <xdr:row>100</xdr:row>
      <xdr:rowOff>338503</xdr:rowOff>
    </xdr:to>
    <xdr:graphicFrame macro="">
      <xdr:nvGraphicFramePr>
        <xdr:cNvPr id="73" name="Graphique 7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10</xdr:col>
      <xdr:colOff>0</xdr:colOff>
      <xdr:row>101</xdr:row>
      <xdr:rowOff>0</xdr:rowOff>
    </xdr:from>
    <xdr:to>
      <xdr:col>12</xdr:col>
      <xdr:colOff>714375</xdr:colOff>
      <xdr:row>101</xdr:row>
      <xdr:rowOff>338503</xdr:rowOff>
    </xdr:to>
    <xdr:graphicFrame macro="">
      <xdr:nvGraphicFramePr>
        <xdr:cNvPr id="74" name="Graphique 7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10</xdr:col>
      <xdr:colOff>0</xdr:colOff>
      <xdr:row>102</xdr:row>
      <xdr:rowOff>0</xdr:rowOff>
    </xdr:from>
    <xdr:to>
      <xdr:col>12</xdr:col>
      <xdr:colOff>714375</xdr:colOff>
      <xdr:row>102</xdr:row>
      <xdr:rowOff>338503</xdr:rowOff>
    </xdr:to>
    <xdr:graphicFrame macro="">
      <xdr:nvGraphicFramePr>
        <xdr:cNvPr id="75" name="Graphique 7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>
    <xdr:from>
      <xdr:col>10</xdr:col>
      <xdr:colOff>0</xdr:colOff>
      <xdr:row>103</xdr:row>
      <xdr:rowOff>0</xdr:rowOff>
    </xdr:from>
    <xdr:to>
      <xdr:col>12</xdr:col>
      <xdr:colOff>714375</xdr:colOff>
      <xdr:row>103</xdr:row>
      <xdr:rowOff>338503</xdr:rowOff>
    </xdr:to>
    <xdr:graphicFrame macro="">
      <xdr:nvGraphicFramePr>
        <xdr:cNvPr id="76" name="Graphique 7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>
    <xdr:from>
      <xdr:col>10</xdr:col>
      <xdr:colOff>0</xdr:colOff>
      <xdr:row>104</xdr:row>
      <xdr:rowOff>0</xdr:rowOff>
    </xdr:from>
    <xdr:to>
      <xdr:col>12</xdr:col>
      <xdr:colOff>714375</xdr:colOff>
      <xdr:row>104</xdr:row>
      <xdr:rowOff>338503</xdr:rowOff>
    </xdr:to>
    <xdr:graphicFrame macro="">
      <xdr:nvGraphicFramePr>
        <xdr:cNvPr id="77" name="Graphique 7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twoCellAnchor>
    <xdr:from>
      <xdr:col>10</xdr:col>
      <xdr:colOff>0</xdr:colOff>
      <xdr:row>105</xdr:row>
      <xdr:rowOff>0</xdr:rowOff>
    </xdr:from>
    <xdr:to>
      <xdr:col>12</xdr:col>
      <xdr:colOff>714375</xdr:colOff>
      <xdr:row>105</xdr:row>
      <xdr:rowOff>338503</xdr:rowOff>
    </xdr:to>
    <xdr:graphicFrame macro="">
      <xdr:nvGraphicFramePr>
        <xdr:cNvPr id="78" name="Graphique 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>
    <xdr:from>
      <xdr:col>10</xdr:col>
      <xdr:colOff>0</xdr:colOff>
      <xdr:row>106</xdr:row>
      <xdr:rowOff>0</xdr:rowOff>
    </xdr:from>
    <xdr:to>
      <xdr:col>12</xdr:col>
      <xdr:colOff>714375</xdr:colOff>
      <xdr:row>106</xdr:row>
      <xdr:rowOff>338503</xdr:rowOff>
    </xdr:to>
    <xdr:graphicFrame macro="">
      <xdr:nvGraphicFramePr>
        <xdr:cNvPr id="79" name="Graphique 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http://www.enseignement.be/evaluationsexternes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">
    <tabColor indexed="8"/>
  </sheetPr>
  <dimension ref="A1:BI48"/>
  <sheetViews>
    <sheetView showGridLines="0" view="pageBreakPreview" zoomScaleNormal="100" zoomScaleSheetLayoutView="100" workbookViewId="0">
      <pane xSplit="6" ySplit="2" topLeftCell="X3" activePane="bottomRight" state="frozen"/>
      <selection pane="topRight" activeCell="D1" sqref="D1"/>
      <selection pane="bottomLeft" activeCell="A3" sqref="A3"/>
      <selection pane="bottomRight" activeCell="AX21" sqref="AX21"/>
    </sheetView>
  </sheetViews>
  <sheetFormatPr baseColWidth="10" defaultColWidth="11.44140625" defaultRowHeight="13.2" x14ac:dyDescent="0.25"/>
  <cols>
    <col min="1" max="1" width="12.6640625" style="4" customWidth="1"/>
    <col min="2" max="2" width="6.6640625" style="4" customWidth="1"/>
    <col min="3" max="4" width="6.6640625" style="4" hidden="1" customWidth="1"/>
    <col min="5" max="5" width="3" style="4" customWidth="1"/>
    <col min="6" max="6" width="25.6640625" style="4" customWidth="1"/>
    <col min="7" max="7" width="5.6640625" style="4" bestFit="1" customWidth="1"/>
    <col min="8" max="8" width="26.109375" style="4" customWidth="1"/>
    <col min="9" max="9" width="14.44140625" style="4" customWidth="1"/>
    <col min="10" max="60" width="5.6640625" style="4" customWidth="1"/>
    <col min="61" max="61" width="4.33203125" style="4" customWidth="1"/>
    <col min="62" max="62" width="5.88671875" style="4" customWidth="1"/>
    <col min="63" max="63" width="9.33203125" style="4" customWidth="1"/>
    <col min="64" max="64" width="11.44140625" style="4"/>
    <col min="65" max="73" width="0" style="4" hidden="1" customWidth="1"/>
    <col min="74" max="16384" width="11.44140625" style="4"/>
  </cols>
  <sheetData>
    <row r="1" spans="1:61" s="11" customFormat="1" ht="24.9" customHeight="1" thickBot="1" x14ac:dyDescent="0.3">
      <c r="A1" s="315" t="s">
        <v>42</v>
      </c>
      <c r="B1" s="419"/>
      <c r="C1" s="420"/>
      <c r="D1" s="420"/>
      <c r="E1" s="420"/>
      <c r="F1" s="421"/>
      <c r="G1" s="417"/>
      <c r="H1" s="418"/>
      <c r="I1" s="415" t="s">
        <v>60</v>
      </c>
      <c r="J1" s="314">
        <v>1</v>
      </c>
      <c r="K1" s="313">
        <v>2</v>
      </c>
      <c r="L1" s="313">
        <v>3</v>
      </c>
      <c r="M1" s="313">
        <v>4</v>
      </c>
      <c r="N1" s="313">
        <v>5</v>
      </c>
      <c r="O1" s="313">
        <v>6</v>
      </c>
      <c r="P1" s="286">
        <v>7</v>
      </c>
      <c r="Q1" s="286">
        <v>8</v>
      </c>
      <c r="R1" s="286">
        <v>9</v>
      </c>
      <c r="S1" s="286">
        <v>10</v>
      </c>
      <c r="T1" s="286">
        <v>11</v>
      </c>
      <c r="U1" s="313">
        <v>12</v>
      </c>
      <c r="V1" s="313">
        <v>13</v>
      </c>
      <c r="W1" s="313">
        <v>14</v>
      </c>
      <c r="X1" s="313">
        <v>15</v>
      </c>
      <c r="Y1" s="313">
        <v>16</v>
      </c>
      <c r="Z1" s="313">
        <v>17</v>
      </c>
      <c r="AA1" s="250">
        <v>18</v>
      </c>
      <c r="AB1" s="250">
        <v>19</v>
      </c>
      <c r="AC1" s="250">
        <v>20</v>
      </c>
      <c r="AD1" s="286">
        <v>21</v>
      </c>
      <c r="AE1" s="313">
        <v>22</v>
      </c>
      <c r="AF1" s="313">
        <v>23</v>
      </c>
      <c r="AG1" s="313">
        <v>24</v>
      </c>
      <c r="AH1" s="313">
        <v>25</v>
      </c>
      <c r="AI1" s="286">
        <v>26</v>
      </c>
      <c r="AJ1" s="313">
        <v>27</v>
      </c>
      <c r="AK1" s="286">
        <v>28</v>
      </c>
      <c r="AL1" s="250">
        <v>29</v>
      </c>
      <c r="AM1" s="286">
        <v>30</v>
      </c>
      <c r="AN1" s="313">
        <v>31</v>
      </c>
      <c r="AO1" s="250">
        <v>32</v>
      </c>
      <c r="AP1" s="250">
        <v>33</v>
      </c>
      <c r="AQ1" s="250">
        <v>34</v>
      </c>
      <c r="AR1" s="250">
        <v>35</v>
      </c>
      <c r="AS1" s="313">
        <v>36</v>
      </c>
      <c r="AT1" s="313">
        <v>37</v>
      </c>
      <c r="AU1" s="286">
        <v>38</v>
      </c>
      <c r="AV1" s="286">
        <v>39</v>
      </c>
      <c r="AW1" s="286">
        <v>40</v>
      </c>
      <c r="AX1" s="286">
        <v>41</v>
      </c>
      <c r="AY1" s="313">
        <v>42</v>
      </c>
      <c r="AZ1" s="313">
        <v>43</v>
      </c>
      <c r="BA1" s="313">
        <v>44</v>
      </c>
      <c r="BB1" s="313">
        <v>45</v>
      </c>
      <c r="BC1" s="313">
        <v>46</v>
      </c>
      <c r="BD1" s="286">
        <v>47</v>
      </c>
      <c r="BE1" s="286">
        <v>48</v>
      </c>
      <c r="BF1" s="286">
        <v>49</v>
      </c>
      <c r="BG1" s="286">
        <v>50</v>
      </c>
      <c r="BH1" s="286">
        <v>51</v>
      </c>
      <c r="BI1" s="161" t="s">
        <v>20</v>
      </c>
    </row>
    <row r="2" spans="1:61" s="29" customFormat="1" ht="39.6" customHeight="1" thickBot="1" x14ac:dyDescent="0.3">
      <c r="A2" s="316" t="s">
        <v>9</v>
      </c>
      <c r="B2" s="428"/>
      <c r="C2" s="429"/>
      <c r="D2" s="429"/>
      <c r="E2" s="430"/>
      <c r="F2" s="178" t="s">
        <v>41</v>
      </c>
      <c r="G2" s="168" t="s">
        <v>38</v>
      </c>
      <c r="H2" s="168" t="s">
        <v>39</v>
      </c>
      <c r="I2" s="416"/>
      <c r="J2" s="320" t="s">
        <v>75</v>
      </c>
      <c r="K2" s="321" t="s">
        <v>75</v>
      </c>
      <c r="L2" s="321" t="s">
        <v>75</v>
      </c>
      <c r="M2" s="321" t="s">
        <v>75</v>
      </c>
      <c r="N2" s="321" t="s">
        <v>75</v>
      </c>
      <c r="O2" s="321" t="s">
        <v>75</v>
      </c>
      <c r="P2" s="321" t="s">
        <v>75</v>
      </c>
      <c r="Q2" s="321" t="s">
        <v>75</v>
      </c>
      <c r="R2" s="321" t="s">
        <v>75</v>
      </c>
      <c r="S2" s="321" t="s">
        <v>75</v>
      </c>
      <c r="T2" s="321" t="s">
        <v>75</v>
      </c>
      <c r="U2" s="321" t="s">
        <v>75</v>
      </c>
      <c r="V2" s="321" t="s">
        <v>75</v>
      </c>
      <c r="W2" s="321" t="s">
        <v>75</v>
      </c>
      <c r="X2" s="321" t="s">
        <v>75</v>
      </c>
      <c r="Y2" s="321" t="s">
        <v>75</v>
      </c>
      <c r="Z2" s="321" t="s">
        <v>75</v>
      </c>
      <c r="AA2" s="321" t="s">
        <v>75</v>
      </c>
      <c r="AB2" s="321" t="s">
        <v>75</v>
      </c>
      <c r="AC2" s="321" t="s">
        <v>75</v>
      </c>
      <c r="AD2" s="321" t="s">
        <v>75</v>
      </c>
      <c r="AE2" s="321" t="s">
        <v>75</v>
      </c>
      <c r="AF2" s="321" t="s">
        <v>75</v>
      </c>
      <c r="AG2" s="321" t="s">
        <v>75</v>
      </c>
      <c r="AH2" s="321" t="s">
        <v>75</v>
      </c>
      <c r="AI2" s="321" t="s">
        <v>75</v>
      </c>
      <c r="AJ2" s="321" t="s">
        <v>75</v>
      </c>
      <c r="AK2" s="321" t="s">
        <v>75</v>
      </c>
      <c r="AL2" s="321" t="s">
        <v>75</v>
      </c>
      <c r="AM2" s="321" t="s">
        <v>75</v>
      </c>
      <c r="AN2" s="321" t="s">
        <v>75</v>
      </c>
      <c r="AO2" s="321" t="s">
        <v>75</v>
      </c>
      <c r="AP2" s="321" t="s">
        <v>75</v>
      </c>
      <c r="AQ2" s="321" t="s">
        <v>75</v>
      </c>
      <c r="AR2" s="321" t="s">
        <v>75</v>
      </c>
      <c r="AS2" s="321" t="s">
        <v>75</v>
      </c>
      <c r="AT2" s="321" t="s">
        <v>75</v>
      </c>
      <c r="AU2" s="321" t="s">
        <v>75</v>
      </c>
      <c r="AV2" s="321" t="s">
        <v>75</v>
      </c>
      <c r="AW2" s="322" t="s">
        <v>75</v>
      </c>
      <c r="AX2" s="322" t="s">
        <v>81</v>
      </c>
      <c r="AY2" s="322" t="s">
        <v>75</v>
      </c>
      <c r="AZ2" s="321" t="s">
        <v>75</v>
      </c>
      <c r="BA2" s="321" t="s">
        <v>75</v>
      </c>
      <c r="BB2" s="321" t="s">
        <v>75</v>
      </c>
      <c r="BC2" s="321" t="s">
        <v>75</v>
      </c>
      <c r="BD2" s="321" t="s">
        <v>75</v>
      </c>
      <c r="BE2" s="321" t="s">
        <v>75</v>
      </c>
      <c r="BF2" s="321" t="s">
        <v>75</v>
      </c>
      <c r="BG2" s="321" t="s">
        <v>75</v>
      </c>
      <c r="BH2" s="323" t="s">
        <v>75</v>
      </c>
      <c r="BI2" s="251" t="s">
        <v>1</v>
      </c>
    </row>
    <row r="3" spans="1:61" s="3" customFormat="1" ht="11.25" customHeight="1" thickBot="1" x14ac:dyDescent="0.3">
      <c r="A3" s="317" t="s">
        <v>22</v>
      </c>
      <c r="B3" s="318"/>
      <c r="C3" s="38" t="str">
        <f>IF(B$3="","",B$3)</f>
        <v/>
      </c>
      <c r="D3" s="39" t="str">
        <f>IF(B$4="","",B$4)</f>
        <v/>
      </c>
      <c r="E3" s="129">
        <v>1</v>
      </c>
      <c r="F3" s="201"/>
      <c r="G3" s="181"/>
      <c r="H3" s="378"/>
      <c r="I3" s="221"/>
      <c r="J3" s="112"/>
      <c r="K3" s="113"/>
      <c r="L3" s="113"/>
      <c r="M3" s="113"/>
      <c r="N3" s="113"/>
      <c r="O3" s="113"/>
      <c r="P3" s="171"/>
      <c r="Q3" s="171"/>
      <c r="R3" s="171"/>
      <c r="S3" s="171"/>
      <c r="T3" s="113"/>
      <c r="U3" s="171"/>
      <c r="V3" s="171"/>
      <c r="W3" s="171"/>
      <c r="X3" s="171"/>
      <c r="Y3" s="171"/>
      <c r="Z3" s="112"/>
      <c r="AA3" s="113"/>
      <c r="AB3" s="113"/>
      <c r="AC3" s="113"/>
      <c r="AD3" s="113"/>
      <c r="AE3" s="113"/>
      <c r="AF3" s="171"/>
      <c r="AG3" s="171"/>
      <c r="AH3" s="171"/>
      <c r="AI3" s="171"/>
      <c r="AJ3" s="113"/>
      <c r="AK3" s="171"/>
      <c r="AL3" s="171"/>
      <c r="AM3" s="171"/>
      <c r="AN3" s="171"/>
      <c r="AO3" s="223"/>
      <c r="AP3" s="222"/>
      <c r="AQ3" s="222"/>
      <c r="AR3" s="222"/>
      <c r="AS3" s="222"/>
      <c r="AT3" s="222"/>
      <c r="AU3" s="222"/>
      <c r="AV3" s="223"/>
      <c r="AW3" s="223"/>
      <c r="AX3" s="223"/>
      <c r="AY3" s="223"/>
      <c r="AZ3" s="222"/>
      <c r="BA3" s="223"/>
      <c r="BB3" s="223"/>
      <c r="BC3" s="223"/>
      <c r="BD3" s="223"/>
      <c r="BE3" s="223"/>
      <c r="BF3" s="222"/>
      <c r="BG3" s="113"/>
      <c r="BH3" s="184"/>
      <c r="BI3" s="167" t="str">
        <f>IF(OR(I3="a",I3="A"),"a",IF(COUNTA(J3:BH3)=0,"",IF(OR(I3="a",I3="A"),"a",IF(COUNTA(J3:BH3)&lt;51,"!",IF(OR(COUNTIF(J3:BH3,"a")&gt;0,COUNTIF(J3:BH3,"A")&gt;0),"a","OK")))))</f>
        <v/>
      </c>
    </row>
    <row r="4" spans="1:61" s="3" customFormat="1" ht="11.25" customHeight="1" thickBot="1" x14ac:dyDescent="0.3">
      <c r="A4" s="319" t="s">
        <v>23</v>
      </c>
      <c r="B4" s="318"/>
      <c r="C4" s="38" t="str">
        <f t="shared" ref="C4:C36" si="0">IF(B$3="","",B$3)</f>
        <v/>
      </c>
      <c r="D4" s="39" t="str">
        <f t="shared" ref="D4:D36" si="1">IF(B$4="","",B$4)</f>
        <v/>
      </c>
      <c r="E4" s="130">
        <v>2</v>
      </c>
      <c r="F4" s="227"/>
      <c r="G4" s="181"/>
      <c r="H4" s="378"/>
      <c r="I4" s="221"/>
      <c r="J4" s="172"/>
      <c r="K4" s="171"/>
      <c r="L4" s="171"/>
      <c r="M4" s="171"/>
      <c r="N4" s="171"/>
      <c r="O4" s="171"/>
      <c r="P4" s="171"/>
      <c r="Q4" s="171"/>
      <c r="R4" s="171"/>
      <c r="S4" s="171"/>
      <c r="T4" s="171"/>
      <c r="U4" s="171"/>
      <c r="V4" s="171"/>
      <c r="W4" s="171"/>
      <c r="X4" s="171"/>
      <c r="Y4" s="171"/>
      <c r="Z4" s="171"/>
      <c r="AA4" s="171"/>
      <c r="AB4" s="113"/>
      <c r="AC4" s="113"/>
      <c r="AD4" s="113"/>
      <c r="AE4" s="113"/>
      <c r="AF4" s="171"/>
      <c r="AG4" s="113"/>
      <c r="AH4" s="113"/>
      <c r="AI4" s="113"/>
      <c r="AJ4" s="113"/>
      <c r="AK4" s="113"/>
      <c r="AL4" s="113"/>
      <c r="AM4" s="113"/>
      <c r="AN4" s="113"/>
      <c r="AO4" s="224"/>
      <c r="AP4" s="224"/>
      <c r="AQ4" s="224"/>
      <c r="AR4" s="224"/>
      <c r="AS4" s="224"/>
      <c r="AT4" s="224"/>
      <c r="AU4" s="224"/>
      <c r="AV4" s="224"/>
      <c r="AW4" s="224"/>
      <c r="AX4" s="225"/>
      <c r="AY4" s="224"/>
      <c r="AZ4" s="224"/>
      <c r="BA4" s="224"/>
      <c r="BB4" s="224"/>
      <c r="BC4" s="224"/>
      <c r="BD4" s="224"/>
      <c r="BE4" s="224"/>
      <c r="BF4" s="224"/>
      <c r="BG4" s="113"/>
      <c r="BH4" s="184"/>
      <c r="BI4" s="167" t="str">
        <f t="shared" ref="BI4:BI36" si="2">IF(OR(I4="a",I4="A"),"a",IF(COUNTA(J4:BH4)=0,"",IF(OR(I4="a",I4="A"),"a",IF(COUNTA(J4:BH4)&lt;51,"!",IF(OR(COUNTIF(J4:BH4,"a")&gt;0,COUNTIF(J4:BH4,"A")&gt;0),"a","OK")))))</f>
        <v/>
      </c>
    </row>
    <row r="5" spans="1:61" s="3" customFormat="1" ht="11.25" customHeight="1" thickBot="1" x14ac:dyDescent="0.3">
      <c r="A5" s="422" t="s">
        <v>90</v>
      </c>
      <c r="B5" s="423"/>
      <c r="C5" s="38" t="str">
        <f t="shared" si="0"/>
        <v/>
      </c>
      <c r="D5" s="39" t="str">
        <f t="shared" si="1"/>
        <v/>
      </c>
      <c r="E5" s="130">
        <v>3</v>
      </c>
      <c r="F5" s="227"/>
      <c r="G5" s="181"/>
      <c r="H5" s="378"/>
      <c r="I5" s="221"/>
      <c r="J5" s="112"/>
      <c r="K5" s="113"/>
      <c r="L5" s="113"/>
      <c r="M5" s="113"/>
      <c r="N5" s="113"/>
      <c r="O5" s="113"/>
      <c r="P5" s="171"/>
      <c r="Q5" s="171"/>
      <c r="R5" s="171"/>
      <c r="S5" s="171"/>
      <c r="T5" s="113"/>
      <c r="U5" s="171"/>
      <c r="V5" s="171"/>
      <c r="W5" s="171"/>
      <c r="X5" s="171"/>
      <c r="Y5" s="171"/>
      <c r="Z5" s="112"/>
      <c r="AA5" s="113"/>
      <c r="AB5" s="113"/>
      <c r="AC5" s="113"/>
      <c r="AD5" s="113"/>
      <c r="AE5" s="113"/>
      <c r="AF5" s="171"/>
      <c r="AG5" s="171"/>
      <c r="AH5" s="171"/>
      <c r="AI5" s="171"/>
      <c r="AJ5" s="113"/>
      <c r="AK5" s="171"/>
      <c r="AL5" s="171"/>
      <c r="AM5" s="171"/>
      <c r="AN5" s="171"/>
      <c r="AO5" s="225"/>
      <c r="AP5" s="224"/>
      <c r="AQ5" s="224"/>
      <c r="AR5" s="224"/>
      <c r="AS5" s="224"/>
      <c r="AT5" s="224"/>
      <c r="AU5" s="224"/>
      <c r="AV5" s="225"/>
      <c r="AW5" s="225"/>
      <c r="AX5" s="225"/>
      <c r="AY5" s="225"/>
      <c r="AZ5" s="224"/>
      <c r="BA5" s="225"/>
      <c r="BB5" s="225"/>
      <c r="BC5" s="225"/>
      <c r="BD5" s="225"/>
      <c r="BE5" s="225"/>
      <c r="BF5" s="224"/>
      <c r="BG5" s="113"/>
      <c r="BH5" s="184"/>
      <c r="BI5" s="167" t="str">
        <f t="shared" si="2"/>
        <v/>
      </c>
    </row>
    <row r="6" spans="1:61" s="3" customFormat="1" ht="11.25" customHeight="1" thickBot="1" x14ac:dyDescent="0.3">
      <c r="A6" s="424"/>
      <c r="B6" s="425"/>
      <c r="C6" s="38" t="str">
        <f t="shared" si="0"/>
        <v/>
      </c>
      <c r="D6" s="39" t="str">
        <f t="shared" si="1"/>
        <v/>
      </c>
      <c r="E6" s="130">
        <v>4</v>
      </c>
      <c r="F6" s="182"/>
      <c r="G6" s="335"/>
      <c r="H6" s="378"/>
      <c r="I6" s="221"/>
      <c r="J6" s="112"/>
      <c r="K6" s="113"/>
      <c r="L6" s="113"/>
      <c r="M6" s="113"/>
      <c r="N6" s="113"/>
      <c r="O6" s="113"/>
      <c r="P6" s="113"/>
      <c r="Q6" s="113"/>
      <c r="R6" s="113"/>
      <c r="S6" s="113"/>
      <c r="T6" s="113"/>
      <c r="U6" s="113"/>
      <c r="V6" s="113"/>
      <c r="W6" s="113"/>
      <c r="X6" s="113"/>
      <c r="Y6" s="113"/>
      <c r="Z6" s="171"/>
      <c r="AA6" s="171"/>
      <c r="AB6" s="171"/>
      <c r="AC6" s="171"/>
      <c r="AD6" s="171"/>
      <c r="AE6" s="113"/>
      <c r="AF6" s="171"/>
      <c r="AG6" s="171"/>
      <c r="AH6" s="171"/>
      <c r="AI6" s="171"/>
      <c r="AJ6" s="171"/>
      <c r="AK6" s="171"/>
      <c r="AL6" s="171"/>
      <c r="AM6" s="171"/>
      <c r="AN6" s="113"/>
      <c r="AO6" s="224"/>
      <c r="AP6" s="224"/>
      <c r="AQ6" s="224"/>
      <c r="AR6" s="224"/>
      <c r="AS6" s="224"/>
      <c r="AT6" s="224"/>
      <c r="AU6" s="224"/>
      <c r="AV6" s="224"/>
      <c r="AW6" s="224"/>
      <c r="AX6" s="225"/>
      <c r="AY6" s="224"/>
      <c r="AZ6" s="224"/>
      <c r="BA6" s="224"/>
      <c r="BB6" s="224"/>
      <c r="BC6" s="224"/>
      <c r="BD6" s="224"/>
      <c r="BE6" s="224"/>
      <c r="BF6" s="224"/>
      <c r="BG6" s="113"/>
      <c r="BH6" s="184"/>
      <c r="BI6" s="167" t="str">
        <f t="shared" si="2"/>
        <v/>
      </c>
    </row>
    <row r="7" spans="1:61" s="3" customFormat="1" ht="11.25" customHeight="1" thickBot="1" x14ac:dyDescent="0.3">
      <c r="A7" s="424"/>
      <c r="B7" s="425"/>
      <c r="C7" s="38" t="str">
        <f t="shared" si="0"/>
        <v/>
      </c>
      <c r="D7" s="39" t="str">
        <f t="shared" si="1"/>
        <v/>
      </c>
      <c r="E7" s="130">
        <v>5</v>
      </c>
      <c r="F7" s="182"/>
      <c r="G7" s="335"/>
      <c r="H7" s="378"/>
      <c r="I7" s="221"/>
      <c r="J7" s="112"/>
      <c r="K7" s="113"/>
      <c r="L7" s="113"/>
      <c r="M7" s="171"/>
      <c r="N7" s="171"/>
      <c r="O7" s="171"/>
      <c r="P7" s="113"/>
      <c r="Q7" s="113"/>
      <c r="R7" s="113"/>
      <c r="S7" s="113"/>
      <c r="T7" s="113"/>
      <c r="U7" s="113"/>
      <c r="V7" s="113"/>
      <c r="W7" s="113"/>
      <c r="X7" s="113"/>
      <c r="Y7" s="113"/>
      <c r="Z7" s="113"/>
      <c r="AA7" s="113"/>
      <c r="AB7" s="113"/>
      <c r="AC7" s="113"/>
      <c r="AD7" s="113"/>
      <c r="AE7" s="113"/>
      <c r="AF7" s="171"/>
      <c r="AG7" s="171"/>
      <c r="AH7" s="113"/>
      <c r="AI7" s="113"/>
      <c r="AJ7" s="113"/>
      <c r="AK7" s="113"/>
      <c r="AL7" s="113"/>
      <c r="AM7" s="113"/>
      <c r="AN7" s="113"/>
      <c r="AO7" s="224"/>
      <c r="AP7" s="224"/>
      <c r="AQ7" s="224"/>
      <c r="AR7" s="224"/>
      <c r="AS7" s="224"/>
      <c r="AT7" s="224"/>
      <c r="AU7" s="224"/>
      <c r="AV7" s="224"/>
      <c r="AW7" s="224"/>
      <c r="AX7" s="225"/>
      <c r="AY7" s="224"/>
      <c r="AZ7" s="224"/>
      <c r="BA7" s="224"/>
      <c r="BB7" s="224"/>
      <c r="BC7" s="224"/>
      <c r="BD7" s="224"/>
      <c r="BE7" s="224"/>
      <c r="BF7" s="224"/>
      <c r="BG7" s="113"/>
      <c r="BH7" s="184"/>
      <c r="BI7" s="167" t="str">
        <f t="shared" si="2"/>
        <v/>
      </c>
    </row>
    <row r="8" spans="1:61" s="3" customFormat="1" ht="11.25" customHeight="1" thickBot="1" x14ac:dyDescent="0.3">
      <c r="A8" s="424"/>
      <c r="B8" s="425"/>
      <c r="C8" s="38" t="str">
        <f t="shared" si="0"/>
        <v/>
      </c>
      <c r="D8" s="39" t="str">
        <f t="shared" si="1"/>
        <v/>
      </c>
      <c r="E8" s="130">
        <v>6</v>
      </c>
      <c r="F8" s="182"/>
      <c r="G8" s="335"/>
      <c r="H8" s="378"/>
      <c r="I8" s="221"/>
      <c r="J8" s="112"/>
      <c r="K8" s="113"/>
      <c r="L8" s="113"/>
      <c r="M8" s="113"/>
      <c r="N8" s="113"/>
      <c r="O8" s="113"/>
      <c r="P8" s="113"/>
      <c r="Q8" s="113"/>
      <c r="R8" s="113"/>
      <c r="S8" s="113"/>
      <c r="T8" s="113"/>
      <c r="U8" s="113"/>
      <c r="V8" s="113"/>
      <c r="W8" s="113"/>
      <c r="X8" s="113"/>
      <c r="Y8" s="113"/>
      <c r="Z8" s="113"/>
      <c r="AA8" s="113"/>
      <c r="AB8" s="113"/>
      <c r="AC8" s="113"/>
      <c r="AD8" s="113"/>
      <c r="AE8" s="113"/>
      <c r="AF8" s="171"/>
      <c r="AG8" s="113"/>
      <c r="AH8" s="113"/>
      <c r="AI8" s="113"/>
      <c r="AJ8" s="113"/>
      <c r="AK8" s="113"/>
      <c r="AL8" s="113"/>
      <c r="AM8" s="113"/>
      <c r="AN8" s="113"/>
      <c r="AO8" s="224"/>
      <c r="AP8" s="224"/>
      <c r="AQ8" s="224"/>
      <c r="AR8" s="224"/>
      <c r="AS8" s="224"/>
      <c r="AT8" s="224"/>
      <c r="AU8" s="224"/>
      <c r="AV8" s="224"/>
      <c r="AW8" s="224"/>
      <c r="AX8" s="225"/>
      <c r="AY8" s="224"/>
      <c r="AZ8" s="224"/>
      <c r="BA8" s="224"/>
      <c r="BB8" s="224"/>
      <c r="BC8" s="224"/>
      <c r="BD8" s="224"/>
      <c r="BE8" s="224"/>
      <c r="BF8" s="224"/>
      <c r="BG8" s="113"/>
      <c r="BH8" s="184"/>
      <c r="BI8" s="167" t="str">
        <f t="shared" si="2"/>
        <v/>
      </c>
    </row>
    <row r="9" spans="1:61" s="3" customFormat="1" ht="11.25" customHeight="1" thickBot="1" x14ac:dyDescent="0.3">
      <c r="A9" s="424"/>
      <c r="B9" s="425"/>
      <c r="C9" s="38" t="str">
        <f t="shared" si="0"/>
        <v/>
      </c>
      <c r="D9" s="39" t="str">
        <f t="shared" si="1"/>
        <v/>
      </c>
      <c r="E9" s="130">
        <v>7</v>
      </c>
      <c r="F9" s="182"/>
      <c r="G9" s="335"/>
      <c r="H9" s="378"/>
      <c r="I9" s="221"/>
      <c r="J9" s="112"/>
      <c r="K9" s="113"/>
      <c r="L9" s="113"/>
      <c r="M9" s="113"/>
      <c r="N9" s="113"/>
      <c r="O9" s="113"/>
      <c r="P9" s="113"/>
      <c r="Q9" s="113"/>
      <c r="R9" s="113"/>
      <c r="S9" s="135"/>
      <c r="T9" s="113"/>
      <c r="U9" s="113"/>
      <c r="V9" s="113"/>
      <c r="W9" s="113"/>
      <c r="X9" s="113"/>
      <c r="Y9" s="113"/>
      <c r="Z9" s="113"/>
      <c r="AA9" s="113"/>
      <c r="AB9" s="113"/>
      <c r="AC9" s="113"/>
      <c r="AD9" s="113"/>
      <c r="AE9" s="113"/>
      <c r="AF9" s="171"/>
      <c r="AG9" s="113"/>
      <c r="AH9" s="113"/>
      <c r="AI9" s="113"/>
      <c r="AJ9" s="113"/>
      <c r="AK9" s="113"/>
      <c r="AL9" s="113"/>
      <c r="AM9" s="113"/>
      <c r="AN9" s="113"/>
      <c r="AO9" s="113"/>
      <c r="AP9" s="113"/>
      <c r="AQ9" s="113"/>
      <c r="AR9" s="113"/>
      <c r="AS9" s="113"/>
      <c r="AT9" s="113"/>
      <c r="AU9" s="113"/>
      <c r="AV9" s="113"/>
      <c r="AW9" s="224"/>
      <c r="AX9" s="225"/>
      <c r="AY9" s="224"/>
      <c r="AZ9" s="113"/>
      <c r="BA9" s="113"/>
      <c r="BB9" s="113"/>
      <c r="BC9" s="171"/>
      <c r="BD9" s="113"/>
      <c r="BE9" s="113"/>
      <c r="BF9" s="113"/>
      <c r="BG9" s="113"/>
      <c r="BH9" s="184"/>
      <c r="BI9" s="167" t="str">
        <f t="shared" si="2"/>
        <v/>
      </c>
    </row>
    <row r="10" spans="1:61" s="3" customFormat="1" ht="11.25" customHeight="1" thickBot="1" x14ac:dyDescent="0.3">
      <c r="A10" s="424"/>
      <c r="B10" s="425"/>
      <c r="C10" s="38" t="str">
        <f t="shared" si="0"/>
        <v/>
      </c>
      <c r="D10" s="39" t="str">
        <f t="shared" si="1"/>
        <v/>
      </c>
      <c r="E10" s="130">
        <v>8</v>
      </c>
      <c r="F10" s="182"/>
      <c r="G10" s="181"/>
      <c r="H10" s="378"/>
      <c r="I10" s="221"/>
      <c r="J10" s="112"/>
      <c r="K10" s="113"/>
      <c r="L10" s="113"/>
      <c r="M10" s="113"/>
      <c r="N10" s="113"/>
      <c r="O10" s="113"/>
      <c r="P10" s="113"/>
      <c r="Q10" s="113"/>
      <c r="R10" s="113"/>
      <c r="S10" s="113"/>
      <c r="T10" s="113"/>
      <c r="U10" s="113"/>
      <c r="V10" s="113"/>
      <c r="W10" s="113"/>
      <c r="X10" s="113"/>
      <c r="Y10" s="113"/>
      <c r="Z10" s="113"/>
      <c r="AA10" s="113"/>
      <c r="AB10" s="113"/>
      <c r="AC10" s="113"/>
      <c r="AD10" s="113"/>
      <c r="AE10" s="113"/>
      <c r="AF10" s="171"/>
      <c r="AG10" s="113"/>
      <c r="AH10" s="113"/>
      <c r="AI10" s="113"/>
      <c r="AJ10" s="113"/>
      <c r="AK10" s="113"/>
      <c r="AL10" s="113"/>
      <c r="AM10" s="113"/>
      <c r="AN10" s="113"/>
      <c r="AO10" s="113"/>
      <c r="AP10" s="113"/>
      <c r="AQ10" s="113"/>
      <c r="AR10" s="113"/>
      <c r="AS10" s="113"/>
      <c r="AT10" s="113"/>
      <c r="AU10" s="113"/>
      <c r="AV10" s="171"/>
      <c r="AW10" s="225"/>
      <c r="AX10" s="225"/>
      <c r="AY10" s="224"/>
      <c r="AZ10" s="113"/>
      <c r="BA10" s="113"/>
      <c r="BB10" s="113"/>
      <c r="BC10" s="171"/>
      <c r="BD10" s="113"/>
      <c r="BE10" s="113"/>
      <c r="BF10" s="113"/>
      <c r="BG10" s="113"/>
      <c r="BH10" s="184"/>
      <c r="BI10" s="167" t="str">
        <f t="shared" si="2"/>
        <v/>
      </c>
    </row>
    <row r="11" spans="1:61" s="3" customFormat="1" ht="11.25" customHeight="1" thickBot="1" x14ac:dyDescent="0.3">
      <c r="A11" s="424"/>
      <c r="B11" s="425"/>
      <c r="C11" s="38" t="str">
        <f t="shared" si="0"/>
        <v/>
      </c>
      <c r="D11" s="39" t="str">
        <f t="shared" si="1"/>
        <v/>
      </c>
      <c r="E11" s="130">
        <v>9</v>
      </c>
      <c r="F11" s="182"/>
      <c r="G11" s="181"/>
      <c r="H11" s="378"/>
      <c r="I11" s="221"/>
      <c r="J11" s="172"/>
      <c r="K11" s="171"/>
      <c r="L11" s="171"/>
      <c r="M11" s="171"/>
      <c r="N11" s="171"/>
      <c r="O11" s="171"/>
      <c r="P11" s="171"/>
      <c r="Q11" s="171"/>
      <c r="R11" s="113"/>
      <c r="S11" s="171"/>
      <c r="T11" s="113"/>
      <c r="U11" s="113"/>
      <c r="V11" s="113"/>
      <c r="W11" s="113"/>
      <c r="X11" s="113"/>
      <c r="Y11" s="113"/>
      <c r="Z11" s="113"/>
      <c r="AA11" s="113"/>
      <c r="AB11" s="113"/>
      <c r="AC11" s="113"/>
      <c r="AD11" s="113"/>
      <c r="AE11" s="113"/>
      <c r="AF11" s="171"/>
      <c r="AG11" s="113"/>
      <c r="AH11" s="113"/>
      <c r="AI11" s="113"/>
      <c r="AJ11" s="113"/>
      <c r="AK11" s="113"/>
      <c r="AL11" s="113"/>
      <c r="AM11" s="113"/>
      <c r="AN11" s="113"/>
      <c r="AO11" s="113"/>
      <c r="AP11" s="113"/>
      <c r="AQ11" s="113"/>
      <c r="AR11" s="113"/>
      <c r="AS11" s="113"/>
      <c r="AT11" s="113"/>
      <c r="AU11" s="113"/>
      <c r="AV11" s="113"/>
      <c r="AW11" s="224"/>
      <c r="AX11" s="225"/>
      <c r="AY11" s="224"/>
      <c r="AZ11" s="113"/>
      <c r="BA11" s="113"/>
      <c r="BB11" s="113"/>
      <c r="BC11" s="171"/>
      <c r="BD11" s="113"/>
      <c r="BE11" s="113"/>
      <c r="BF11" s="113"/>
      <c r="BG11" s="113"/>
      <c r="BH11" s="184"/>
      <c r="BI11" s="167" t="str">
        <f t="shared" si="2"/>
        <v/>
      </c>
    </row>
    <row r="12" spans="1:61" s="3" customFormat="1" ht="11.25" customHeight="1" thickBot="1" x14ac:dyDescent="0.3">
      <c r="A12" s="424"/>
      <c r="B12" s="425"/>
      <c r="C12" s="38" t="str">
        <f t="shared" si="0"/>
        <v/>
      </c>
      <c r="D12" s="39" t="str">
        <f t="shared" si="1"/>
        <v/>
      </c>
      <c r="E12" s="130">
        <v>10</v>
      </c>
      <c r="F12" s="182"/>
      <c r="G12" s="181"/>
      <c r="H12" s="378"/>
      <c r="I12" s="221"/>
      <c r="J12" s="112"/>
      <c r="K12" s="113"/>
      <c r="L12" s="113"/>
      <c r="M12" s="113"/>
      <c r="N12" s="113"/>
      <c r="O12" s="113"/>
      <c r="P12" s="113"/>
      <c r="Q12" s="113"/>
      <c r="R12" s="113"/>
      <c r="S12" s="113"/>
      <c r="T12" s="113"/>
      <c r="U12" s="113"/>
      <c r="V12" s="113"/>
      <c r="W12" s="113"/>
      <c r="X12" s="113"/>
      <c r="Y12" s="113"/>
      <c r="Z12" s="113"/>
      <c r="AA12" s="113"/>
      <c r="AB12" s="113"/>
      <c r="AC12" s="113"/>
      <c r="AD12" s="113"/>
      <c r="AE12" s="113"/>
      <c r="AF12" s="171"/>
      <c r="AG12" s="113"/>
      <c r="AH12" s="113"/>
      <c r="AI12" s="113"/>
      <c r="AJ12" s="113"/>
      <c r="AK12" s="113"/>
      <c r="AL12" s="113"/>
      <c r="AM12" s="113"/>
      <c r="AN12" s="113"/>
      <c r="AO12" s="113"/>
      <c r="AP12" s="113"/>
      <c r="AQ12" s="113"/>
      <c r="AR12" s="113"/>
      <c r="AS12" s="113"/>
      <c r="AT12" s="113"/>
      <c r="AU12" s="113"/>
      <c r="AV12" s="113"/>
      <c r="AW12" s="224"/>
      <c r="AX12" s="225"/>
      <c r="AY12" s="224"/>
      <c r="AZ12" s="113"/>
      <c r="BA12" s="113"/>
      <c r="BB12" s="113"/>
      <c r="BC12" s="171"/>
      <c r="BD12" s="113"/>
      <c r="BE12" s="113"/>
      <c r="BF12" s="113"/>
      <c r="BG12" s="113"/>
      <c r="BH12" s="184"/>
      <c r="BI12" s="167" t="str">
        <f t="shared" si="2"/>
        <v/>
      </c>
    </row>
    <row r="13" spans="1:61" s="3" customFormat="1" ht="11.25" customHeight="1" thickBot="1" x14ac:dyDescent="0.3">
      <c r="A13" s="424"/>
      <c r="B13" s="425"/>
      <c r="C13" s="38" t="str">
        <f t="shared" si="0"/>
        <v/>
      </c>
      <c r="D13" s="39" t="str">
        <f t="shared" si="1"/>
        <v/>
      </c>
      <c r="E13" s="130">
        <v>11</v>
      </c>
      <c r="F13" s="182"/>
      <c r="G13" s="181"/>
      <c r="H13" s="378"/>
      <c r="I13" s="221"/>
      <c r="J13" s="112"/>
      <c r="K13" s="113"/>
      <c r="L13" s="113"/>
      <c r="M13" s="113"/>
      <c r="N13" s="113"/>
      <c r="O13" s="113"/>
      <c r="P13" s="113"/>
      <c r="Q13" s="113"/>
      <c r="R13" s="113"/>
      <c r="S13" s="113"/>
      <c r="T13" s="113"/>
      <c r="U13" s="113"/>
      <c r="V13" s="113"/>
      <c r="W13" s="113"/>
      <c r="X13" s="113"/>
      <c r="Y13" s="113"/>
      <c r="Z13" s="113"/>
      <c r="AA13" s="113"/>
      <c r="AB13" s="113"/>
      <c r="AC13" s="113"/>
      <c r="AD13" s="113"/>
      <c r="AE13" s="113"/>
      <c r="AF13" s="171"/>
      <c r="AG13" s="113"/>
      <c r="AH13" s="113"/>
      <c r="AI13" s="113"/>
      <c r="AJ13" s="113"/>
      <c r="AK13" s="113"/>
      <c r="AL13" s="113"/>
      <c r="AM13" s="113"/>
      <c r="AN13" s="113"/>
      <c r="AO13" s="113"/>
      <c r="AP13" s="113"/>
      <c r="AQ13" s="113"/>
      <c r="AR13" s="113"/>
      <c r="AS13" s="113"/>
      <c r="AT13" s="113"/>
      <c r="AU13" s="113"/>
      <c r="AV13" s="113"/>
      <c r="AW13" s="225"/>
      <c r="AX13" s="225"/>
      <c r="AY13" s="225"/>
      <c r="AZ13" s="113"/>
      <c r="BA13" s="113"/>
      <c r="BB13" s="113"/>
      <c r="BC13" s="171"/>
      <c r="BD13" s="113"/>
      <c r="BE13" s="113"/>
      <c r="BF13" s="113"/>
      <c r="BG13" s="113"/>
      <c r="BH13" s="184"/>
      <c r="BI13" s="167" t="str">
        <f t="shared" si="2"/>
        <v/>
      </c>
    </row>
    <row r="14" spans="1:61" s="3" customFormat="1" ht="11.25" customHeight="1" thickBot="1" x14ac:dyDescent="0.3">
      <c r="A14" s="424"/>
      <c r="B14" s="425"/>
      <c r="C14" s="38" t="str">
        <f t="shared" si="0"/>
        <v/>
      </c>
      <c r="D14" s="39" t="str">
        <f t="shared" si="1"/>
        <v/>
      </c>
      <c r="E14" s="130">
        <v>12</v>
      </c>
      <c r="F14" s="182"/>
      <c r="G14" s="181"/>
      <c r="H14" s="378"/>
      <c r="I14" s="221"/>
      <c r="J14" s="112"/>
      <c r="K14" s="113"/>
      <c r="L14" s="113"/>
      <c r="M14" s="113"/>
      <c r="N14" s="113"/>
      <c r="O14" s="113"/>
      <c r="P14" s="113"/>
      <c r="Q14" s="113"/>
      <c r="R14" s="113"/>
      <c r="S14" s="113"/>
      <c r="T14" s="135"/>
      <c r="U14" s="113"/>
      <c r="V14" s="113"/>
      <c r="W14" s="113"/>
      <c r="X14" s="113"/>
      <c r="Y14" s="113"/>
      <c r="Z14" s="113"/>
      <c r="AA14" s="113"/>
      <c r="AB14" s="113"/>
      <c r="AC14" s="113"/>
      <c r="AD14" s="113"/>
      <c r="AE14" s="113"/>
      <c r="AF14" s="171"/>
      <c r="AG14" s="113"/>
      <c r="AH14" s="113"/>
      <c r="AI14" s="113"/>
      <c r="AJ14" s="113"/>
      <c r="AK14" s="113"/>
      <c r="AL14" s="113"/>
      <c r="AM14" s="113"/>
      <c r="AN14" s="113"/>
      <c r="AO14" s="113"/>
      <c r="AP14" s="113"/>
      <c r="AQ14" s="113"/>
      <c r="AR14" s="113"/>
      <c r="AS14" s="113"/>
      <c r="AT14" s="113"/>
      <c r="AU14" s="113"/>
      <c r="AV14" s="113"/>
      <c r="AW14" s="224"/>
      <c r="AX14" s="225"/>
      <c r="AY14" s="224"/>
      <c r="AZ14" s="113"/>
      <c r="BA14" s="113"/>
      <c r="BB14" s="113"/>
      <c r="BC14" s="171"/>
      <c r="BD14" s="113"/>
      <c r="BE14" s="113"/>
      <c r="BF14" s="113"/>
      <c r="BG14" s="113"/>
      <c r="BH14" s="184"/>
      <c r="BI14" s="167" t="str">
        <f t="shared" si="2"/>
        <v/>
      </c>
    </row>
    <row r="15" spans="1:61" s="3" customFormat="1" ht="11.25" customHeight="1" thickBot="1" x14ac:dyDescent="0.3">
      <c r="A15" s="424"/>
      <c r="B15" s="425"/>
      <c r="C15" s="38" t="str">
        <f t="shared" si="0"/>
        <v/>
      </c>
      <c r="D15" s="39" t="str">
        <f t="shared" si="1"/>
        <v/>
      </c>
      <c r="E15" s="130">
        <v>13</v>
      </c>
      <c r="F15" s="182"/>
      <c r="G15" s="181"/>
      <c r="H15" s="378"/>
      <c r="I15" s="221"/>
      <c r="J15" s="112"/>
      <c r="K15" s="113"/>
      <c r="L15" s="113"/>
      <c r="M15" s="113"/>
      <c r="N15" s="113"/>
      <c r="O15" s="113"/>
      <c r="P15" s="113"/>
      <c r="Q15" s="113"/>
      <c r="R15" s="113"/>
      <c r="S15" s="113"/>
      <c r="T15" s="113"/>
      <c r="U15" s="113"/>
      <c r="V15" s="113"/>
      <c r="W15" s="113"/>
      <c r="X15" s="113"/>
      <c r="Y15" s="113"/>
      <c r="Z15" s="113"/>
      <c r="AA15" s="113"/>
      <c r="AB15" s="113"/>
      <c r="AC15" s="113"/>
      <c r="AD15" s="113"/>
      <c r="AE15" s="113"/>
      <c r="AF15" s="171"/>
      <c r="AG15" s="113"/>
      <c r="AH15" s="113"/>
      <c r="AI15" s="113"/>
      <c r="AJ15" s="113"/>
      <c r="AK15" s="113"/>
      <c r="AL15" s="113"/>
      <c r="AM15" s="113"/>
      <c r="AN15" s="113"/>
      <c r="AO15" s="113"/>
      <c r="AP15" s="113"/>
      <c r="AQ15" s="113"/>
      <c r="AR15" s="113"/>
      <c r="AS15" s="113"/>
      <c r="AT15" s="113"/>
      <c r="AU15" s="113"/>
      <c r="AV15" s="113"/>
      <c r="AW15" s="224"/>
      <c r="AX15" s="225"/>
      <c r="AY15" s="224"/>
      <c r="AZ15" s="113"/>
      <c r="BA15" s="113"/>
      <c r="BB15" s="113"/>
      <c r="BC15" s="171"/>
      <c r="BD15" s="113"/>
      <c r="BE15" s="113"/>
      <c r="BF15" s="113"/>
      <c r="BG15" s="113"/>
      <c r="BH15" s="184"/>
      <c r="BI15" s="167" t="str">
        <f t="shared" si="2"/>
        <v/>
      </c>
    </row>
    <row r="16" spans="1:61" s="3" customFormat="1" ht="11.25" customHeight="1" thickBot="1" x14ac:dyDescent="0.3">
      <c r="A16" s="424"/>
      <c r="B16" s="425"/>
      <c r="C16" s="38" t="str">
        <f t="shared" si="0"/>
        <v/>
      </c>
      <c r="D16" s="39" t="str">
        <f t="shared" si="1"/>
        <v/>
      </c>
      <c r="E16" s="130">
        <v>14</v>
      </c>
      <c r="F16" s="182"/>
      <c r="G16" s="181"/>
      <c r="H16" s="378"/>
      <c r="I16" s="221"/>
      <c r="J16" s="112"/>
      <c r="K16" s="113"/>
      <c r="L16" s="113"/>
      <c r="M16" s="113"/>
      <c r="N16" s="113"/>
      <c r="O16" s="113"/>
      <c r="P16" s="113"/>
      <c r="Q16" s="113"/>
      <c r="R16" s="113"/>
      <c r="S16" s="113"/>
      <c r="T16" s="113"/>
      <c r="U16" s="113"/>
      <c r="V16" s="113"/>
      <c r="W16" s="113"/>
      <c r="X16" s="113"/>
      <c r="Y16" s="113"/>
      <c r="Z16" s="113"/>
      <c r="AA16" s="113"/>
      <c r="AB16" s="113"/>
      <c r="AC16" s="113"/>
      <c r="AD16" s="113"/>
      <c r="AE16" s="113"/>
      <c r="AF16" s="171"/>
      <c r="AG16" s="113"/>
      <c r="AH16" s="113"/>
      <c r="AI16" s="113"/>
      <c r="AJ16" s="113"/>
      <c r="AK16" s="113"/>
      <c r="AL16" s="113"/>
      <c r="AM16" s="113"/>
      <c r="AN16" s="113"/>
      <c r="AO16" s="113"/>
      <c r="AP16" s="113"/>
      <c r="AQ16" s="113"/>
      <c r="AR16" s="113"/>
      <c r="AS16" s="113"/>
      <c r="AT16" s="113"/>
      <c r="AU16" s="113"/>
      <c r="AV16" s="113"/>
      <c r="AW16" s="224"/>
      <c r="AX16" s="225"/>
      <c r="AY16" s="224"/>
      <c r="AZ16" s="113"/>
      <c r="BA16" s="113"/>
      <c r="BB16" s="113"/>
      <c r="BC16" s="171"/>
      <c r="BD16" s="113"/>
      <c r="BE16" s="113"/>
      <c r="BF16" s="113"/>
      <c r="BG16" s="113"/>
      <c r="BH16" s="184"/>
      <c r="BI16" s="167" t="str">
        <f t="shared" si="2"/>
        <v/>
      </c>
    </row>
    <row r="17" spans="1:61" s="3" customFormat="1" ht="11.25" customHeight="1" thickBot="1" x14ac:dyDescent="0.3">
      <c r="A17" s="424"/>
      <c r="B17" s="425"/>
      <c r="C17" s="38" t="str">
        <f t="shared" si="0"/>
        <v/>
      </c>
      <c r="D17" s="39" t="str">
        <f t="shared" si="1"/>
        <v/>
      </c>
      <c r="E17" s="130">
        <v>15</v>
      </c>
      <c r="F17" s="182"/>
      <c r="G17" s="181"/>
      <c r="H17" s="378"/>
      <c r="I17" s="221"/>
      <c r="J17" s="112"/>
      <c r="K17" s="113"/>
      <c r="L17" s="113"/>
      <c r="M17" s="113"/>
      <c r="N17" s="113"/>
      <c r="O17" s="113"/>
      <c r="P17" s="113"/>
      <c r="Q17" s="113"/>
      <c r="R17" s="113"/>
      <c r="S17" s="113"/>
      <c r="T17" s="113"/>
      <c r="U17" s="113"/>
      <c r="V17" s="113"/>
      <c r="W17" s="113"/>
      <c r="X17" s="113"/>
      <c r="Y17" s="113"/>
      <c r="Z17" s="113"/>
      <c r="AA17" s="113"/>
      <c r="AB17" s="113"/>
      <c r="AC17" s="113"/>
      <c r="AD17" s="113"/>
      <c r="AE17" s="113"/>
      <c r="AF17" s="171"/>
      <c r="AG17" s="113"/>
      <c r="AH17" s="113"/>
      <c r="AI17" s="113"/>
      <c r="AJ17" s="113"/>
      <c r="AK17" s="113"/>
      <c r="AL17" s="113"/>
      <c r="AM17" s="113"/>
      <c r="AN17" s="113"/>
      <c r="AO17" s="113"/>
      <c r="AP17" s="113"/>
      <c r="AQ17" s="113"/>
      <c r="AR17" s="113"/>
      <c r="AS17" s="113"/>
      <c r="AT17" s="113"/>
      <c r="AU17" s="113"/>
      <c r="AV17" s="113"/>
      <c r="AW17" s="224"/>
      <c r="AX17" s="225"/>
      <c r="AY17" s="224"/>
      <c r="AZ17" s="113"/>
      <c r="BA17" s="113"/>
      <c r="BB17" s="113"/>
      <c r="BC17" s="171"/>
      <c r="BD17" s="113"/>
      <c r="BE17" s="113"/>
      <c r="BF17" s="113"/>
      <c r="BG17" s="113"/>
      <c r="BH17" s="184"/>
      <c r="BI17" s="167" t="str">
        <f t="shared" si="2"/>
        <v/>
      </c>
    </row>
    <row r="18" spans="1:61" s="3" customFormat="1" ht="11.25" customHeight="1" thickBot="1" x14ac:dyDescent="0.3">
      <c r="A18" s="424"/>
      <c r="B18" s="425"/>
      <c r="C18" s="38" t="str">
        <f t="shared" si="0"/>
        <v/>
      </c>
      <c r="D18" s="39" t="str">
        <f t="shared" si="1"/>
        <v/>
      </c>
      <c r="E18" s="130">
        <v>16</v>
      </c>
      <c r="F18" s="182"/>
      <c r="G18" s="181"/>
      <c r="H18" s="378"/>
      <c r="I18" s="221"/>
      <c r="J18" s="112"/>
      <c r="K18" s="113"/>
      <c r="L18" s="113"/>
      <c r="M18" s="113"/>
      <c r="N18" s="113"/>
      <c r="O18" s="113"/>
      <c r="P18" s="113"/>
      <c r="Q18" s="113"/>
      <c r="R18" s="113"/>
      <c r="S18" s="113"/>
      <c r="T18" s="113"/>
      <c r="U18" s="113"/>
      <c r="V18" s="113"/>
      <c r="W18" s="113"/>
      <c r="X18" s="113"/>
      <c r="Y18" s="113"/>
      <c r="Z18" s="113"/>
      <c r="AA18" s="113"/>
      <c r="AB18" s="113"/>
      <c r="AC18" s="113"/>
      <c r="AD18" s="113"/>
      <c r="AE18" s="113"/>
      <c r="AF18" s="171"/>
      <c r="AG18" s="113"/>
      <c r="AH18" s="113"/>
      <c r="AI18" s="113"/>
      <c r="AJ18" s="113"/>
      <c r="AK18" s="113"/>
      <c r="AL18" s="113"/>
      <c r="AM18" s="113"/>
      <c r="AN18" s="113"/>
      <c r="AO18" s="113"/>
      <c r="AP18" s="113"/>
      <c r="AQ18" s="113"/>
      <c r="AR18" s="113"/>
      <c r="AS18" s="113"/>
      <c r="AT18" s="113"/>
      <c r="AU18" s="113"/>
      <c r="AV18" s="113"/>
      <c r="AW18" s="224"/>
      <c r="AX18" s="225"/>
      <c r="AY18" s="224"/>
      <c r="AZ18" s="113"/>
      <c r="BA18" s="113"/>
      <c r="BB18" s="113"/>
      <c r="BC18" s="113"/>
      <c r="BD18" s="113"/>
      <c r="BE18" s="113"/>
      <c r="BF18" s="113"/>
      <c r="BG18" s="113"/>
      <c r="BH18" s="184"/>
      <c r="BI18" s="167" t="str">
        <f t="shared" si="2"/>
        <v/>
      </c>
    </row>
    <row r="19" spans="1:61" s="3" customFormat="1" ht="11.25" customHeight="1" thickBot="1" x14ac:dyDescent="0.3">
      <c r="A19" s="424"/>
      <c r="B19" s="425"/>
      <c r="C19" s="38" t="str">
        <f t="shared" si="0"/>
        <v/>
      </c>
      <c r="D19" s="39" t="str">
        <f t="shared" si="1"/>
        <v/>
      </c>
      <c r="E19" s="130">
        <v>17</v>
      </c>
      <c r="F19" s="227"/>
      <c r="G19" s="181"/>
      <c r="H19" s="378"/>
      <c r="I19" s="221"/>
      <c r="J19" s="112"/>
      <c r="K19" s="113"/>
      <c r="L19" s="113"/>
      <c r="M19" s="113"/>
      <c r="N19" s="113"/>
      <c r="O19" s="113"/>
      <c r="P19" s="113"/>
      <c r="Q19" s="113"/>
      <c r="R19" s="113"/>
      <c r="S19" s="113"/>
      <c r="T19" s="113"/>
      <c r="U19" s="113"/>
      <c r="V19" s="113"/>
      <c r="W19" s="113"/>
      <c r="X19" s="113"/>
      <c r="Y19" s="113"/>
      <c r="Z19" s="113"/>
      <c r="AA19" s="113"/>
      <c r="AB19" s="113"/>
      <c r="AC19" s="113"/>
      <c r="AD19" s="113"/>
      <c r="AE19" s="113"/>
      <c r="AF19" s="171"/>
      <c r="AG19" s="113"/>
      <c r="AH19" s="113"/>
      <c r="AI19" s="113"/>
      <c r="AJ19" s="113"/>
      <c r="AK19" s="113"/>
      <c r="AL19" s="113"/>
      <c r="AM19" s="113"/>
      <c r="AN19" s="113"/>
      <c r="AO19" s="113"/>
      <c r="AP19" s="113"/>
      <c r="AQ19" s="113"/>
      <c r="AR19" s="113"/>
      <c r="AS19" s="113"/>
      <c r="AT19" s="113"/>
      <c r="AU19" s="113"/>
      <c r="AV19" s="113"/>
      <c r="AW19" s="224"/>
      <c r="AX19" s="225"/>
      <c r="AY19" s="224"/>
      <c r="AZ19" s="113"/>
      <c r="BA19" s="113"/>
      <c r="BB19" s="113"/>
      <c r="BC19" s="171"/>
      <c r="BD19" s="113"/>
      <c r="BE19" s="113"/>
      <c r="BF19" s="113"/>
      <c r="BG19" s="113"/>
      <c r="BH19" s="184"/>
      <c r="BI19" s="167" t="str">
        <f t="shared" si="2"/>
        <v/>
      </c>
    </row>
    <row r="20" spans="1:61" s="3" customFormat="1" ht="11.25" customHeight="1" thickBot="1" x14ac:dyDescent="0.3">
      <c r="A20" s="424"/>
      <c r="B20" s="425"/>
      <c r="C20" s="38" t="str">
        <f t="shared" si="0"/>
        <v/>
      </c>
      <c r="D20" s="39" t="str">
        <f t="shared" si="1"/>
        <v/>
      </c>
      <c r="E20" s="130">
        <v>18</v>
      </c>
      <c r="F20" s="227"/>
      <c r="G20" s="181"/>
      <c r="H20" s="378"/>
      <c r="I20" s="221"/>
      <c r="J20" s="112"/>
      <c r="K20" s="113"/>
      <c r="L20" s="113"/>
      <c r="M20" s="113"/>
      <c r="N20" s="113"/>
      <c r="O20" s="113"/>
      <c r="P20" s="113"/>
      <c r="Q20" s="113"/>
      <c r="R20" s="113"/>
      <c r="S20" s="113"/>
      <c r="T20" s="113"/>
      <c r="U20" s="113"/>
      <c r="V20" s="113"/>
      <c r="W20" s="113"/>
      <c r="X20" s="113"/>
      <c r="Y20" s="113"/>
      <c r="Z20" s="113"/>
      <c r="AA20" s="113"/>
      <c r="AB20" s="113"/>
      <c r="AC20" s="113"/>
      <c r="AD20" s="113"/>
      <c r="AE20" s="113"/>
      <c r="AF20" s="171"/>
      <c r="AG20" s="113"/>
      <c r="AH20" s="113"/>
      <c r="AI20" s="113"/>
      <c r="AJ20" s="113"/>
      <c r="AK20" s="113"/>
      <c r="AL20" s="113"/>
      <c r="AM20" s="113"/>
      <c r="AN20" s="113"/>
      <c r="AO20" s="113"/>
      <c r="AP20" s="113"/>
      <c r="AQ20" s="113"/>
      <c r="AR20" s="113"/>
      <c r="AS20" s="113"/>
      <c r="AT20" s="113"/>
      <c r="AU20" s="113"/>
      <c r="AV20" s="113"/>
      <c r="AW20" s="224"/>
      <c r="AX20" s="225"/>
      <c r="AY20" s="224"/>
      <c r="AZ20" s="113"/>
      <c r="BA20" s="113"/>
      <c r="BB20" s="113"/>
      <c r="BC20" s="171"/>
      <c r="BD20" s="113"/>
      <c r="BE20" s="113"/>
      <c r="BF20" s="113"/>
      <c r="BG20" s="113"/>
      <c r="BH20" s="184"/>
      <c r="BI20" s="167" t="str">
        <f t="shared" si="2"/>
        <v/>
      </c>
    </row>
    <row r="21" spans="1:61" s="3" customFormat="1" ht="11.25" customHeight="1" thickBot="1" x14ac:dyDescent="0.3">
      <c r="A21" s="424"/>
      <c r="B21" s="425"/>
      <c r="C21" s="38" t="str">
        <f t="shared" si="0"/>
        <v/>
      </c>
      <c r="D21" s="39" t="str">
        <f t="shared" si="1"/>
        <v/>
      </c>
      <c r="E21" s="130">
        <v>19</v>
      </c>
      <c r="F21" s="227"/>
      <c r="G21" s="181"/>
      <c r="H21" s="169"/>
      <c r="I21" s="221"/>
      <c r="J21" s="112"/>
      <c r="K21" s="113"/>
      <c r="L21" s="113"/>
      <c r="M21" s="113"/>
      <c r="N21" s="113"/>
      <c r="O21" s="113"/>
      <c r="P21" s="113"/>
      <c r="Q21" s="113"/>
      <c r="R21" s="113"/>
      <c r="S21" s="113"/>
      <c r="T21" s="113"/>
      <c r="U21" s="113"/>
      <c r="V21" s="113"/>
      <c r="W21" s="113"/>
      <c r="X21" s="113"/>
      <c r="Y21" s="113"/>
      <c r="Z21" s="113"/>
      <c r="AA21" s="113"/>
      <c r="AB21" s="113"/>
      <c r="AC21" s="113"/>
      <c r="AD21" s="113"/>
      <c r="AE21" s="113"/>
      <c r="AF21" s="171"/>
      <c r="AG21" s="113"/>
      <c r="AH21" s="113"/>
      <c r="AI21" s="113"/>
      <c r="AJ21" s="113"/>
      <c r="AK21" s="113"/>
      <c r="AL21" s="113"/>
      <c r="AM21" s="113"/>
      <c r="AN21" s="113"/>
      <c r="AO21" s="113"/>
      <c r="AP21" s="113"/>
      <c r="AQ21" s="113"/>
      <c r="AR21" s="113"/>
      <c r="AS21" s="113"/>
      <c r="AT21" s="113"/>
      <c r="AU21" s="113"/>
      <c r="AV21" s="113"/>
      <c r="AW21" s="224"/>
      <c r="AX21" s="225"/>
      <c r="AY21" s="224"/>
      <c r="AZ21" s="113"/>
      <c r="BA21" s="113"/>
      <c r="BB21" s="113"/>
      <c r="BC21" s="171"/>
      <c r="BD21" s="113"/>
      <c r="BE21" s="113"/>
      <c r="BF21" s="113"/>
      <c r="BG21" s="113"/>
      <c r="BH21" s="184"/>
      <c r="BI21" s="167" t="str">
        <f t="shared" si="2"/>
        <v/>
      </c>
    </row>
    <row r="22" spans="1:61" s="3" customFormat="1" ht="11.25" customHeight="1" thickBot="1" x14ac:dyDescent="0.3">
      <c r="A22" s="424"/>
      <c r="B22" s="425"/>
      <c r="C22" s="38" t="str">
        <f t="shared" si="0"/>
        <v/>
      </c>
      <c r="D22" s="39" t="str">
        <f t="shared" si="1"/>
        <v/>
      </c>
      <c r="E22" s="130">
        <v>20</v>
      </c>
      <c r="F22" s="182"/>
      <c r="G22" s="181"/>
      <c r="H22" s="169"/>
      <c r="I22" s="221"/>
      <c r="J22" s="112"/>
      <c r="K22" s="113"/>
      <c r="L22" s="113"/>
      <c r="M22" s="113"/>
      <c r="N22" s="113"/>
      <c r="O22" s="113"/>
      <c r="P22" s="113"/>
      <c r="Q22" s="113"/>
      <c r="R22" s="113"/>
      <c r="S22" s="113"/>
      <c r="T22" s="113"/>
      <c r="U22" s="113"/>
      <c r="V22" s="113"/>
      <c r="W22" s="113"/>
      <c r="X22" s="113"/>
      <c r="Y22" s="113"/>
      <c r="Z22" s="113"/>
      <c r="AA22" s="113"/>
      <c r="AB22" s="113"/>
      <c r="AC22" s="113"/>
      <c r="AD22" s="113"/>
      <c r="AE22" s="113"/>
      <c r="AF22" s="171"/>
      <c r="AG22" s="113"/>
      <c r="AH22" s="113"/>
      <c r="AI22" s="113"/>
      <c r="AJ22" s="113"/>
      <c r="AK22" s="113"/>
      <c r="AL22" s="113"/>
      <c r="AM22" s="113"/>
      <c r="AN22" s="113"/>
      <c r="AO22" s="113"/>
      <c r="AP22" s="113"/>
      <c r="AQ22" s="113"/>
      <c r="AR22" s="113"/>
      <c r="AS22" s="113"/>
      <c r="AT22" s="113"/>
      <c r="AU22" s="113"/>
      <c r="AV22" s="113"/>
      <c r="AW22" s="224"/>
      <c r="AX22" s="225"/>
      <c r="AY22" s="224"/>
      <c r="AZ22" s="113"/>
      <c r="BA22" s="113"/>
      <c r="BB22" s="113"/>
      <c r="BC22" s="171"/>
      <c r="BD22" s="113"/>
      <c r="BE22" s="113"/>
      <c r="BF22" s="113"/>
      <c r="BG22" s="113"/>
      <c r="BH22" s="184"/>
      <c r="BI22" s="167" t="str">
        <f t="shared" si="2"/>
        <v/>
      </c>
    </row>
    <row r="23" spans="1:61" s="3" customFormat="1" ht="11.25" customHeight="1" thickBot="1" x14ac:dyDescent="0.3">
      <c r="A23" s="424"/>
      <c r="B23" s="425"/>
      <c r="C23" s="38" t="str">
        <f t="shared" si="0"/>
        <v/>
      </c>
      <c r="D23" s="39" t="str">
        <f t="shared" si="1"/>
        <v/>
      </c>
      <c r="E23" s="130">
        <v>21</v>
      </c>
      <c r="F23" s="182"/>
      <c r="G23" s="181"/>
      <c r="H23" s="169"/>
      <c r="I23" s="221"/>
      <c r="J23" s="112"/>
      <c r="K23" s="113"/>
      <c r="L23" s="113"/>
      <c r="M23" s="113"/>
      <c r="N23" s="113"/>
      <c r="O23" s="113"/>
      <c r="P23" s="113"/>
      <c r="Q23" s="113"/>
      <c r="R23" s="113"/>
      <c r="S23" s="113"/>
      <c r="T23" s="113"/>
      <c r="U23" s="113"/>
      <c r="V23" s="113"/>
      <c r="W23" s="113"/>
      <c r="X23" s="113"/>
      <c r="Y23" s="113"/>
      <c r="Z23" s="113"/>
      <c r="AA23" s="113"/>
      <c r="AB23" s="113"/>
      <c r="AC23" s="113"/>
      <c r="AD23" s="113"/>
      <c r="AE23" s="113"/>
      <c r="AF23" s="171"/>
      <c r="AG23" s="113"/>
      <c r="AH23" s="113"/>
      <c r="AI23" s="113"/>
      <c r="AJ23" s="113"/>
      <c r="AK23" s="113"/>
      <c r="AL23" s="113"/>
      <c r="AM23" s="113"/>
      <c r="AN23" s="113"/>
      <c r="AO23" s="113"/>
      <c r="AP23" s="113"/>
      <c r="AQ23" s="113"/>
      <c r="AR23" s="113"/>
      <c r="AS23" s="113"/>
      <c r="AT23" s="113"/>
      <c r="AU23" s="113"/>
      <c r="AV23" s="113"/>
      <c r="AW23" s="224"/>
      <c r="AX23" s="225"/>
      <c r="AY23" s="224"/>
      <c r="AZ23" s="113"/>
      <c r="BA23" s="113"/>
      <c r="BB23" s="113"/>
      <c r="BC23" s="171"/>
      <c r="BD23" s="113"/>
      <c r="BE23" s="113"/>
      <c r="BF23" s="113"/>
      <c r="BG23" s="113"/>
      <c r="BH23" s="184"/>
      <c r="BI23" s="167" t="str">
        <f t="shared" si="2"/>
        <v/>
      </c>
    </row>
    <row r="24" spans="1:61" s="3" customFormat="1" ht="11.25" customHeight="1" thickBot="1" x14ac:dyDescent="0.3">
      <c r="A24" s="424"/>
      <c r="B24" s="425"/>
      <c r="C24" s="38" t="str">
        <f t="shared" si="0"/>
        <v/>
      </c>
      <c r="D24" s="39" t="str">
        <f t="shared" si="1"/>
        <v/>
      </c>
      <c r="E24" s="130">
        <v>22</v>
      </c>
      <c r="F24" s="182"/>
      <c r="G24" s="181"/>
      <c r="H24" s="169"/>
      <c r="I24" s="221"/>
      <c r="J24" s="112"/>
      <c r="K24" s="113"/>
      <c r="L24" s="113"/>
      <c r="M24" s="113"/>
      <c r="N24" s="113"/>
      <c r="O24" s="113"/>
      <c r="P24" s="113"/>
      <c r="Q24" s="113"/>
      <c r="R24" s="113"/>
      <c r="S24" s="113"/>
      <c r="T24" s="113"/>
      <c r="U24" s="113"/>
      <c r="V24" s="113"/>
      <c r="W24" s="113"/>
      <c r="X24" s="135"/>
      <c r="Y24" s="135"/>
      <c r="Z24" s="135"/>
      <c r="AA24" s="135"/>
      <c r="AB24" s="135"/>
      <c r="AC24" s="135"/>
      <c r="AD24" s="135"/>
      <c r="AE24" s="113"/>
      <c r="AF24" s="171"/>
      <c r="AG24" s="135"/>
      <c r="AH24" s="135"/>
      <c r="AI24" s="135"/>
      <c r="AJ24" s="135"/>
      <c r="AK24" s="135"/>
      <c r="AL24" s="135"/>
      <c r="AM24" s="135"/>
      <c r="AN24" s="135"/>
      <c r="AO24" s="113"/>
      <c r="AP24" s="113"/>
      <c r="AQ24" s="113"/>
      <c r="AR24" s="113"/>
      <c r="AS24" s="113"/>
      <c r="AT24" s="113"/>
      <c r="AU24" s="113"/>
      <c r="AV24" s="113"/>
      <c r="AW24" s="224"/>
      <c r="AX24" s="225"/>
      <c r="AY24" s="224"/>
      <c r="AZ24" s="113"/>
      <c r="BA24" s="113"/>
      <c r="BB24" s="113"/>
      <c r="BC24" s="171"/>
      <c r="BD24" s="113"/>
      <c r="BE24" s="113"/>
      <c r="BF24" s="113"/>
      <c r="BG24" s="113"/>
      <c r="BH24" s="184"/>
      <c r="BI24" s="167" t="str">
        <f t="shared" si="2"/>
        <v/>
      </c>
    </row>
    <row r="25" spans="1:61" s="3" customFormat="1" ht="11.25" customHeight="1" thickBot="1" x14ac:dyDescent="0.3">
      <c r="A25" s="424"/>
      <c r="B25" s="425"/>
      <c r="C25" s="38" t="str">
        <f t="shared" si="0"/>
        <v/>
      </c>
      <c r="D25" s="39" t="str">
        <f t="shared" si="1"/>
        <v/>
      </c>
      <c r="E25" s="130">
        <v>23</v>
      </c>
      <c r="F25" s="182"/>
      <c r="G25" s="181"/>
      <c r="H25" s="169"/>
      <c r="I25" s="221"/>
      <c r="J25" s="112"/>
      <c r="K25" s="113"/>
      <c r="L25" s="113"/>
      <c r="M25" s="113"/>
      <c r="N25" s="113"/>
      <c r="O25" s="113"/>
      <c r="P25" s="113"/>
      <c r="Q25" s="171"/>
      <c r="R25" s="171"/>
      <c r="S25" s="171"/>
      <c r="T25" s="171"/>
      <c r="U25" s="171"/>
      <c r="V25" s="171"/>
      <c r="W25" s="171"/>
      <c r="X25" s="113"/>
      <c r="Y25" s="113"/>
      <c r="Z25" s="113"/>
      <c r="AA25" s="113"/>
      <c r="AB25" s="113"/>
      <c r="AC25" s="113"/>
      <c r="AD25" s="113"/>
      <c r="AE25" s="113"/>
      <c r="AF25" s="171"/>
      <c r="AG25" s="113"/>
      <c r="AH25" s="113"/>
      <c r="AI25" s="113"/>
      <c r="AJ25" s="113"/>
      <c r="AK25" s="113"/>
      <c r="AL25" s="113"/>
      <c r="AM25" s="113"/>
      <c r="AN25" s="113"/>
      <c r="AO25" s="113"/>
      <c r="AP25" s="113"/>
      <c r="AQ25" s="113"/>
      <c r="AR25" s="113"/>
      <c r="AS25" s="113"/>
      <c r="AT25" s="113"/>
      <c r="AU25" s="113"/>
      <c r="AV25" s="113"/>
      <c r="AW25" s="224"/>
      <c r="AX25" s="225"/>
      <c r="AY25" s="224"/>
      <c r="AZ25" s="113"/>
      <c r="BA25" s="113"/>
      <c r="BB25" s="113"/>
      <c r="BC25" s="171"/>
      <c r="BD25" s="113"/>
      <c r="BE25" s="113"/>
      <c r="BF25" s="113"/>
      <c r="BG25" s="113"/>
      <c r="BH25" s="184"/>
      <c r="BI25" s="167" t="str">
        <f t="shared" si="2"/>
        <v/>
      </c>
    </row>
    <row r="26" spans="1:61" s="3" customFormat="1" ht="11.25" customHeight="1" thickBot="1" x14ac:dyDescent="0.3">
      <c r="A26" s="424"/>
      <c r="B26" s="425"/>
      <c r="C26" s="38" t="str">
        <f t="shared" si="0"/>
        <v/>
      </c>
      <c r="D26" s="39" t="str">
        <f t="shared" si="1"/>
        <v/>
      </c>
      <c r="E26" s="130">
        <v>24</v>
      </c>
      <c r="F26" s="182"/>
      <c r="G26" s="181"/>
      <c r="H26" s="169"/>
      <c r="I26" s="221"/>
      <c r="J26" s="112"/>
      <c r="K26" s="113"/>
      <c r="L26" s="113"/>
      <c r="M26" s="113"/>
      <c r="N26" s="113"/>
      <c r="O26" s="113"/>
      <c r="P26" s="113"/>
      <c r="Q26" s="113"/>
      <c r="R26" s="113"/>
      <c r="S26" s="113"/>
      <c r="T26" s="113"/>
      <c r="U26" s="113"/>
      <c r="V26" s="113"/>
      <c r="W26" s="113"/>
      <c r="X26" s="113"/>
      <c r="Y26" s="113"/>
      <c r="Z26" s="113"/>
      <c r="AA26" s="113"/>
      <c r="AB26" s="113"/>
      <c r="AC26" s="113"/>
      <c r="AD26" s="113"/>
      <c r="AE26" s="113"/>
      <c r="AF26" s="171"/>
      <c r="AG26" s="113"/>
      <c r="AH26" s="113"/>
      <c r="AI26" s="113"/>
      <c r="AJ26" s="113"/>
      <c r="AK26" s="113"/>
      <c r="AL26" s="113"/>
      <c r="AM26" s="113"/>
      <c r="AN26" s="113"/>
      <c r="AO26" s="113"/>
      <c r="AP26" s="113"/>
      <c r="AQ26" s="113"/>
      <c r="AR26" s="113"/>
      <c r="AS26" s="113"/>
      <c r="AT26" s="113"/>
      <c r="AU26" s="113"/>
      <c r="AV26" s="113"/>
      <c r="AW26" s="224"/>
      <c r="AX26" s="225"/>
      <c r="AY26" s="224"/>
      <c r="AZ26" s="113"/>
      <c r="BA26" s="113"/>
      <c r="BB26" s="113"/>
      <c r="BC26" s="171"/>
      <c r="BD26" s="113"/>
      <c r="BE26" s="113"/>
      <c r="BF26" s="113"/>
      <c r="BG26" s="113"/>
      <c r="BH26" s="184"/>
      <c r="BI26" s="167" t="str">
        <f t="shared" si="2"/>
        <v/>
      </c>
    </row>
    <row r="27" spans="1:61" s="3" customFormat="1" ht="11.25" customHeight="1" thickBot="1" x14ac:dyDescent="0.3">
      <c r="A27" s="424"/>
      <c r="B27" s="425"/>
      <c r="C27" s="38" t="str">
        <f t="shared" si="0"/>
        <v/>
      </c>
      <c r="D27" s="39" t="str">
        <f t="shared" si="1"/>
        <v/>
      </c>
      <c r="E27" s="130">
        <v>25</v>
      </c>
      <c r="F27" s="182"/>
      <c r="G27" s="181"/>
      <c r="H27" s="169"/>
      <c r="I27" s="221"/>
      <c r="J27" s="112"/>
      <c r="K27" s="113"/>
      <c r="L27" s="113"/>
      <c r="M27" s="113"/>
      <c r="N27" s="113"/>
      <c r="O27" s="113"/>
      <c r="P27" s="113"/>
      <c r="Q27" s="113"/>
      <c r="R27" s="113"/>
      <c r="S27" s="113"/>
      <c r="T27" s="113"/>
      <c r="U27" s="113"/>
      <c r="V27" s="113"/>
      <c r="W27" s="113"/>
      <c r="X27" s="113"/>
      <c r="Y27" s="113"/>
      <c r="Z27" s="113"/>
      <c r="AA27" s="113"/>
      <c r="AB27" s="113"/>
      <c r="AC27" s="113"/>
      <c r="AD27" s="113"/>
      <c r="AE27" s="113"/>
      <c r="AF27" s="171"/>
      <c r="AG27" s="113"/>
      <c r="AH27" s="113"/>
      <c r="AI27" s="113"/>
      <c r="AJ27" s="113"/>
      <c r="AK27" s="113"/>
      <c r="AL27" s="113"/>
      <c r="AM27" s="113"/>
      <c r="AN27" s="113"/>
      <c r="AO27" s="113"/>
      <c r="AP27" s="113"/>
      <c r="AQ27" s="113"/>
      <c r="AR27" s="113"/>
      <c r="AS27" s="113"/>
      <c r="AT27" s="113"/>
      <c r="AU27" s="113"/>
      <c r="AV27" s="113"/>
      <c r="AW27" s="224"/>
      <c r="AX27" s="225"/>
      <c r="AY27" s="224"/>
      <c r="AZ27" s="113"/>
      <c r="BA27" s="113"/>
      <c r="BB27" s="113"/>
      <c r="BC27" s="171"/>
      <c r="BD27" s="113"/>
      <c r="BE27" s="113"/>
      <c r="BF27" s="113"/>
      <c r="BG27" s="113"/>
      <c r="BH27" s="184"/>
      <c r="BI27" s="167" t="str">
        <f t="shared" si="2"/>
        <v/>
      </c>
    </row>
    <row r="28" spans="1:61" s="3" customFormat="1" ht="11.25" customHeight="1" thickBot="1" x14ac:dyDescent="0.3">
      <c r="A28" s="424"/>
      <c r="B28" s="425"/>
      <c r="C28" s="38" t="str">
        <f t="shared" si="0"/>
        <v/>
      </c>
      <c r="D28" s="39" t="str">
        <f t="shared" si="1"/>
        <v/>
      </c>
      <c r="E28" s="130">
        <v>26</v>
      </c>
      <c r="F28" s="182"/>
      <c r="G28" s="181"/>
      <c r="H28" s="169"/>
      <c r="I28" s="221"/>
      <c r="J28" s="112"/>
      <c r="K28" s="113"/>
      <c r="L28" s="113"/>
      <c r="M28" s="113"/>
      <c r="N28" s="113"/>
      <c r="O28" s="113"/>
      <c r="P28" s="113"/>
      <c r="Q28" s="113"/>
      <c r="R28" s="113"/>
      <c r="S28" s="113"/>
      <c r="T28" s="113"/>
      <c r="U28" s="113"/>
      <c r="V28" s="113"/>
      <c r="W28" s="113"/>
      <c r="X28" s="113"/>
      <c r="Y28" s="113"/>
      <c r="Z28" s="113"/>
      <c r="AA28" s="113"/>
      <c r="AB28" s="113"/>
      <c r="AC28" s="113"/>
      <c r="AD28" s="113"/>
      <c r="AE28" s="113"/>
      <c r="AF28" s="171"/>
      <c r="AG28" s="113"/>
      <c r="AH28" s="113"/>
      <c r="AI28" s="113"/>
      <c r="AJ28" s="113"/>
      <c r="AK28" s="113"/>
      <c r="AL28" s="113"/>
      <c r="AM28" s="113"/>
      <c r="AN28" s="113"/>
      <c r="AO28" s="113"/>
      <c r="AP28" s="113"/>
      <c r="AQ28" s="113"/>
      <c r="AR28" s="113"/>
      <c r="AS28" s="113"/>
      <c r="AT28" s="113"/>
      <c r="AU28" s="113"/>
      <c r="AV28" s="113"/>
      <c r="AW28" s="224"/>
      <c r="AX28" s="225"/>
      <c r="AY28" s="224"/>
      <c r="AZ28" s="113"/>
      <c r="BA28" s="113"/>
      <c r="BB28" s="113"/>
      <c r="BC28" s="171"/>
      <c r="BD28" s="113"/>
      <c r="BE28" s="113"/>
      <c r="BF28" s="113"/>
      <c r="BG28" s="113"/>
      <c r="BH28" s="184"/>
      <c r="BI28" s="167" t="str">
        <f t="shared" si="2"/>
        <v/>
      </c>
    </row>
    <row r="29" spans="1:61" s="3" customFormat="1" ht="11.25" customHeight="1" thickBot="1" x14ac:dyDescent="0.3">
      <c r="A29" s="424"/>
      <c r="B29" s="425"/>
      <c r="C29" s="38" t="str">
        <f t="shared" si="0"/>
        <v/>
      </c>
      <c r="D29" s="39" t="str">
        <f t="shared" si="1"/>
        <v/>
      </c>
      <c r="E29" s="130">
        <v>27</v>
      </c>
      <c r="F29" s="182"/>
      <c r="G29" s="181"/>
      <c r="H29" s="169"/>
      <c r="I29" s="221"/>
      <c r="J29" s="112"/>
      <c r="K29" s="113"/>
      <c r="L29" s="113"/>
      <c r="M29" s="113"/>
      <c r="N29" s="113"/>
      <c r="O29" s="113"/>
      <c r="P29" s="113"/>
      <c r="Q29" s="113"/>
      <c r="R29" s="113"/>
      <c r="S29" s="113"/>
      <c r="T29" s="113"/>
      <c r="U29" s="113"/>
      <c r="V29" s="113"/>
      <c r="W29" s="113"/>
      <c r="X29" s="113"/>
      <c r="Y29" s="113"/>
      <c r="Z29" s="113"/>
      <c r="AA29" s="113"/>
      <c r="AB29" s="113"/>
      <c r="AC29" s="113"/>
      <c r="AD29" s="113"/>
      <c r="AE29" s="113"/>
      <c r="AF29" s="171"/>
      <c r="AG29" s="113"/>
      <c r="AH29" s="113"/>
      <c r="AI29" s="113"/>
      <c r="AJ29" s="113"/>
      <c r="AK29" s="113"/>
      <c r="AL29" s="113"/>
      <c r="AM29" s="113"/>
      <c r="AN29" s="113"/>
      <c r="AO29" s="113"/>
      <c r="AP29" s="113"/>
      <c r="AQ29" s="113"/>
      <c r="AR29" s="113"/>
      <c r="AS29" s="113"/>
      <c r="AT29" s="113"/>
      <c r="AU29" s="113"/>
      <c r="AV29" s="113"/>
      <c r="AW29" s="224"/>
      <c r="AX29" s="225"/>
      <c r="AY29" s="224"/>
      <c r="AZ29" s="113"/>
      <c r="BA29" s="113"/>
      <c r="BB29" s="113"/>
      <c r="BC29" s="113"/>
      <c r="BD29" s="113"/>
      <c r="BE29" s="113"/>
      <c r="BF29" s="113"/>
      <c r="BG29" s="113"/>
      <c r="BH29" s="184"/>
      <c r="BI29" s="167" t="str">
        <f t="shared" si="2"/>
        <v/>
      </c>
    </row>
    <row r="30" spans="1:61" s="3" customFormat="1" ht="11.25" customHeight="1" thickBot="1" x14ac:dyDescent="0.3">
      <c r="A30" s="424"/>
      <c r="B30" s="425"/>
      <c r="C30" s="38" t="str">
        <f t="shared" si="0"/>
        <v/>
      </c>
      <c r="D30" s="39" t="str">
        <f t="shared" si="1"/>
        <v/>
      </c>
      <c r="E30" s="130">
        <v>28</v>
      </c>
      <c r="F30" s="182"/>
      <c r="G30" s="181"/>
      <c r="H30" s="169"/>
      <c r="I30" s="221"/>
      <c r="J30" s="112"/>
      <c r="K30" s="113"/>
      <c r="L30" s="113"/>
      <c r="M30" s="113"/>
      <c r="N30" s="113"/>
      <c r="O30" s="113"/>
      <c r="P30" s="113"/>
      <c r="Q30" s="113"/>
      <c r="R30" s="113"/>
      <c r="S30" s="113"/>
      <c r="T30" s="113"/>
      <c r="U30" s="113"/>
      <c r="V30" s="113"/>
      <c r="W30" s="113"/>
      <c r="X30" s="113"/>
      <c r="Y30" s="113"/>
      <c r="Z30" s="113"/>
      <c r="AA30" s="113"/>
      <c r="AB30" s="113"/>
      <c r="AC30" s="113"/>
      <c r="AD30" s="113"/>
      <c r="AE30" s="113"/>
      <c r="AF30" s="171"/>
      <c r="AG30" s="113"/>
      <c r="AH30" s="113"/>
      <c r="AI30" s="113"/>
      <c r="AJ30" s="113"/>
      <c r="AK30" s="113"/>
      <c r="AL30" s="113"/>
      <c r="AM30" s="113"/>
      <c r="AN30" s="113"/>
      <c r="AO30" s="113"/>
      <c r="AP30" s="113"/>
      <c r="AQ30" s="113"/>
      <c r="AR30" s="113"/>
      <c r="AS30" s="113"/>
      <c r="AT30" s="113"/>
      <c r="AU30" s="113"/>
      <c r="AV30" s="113"/>
      <c r="AW30" s="224"/>
      <c r="AX30" s="225"/>
      <c r="AY30" s="224"/>
      <c r="AZ30" s="113"/>
      <c r="BA30" s="113"/>
      <c r="BB30" s="113"/>
      <c r="BC30" s="171"/>
      <c r="BD30" s="113"/>
      <c r="BE30" s="113"/>
      <c r="BF30" s="113"/>
      <c r="BG30" s="113"/>
      <c r="BH30" s="184"/>
      <c r="BI30" s="167" t="str">
        <f t="shared" si="2"/>
        <v/>
      </c>
    </row>
    <row r="31" spans="1:61" s="3" customFormat="1" ht="11.25" customHeight="1" thickBot="1" x14ac:dyDescent="0.3">
      <c r="A31" s="424"/>
      <c r="B31" s="425"/>
      <c r="C31" s="38" t="str">
        <f t="shared" si="0"/>
        <v/>
      </c>
      <c r="D31" s="39" t="str">
        <f t="shared" si="1"/>
        <v/>
      </c>
      <c r="E31" s="130">
        <v>29</v>
      </c>
      <c r="F31" s="182"/>
      <c r="G31" s="181"/>
      <c r="H31" s="169"/>
      <c r="I31" s="221"/>
      <c r="J31" s="112"/>
      <c r="K31" s="113"/>
      <c r="L31" s="113"/>
      <c r="M31" s="113"/>
      <c r="N31" s="113"/>
      <c r="O31" s="113"/>
      <c r="P31" s="113"/>
      <c r="Q31" s="113"/>
      <c r="R31" s="113"/>
      <c r="S31" s="113"/>
      <c r="T31" s="113"/>
      <c r="U31" s="113"/>
      <c r="V31" s="113"/>
      <c r="W31" s="113"/>
      <c r="X31" s="113"/>
      <c r="Y31" s="113"/>
      <c r="Z31" s="113"/>
      <c r="AA31" s="113"/>
      <c r="AB31" s="113"/>
      <c r="AC31" s="113"/>
      <c r="AD31" s="113"/>
      <c r="AE31" s="113"/>
      <c r="AF31" s="171"/>
      <c r="AG31" s="113"/>
      <c r="AH31" s="113"/>
      <c r="AI31" s="113"/>
      <c r="AJ31" s="113"/>
      <c r="AK31" s="113"/>
      <c r="AL31" s="113"/>
      <c r="AM31" s="113"/>
      <c r="AN31" s="113"/>
      <c r="AO31" s="113"/>
      <c r="AP31" s="113"/>
      <c r="AQ31" s="113"/>
      <c r="AR31" s="113"/>
      <c r="AS31" s="113"/>
      <c r="AT31" s="113"/>
      <c r="AU31" s="113"/>
      <c r="AV31" s="113"/>
      <c r="AW31" s="224"/>
      <c r="AX31" s="225"/>
      <c r="AY31" s="224"/>
      <c r="AZ31" s="113"/>
      <c r="BA31" s="113"/>
      <c r="BB31" s="113"/>
      <c r="BC31" s="171"/>
      <c r="BD31" s="113"/>
      <c r="BE31" s="113"/>
      <c r="BF31" s="113"/>
      <c r="BG31" s="113"/>
      <c r="BH31" s="184"/>
      <c r="BI31" s="167" t="str">
        <f t="shared" si="2"/>
        <v/>
      </c>
    </row>
    <row r="32" spans="1:61" s="3" customFormat="1" ht="11.25" customHeight="1" thickBot="1" x14ac:dyDescent="0.3">
      <c r="A32" s="424"/>
      <c r="B32" s="425"/>
      <c r="C32" s="38" t="str">
        <f t="shared" si="0"/>
        <v/>
      </c>
      <c r="D32" s="39" t="str">
        <f t="shared" si="1"/>
        <v/>
      </c>
      <c r="E32" s="130">
        <v>30</v>
      </c>
      <c r="F32" s="182"/>
      <c r="G32" s="181"/>
      <c r="H32" s="169"/>
      <c r="I32" s="221"/>
      <c r="J32" s="112"/>
      <c r="K32" s="113"/>
      <c r="L32" s="113"/>
      <c r="M32" s="113"/>
      <c r="N32" s="113"/>
      <c r="O32" s="113"/>
      <c r="P32" s="113"/>
      <c r="Q32" s="113"/>
      <c r="R32" s="113"/>
      <c r="S32" s="113"/>
      <c r="T32" s="113"/>
      <c r="U32" s="113"/>
      <c r="V32" s="113"/>
      <c r="W32" s="113"/>
      <c r="X32" s="113"/>
      <c r="Y32" s="113"/>
      <c r="Z32" s="113"/>
      <c r="AA32" s="113"/>
      <c r="AB32" s="113"/>
      <c r="AC32" s="113"/>
      <c r="AD32" s="113"/>
      <c r="AE32" s="113"/>
      <c r="AF32" s="171"/>
      <c r="AG32" s="113"/>
      <c r="AH32" s="113"/>
      <c r="AI32" s="113"/>
      <c r="AJ32" s="113"/>
      <c r="AK32" s="113"/>
      <c r="AL32" s="113"/>
      <c r="AM32" s="113"/>
      <c r="AN32" s="113"/>
      <c r="AO32" s="113"/>
      <c r="AP32" s="113"/>
      <c r="AQ32" s="113"/>
      <c r="AR32" s="113"/>
      <c r="AS32" s="113"/>
      <c r="AT32" s="113"/>
      <c r="AU32" s="113"/>
      <c r="AV32" s="113"/>
      <c r="AW32" s="224"/>
      <c r="AX32" s="225"/>
      <c r="AY32" s="224"/>
      <c r="AZ32" s="113"/>
      <c r="BA32" s="113"/>
      <c r="BB32" s="113"/>
      <c r="BC32" s="171"/>
      <c r="BD32" s="113"/>
      <c r="BE32" s="113"/>
      <c r="BF32" s="113"/>
      <c r="BG32" s="113"/>
      <c r="BH32" s="184"/>
      <c r="BI32" s="167" t="str">
        <f t="shared" si="2"/>
        <v/>
      </c>
    </row>
    <row r="33" spans="1:61" s="3" customFormat="1" ht="11.25" customHeight="1" thickBot="1" x14ac:dyDescent="0.3">
      <c r="A33" s="424"/>
      <c r="B33" s="425"/>
      <c r="C33" s="38" t="str">
        <f t="shared" si="0"/>
        <v/>
      </c>
      <c r="D33" s="39" t="str">
        <f t="shared" si="1"/>
        <v/>
      </c>
      <c r="E33" s="130">
        <v>31</v>
      </c>
      <c r="F33" s="182"/>
      <c r="G33" s="181"/>
      <c r="H33" s="169"/>
      <c r="I33" s="221"/>
      <c r="J33" s="112"/>
      <c r="K33" s="113"/>
      <c r="L33" s="113"/>
      <c r="M33" s="113"/>
      <c r="N33" s="113"/>
      <c r="O33" s="113"/>
      <c r="P33" s="113"/>
      <c r="Q33" s="113"/>
      <c r="R33" s="113"/>
      <c r="S33" s="113"/>
      <c r="T33" s="113"/>
      <c r="U33" s="113"/>
      <c r="V33" s="113"/>
      <c r="W33" s="113"/>
      <c r="X33" s="113"/>
      <c r="Y33" s="113"/>
      <c r="Z33" s="113"/>
      <c r="AA33" s="113"/>
      <c r="AB33" s="113"/>
      <c r="AC33" s="113"/>
      <c r="AD33" s="113"/>
      <c r="AE33" s="113"/>
      <c r="AF33" s="171"/>
      <c r="AG33" s="113"/>
      <c r="AH33" s="113"/>
      <c r="AI33" s="113"/>
      <c r="AJ33" s="113"/>
      <c r="AK33" s="113"/>
      <c r="AL33" s="113"/>
      <c r="AM33" s="113"/>
      <c r="AN33" s="113"/>
      <c r="AO33" s="113"/>
      <c r="AP33" s="113"/>
      <c r="AQ33" s="113"/>
      <c r="AR33" s="113"/>
      <c r="AS33" s="113"/>
      <c r="AT33" s="113"/>
      <c r="AU33" s="113"/>
      <c r="AV33" s="113"/>
      <c r="AW33" s="224"/>
      <c r="AX33" s="225"/>
      <c r="AY33" s="224"/>
      <c r="AZ33" s="113"/>
      <c r="BA33" s="113"/>
      <c r="BB33" s="113"/>
      <c r="BC33" s="171"/>
      <c r="BD33" s="113"/>
      <c r="BE33" s="113"/>
      <c r="BF33" s="113"/>
      <c r="BG33" s="113"/>
      <c r="BH33" s="184"/>
      <c r="BI33" s="167" t="str">
        <f t="shared" si="2"/>
        <v/>
      </c>
    </row>
    <row r="34" spans="1:61" s="3" customFormat="1" ht="11.25" customHeight="1" thickBot="1" x14ac:dyDescent="0.3">
      <c r="A34" s="424"/>
      <c r="B34" s="425"/>
      <c r="C34" s="38" t="str">
        <f t="shared" si="0"/>
        <v/>
      </c>
      <c r="D34" s="39" t="str">
        <f t="shared" si="1"/>
        <v/>
      </c>
      <c r="E34" s="130">
        <v>32</v>
      </c>
      <c r="F34" s="182"/>
      <c r="G34" s="181"/>
      <c r="H34" s="169"/>
      <c r="I34" s="221"/>
      <c r="J34" s="112"/>
      <c r="K34" s="113"/>
      <c r="L34" s="113"/>
      <c r="M34" s="113"/>
      <c r="N34" s="113"/>
      <c r="O34" s="113"/>
      <c r="P34" s="113"/>
      <c r="Q34" s="113"/>
      <c r="R34" s="113"/>
      <c r="S34" s="113"/>
      <c r="T34" s="113"/>
      <c r="U34" s="113"/>
      <c r="V34" s="113"/>
      <c r="W34" s="113"/>
      <c r="X34" s="113"/>
      <c r="Y34" s="113"/>
      <c r="Z34" s="113"/>
      <c r="AA34" s="113"/>
      <c r="AB34" s="113"/>
      <c r="AC34" s="113"/>
      <c r="AD34" s="113"/>
      <c r="AE34" s="113"/>
      <c r="AF34" s="171"/>
      <c r="AG34" s="113"/>
      <c r="AH34" s="113"/>
      <c r="AI34" s="113"/>
      <c r="AJ34" s="113"/>
      <c r="AK34" s="113"/>
      <c r="AL34" s="113"/>
      <c r="AM34" s="113"/>
      <c r="AN34" s="113"/>
      <c r="AO34" s="113"/>
      <c r="AP34" s="113"/>
      <c r="AQ34" s="113"/>
      <c r="AR34" s="113"/>
      <c r="AS34" s="113"/>
      <c r="AT34" s="113"/>
      <c r="AU34" s="113"/>
      <c r="AV34" s="113"/>
      <c r="AW34" s="224"/>
      <c r="AX34" s="225"/>
      <c r="AY34" s="224"/>
      <c r="AZ34" s="113"/>
      <c r="BA34" s="113"/>
      <c r="BB34" s="113"/>
      <c r="BC34" s="171"/>
      <c r="BD34" s="113"/>
      <c r="BE34" s="113"/>
      <c r="BF34" s="113"/>
      <c r="BG34" s="113"/>
      <c r="BH34" s="184"/>
      <c r="BI34" s="167" t="str">
        <f t="shared" si="2"/>
        <v/>
      </c>
    </row>
    <row r="35" spans="1:61" s="3" customFormat="1" ht="11.25" customHeight="1" thickBot="1" x14ac:dyDescent="0.3">
      <c r="A35" s="424"/>
      <c r="B35" s="425"/>
      <c r="C35" s="38" t="str">
        <f t="shared" si="0"/>
        <v/>
      </c>
      <c r="D35" s="39" t="str">
        <f t="shared" si="1"/>
        <v/>
      </c>
      <c r="E35" s="130">
        <v>33</v>
      </c>
      <c r="F35" s="182"/>
      <c r="G35" s="181"/>
      <c r="H35" s="169"/>
      <c r="I35" s="221"/>
      <c r="J35" s="112"/>
      <c r="K35" s="113"/>
      <c r="L35" s="113"/>
      <c r="M35" s="113"/>
      <c r="N35" s="113"/>
      <c r="O35" s="113"/>
      <c r="P35" s="113"/>
      <c r="Q35" s="113"/>
      <c r="R35" s="113"/>
      <c r="S35" s="113"/>
      <c r="T35" s="113"/>
      <c r="U35" s="113"/>
      <c r="V35" s="113"/>
      <c r="W35" s="113"/>
      <c r="X35" s="113"/>
      <c r="Y35" s="113"/>
      <c r="Z35" s="113"/>
      <c r="AA35" s="113"/>
      <c r="AB35" s="113"/>
      <c r="AC35" s="113"/>
      <c r="AD35" s="113"/>
      <c r="AE35" s="113"/>
      <c r="AF35" s="171"/>
      <c r="AG35" s="113"/>
      <c r="AH35" s="113"/>
      <c r="AI35" s="113"/>
      <c r="AJ35" s="113"/>
      <c r="AK35" s="113"/>
      <c r="AL35" s="113"/>
      <c r="AM35" s="113"/>
      <c r="AN35" s="113"/>
      <c r="AO35" s="113"/>
      <c r="AP35" s="113"/>
      <c r="AQ35" s="113"/>
      <c r="AR35" s="113"/>
      <c r="AS35" s="113"/>
      <c r="AT35" s="113"/>
      <c r="AU35" s="113"/>
      <c r="AV35" s="113"/>
      <c r="AW35" s="224"/>
      <c r="AX35" s="225"/>
      <c r="AY35" s="224"/>
      <c r="AZ35" s="113"/>
      <c r="BA35" s="113"/>
      <c r="BB35" s="113"/>
      <c r="BC35" s="171"/>
      <c r="BD35" s="113"/>
      <c r="BE35" s="113"/>
      <c r="BF35" s="113"/>
      <c r="BG35" s="113"/>
      <c r="BH35" s="184"/>
      <c r="BI35" s="167" t="str">
        <f t="shared" si="2"/>
        <v/>
      </c>
    </row>
    <row r="36" spans="1:61" s="3" customFormat="1" ht="11.25" customHeight="1" thickBot="1" x14ac:dyDescent="0.3">
      <c r="A36" s="426"/>
      <c r="B36" s="427"/>
      <c r="C36" s="38" t="str">
        <f t="shared" si="0"/>
        <v/>
      </c>
      <c r="D36" s="39" t="str">
        <f t="shared" si="1"/>
        <v/>
      </c>
      <c r="E36" s="131">
        <v>34</v>
      </c>
      <c r="F36" s="182"/>
      <c r="G36" s="162"/>
      <c r="H36" s="164"/>
      <c r="I36" s="240"/>
      <c r="J36" s="165"/>
      <c r="K36" s="166"/>
      <c r="L36" s="166"/>
      <c r="M36" s="166"/>
      <c r="N36" s="166"/>
      <c r="O36" s="166"/>
      <c r="P36" s="166"/>
      <c r="Q36" s="166"/>
      <c r="R36" s="166"/>
      <c r="S36" s="166"/>
      <c r="T36" s="166"/>
      <c r="U36" s="166"/>
      <c r="V36" s="166"/>
      <c r="W36" s="166"/>
      <c r="X36" s="166"/>
      <c r="Y36" s="166"/>
      <c r="Z36" s="166"/>
      <c r="AA36" s="166"/>
      <c r="AB36" s="166"/>
      <c r="AC36" s="166"/>
      <c r="AD36" s="226"/>
      <c r="AE36" s="166"/>
      <c r="AF36" s="176"/>
      <c r="AG36" s="166"/>
      <c r="AH36" s="166"/>
      <c r="AI36" s="166"/>
      <c r="AJ36" s="166"/>
      <c r="AK36" s="166"/>
      <c r="AL36" s="166"/>
      <c r="AM36" s="166"/>
      <c r="AN36" s="166"/>
      <c r="AO36" s="166"/>
      <c r="AP36" s="166"/>
      <c r="AQ36" s="166"/>
      <c r="AR36" s="166"/>
      <c r="AS36" s="166"/>
      <c r="AT36" s="166"/>
      <c r="AU36" s="166"/>
      <c r="AV36" s="166"/>
      <c r="AW36" s="226"/>
      <c r="AX36" s="348"/>
      <c r="AY36" s="226"/>
      <c r="AZ36" s="166"/>
      <c r="BA36" s="166"/>
      <c r="BB36" s="166"/>
      <c r="BC36" s="176"/>
      <c r="BD36" s="166"/>
      <c r="BE36" s="166"/>
      <c r="BF36" s="166"/>
      <c r="BG36" s="166"/>
      <c r="BH36" s="185"/>
      <c r="BI36" s="167" t="str">
        <f t="shared" si="2"/>
        <v/>
      </c>
    </row>
    <row r="37" spans="1:61" s="3" customFormat="1" ht="5.25" customHeight="1" thickBot="1" x14ac:dyDescent="0.3">
      <c r="A37" s="45"/>
      <c r="B37" s="46"/>
      <c r="C37" s="46"/>
      <c r="D37" s="46"/>
      <c r="E37" s="46"/>
      <c r="F37" s="46"/>
      <c r="G37" s="163"/>
      <c r="H37" s="125"/>
      <c r="I37" s="125"/>
      <c r="J37" s="97"/>
      <c r="K37" s="46"/>
      <c r="L37" s="46"/>
      <c r="M37" s="46"/>
      <c r="N37" s="46"/>
      <c r="O37" s="46"/>
      <c r="P37" s="46"/>
      <c r="Q37" s="47"/>
      <c r="R37" s="46"/>
      <c r="S37" s="46"/>
      <c r="T37" s="46"/>
      <c r="U37" s="46"/>
      <c r="V37" s="47"/>
      <c r="W37" s="46"/>
      <c r="X37" s="46"/>
      <c r="Y37" s="55"/>
      <c r="Z37" s="46"/>
      <c r="AA37" s="46"/>
      <c r="AB37" s="132"/>
      <c r="AC37" s="46"/>
      <c r="AD37" s="46"/>
      <c r="AE37" s="46"/>
      <c r="AF37" s="132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125"/>
      <c r="BI37" s="167" t="str">
        <f>IF(OR(I37="a",I37="A"),"a",IF(COUNTA(J37:BH37)=0,"",IF(OR(I37="a",I37="A"),"a",IF(COUNTA(J37:BH37)&lt;89,"!",IF(OR(COUNTIF(J37:BH37,"a")&gt;0,COUNTIF(J37:BH37,"A")&gt;0),"a","OK")))))</f>
        <v/>
      </c>
    </row>
    <row r="38" spans="1:61" s="3" customFormat="1" ht="12.75" customHeight="1" x14ac:dyDescent="0.25">
      <c r="A38" s="49"/>
      <c r="B38" s="50"/>
      <c r="C38" s="50"/>
      <c r="D38" s="50"/>
      <c r="E38" s="413" t="s">
        <v>4</v>
      </c>
      <c r="F38" s="414"/>
      <c r="G38" s="126"/>
      <c r="H38" s="96"/>
      <c r="I38" s="117"/>
      <c r="J38" s="98">
        <f t="shared" ref="J38:AO38" si="3">COUNTA(J3:J36)-COUNTIF(J3:J36,"a")</f>
        <v>0</v>
      </c>
      <c r="K38" s="7">
        <f t="shared" si="3"/>
        <v>0</v>
      </c>
      <c r="L38" s="7">
        <f t="shared" si="3"/>
        <v>0</v>
      </c>
      <c r="M38" s="7">
        <f t="shared" si="3"/>
        <v>0</v>
      </c>
      <c r="N38" s="7">
        <f t="shared" si="3"/>
        <v>0</v>
      </c>
      <c r="O38" s="7">
        <f t="shared" si="3"/>
        <v>0</v>
      </c>
      <c r="P38" s="7">
        <f t="shared" si="3"/>
        <v>0</v>
      </c>
      <c r="Q38" s="7">
        <f t="shared" si="3"/>
        <v>0</v>
      </c>
      <c r="R38" s="7">
        <f t="shared" si="3"/>
        <v>0</v>
      </c>
      <c r="S38" s="7">
        <f t="shared" si="3"/>
        <v>0</v>
      </c>
      <c r="T38" s="7">
        <f t="shared" si="3"/>
        <v>0</v>
      </c>
      <c r="U38" s="7">
        <f t="shared" si="3"/>
        <v>0</v>
      </c>
      <c r="V38" s="7">
        <f t="shared" si="3"/>
        <v>0</v>
      </c>
      <c r="W38" s="7">
        <f t="shared" si="3"/>
        <v>0</v>
      </c>
      <c r="X38" s="7">
        <f t="shared" si="3"/>
        <v>0</v>
      </c>
      <c r="Y38" s="7">
        <f t="shared" si="3"/>
        <v>0</v>
      </c>
      <c r="Z38" s="7">
        <f t="shared" si="3"/>
        <v>0</v>
      </c>
      <c r="AA38" s="7">
        <f t="shared" si="3"/>
        <v>0</v>
      </c>
      <c r="AB38" s="7">
        <f t="shared" si="3"/>
        <v>0</v>
      </c>
      <c r="AC38" s="7">
        <f t="shared" si="3"/>
        <v>0</v>
      </c>
      <c r="AD38" s="7">
        <f t="shared" si="3"/>
        <v>0</v>
      </c>
      <c r="AE38" s="7">
        <f t="shared" si="3"/>
        <v>0</v>
      </c>
      <c r="AF38" s="7">
        <f t="shared" si="3"/>
        <v>0</v>
      </c>
      <c r="AG38" s="7">
        <f t="shared" si="3"/>
        <v>0</v>
      </c>
      <c r="AH38" s="7">
        <f t="shared" si="3"/>
        <v>0</v>
      </c>
      <c r="AI38" s="7">
        <f t="shared" si="3"/>
        <v>0</v>
      </c>
      <c r="AJ38" s="7">
        <f t="shared" si="3"/>
        <v>0</v>
      </c>
      <c r="AK38" s="7">
        <f t="shared" si="3"/>
        <v>0</v>
      </c>
      <c r="AL38" s="7">
        <f t="shared" si="3"/>
        <v>0</v>
      </c>
      <c r="AM38" s="7">
        <f t="shared" si="3"/>
        <v>0</v>
      </c>
      <c r="AN38" s="7">
        <f t="shared" si="3"/>
        <v>0</v>
      </c>
      <c r="AO38" s="7">
        <f t="shared" si="3"/>
        <v>0</v>
      </c>
      <c r="AP38" s="7">
        <f t="shared" ref="AP38:BH38" si="4">COUNTA(AP3:AP36)-COUNTIF(AP3:AP36,"a")</f>
        <v>0</v>
      </c>
      <c r="AQ38" s="7">
        <f t="shared" si="4"/>
        <v>0</v>
      </c>
      <c r="AR38" s="7">
        <f t="shared" si="4"/>
        <v>0</v>
      </c>
      <c r="AS38" s="7">
        <f t="shared" si="4"/>
        <v>0</v>
      </c>
      <c r="AT38" s="7">
        <f t="shared" si="4"/>
        <v>0</v>
      </c>
      <c r="AU38" s="7">
        <f t="shared" si="4"/>
        <v>0</v>
      </c>
      <c r="AV38" s="7">
        <f t="shared" si="4"/>
        <v>0</v>
      </c>
      <c r="AW38" s="7">
        <f t="shared" si="4"/>
        <v>0</v>
      </c>
      <c r="AX38" s="7">
        <f t="shared" si="4"/>
        <v>0</v>
      </c>
      <c r="AY38" s="7">
        <f t="shared" si="4"/>
        <v>0</v>
      </c>
      <c r="AZ38" s="7">
        <f t="shared" si="4"/>
        <v>0</v>
      </c>
      <c r="BA38" s="7">
        <f t="shared" si="4"/>
        <v>0</v>
      </c>
      <c r="BB38" s="7">
        <f t="shared" si="4"/>
        <v>0</v>
      </c>
      <c r="BC38" s="7">
        <f t="shared" si="4"/>
        <v>0</v>
      </c>
      <c r="BD38" s="7">
        <f t="shared" si="4"/>
        <v>0</v>
      </c>
      <c r="BE38" s="7">
        <f t="shared" si="4"/>
        <v>0</v>
      </c>
      <c r="BF38" s="7">
        <f t="shared" si="4"/>
        <v>0</v>
      </c>
      <c r="BG38" s="7">
        <f t="shared" si="4"/>
        <v>0</v>
      </c>
      <c r="BH38" s="188">
        <f t="shared" si="4"/>
        <v>0</v>
      </c>
      <c r="BI38" s="80"/>
    </row>
    <row r="39" spans="1:61" s="3" customFormat="1" ht="12.75" customHeight="1" x14ac:dyDescent="0.25">
      <c r="A39" s="49"/>
      <c r="B39" s="49"/>
      <c r="C39" s="49"/>
      <c r="D39" s="49"/>
      <c r="E39" s="411" t="s">
        <v>5</v>
      </c>
      <c r="F39" s="412"/>
      <c r="G39" s="96"/>
      <c r="H39" s="96"/>
      <c r="I39" s="96"/>
      <c r="J39" s="121">
        <f t="shared" ref="J39:AO39" si="5">COUNTIF(J3:J36,1)</f>
        <v>0</v>
      </c>
      <c r="K39" s="122">
        <f t="shared" si="5"/>
        <v>0</v>
      </c>
      <c r="L39" s="122">
        <f t="shared" si="5"/>
        <v>0</v>
      </c>
      <c r="M39" s="122">
        <f t="shared" si="5"/>
        <v>0</v>
      </c>
      <c r="N39" s="122">
        <f t="shared" si="5"/>
        <v>0</v>
      </c>
      <c r="O39" s="122">
        <f t="shared" si="5"/>
        <v>0</v>
      </c>
      <c r="P39" s="122">
        <f t="shared" si="5"/>
        <v>0</v>
      </c>
      <c r="Q39" s="122">
        <f t="shared" si="5"/>
        <v>0</v>
      </c>
      <c r="R39" s="122">
        <f t="shared" si="5"/>
        <v>0</v>
      </c>
      <c r="S39" s="122">
        <f t="shared" si="5"/>
        <v>0</v>
      </c>
      <c r="T39" s="122">
        <f t="shared" si="5"/>
        <v>0</v>
      </c>
      <c r="U39" s="122">
        <f t="shared" si="5"/>
        <v>0</v>
      </c>
      <c r="V39" s="122">
        <f t="shared" si="5"/>
        <v>0</v>
      </c>
      <c r="W39" s="122">
        <f t="shared" si="5"/>
        <v>0</v>
      </c>
      <c r="X39" s="122">
        <f t="shared" si="5"/>
        <v>0</v>
      </c>
      <c r="Y39" s="122">
        <f t="shared" si="5"/>
        <v>0</v>
      </c>
      <c r="Z39" s="122">
        <f t="shared" si="5"/>
        <v>0</v>
      </c>
      <c r="AA39" s="122">
        <f t="shared" si="5"/>
        <v>0</v>
      </c>
      <c r="AB39" s="122">
        <f t="shared" si="5"/>
        <v>0</v>
      </c>
      <c r="AC39" s="122">
        <f t="shared" si="5"/>
        <v>0</v>
      </c>
      <c r="AD39" s="122">
        <f t="shared" si="5"/>
        <v>0</v>
      </c>
      <c r="AE39" s="122">
        <f t="shared" si="5"/>
        <v>0</v>
      </c>
      <c r="AF39" s="122">
        <f t="shared" si="5"/>
        <v>0</v>
      </c>
      <c r="AG39" s="122">
        <f t="shared" si="5"/>
        <v>0</v>
      </c>
      <c r="AH39" s="122">
        <f t="shared" si="5"/>
        <v>0</v>
      </c>
      <c r="AI39" s="122">
        <f t="shared" si="5"/>
        <v>0</v>
      </c>
      <c r="AJ39" s="122">
        <f t="shared" si="5"/>
        <v>0</v>
      </c>
      <c r="AK39" s="122">
        <f t="shared" si="5"/>
        <v>0</v>
      </c>
      <c r="AL39" s="122">
        <f t="shared" si="5"/>
        <v>0</v>
      </c>
      <c r="AM39" s="122">
        <f t="shared" si="5"/>
        <v>0</v>
      </c>
      <c r="AN39" s="122">
        <f t="shared" si="5"/>
        <v>0</v>
      </c>
      <c r="AO39" s="122">
        <f t="shared" si="5"/>
        <v>0</v>
      </c>
      <c r="AP39" s="122">
        <f t="shared" ref="AP39:BG39" si="6">COUNTIF(AP3:AP36,1)</f>
        <v>0</v>
      </c>
      <c r="AQ39" s="122">
        <f t="shared" si="6"/>
        <v>0</v>
      </c>
      <c r="AR39" s="122">
        <f t="shared" si="6"/>
        <v>0</v>
      </c>
      <c r="AS39" s="122">
        <f t="shared" si="6"/>
        <v>0</v>
      </c>
      <c r="AT39" s="122">
        <f t="shared" si="6"/>
        <v>0</v>
      </c>
      <c r="AU39" s="122">
        <f t="shared" si="6"/>
        <v>0</v>
      </c>
      <c r="AV39" s="122">
        <f t="shared" si="6"/>
        <v>0</v>
      </c>
      <c r="AW39" s="122">
        <f t="shared" si="6"/>
        <v>0</v>
      </c>
      <c r="AX39" s="122">
        <f t="shared" si="6"/>
        <v>0</v>
      </c>
      <c r="AY39" s="122">
        <f t="shared" si="6"/>
        <v>0</v>
      </c>
      <c r="AZ39" s="122">
        <f t="shared" si="6"/>
        <v>0</v>
      </c>
      <c r="BA39" s="122">
        <f t="shared" si="6"/>
        <v>0</v>
      </c>
      <c r="BB39" s="122">
        <f t="shared" si="6"/>
        <v>0</v>
      </c>
      <c r="BC39" s="122">
        <f t="shared" si="6"/>
        <v>0</v>
      </c>
      <c r="BD39" s="122">
        <f t="shared" si="6"/>
        <v>0</v>
      </c>
      <c r="BE39" s="122">
        <f t="shared" si="6"/>
        <v>0</v>
      </c>
      <c r="BF39" s="122">
        <f t="shared" si="6"/>
        <v>0</v>
      </c>
      <c r="BG39" s="122">
        <f t="shared" si="6"/>
        <v>0</v>
      </c>
      <c r="BH39" s="122">
        <f t="shared" ref="BH39" si="7">COUNTIF(BH3:BH36,1)</f>
        <v>0</v>
      </c>
      <c r="BI39" s="79"/>
    </row>
    <row r="40" spans="1:61" s="3" customFormat="1" ht="12.75" customHeight="1" x14ac:dyDescent="0.25">
      <c r="A40" s="49"/>
      <c r="B40" s="49"/>
      <c r="C40" s="49"/>
      <c r="D40" s="49"/>
      <c r="E40" s="237"/>
      <c r="F40" s="170" t="s">
        <v>98</v>
      </c>
      <c r="G40" s="237"/>
      <c r="H40" s="237"/>
      <c r="I40" s="237"/>
      <c r="J40" s="239"/>
      <c r="K40" s="238"/>
      <c r="L40" s="238"/>
      <c r="M40" s="238"/>
      <c r="N40" s="238"/>
      <c r="O40" s="238"/>
      <c r="P40" s="238"/>
      <c r="Q40" s="238"/>
      <c r="R40" s="238"/>
      <c r="S40" s="238"/>
      <c r="T40" s="238"/>
      <c r="U40" s="238"/>
      <c r="V40" s="238"/>
      <c r="W40" s="238"/>
      <c r="X40" s="238"/>
      <c r="Y40" s="238"/>
      <c r="Z40" s="238"/>
      <c r="AA40" s="238"/>
      <c r="AB40" s="238"/>
      <c r="AC40" s="238"/>
      <c r="AD40" s="238"/>
      <c r="AE40" s="238"/>
      <c r="AF40" s="238"/>
      <c r="AG40" s="238"/>
      <c r="AH40" s="238"/>
      <c r="AI40" s="238"/>
      <c r="AJ40" s="238"/>
      <c r="AK40" s="238"/>
      <c r="AL40" s="238"/>
      <c r="AM40" s="238"/>
      <c r="AN40" s="238"/>
      <c r="AO40" s="238"/>
      <c r="AP40" s="238"/>
      <c r="AQ40" s="238"/>
      <c r="AR40" s="238"/>
      <c r="AS40" s="238"/>
      <c r="AT40" s="238"/>
      <c r="AU40" s="238"/>
      <c r="AV40" s="238"/>
      <c r="AW40" s="238"/>
      <c r="AX40" s="122">
        <f>COUNTIF(AX3:AX36,8)</f>
        <v>0</v>
      </c>
      <c r="AY40" s="238"/>
      <c r="AZ40" s="238"/>
      <c r="BA40" s="238"/>
      <c r="BB40" s="238"/>
      <c r="BC40" s="238"/>
      <c r="BD40" s="238"/>
      <c r="BE40" s="238"/>
      <c r="BF40" s="238"/>
      <c r="BG40" s="238"/>
      <c r="BH40" s="238"/>
      <c r="BI40" s="79"/>
    </row>
    <row r="41" spans="1:61" s="3" customFormat="1" ht="12.75" customHeight="1" x14ac:dyDescent="0.25">
      <c r="A41" s="49"/>
      <c r="B41" s="49"/>
      <c r="C41" s="49"/>
      <c r="D41" s="49"/>
      <c r="E41" s="411" t="s">
        <v>6</v>
      </c>
      <c r="F41" s="412"/>
      <c r="G41" s="96"/>
      <c r="H41" s="96"/>
      <c r="I41" s="96"/>
      <c r="J41" s="99">
        <f t="shared" ref="J41:AO41" si="8">COUNTIF(J3:J36,0)</f>
        <v>0</v>
      </c>
      <c r="K41" s="5">
        <f t="shared" si="8"/>
        <v>0</v>
      </c>
      <c r="L41" s="5">
        <f t="shared" si="8"/>
        <v>0</v>
      </c>
      <c r="M41" s="5">
        <f t="shared" si="8"/>
        <v>0</v>
      </c>
      <c r="N41" s="5">
        <f t="shared" si="8"/>
        <v>0</v>
      </c>
      <c r="O41" s="5">
        <f t="shared" si="8"/>
        <v>0</v>
      </c>
      <c r="P41" s="5">
        <f t="shared" si="8"/>
        <v>0</v>
      </c>
      <c r="Q41" s="5">
        <f t="shared" si="8"/>
        <v>0</v>
      </c>
      <c r="R41" s="5">
        <f t="shared" si="8"/>
        <v>0</v>
      </c>
      <c r="S41" s="5">
        <f t="shared" si="8"/>
        <v>0</v>
      </c>
      <c r="T41" s="5">
        <f t="shared" si="8"/>
        <v>0</v>
      </c>
      <c r="U41" s="5">
        <f t="shared" si="8"/>
        <v>0</v>
      </c>
      <c r="V41" s="5">
        <f t="shared" si="8"/>
        <v>0</v>
      </c>
      <c r="W41" s="5">
        <f t="shared" si="8"/>
        <v>0</v>
      </c>
      <c r="X41" s="5">
        <f t="shared" si="8"/>
        <v>0</v>
      </c>
      <c r="Y41" s="5">
        <f t="shared" si="8"/>
        <v>0</v>
      </c>
      <c r="Z41" s="5">
        <f t="shared" si="8"/>
        <v>0</v>
      </c>
      <c r="AA41" s="5">
        <f t="shared" si="8"/>
        <v>0</v>
      </c>
      <c r="AB41" s="5">
        <f t="shared" si="8"/>
        <v>0</v>
      </c>
      <c r="AC41" s="5">
        <f t="shared" si="8"/>
        <v>0</v>
      </c>
      <c r="AD41" s="5">
        <f t="shared" si="8"/>
        <v>0</v>
      </c>
      <c r="AE41" s="5">
        <f t="shared" si="8"/>
        <v>0</v>
      </c>
      <c r="AF41" s="5">
        <f t="shared" si="8"/>
        <v>0</v>
      </c>
      <c r="AG41" s="5">
        <f t="shared" si="8"/>
        <v>0</v>
      </c>
      <c r="AH41" s="5">
        <f t="shared" si="8"/>
        <v>0</v>
      </c>
      <c r="AI41" s="5">
        <f t="shared" si="8"/>
        <v>0</v>
      </c>
      <c r="AJ41" s="5">
        <f t="shared" si="8"/>
        <v>0</v>
      </c>
      <c r="AK41" s="5">
        <f t="shared" si="8"/>
        <v>0</v>
      </c>
      <c r="AL41" s="5">
        <f t="shared" si="8"/>
        <v>0</v>
      </c>
      <c r="AM41" s="5">
        <f t="shared" si="8"/>
        <v>0</v>
      </c>
      <c r="AN41" s="5">
        <f t="shared" si="8"/>
        <v>0</v>
      </c>
      <c r="AO41" s="5">
        <f t="shared" si="8"/>
        <v>0</v>
      </c>
      <c r="AP41" s="5">
        <f t="shared" ref="AP41:BH41" si="9">COUNTIF(AP3:AP36,0)</f>
        <v>0</v>
      </c>
      <c r="AQ41" s="5">
        <f t="shared" si="9"/>
        <v>0</v>
      </c>
      <c r="AR41" s="5">
        <f t="shared" si="9"/>
        <v>0</v>
      </c>
      <c r="AS41" s="5">
        <f t="shared" si="9"/>
        <v>0</v>
      </c>
      <c r="AT41" s="5">
        <f t="shared" si="9"/>
        <v>0</v>
      </c>
      <c r="AU41" s="5">
        <f t="shared" si="9"/>
        <v>0</v>
      </c>
      <c r="AV41" s="5">
        <f t="shared" si="9"/>
        <v>0</v>
      </c>
      <c r="AW41" s="5">
        <f t="shared" si="9"/>
        <v>0</v>
      </c>
      <c r="AX41" s="5">
        <f t="shared" si="9"/>
        <v>0</v>
      </c>
      <c r="AY41" s="5">
        <f t="shared" si="9"/>
        <v>0</v>
      </c>
      <c r="AZ41" s="5">
        <f t="shared" si="9"/>
        <v>0</v>
      </c>
      <c r="BA41" s="5">
        <f t="shared" si="9"/>
        <v>0</v>
      </c>
      <c r="BB41" s="5">
        <f t="shared" si="9"/>
        <v>0</v>
      </c>
      <c r="BC41" s="5">
        <f t="shared" si="9"/>
        <v>0</v>
      </c>
      <c r="BD41" s="5">
        <f t="shared" si="9"/>
        <v>0</v>
      </c>
      <c r="BE41" s="5">
        <f t="shared" si="9"/>
        <v>0</v>
      </c>
      <c r="BF41" s="5">
        <f t="shared" si="9"/>
        <v>0</v>
      </c>
      <c r="BG41" s="5">
        <f t="shared" si="9"/>
        <v>0</v>
      </c>
      <c r="BH41" s="5">
        <f t="shared" si="9"/>
        <v>0</v>
      </c>
      <c r="BI41" s="79"/>
    </row>
    <row r="42" spans="1:61" s="2" customFormat="1" ht="13.8" thickBot="1" x14ac:dyDescent="0.3">
      <c r="A42" s="81"/>
      <c r="B42" s="82"/>
      <c r="C42" s="82"/>
      <c r="D42" s="82"/>
      <c r="E42" s="409" t="s">
        <v>7</v>
      </c>
      <c r="F42" s="410"/>
      <c r="G42" s="127"/>
      <c r="H42" s="127"/>
      <c r="I42" s="170"/>
      <c r="J42" s="360">
        <f t="shared" ref="J42:AO42" si="10">COUNTIF(J3:J36,9)</f>
        <v>0</v>
      </c>
      <c r="K42" s="361">
        <f t="shared" si="10"/>
        <v>0</v>
      </c>
      <c r="L42" s="361">
        <f t="shared" si="10"/>
        <v>0</v>
      </c>
      <c r="M42" s="361">
        <f t="shared" si="10"/>
        <v>0</v>
      </c>
      <c r="N42" s="361">
        <f t="shared" si="10"/>
        <v>0</v>
      </c>
      <c r="O42" s="361">
        <f t="shared" si="10"/>
        <v>0</v>
      </c>
      <c r="P42" s="361">
        <f t="shared" si="10"/>
        <v>0</v>
      </c>
      <c r="Q42" s="361">
        <f t="shared" si="10"/>
        <v>0</v>
      </c>
      <c r="R42" s="361">
        <f t="shared" si="10"/>
        <v>0</v>
      </c>
      <c r="S42" s="361">
        <f t="shared" si="10"/>
        <v>0</v>
      </c>
      <c r="T42" s="361">
        <f t="shared" si="10"/>
        <v>0</v>
      </c>
      <c r="U42" s="361">
        <f t="shared" si="10"/>
        <v>0</v>
      </c>
      <c r="V42" s="361">
        <f t="shared" si="10"/>
        <v>0</v>
      </c>
      <c r="W42" s="361">
        <f t="shared" si="10"/>
        <v>0</v>
      </c>
      <c r="X42" s="361">
        <f t="shared" si="10"/>
        <v>0</v>
      </c>
      <c r="Y42" s="361">
        <f t="shared" si="10"/>
        <v>0</v>
      </c>
      <c r="Z42" s="361">
        <f t="shared" si="10"/>
        <v>0</v>
      </c>
      <c r="AA42" s="361">
        <f t="shared" si="10"/>
        <v>0</v>
      </c>
      <c r="AB42" s="361">
        <f t="shared" si="10"/>
        <v>0</v>
      </c>
      <c r="AC42" s="361">
        <f t="shared" si="10"/>
        <v>0</v>
      </c>
      <c r="AD42" s="361">
        <f t="shared" si="10"/>
        <v>0</v>
      </c>
      <c r="AE42" s="361">
        <f t="shared" si="10"/>
        <v>0</v>
      </c>
      <c r="AF42" s="361">
        <f t="shared" si="10"/>
        <v>0</v>
      </c>
      <c r="AG42" s="361">
        <f t="shared" si="10"/>
        <v>0</v>
      </c>
      <c r="AH42" s="361">
        <f t="shared" si="10"/>
        <v>0</v>
      </c>
      <c r="AI42" s="361">
        <f t="shared" si="10"/>
        <v>0</v>
      </c>
      <c r="AJ42" s="361">
        <f t="shared" si="10"/>
        <v>0</v>
      </c>
      <c r="AK42" s="361">
        <f t="shared" si="10"/>
        <v>0</v>
      </c>
      <c r="AL42" s="361">
        <f t="shared" si="10"/>
        <v>0</v>
      </c>
      <c r="AM42" s="361">
        <f t="shared" si="10"/>
        <v>0</v>
      </c>
      <c r="AN42" s="361">
        <f t="shared" si="10"/>
        <v>0</v>
      </c>
      <c r="AO42" s="361">
        <f t="shared" si="10"/>
        <v>0</v>
      </c>
      <c r="AP42" s="361">
        <f t="shared" ref="AP42:BH42" si="11">COUNTIF(AP3:AP36,9)</f>
        <v>0</v>
      </c>
      <c r="AQ42" s="361">
        <f t="shared" si="11"/>
        <v>0</v>
      </c>
      <c r="AR42" s="361">
        <f t="shared" si="11"/>
        <v>0</v>
      </c>
      <c r="AS42" s="361">
        <f t="shared" si="11"/>
        <v>0</v>
      </c>
      <c r="AT42" s="361">
        <f t="shared" si="11"/>
        <v>0</v>
      </c>
      <c r="AU42" s="361">
        <f t="shared" si="11"/>
        <v>0</v>
      </c>
      <c r="AV42" s="361">
        <f t="shared" si="11"/>
        <v>0</v>
      </c>
      <c r="AW42" s="361">
        <f t="shared" si="11"/>
        <v>0</v>
      </c>
      <c r="AX42" s="361">
        <f t="shared" si="11"/>
        <v>0</v>
      </c>
      <c r="AY42" s="361">
        <f t="shared" si="11"/>
        <v>0</v>
      </c>
      <c r="AZ42" s="361">
        <f t="shared" si="11"/>
        <v>0</v>
      </c>
      <c r="BA42" s="361">
        <f t="shared" si="11"/>
        <v>0</v>
      </c>
      <c r="BB42" s="361">
        <f t="shared" si="11"/>
        <v>0</v>
      </c>
      <c r="BC42" s="361">
        <f t="shared" si="11"/>
        <v>0</v>
      </c>
      <c r="BD42" s="361">
        <f t="shared" si="11"/>
        <v>0</v>
      </c>
      <c r="BE42" s="361">
        <f t="shared" si="11"/>
        <v>0</v>
      </c>
      <c r="BF42" s="361">
        <f t="shared" si="11"/>
        <v>0</v>
      </c>
      <c r="BG42" s="361">
        <f t="shared" si="11"/>
        <v>0</v>
      </c>
      <c r="BH42" s="361">
        <f t="shared" si="11"/>
        <v>0</v>
      </c>
      <c r="BI42" s="51"/>
    </row>
    <row r="43" spans="1:61" ht="15.75" customHeight="1" thickBot="1" x14ac:dyDescent="0.3">
      <c r="A43" s="81"/>
      <c r="B43" s="44"/>
      <c r="C43" s="44"/>
      <c r="D43" s="44"/>
      <c r="E43" s="44"/>
      <c r="F43" s="359" t="s">
        <v>103</v>
      </c>
      <c r="G43" s="128"/>
      <c r="H43" s="41"/>
      <c r="I43" s="41"/>
      <c r="J43" s="100" t="str">
        <f>IF(J38=0,"",INT(J39*100/J38+0.5)/100)</f>
        <v/>
      </c>
      <c r="K43" s="100" t="str">
        <f t="shared" ref="K43:BH43" si="12">IF(K38=0,"",INT(K39*100/K38+0.5)/100)</f>
        <v/>
      </c>
      <c r="L43" s="100" t="str">
        <f t="shared" si="12"/>
        <v/>
      </c>
      <c r="M43" s="100" t="str">
        <f t="shared" si="12"/>
        <v/>
      </c>
      <c r="N43" s="100" t="str">
        <f t="shared" si="12"/>
        <v/>
      </c>
      <c r="O43" s="100" t="str">
        <f t="shared" si="12"/>
        <v/>
      </c>
      <c r="P43" s="100" t="str">
        <f t="shared" si="12"/>
        <v/>
      </c>
      <c r="Q43" s="100" t="str">
        <f t="shared" si="12"/>
        <v/>
      </c>
      <c r="R43" s="100" t="str">
        <f t="shared" si="12"/>
        <v/>
      </c>
      <c r="S43" s="100" t="str">
        <f t="shared" si="12"/>
        <v/>
      </c>
      <c r="T43" s="100" t="str">
        <f t="shared" si="12"/>
        <v/>
      </c>
      <c r="U43" s="100" t="str">
        <f t="shared" si="12"/>
        <v/>
      </c>
      <c r="V43" s="100" t="str">
        <f t="shared" si="12"/>
        <v/>
      </c>
      <c r="W43" s="100" t="str">
        <f t="shared" si="12"/>
        <v/>
      </c>
      <c r="X43" s="100" t="str">
        <f t="shared" si="12"/>
        <v/>
      </c>
      <c r="Y43" s="100" t="str">
        <f t="shared" si="12"/>
        <v/>
      </c>
      <c r="Z43" s="100" t="str">
        <f t="shared" si="12"/>
        <v/>
      </c>
      <c r="AA43" s="100" t="str">
        <f t="shared" si="12"/>
        <v/>
      </c>
      <c r="AB43" s="100" t="str">
        <f t="shared" si="12"/>
        <v/>
      </c>
      <c r="AC43" s="100" t="str">
        <f t="shared" si="12"/>
        <v/>
      </c>
      <c r="AD43" s="100" t="str">
        <f t="shared" si="12"/>
        <v/>
      </c>
      <c r="AE43" s="100" t="str">
        <f t="shared" si="12"/>
        <v/>
      </c>
      <c r="AF43" s="100" t="str">
        <f t="shared" si="12"/>
        <v/>
      </c>
      <c r="AG43" s="100" t="str">
        <f t="shared" si="12"/>
        <v/>
      </c>
      <c r="AH43" s="100" t="str">
        <f t="shared" si="12"/>
        <v/>
      </c>
      <c r="AI43" s="100" t="str">
        <f t="shared" si="12"/>
        <v/>
      </c>
      <c r="AJ43" s="100" t="str">
        <f t="shared" si="12"/>
        <v/>
      </c>
      <c r="AK43" s="100" t="str">
        <f t="shared" si="12"/>
        <v/>
      </c>
      <c r="AL43" s="100" t="str">
        <f t="shared" si="12"/>
        <v/>
      </c>
      <c r="AM43" s="100" t="str">
        <f t="shared" si="12"/>
        <v/>
      </c>
      <c r="AN43" s="100" t="str">
        <f t="shared" si="12"/>
        <v/>
      </c>
      <c r="AO43" s="100" t="str">
        <f t="shared" si="12"/>
        <v/>
      </c>
      <c r="AP43" s="100" t="str">
        <f t="shared" si="12"/>
        <v/>
      </c>
      <c r="AQ43" s="100" t="str">
        <f t="shared" si="12"/>
        <v/>
      </c>
      <c r="AR43" s="100" t="str">
        <f t="shared" si="12"/>
        <v/>
      </c>
      <c r="AS43" s="100" t="str">
        <f t="shared" si="12"/>
        <v/>
      </c>
      <c r="AT43" s="100" t="str">
        <f t="shared" si="12"/>
        <v/>
      </c>
      <c r="AU43" s="100" t="str">
        <f t="shared" si="12"/>
        <v/>
      </c>
      <c r="AV43" s="100" t="str">
        <f t="shared" si="12"/>
        <v/>
      </c>
      <c r="AW43" s="100" t="str">
        <f t="shared" si="12"/>
        <v/>
      </c>
      <c r="AX43" s="100" t="str">
        <f t="shared" si="12"/>
        <v/>
      </c>
      <c r="AY43" s="100" t="str">
        <f t="shared" si="12"/>
        <v/>
      </c>
      <c r="AZ43" s="100" t="str">
        <f t="shared" si="12"/>
        <v/>
      </c>
      <c r="BA43" s="100" t="str">
        <f t="shared" si="12"/>
        <v/>
      </c>
      <c r="BB43" s="100" t="str">
        <f t="shared" si="12"/>
        <v/>
      </c>
      <c r="BC43" s="100" t="str">
        <f t="shared" si="12"/>
        <v/>
      </c>
      <c r="BD43" s="100" t="str">
        <f t="shared" si="12"/>
        <v/>
      </c>
      <c r="BE43" s="100" t="str">
        <f t="shared" si="12"/>
        <v/>
      </c>
      <c r="BF43" s="100" t="str">
        <f t="shared" si="12"/>
        <v/>
      </c>
      <c r="BG43" s="100" t="str">
        <f t="shared" si="12"/>
        <v/>
      </c>
      <c r="BH43" s="100" t="str">
        <f t="shared" si="12"/>
        <v/>
      </c>
      <c r="BI43" s="41"/>
    </row>
    <row r="44" spans="1:61" ht="13.8" thickBot="1" x14ac:dyDescent="0.3">
      <c r="A44" s="52"/>
      <c r="B44" s="48"/>
      <c r="C44" s="41"/>
      <c r="D44" s="41"/>
      <c r="E44" s="53"/>
      <c r="F44" s="358" t="s">
        <v>27</v>
      </c>
      <c r="G44" s="126"/>
      <c r="H44" s="96"/>
      <c r="I44" s="117"/>
      <c r="J44" s="362">
        <v>0.8</v>
      </c>
      <c r="K44" s="362">
        <v>0.91</v>
      </c>
      <c r="L44" s="363">
        <v>0.83</v>
      </c>
      <c r="M44" s="362">
        <v>0.8</v>
      </c>
      <c r="N44" s="362">
        <v>0.84</v>
      </c>
      <c r="O44" s="363">
        <v>0.44</v>
      </c>
      <c r="P44" s="362">
        <v>0.51</v>
      </c>
      <c r="Q44" s="362">
        <v>0.31</v>
      </c>
      <c r="R44" s="363">
        <v>0.79</v>
      </c>
      <c r="S44" s="362">
        <v>0.21</v>
      </c>
      <c r="T44" s="362">
        <v>0.81</v>
      </c>
      <c r="U44" s="362">
        <v>0.56000000000000005</v>
      </c>
      <c r="V44" s="363">
        <v>0.9</v>
      </c>
      <c r="W44" s="364">
        <v>0.87</v>
      </c>
      <c r="X44" s="362">
        <v>0.95</v>
      </c>
      <c r="Y44" s="362">
        <v>0.93</v>
      </c>
      <c r="Z44" s="362">
        <v>0.78</v>
      </c>
      <c r="AA44" s="364">
        <v>0.93</v>
      </c>
      <c r="AB44" s="364">
        <v>0.68</v>
      </c>
      <c r="AC44" s="362">
        <v>0.61</v>
      </c>
      <c r="AD44" s="364">
        <v>0.52</v>
      </c>
      <c r="AE44" s="362">
        <v>0.53</v>
      </c>
      <c r="AF44" s="364">
        <v>0.63</v>
      </c>
      <c r="AG44" s="362">
        <v>0.82</v>
      </c>
      <c r="AH44" s="364">
        <v>0.27</v>
      </c>
      <c r="AI44" s="364">
        <v>0.34</v>
      </c>
      <c r="AJ44" s="362">
        <v>0.54</v>
      </c>
      <c r="AK44" s="362">
        <v>0.86</v>
      </c>
      <c r="AL44" s="362">
        <v>0.59</v>
      </c>
      <c r="AM44" s="364">
        <v>0.81</v>
      </c>
      <c r="AN44" s="364">
        <v>0.8</v>
      </c>
      <c r="AO44" s="364">
        <v>0.85</v>
      </c>
      <c r="AP44" s="362">
        <v>0.53</v>
      </c>
      <c r="AQ44" s="362">
        <v>0.51</v>
      </c>
      <c r="AR44" s="363">
        <v>0.8</v>
      </c>
      <c r="AS44" s="364">
        <v>0.85</v>
      </c>
      <c r="AT44" s="364">
        <v>0.88</v>
      </c>
      <c r="AU44" s="364">
        <v>0.75</v>
      </c>
      <c r="AV44" s="364">
        <v>0.67</v>
      </c>
      <c r="AW44" s="364">
        <v>0.11</v>
      </c>
      <c r="AX44" s="362">
        <v>0.35</v>
      </c>
      <c r="AY44" s="363">
        <v>0.51</v>
      </c>
      <c r="AZ44" s="362">
        <v>0.8</v>
      </c>
      <c r="BA44" s="362">
        <v>0.93</v>
      </c>
      <c r="BB44" s="364">
        <v>0.95</v>
      </c>
      <c r="BC44" s="364">
        <v>0.8</v>
      </c>
      <c r="BD44" s="364">
        <v>0.86</v>
      </c>
      <c r="BE44" s="364">
        <v>0.94</v>
      </c>
      <c r="BF44" s="364">
        <v>0.57999999999999996</v>
      </c>
      <c r="BG44" s="362">
        <v>0.56000000000000005</v>
      </c>
      <c r="BH44" s="362">
        <v>0.82</v>
      </c>
      <c r="BI44" s="79"/>
    </row>
    <row r="45" spans="1:61" ht="13.8" hidden="1" thickBot="1" x14ac:dyDescent="0.3">
      <c r="A45" s="52"/>
      <c r="B45" s="41"/>
      <c r="C45" s="41"/>
      <c r="D45" s="41"/>
      <c r="E45" s="54"/>
      <c r="F45" s="78" t="s">
        <v>27</v>
      </c>
      <c r="G45" s="126"/>
      <c r="H45" s="96"/>
      <c r="I45" s="117"/>
      <c r="J45" s="133"/>
      <c r="K45" s="134"/>
      <c r="L45" s="134"/>
      <c r="M45" s="134"/>
      <c r="N45" s="134"/>
      <c r="O45" s="134"/>
      <c r="P45" s="134"/>
      <c r="Q45" s="134"/>
      <c r="R45" s="134"/>
      <c r="S45" s="134"/>
      <c r="T45" s="134"/>
      <c r="U45" s="134"/>
      <c r="V45" s="134"/>
      <c r="W45" s="134"/>
      <c r="X45" s="134"/>
      <c r="Y45" s="134"/>
      <c r="Z45" s="134"/>
      <c r="AA45" s="134"/>
      <c r="AB45" s="134"/>
      <c r="AC45" s="134"/>
      <c r="AD45" s="134"/>
      <c r="AE45" s="134"/>
      <c r="AF45" s="134"/>
      <c r="AG45" s="134"/>
      <c r="AH45" s="134"/>
      <c r="AI45" s="134"/>
      <c r="AJ45" s="134"/>
      <c r="AK45" s="134"/>
      <c r="AL45" s="183"/>
      <c r="AM45" s="134"/>
      <c r="AN45" s="134"/>
      <c r="AO45" s="134"/>
      <c r="AP45" s="134"/>
      <c r="AQ45" s="134"/>
      <c r="AR45" s="134"/>
      <c r="AS45" s="134"/>
      <c r="AT45" s="134"/>
      <c r="AU45" s="134"/>
      <c r="AV45" s="134"/>
      <c r="AW45" s="134"/>
      <c r="AX45" s="134"/>
      <c r="AY45" s="134"/>
      <c r="AZ45" s="134"/>
      <c r="BA45" s="134"/>
      <c r="BB45" s="134"/>
      <c r="BC45" s="134"/>
      <c r="BD45" s="134"/>
      <c r="BE45" s="134"/>
      <c r="BF45" s="134"/>
      <c r="BG45" s="134"/>
      <c r="BH45" s="134"/>
      <c r="BI45" s="79"/>
    </row>
    <row r="46" spans="1:61" x14ac:dyDescent="0.25">
      <c r="A46" s="48"/>
      <c r="B46" s="48"/>
      <c r="C46" s="40"/>
      <c r="D46" s="40"/>
      <c r="E46" s="48"/>
      <c r="F46" s="48"/>
      <c r="G46" s="41"/>
      <c r="H46" s="41"/>
      <c r="I46" s="41"/>
      <c r="J46" s="40"/>
      <c r="K46" s="40"/>
      <c r="L46" s="40"/>
      <c r="M46" s="40"/>
      <c r="N46" s="40"/>
      <c r="O46" s="40"/>
      <c r="P46" s="40"/>
      <c r="Q46" s="40"/>
      <c r="R46" s="40"/>
      <c r="S46" s="40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  <c r="AF46" s="40"/>
      <c r="AG46" s="40"/>
      <c r="AH46" s="40"/>
      <c r="AI46" s="40"/>
      <c r="AJ46" s="40"/>
      <c r="AK46" s="40"/>
      <c r="AL46" s="40"/>
      <c r="AM46" s="40"/>
      <c r="AN46" s="40"/>
      <c r="AO46" s="40"/>
      <c r="AP46" s="40"/>
      <c r="AQ46" s="40"/>
      <c r="AR46" s="40"/>
      <c r="AS46" s="40"/>
      <c r="AT46" s="41"/>
      <c r="AU46" s="42"/>
      <c r="AV46" s="42"/>
      <c r="AW46" s="42"/>
      <c r="AX46" s="42"/>
      <c r="AY46" s="42"/>
      <c r="AZ46" s="42"/>
      <c r="BA46" s="42"/>
      <c r="BB46" s="42"/>
      <c r="BC46" s="42"/>
      <c r="BD46" s="42"/>
      <c r="BE46" s="42"/>
      <c r="BF46" s="42"/>
      <c r="BG46" s="42"/>
      <c r="BH46" s="42"/>
      <c r="BI46" s="43"/>
    </row>
    <row r="47" spans="1:61" x14ac:dyDescent="0.25">
      <c r="A47" s="41"/>
      <c r="B47" s="41"/>
      <c r="C47" s="41"/>
      <c r="D47" s="41"/>
      <c r="E47" s="41"/>
      <c r="F47" s="41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U47" s="41"/>
      <c r="V47" s="41"/>
      <c r="W47" s="41"/>
      <c r="X47" s="41"/>
      <c r="Y47" s="41"/>
      <c r="Z47" s="41"/>
      <c r="AA47" s="41"/>
      <c r="AB47" s="41"/>
      <c r="AC47" s="41"/>
      <c r="AD47" s="41"/>
      <c r="AE47" s="41"/>
      <c r="AF47" s="41"/>
      <c r="AG47" s="41"/>
      <c r="AH47" s="41"/>
      <c r="AI47" s="41"/>
      <c r="AJ47" s="41"/>
      <c r="AK47" s="41"/>
      <c r="AL47" s="41"/>
      <c r="AM47" s="41"/>
      <c r="AN47" s="41"/>
      <c r="AO47" s="41"/>
      <c r="AP47" s="41"/>
      <c r="AQ47" s="41"/>
      <c r="AR47" s="41"/>
      <c r="AS47" s="41"/>
      <c r="AT47" s="41"/>
      <c r="AU47" s="41"/>
      <c r="AV47" s="41"/>
      <c r="AW47" s="41"/>
      <c r="AX47" s="41"/>
      <c r="AY47" s="41"/>
      <c r="AZ47" s="41"/>
      <c r="BA47" s="41"/>
      <c r="BB47" s="41"/>
      <c r="BC47" s="228">
        <f>34 - COUNTIF($BI$3:$BI$36,"")</f>
        <v>0</v>
      </c>
      <c r="BD47" s="41" t="str">
        <f>IF(BC47,"ligne(s) encodé(s)","")</f>
        <v/>
      </c>
      <c r="BE47" s="228"/>
      <c r="BF47" s="41"/>
      <c r="BG47" s="41"/>
      <c r="BH47" s="41"/>
      <c r="BI47" s="228"/>
    </row>
    <row r="48" spans="1:61" x14ac:dyDescent="0.25">
      <c r="A48" s="229"/>
      <c r="B48" s="229"/>
      <c r="C48" s="229"/>
      <c r="D48" s="229"/>
      <c r="E48" s="229"/>
      <c r="F48" s="229"/>
      <c r="G48" s="229"/>
      <c r="H48" s="229"/>
      <c r="I48" s="229"/>
      <c r="J48" s="229"/>
      <c r="K48" s="229"/>
      <c r="L48" s="229"/>
      <c r="M48" s="229"/>
      <c r="N48" s="229"/>
      <c r="O48" s="229"/>
      <c r="P48" s="229"/>
      <c r="Q48" s="229"/>
      <c r="R48" s="229"/>
      <c r="S48" s="229"/>
      <c r="T48" s="229"/>
      <c r="U48" s="229"/>
      <c r="V48" s="229"/>
      <c r="W48" s="229"/>
      <c r="X48" s="229"/>
      <c r="Y48" s="229"/>
      <c r="Z48" s="229"/>
      <c r="AA48" s="229"/>
      <c r="AB48" s="229"/>
      <c r="AC48" s="229"/>
      <c r="AD48" s="229"/>
      <c r="AE48" s="229"/>
      <c r="AF48" s="229"/>
      <c r="AG48" s="229"/>
      <c r="AH48" s="229"/>
      <c r="AI48" s="229"/>
      <c r="AJ48" s="229"/>
      <c r="AK48" s="229"/>
      <c r="AL48" s="229"/>
      <c r="AM48" s="229"/>
      <c r="AN48" s="229"/>
      <c r="AO48" s="229"/>
      <c r="AP48" s="229"/>
      <c r="AQ48" s="229"/>
      <c r="AR48" s="229"/>
      <c r="AS48" s="229"/>
      <c r="AT48" s="229"/>
      <c r="AU48" s="229"/>
      <c r="AV48" s="229"/>
      <c r="AW48" s="229"/>
      <c r="AX48" s="229"/>
      <c r="AY48" s="229"/>
      <c r="AZ48" s="229"/>
      <c r="BA48" s="229"/>
      <c r="BB48" s="229"/>
      <c r="BC48" s="230">
        <f>COUNTIF($BI$3:$BI$36,"!")</f>
        <v>0</v>
      </c>
      <c r="BD48" s="41" t="str">
        <f>IF(BC48,"ligne(s) incomplète(s)","")</f>
        <v/>
      </c>
      <c r="BE48" s="229"/>
      <c r="BF48" s="229"/>
      <c r="BG48" s="229"/>
      <c r="BH48" s="229"/>
      <c r="BI48" s="229"/>
    </row>
  </sheetData>
  <mergeCells count="9">
    <mergeCell ref="E42:F42"/>
    <mergeCell ref="E41:F41"/>
    <mergeCell ref="E38:F38"/>
    <mergeCell ref="E39:F39"/>
    <mergeCell ref="I1:I2"/>
    <mergeCell ref="G1:H1"/>
    <mergeCell ref="B1:F1"/>
    <mergeCell ref="A5:B36"/>
    <mergeCell ref="B2:E2"/>
  </mergeCells>
  <phoneticPr fontId="2" type="noConversion"/>
  <conditionalFormatting sqref="K44:BH44">
    <cfRule type="cellIs" dxfId="56" priority="158" stopIfTrue="1" operator="equal">
      <formula>IF(K$44="","",K45)</formula>
    </cfRule>
    <cfRule type="cellIs" dxfId="55" priority="159" stopIfTrue="1" operator="lessThan">
      <formula>IF(K45&lt;&gt;"",K45,0)</formula>
    </cfRule>
    <cfRule type="cellIs" dxfId="54" priority="160" stopIfTrue="1" operator="greaterThan">
      <formula>IF(K45&lt;&gt;"",K45,101)</formula>
    </cfRule>
  </conditionalFormatting>
  <conditionalFormatting sqref="BI46">
    <cfRule type="cellIs" dxfId="53" priority="145" stopIfTrue="1" operator="greaterThan">
      <formula>0</formula>
    </cfRule>
    <cfRule type="cellIs" dxfId="52" priority="150" stopIfTrue="1" operator="greaterThanOrEqual">
      <formula>0</formula>
    </cfRule>
  </conditionalFormatting>
  <conditionalFormatting sqref="BI37">
    <cfRule type="cellIs" dxfId="51" priority="148" stopIfTrue="1" operator="equal">
      <formula>"OK"</formula>
    </cfRule>
    <cfRule type="cellIs" dxfId="50" priority="167" stopIfTrue="1" operator="equal">
      <formula>"a"</formula>
    </cfRule>
    <cfRule type="cellIs" dxfId="49" priority="168" stopIfTrue="1" operator="equal">
      <formula>"!"</formula>
    </cfRule>
  </conditionalFormatting>
  <conditionalFormatting sqref="AU46:BH46">
    <cfRule type="cellIs" priority="151" stopIfTrue="1" operator="equal">
      <formula>""""""</formula>
    </cfRule>
    <cfRule type="cellIs" dxfId="48" priority="152" stopIfTrue="1" operator="equal">
      <formula>"Nombre de ligne(s) à vérifier :"</formula>
    </cfRule>
  </conditionalFormatting>
  <conditionalFormatting sqref="AY3:AZ36 AP3:BG3 J3:AW36 BH3:BH36 J5:BH5 AX4:AX36">
    <cfRule type="cellIs" dxfId="47" priority="173" stopIfTrue="1" operator="equal">
      <formula>9</formula>
    </cfRule>
  </conditionalFormatting>
  <conditionalFormatting sqref="BA3:BG36 AX3:AX36">
    <cfRule type="cellIs" dxfId="46" priority="22" stopIfTrue="1" operator="equal">
      <formula>1</formula>
    </cfRule>
    <cfRule type="cellIs" dxfId="45" priority="23" stopIfTrue="1" operator="equal">
      <formula>9</formula>
    </cfRule>
    <cfRule type="cellIs" dxfId="44" priority="175" stopIfTrue="1" operator="equal">
      <formula>8</formula>
    </cfRule>
  </conditionalFormatting>
  <conditionalFormatting sqref="I3:BH36">
    <cfRule type="containsText" dxfId="43" priority="146" stopIfTrue="1" operator="containsText" text="a">
      <formula>NOT(ISERROR(SEARCH("a",I3)))</formula>
    </cfRule>
  </conditionalFormatting>
  <conditionalFormatting sqref="J3:BH36">
    <cfRule type="cellIs" dxfId="42" priority="169" stopIfTrue="1" operator="equal">
      <formula>1</formula>
    </cfRule>
  </conditionalFormatting>
  <conditionalFormatting sqref="BI47">
    <cfRule type="cellIs" dxfId="41" priority="20" stopIfTrue="1" operator="greaterThanOrEqual">
      <formula>1</formula>
    </cfRule>
  </conditionalFormatting>
  <conditionalFormatting sqref="BC47 BE47">
    <cfRule type="cellIs" dxfId="40" priority="17" stopIfTrue="1" operator="greaterThanOrEqual">
      <formula>1</formula>
    </cfRule>
  </conditionalFormatting>
  <conditionalFormatting sqref="BC48">
    <cfRule type="cellIs" dxfId="39" priority="16" stopIfTrue="1" operator="greaterThanOrEqual">
      <formula>1</formula>
    </cfRule>
  </conditionalFormatting>
  <conditionalFormatting sqref="BI3:BI36">
    <cfRule type="cellIs" dxfId="38" priority="13" stopIfTrue="1" operator="equal">
      <formula>"OK"</formula>
    </cfRule>
    <cfRule type="cellIs" dxfId="37" priority="14" stopIfTrue="1" operator="equal">
      <formula>"a"</formula>
    </cfRule>
    <cfRule type="cellIs" dxfId="36" priority="15" stopIfTrue="1" operator="equal">
      <formula>"!"</formula>
    </cfRule>
  </conditionalFormatting>
  <conditionalFormatting sqref="J43:BH43">
    <cfRule type="cellIs" dxfId="35" priority="4" stopIfTrue="1" operator="equal">
      <formula>IF(J$43="","",J44)</formula>
    </cfRule>
    <cfRule type="cellIs" dxfId="34" priority="5" stopIfTrue="1" operator="lessThan">
      <formula>IF(J43&lt;&gt;"",J44,0)</formula>
    </cfRule>
    <cfRule type="cellIs" dxfId="33" priority="6" stopIfTrue="1" operator="greaterThan">
      <formula>IF(J43&lt;&gt;"",J44,101)</formula>
    </cfRule>
  </conditionalFormatting>
  <conditionalFormatting sqref="J44">
    <cfRule type="cellIs" dxfId="32" priority="1" stopIfTrue="1" operator="equal">
      <formula>IF(J$44="","",J45)</formula>
    </cfRule>
    <cfRule type="cellIs" dxfId="31" priority="2" stopIfTrue="1" operator="lessThan">
      <formula>IF(J45&lt;&gt;"",J45,0)</formula>
    </cfRule>
    <cfRule type="cellIs" dxfId="30" priority="3" stopIfTrue="1" operator="greaterThan">
      <formula>IF(J45&lt;&gt;"",J45,101)</formula>
    </cfRule>
  </conditionalFormatting>
  <dataValidations count="9">
    <dataValidation type="list" allowBlank="1" showDropDown="1" showInputMessage="1" showErrorMessage="1" errorTitle="Donnée introduite non conforme" error="1 réponse correcte_x000a_0 réponse incorrecte_x000a_9 pas de réponse_x000a_a absent" sqref="AE6:AG36 AE4:AG4 J3:Y36 Z4:AC4 Z6:AC36 AY3:BG3 Z3:AW3 Z5:AW5 AY5:BG5">
      <formula1>"0,1,9,a,A"</formula1>
    </dataValidation>
    <dataValidation type="list" allowBlank="1" showInputMessage="1" showErrorMessage="1" errorTitle="Donnée introduite non conforme" error="Introduire f ou m " sqref="G3:G36">
      <formula1>"f,m"</formula1>
    </dataValidation>
    <dataValidation type="list" allowBlank="1" showDropDown="1" showInputMessage="1" showErrorMessage="1" errorTitle="Donnée introduite non conforme" error="1 réponse correcte_x000a_8 réponse partiellement correcte_x000a_0 réponse incorrecte_x000a_9 pas de réponse_x000a_a absent_x000a_" sqref="AH4:AI4 AH6:AI36">
      <formula1>"0,1,9,a,A,8"</formula1>
    </dataValidation>
    <dataValidation type="list" allowBlank="1" showDropDown="1" showInputMessage="1" showErrorMessage="1" error="1 réponse correcte_x000a_8 réponse partiellement correcte_x000a_0 réponse incorrecte_x000a_9 pas de réponse_x000a_a absent_x000a_" sqref="AD6:AD36 AD4">
      <formula1>"1,0,9,a,A,8"</formula1>
    </dataValidation>
    <dataValidation type="list" allowBlank="1" showDropDown="1" showInputMessage="1" showErrorMessage="1" errorTitle="Donnée introduite non conforme" error="A ou a_x000a_" sqref="I3:I36">
      <formula1>"a,A"</formula1>
    </dataValidation>
    <dataValidation type="list" allowBlank="1" showDropDown="1" showInputMessage="1" showErrorMessage="1" error="1 réponse correcte_x000a_0 réponse incorrecte_x000a_9 pas de réponse_x000a_a absent" sqref="AY4:BG4 BH3:BH36 AJ4:AW4 AJ6:AW36 AY6:BG36">
      <formula1>"1,0,9,a,A"</formula1>
    </dataValidation>
    <dataValidation type="list" allowBlank="1" showInputMessage="1" showErrorMessage="1" error="années acceptées de 2007 à 2012" sqref="H3:H36">
      <formula1>"2007, 2008, 2009, 2010, 2011,2012"</formula1>
    </dataValidation>
    <dataValidation type="list" allowBlank="1" showDropDown="1" showInputMessage="1" showErrorMessage="1" errorTitle="Donnée introduite non conforme" error="1 réponse correcte_x000a_0 réponse incorrecte_x000a_8 réponse partiellement correcte_x000a_9 pas de réponse_x000a_a absent" sqref="AX3:AX36">
      <formula1>"0,1,9,a,A,8"</formula1>
    </dataValidation>
    <dataValidation type="whole" allowBlank="1" showInputMessage="1" showErrorMessage="1" error="Veuillez encoder le numéro fase" sqref="B3:B4">
      <formula1>0</formula1>
      <formula2>99999</formula2>
    </dataValidation>
  </dataValidations>
  <printOptions headings="1"/>
  <pageMargins left="0.31496062992125984" right="0.27559055118110237" top="0.47244094488188981" bottom="0.47244094488188981" header="0.31496062992125984" footer="0.35433070866141736"/>
  <pageSetup paperSize="9" scale="77" fitToWidth="12" pageOrder="overThenDown" orientation="landscape" horizontalDpi="4294967294" verticalDpi="4294967294" r:id="rId1"/>
  <headerFooter alignWithMargins="0">
    <oddFooter>&amp;LEENC 2018 &amp;A&amp;C3e primaire - &amp;F&amp;RPage &amp;P / &amp;N</oddFooter>
  </headerFooter>
  <colBreaks count="2" manualBreakCount="2">
    <brk id="25" max="47" man="1"/>
    <brk id="38" max="47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">
    <tabColor rgb="FFADD376"/>
  </sheetPr>
  <dimension ref="A1:BY324"/>
  <sheetViews>
    <sheetView view="pageBreakPreview" zoomScale="75" zoomScaleNormal="100" zoomScaleSheetLayoutView="75" workbookViewId="0">
      <pane xSplit="4" ySplit="4" topLeftCell="E14" activePane="bottomRight" state="frozen"/>
      <selection pane="topRight" activeCell="E1" sqref="E1"/>
      <selection pane="bottomLeft" activeCell="A5" sqref="A5"/>
      <selection pane="bottomRight" activeCell="Q58" sqref="Q58"/>
    </sheetView>
  </sheetViews>
  <sheetFormatPr baseColWidth="10" defaultColWidth="11.44140625" defaultRowHeight="13.2" x14ac:dyDescent="0.25"/>
  <cols>
    <col min="1" max="1" width="14.109375" style="2" customWidth="1"/>
    <col min="2" max="2" width="10.88671875" style="2" customWidth="1"/>
    <col min="3" max="3" width="3.5546875" style="2" bestFit="1" customWidth="1"/>
    <col min="4" max="4" width="25.6640625" style="2" customWidth="1"/>
    <col min="5" max="5" width="6" style="2" customWidth="1"/>
    <col min="6" max="6" width="12.6640625" style="2" customWidth="1"/>
    <col min="7" max="7" width="14.33203125" style="2" bestFit="1" customWidth="1"/>
    <col min="8" max="8" width="1.88671875" style="2" customWidth="1"/>
    <col min="9" max="9" width="12.6640625" style="2" customWidth="1"/>
    <col min="10" max="10" width="14.33203125" style="2" bestFit="1" customWidth="1"/>
    <col min="11" max="11" width="2.44140625" style="2" customWidth="1"/>
    <col min="12" max="12" width="12.6640625" style="2" customWidth="1"/>
    <col min="13" max="13" width="14.33203125" style="2" bestFit="1" customWidth="1"/>
    <col min="14" max="14" width="4" style="56" customWidth="1"/>
    <col min="15" max="15" width="4.6640625" style="2" customWidth="1"/>
    <col min="16" max="21" width="5.6640625" style="12" customWidth="1"/>
    <col min="22" max="22" width="13.88671875" style="4" customWidth="1"/>
    <col min="23" max="23" width="10.6640625" style="4" customWidth="1"/>
    <col min="24" max="35" width="5.6640625" style="2" customWidth="1"/>
    <col min="36" max="36" width="15.33203125" style="4" customWidth="1"/>
    <col min="37" max="37" width="11.5546875" style="4" customWidth="1"/>
    <col min="38" max="45" width="5.6640625" style="2" customWidth="1"/>
    <col min="46" max="46" width="15.6640625" style="2" customWidth="1"/>
    <col min="47" max="47" width="10.88671875" style="2" customWidth="1"/>
    <col min="48" max="48" width="5.6640625" style="2" bestFit="1" customWidth="1"/>
    <col min="49" max="72" width="5.6640625" style="2" customWidth="1"/>
    <col min="73" max="73" width="15.44140625" style="2" customWidth="1"/>
    <col min="74" max="74" width="10.6640625" style="2" customWidth="1"/>
    <col min="75" max="77" width="11.44140625" style="189"/>
    <col min="78" max="16384" width="11.44140625" style="2"/>
  </cols>
  <sheetData>
    <row r="1" spans="1:77" ht="24.75" customHeight="1" thickBot="1" x14ac:dyDescent="0.3">
      <c r="A1" s="441" t="s">
        <v>43</v>
      </c>
      <c r="B1" s="452" t="str">
        <f>IF('Encodage réponses Es'!B1:F1="","",'Encodage réponses Es'!B1:F1)</f>
        <v/>
      </c>
      <c r="C1" s="453"/>
      <c r="D1" s="454"/>
      <c r="E1" s="64"/>
      <c r="F1" s="464" t="s">
        <v>36</v>
      </c>
      <c r="G1" s="465"/>
      <c r="H1" s="64"/>
      <c r="I1" s="443" t="s">
        <v>79</v>
      </c>
      <c r="J1" s="444"/>
      <c r="K1" s="64"/>
      <c r="L1" s="447" t="s">
        <v>80</v>
      </c>
      <c r="M1" s="448"/>
      <c r="N1" s="144"/>
      <c r="O1" s="64"/>
      <c r="P1" s="433" t="s">
        <v>79</v>
      </c>
      <c r="Q1" s="434"/>
      <c r="R1" s="434"/>
      <c r="S1" s="434"/>
      <c r="T1" s="434"/>
      <c r="U1" s="434"/>
      <c r="V1" s="434"/>
      <c r="W1" s="451"/>
      <c r="X1" s="433" t="s">
        <v>79</v>
      </c>
      <c r="Y1" s="434"/>
      <c r="Z1" s="434"/>
      <c r="AA1" s="434"/>
      <c r="AB1" s="434"/>
      <c r="AC1" s="434"/>
      <c r="AD1" s="434"/>
      <c r="AE1" s="434"/>
      <c r="AF1" s="434"/>
      <c r="AG1" s="434"/>
      <c r="AH1" s="434"/>
      <c r="AI1" s="434"/>
      <c r="AJ1" s="434"/>
      <c r="AK1" s="451"/>
      <c r="AL1" s="433" t="s">
        <v>79</v>
      </c>
      <c r="AM1" s="434"/>
      <c r="AN1" s="434"/>
      <c r="AO1" s="434"/>
      <c r="AP1" s="434"/>
      <c r="AQ1" s="434"/>
      <c r="AR1" s="434"/>
      <c r="AS1" s="434"/>
      <c r="AT1" s="434"/>
      <c r="AU1" s="434"/>
      <c r="AV1" s="437" t="s">
        <v>80</v>
      </c>
      <c r="AW1" s="438"/>
      <c r="AX1" s="438"/>
      <c r="AY1" s="438"/>
      <c r="AZ1" s="438"/>
      <c r="BA1" s="438"/>
      <c r="BB1" s="438"/>
      <c r="BC1" s="438"/>
      <c r="BD1" s="438"/>
      <c r="BE1" s="438"/>
      <c r="BF1" s="438"/>
      <c r="BG1" s="438"/>
      <c r="BH1" s="438"/>
      <c r="BI1" s="438"/>
      <c r="BJ1" s="438"/>
      <c r="BK1" s="438"/>
      <c r="BL1" s="438"/>
      <c r="BM1" s="438"/>
      <c r="BN1" s="438"/>
      <c r="BO1" s="438"/>
      <c r="BP1" s="438"/>
      <c r="BQ1" s="438"/>
      <c r="BR1" s="438"/>
      <c r="BS1" s="438"/>
      <c r="BT1" s="438"/>
      <c r="BU1" s="438"/>
      <c r="BV1" s="438"/>
    </row>
    <row r="2" spans="1:77" ht="50.1" customHeight="1" thickBot="1" x14ac:dyDescent="0.3">
      <c r="A2" s="442"/>
      <c r="B2" s="455"/>
      <c r="C2" s="456"/>
      <c r="D2" s="457"/>
      <c r="E2" s="65"/>
      <c r="F2" s="466"/>
      <c r="G2" s="467"/>
      <c r="H2" s="65"/>
      <c r="I2" s="445"/>
      <c r="J2" s="446"/>
      <c r="K2" s="93"/>
      <c r="L2" s="449"/>
      <c r="M2" s="450"/>
      <c r="N2" s="144"/>
      <c r="O2" s="70"/>
      <c r="P2" s="458" t="s">
        <v>84</v>
      </c>
      <c r="Q2" s="459"/>
      <c r="R2" s="459"/>
      <c r="S2" s="459"/>
      <c r="T2" s="459"/>
      <c r="U2" s="459"/>
      <c r="V2" s="459"/>
      <c r="W2" s="460"/>
      <c r="X2" s="461" t="s">
        <v>82</v>
      </c>
      <c r="Y2" s="462"/>
      <c r="Z2" s="462"/>
      <c r="AA2" s="462"/>
      <c r="AB2" s="462"/>
      <c r="AC2" s="462"/>
      <c r="AD2" s="462"/>
      <c r="AE2" s="462"/>
      <c r="AF2" s="462"/>
      <c r="AG2" s="462"/>
      <c r="AH2" s="462"/>
      <c r="AI2" s="462"/>
      <c r="AJ2" s="462"/>
      <c r="AK2" s="463"/>
      <c r="AL2" s="435" t="s">
        <v>83</v>
      </c>
      <c r="AM2" s="436"/>
      <c r="AN2" s="436"/>
      <c r="AO2" s="436"/>
      <c r="AP2" s="436"/>
      <c r="AQ2" s="436"/>
      <c r="AR2" s="436"/>
      <c r="AS2" s="436"/>
      <c r="AT2" s="436"/>
      <c r="AU2" s="436"/>
      <c r="AV2" s="439"/>
      <c r="AW2" s="440"/>
      <c r="AX2" s="440"/>
      <c r="AY2" s="440"/>
      <c r="AZ2" s="440"/>
      <c r="BA2" s="440"/>
      <c r="BB2" s="440"/>
      <c r="BC2" s="440"/>
      <c r="BD2" s="440"/>
      <c r="BE2" s="440"/>
      <c r="BF2" s="440"/>
      <c r="BG2" s="440"/>
      <c r="BH2" s="440"/>
      <c r="BI2" s="440"/>
      <c r="BJ2" s="440"/>
      <c r="BK2" s="440"/>
      <c r="BL2" s="440"/>
      <c r="BM2" s="440"/>
      <c r="BN2" s="440"/>
      <c r="BO2" s="440"/>
      <c r="BP2" s="440"/>
      <c r="BQ2" s="440"/>
      <c r="BR2" s="440"/>
      <c r="BS2" s="440"/>
      <c r="BT2" s="440"/>
      <c r="BU2" s="440"/>
      <c r="BV2" s="440"/>
    </row>
    <row r="3" spans="1:77" ht="11.25" customHeight="1" thickBot="1" x14ac:dyDescent="0.3">
      <c r="A3" s="476" t="s">
        <v>8</v>
      </c>
      <c r="B3" s="455" t="str">
        <f>IF('Encodage réponses Es'!B2:E2="","",'Encodage réponses Es'!B2:E2)</f>
        <v/>
      </c>
      <c r="C3" s="457"/>
      <c r="D3" s="478" t="s">
        <v>59</v>
      </c>
      <c r="E3" s="431" t="s">
        <v>20</v>
      </c>
      <c r="F3" s="252" t="s">
        <v>25</v>
      </c>
      <c r="G3" s="253" t="s">
        <v>18</v>
      </c>
      <c r="H3" s="66"/>
      <c r="I3" s="260" t="s">
        <v>17</v>
      </c>
      <c r="J3" s="261" t="s">
        <v>18</v>
      </c>
      <c r="K3" s="66"/>
      <c r="L3" s="287" t="s">
        <v>17</v>
      </c>
      <c r="M3" s="288" t="s">
        <v>18</v>
      </c>
      <c r="N3" s="145"/>
      <c r="O3" s="68"/>
      <c r="P3" s="267">
        <v>7</v>
      </c>
      <c r="Q3" s="267">
        <v>28</v>
      </c>
      <c r="R3" s="267">
        <v>30</v>
      </c>
      <c r="S3" s="267">
        <v>49</v>
      </c>
      <c r="T3" s="267">
        <v>50</v>
      </c>
      <c r="U3" s="267">
        <v>51</v>
      </c>
      <c r="V3" s="355" t="s">
        <v>62</v>
      </c>
      <c r="W3" s="351" t="s">
        <v>61</v>
      </c>
      <c r="X3" s="267">
        <v>8</v>
      </c>
      <c r="Y3" s="267">
        <v>9</v>
      </c>
      <c r="Z3" s="267">
        <v>10</v>
      </c>
      <c r="AA3" s="267">
        <v>11</v>
      </c>
      <c r="AB3" s="267">
        <v>21</v>
      </c>
      <c r="AC3" s="267">
        <v>26</v>
      </c>
      <c r="AD3" s="267">
        <v>38</v>
      </c>
      <c r="AE3" s="267">
        <v>39</v>
      </c>
      <c r="AF3" s="267">
        <v>40</v>
      </c>
      <c r="AG3" s="267">
        <v>41</v>
      </c>
      <c r="AH3" s="267">
        <v>47</v>
      </c>
      <c r="AI3" s="267">
        <v>48</v>
      </c>
      <c r="AJ3" s="268" t="s">
        <v>64</v>
      </c>
      <c r="AK3" s="268" t="s">
        <v>18</v>
      </c>
      <c r="AL3" s="267">
        <v>18</v>
      </c>
      <c r="AM3" s="267">
        <v>19</v>
      </c>
      <c r="AN3" s="267">
        <v>20</v>
      </c>
      <c r="AO3" s="267">
        <v>29</v>
      </c>
      <c r="AP3" s="267">
        <v>32</v>
      </c>
      <c r="AQ3" s="267">
        <v>33</v>
      </c>
      <c r="AR3" s="267">
        <v>34</v>
      </c>
      <c r="AS3" s="267">
        <v>35</v>
      </c>
      <c r="AT3" s="269" t="s">
        <v>62</v>
      </c>
      <c r="AU3" s="270" t="s">
        <v>18</v>
      </c>
      <c r="AV3" s="298">
        <v>1</v>
      </c>
      <c r="AW3" s="299">
        <v>2</v>
      </c>
      <c r="AX3" s="299">
        <v>3</v>
      </c>
      <c r="AY3" s="299">
        <v>4</v>
      </c>
      <c r="AZ3" s="299">
        <v>5</v>
      </c>
      <c r="BA3" s="299">
        <v>6</v>
      </c>
      <c r="BB3" s="299">
        <v>12</v>
      </c>
      <c r="BC3" s="299">
        <v>13</v>
      </c>
      <c r="BD3" s="299">
        <v>14</v>
      </c>
      <c r="BE3" s="299">
        <v>15</v>
      </c>
      <c r="BF3" s="299">
        <v>16</v>
      </c>
      <c r="BG3" s="299">
        <v>17</v>
      </c>
      <c r="BH3" s="299">
        <v>22</v>
      </c>
      <c r="BI3" s="299">
        <v>23</v>
      </c>
      <c r="BJ3" s="299">
        <v>24</v>
      </c>
      <c r="BK3" s="299">
        <v>25</v>
      </c>
      <c r="BL3" s="299">
        <v>27</v>
      </c>
      <c r="BM3" s="299">
        <v>31</v>
      </c>
      <c r="BN3" s="299">
        <v>36</v>
      </c>
      <c r="BO3" s="300">
        <v>37</v>
      </c>
      <c r="BP3" s="301">
        <v>42</v>
      </c>
      <c r="BQ3" s="301">
        <v>43</v>
      </c>
      <c r="BR3" s="301">
        <v>44</v>
      </c>
      <c r="BS3" s="301">
        <v>45</v>
      </c>
      <c r="BT3" s="302">
        <v>46</v>
      </c>
      <c r="BU3" s="303" t="s">
        <v>64</v>
      </c>
      <c r="BV3" s="303" t="s">
        <v>18</v>
      </c>
    </row>
    <row r="4" spans="1:77" ht="16.5" customHeight="1" thickBot="1" x14ac:dyDescent="0.3">
      <c r="A4" s="477"/>
      <c r="B4" s="455"/>
      <c r="C4" s="457"/>
      <c r="D4" s="478"/>
      <c r="E4" s="432"/>
      <c r="F4" s="254">
        <v>51</v>
      </c>
      <c r="G4" s="255" t="s">
        <v>19</v>
      </c>
      <c r="H4" s="66"/>
      <c r="I4" s="260">
        <v>26</v>
      </c>
      <c r="J4" s="262" t="s">
        <v>19</v>
      </c>
      <c r="K4" s="66"/>
      <c r="L4" s="289">
        <v>25</v>
      </c>
      <c r="M4" s="290" t="s">
        <v>19</v>
      </c>
      <c r="N4" s="145"/>
      <c r="O4" s="68"/>
      <c r="P4" s="271">
        <v>1</v>
      </c>
      <c r="Q4" s="271">
        <v>1</v>
      </c>
      <c r="R4" s="271">
        <v>1</v>
      </c>
      <c r="S4" s="271">
        <v>1</v>
      </c>
      <c r="T4" s="271">
        <v>1</v>
      </c>
      <c r="U4" s="272">
        <v>1</v>
      </c>
      <c r="V4" s="356">
        <v>6</v>
      </c>
      <c r="W4" s="352" t="s">
        <v>19</v>
      </c>
      <c r="X4" s="271">
        <v>1</v>
      </c>
      <c r="Y4" s="271">
        <v>1</v>
      </c>
      <c r="Z4" s="271">
        <v>1</v>
      </c>
      <c r="AA4" s="271">
        <v>1</v>
      </c>
      <c r="AB4" s="271">
        <v>1</v>
      </c>
      <c r="AC4" s="271">
        <v>1</v>
      </c>
      <c r="AD4" s="271">
        <v>1</v>
      </c>
      <c r="AE4" s="271">
        <v>1</v>
      </c>
      <c r="AF4" s="271">
        <v>1</v>
      </c>
      <c r="AG4" s="273" t="s">
        <v>85</v>
      </c>
      <c r="AH4" s="271">
        <v>1</v>
      </c>
      <c r="AI4" s="271">
        <v>1</v>
      </c>
      <c r="AJ4" s="268">
        <v>12</v>
      </c>
      <c r="AK4" s="268" t="s">
        <v>19</v>
      </c>
      <c r="AL4" s="271">
        <v>1</v>
      </c>
      <c r="AM4" s="271">
        <v>1</v>
      </c>
      <c r="AN4" s="271">
        <v>1</v>
      </c>
      <c r="AO4" s="271">
        <v>1</v>
      </c>
      <c r="AP4" s="271">
        <v>1</v>
      </c>
      <c r="AQ4" s="271">
        <v>1</v>
      </c>
      <c r="AR4" s="271">
        <v>1</v>
      </c>
      <c r="AS4" s="272">
        <v>1</v>
      </c>
      <c r="AT4" s="269">
        <v>8</v>
      </c>
      <c r="AU4" s="270" t="s">
        <v>19</v>
      </c>
      <c r="AV4" s="304">
        <v>1</v>
      </c>
      <c r="AW4" s="305">
        <v>1</v>
      </c>
      <c r="AX4" s="305">
        <v>1</v>
      </c>
      <c r="AY4" s="305">
        <v>1</v>
      </c>
      <c r="AZ4" s="305">
        <v>1</v>
      </c>
      <c r="BA4" s="305">
        <v>1</v>
      </c>
      <c r="BB4" s="305">
        <v>1</v>
      </c>
      <c r="BC4" s="306">
        <v>1</v>
      </c>
      <c r="BD4" s="306">
        <v>1</v>
      </c>
      <c r="BE4" s="306">
        <v>1</v>
      </c>
      <c r="BF4" s="306">
        <v>1</v>
      </c>
      <c r="BG4" s="306">
        <v>1</v>
      </c>
      <c r="BH4" s="306">
        <v>1</v>
      </c>
      <c r="BI4" s="306">
        <v>1</v>
      </c>
      <c r="BJ4" s="306">
        <v>1</v>
      </c>
      <c r="BK4" s="306">
        <v>1</v>
      </c>
      <c r="BL4" s="306">
        <v>1</v>
      </c>
      <c r="BM4" s="306">
        <v>1</v>
      </c>
      <c r="BN4" s="306">
        <v>1</v>
      </c>
      <c r="BO4" s="305">
        <v>1</v>
      </c>
      <c r="BP4" s="305">
        <v>1</v>
      </c>
      <c r="BQ4" s="305">
        <v>1</v>
      </c>
      <c r="BR4" s="305">
        <v>1</v>
      </c>
      <c r="BS4" s="305">
        <v>1</v>
      </c>
      <c r="BT4" s="306">
        <v>1</v>
      </c>
      <c r="BU4" s="303">
        <v>25</v>
      </c>
      <c r="BV4" s="303" t="s">
        <v>19</v>
      </c>
      <c r="BW4" s="325" t="s">
        <v>96</v>
      </c>
      <c r="BX4" s="325" t="s">
        <v>97</v>
      </c>
      <c r="BY4" s="325" t="s">
        <v>68</v>
      </c>
    </row>
    <row r="5" spans="1:77" ht="11.25" customHeight="1" thickBot="1" x14ac:dyDescent="0.3">
      <c r="A5" s="317" t="s">
        <v>22</v>
      </c>
      <c r="B5" s="324" t="str">
        <f>IF('Encodage réponses Es'!B3="","",'Encodage réponses Es'!B3)</f>
        <v/>
      </c>
      <c r="C5" s="30">
        <v>1</v>
      </c>
      <c r="D5" s="30" t="str">
        <f>IF('Encodage réponses Es'!F3=0,"",'Encodage réponses Es'!F3)</f>
        <v/>
      </c>
      <c r="E5" s="173" t="str">
        <f>IF('Encodage réponses Es'!I3="","",'Encodage réponses Es'!I3)</f>
        <v/>
      </c>
      <c r="F5" s="118" t="str">
        <f>IF(OR(I5="",L5=""),"",IF(OR(I5="absent(e)",L5="absent(e)"),"absent(e)",IF(OR(I5="incomplet",L5="incomplet"),"incomplet",I5+L5)))</f>
        <v/>
      </c>
      <c r="G5" s="109" t="str">
        <f>IF(F5="","",IF(F5="absent(e)","absent(e)",IF(F5="incomplet","incomplet",IF(F5="","",F5/$F$4))))</f>
        <v/>
      </c>
      <c r="H5" s="115"/>
      <c r="I5" s="118" t="str">
        <f>IF(OR(V5="",AJ5="",AT5=""),"",IF(OR(V5="absent(e)",AJ5="absent(e)",AT5="absent(e)"),"absent(e)",IF(OR(V5="incomplet",AJ5="incomplet",AT5="incomplet"),"incomplet",V5+AJ5+AT5)))</f>
        <v/>
      </c>
      <c r="J5" s="109" t="str">
        <f>IF(I5="absent(e)","absent(e)",IF(I5="","",IF(I5="incomplet","incomplet",I5/$I$4)))</f>
        <v/>
      </c>
      <c r="K5" s="115"/>
      <c r="L5" s="118" t="str">
        <f>IF(OR(BU5=""),"",IF(OR(BU5="absent(e)"),"absent(e)",IF(OR(BU5="incomplet"),"incomplet",BU5)))</f>
        <v/>
      </c>
      <c r="M5" s="109" t="str">
        <f>IF(L5="absent(e)","absent(e)",IF(L5="","",IF(L5="incomplet","incomplet",L5/$L$4)))</f>
        <v/>
      </c>
      <c r="N5" s="115"/>
      <c r="O5" s="101"/>
      <c r="P5" s="114" t="str">
        <f>IF(OR(E5="a",E5="A"),E5,IF(AND('Encodage réponses Es'!$BI3="!",'Encodage réponses Es'!P3=""),"!",IF('Encodage réponses Es'!P3="","",'Encodage réponses Es'!P3)))</f>
        <v/>
      </c>
      <c r="Q5" s="114" t="str">
        <f>IF(OR(E5="a",E5="A"),E5,IF(AND('Encodage réponses Es'!$BI3="!",'Encodage réponses Es'!AK3=""),"!",IF('Encodage réponses Es'!AK3="","",'Encodage réponses Es'!AK3)))</f>
        <v/>
      </c>
      <c r="R5" s="114" t="str">
        <f>IF(OR(E5="a",E5="A"),E5,IF(AND('Encodage réponses Es'!$BI3="!",'Encodage réponses Es'!AM3=""),"!",IF('Encodage réponses Es'!AM3="","",'Encodage réponses Es'!AM3)))</f>
        <v/>
      </c>
      <c r="S5" s="114" t="str">
        <f>IF(OR(E5="a",E5="A"),E5,IF(AND('Encodage réponses Es'!$BI3="!",'Encodage réponses Es'!BF3=""),"!",IF('Encodage réponses Es'!BF3="","",'Encodage réponses Es'!BF3)))</f>
        <v/>
      </c>
      <c r="T5" s="114" t="str">
        <f>IF(OR(E5="a",E5="A"),E5,IF(AND('Encodage réponses Es'!$BI3="!",'Encodage réponses Es'!BG3=""),"!",IF('Encodage réponses Es'!BG3="","",'Encodage réponses Es'!BG3)))</f>
        <v/>
      </c>
      <c r="U5" s="354" t="str">
        <f>IF(OR(E5="a",E5="A"),E5,IF(AND('Encodage réponses Es'!$BI3="!",'Encodage réponses Es'!BH3=""),"!",IF('Encodage réponses Es'!BH3="","",'Encodage réponses Es'!BH3)))</f>
        <v/>
      </c>
      <c r="V5" s="357" t="str">
        <f t="shared" ref="V5:V38" si="0">IF(COUNTIF(P5:U5,"a")&gt;0,"absent(e)",IF(COUNTIF(P5:U5,"!")&gt;0,"incomplet",IF(COUNTIF(P5:U5,"")&gt;0,"",COUNTIF(P5:U5,1))))</f>
        <v/>
      </c>
      <c r="W5" s="353" t="str">
        <f>IF(V5="absent(e)","absent(e)",IF(V5="","",IF(V5="incomplet","incomplet",V5/$V$4)))</f>
        <v/>
      </c>
      <c r="X5" s="177" t="str">
        <f>IF(OR(E5="a",E5="A"),E5,IF(AND('Encodage réponses Es'!$BI3="!",'Encodage réponses Es'!Q3=""),"!",IF('Encodage réponses Es'!Q3="","",'Encodage réponses Es'!Q3)))</f>
        <v/>
      </c>
      <c r="Y5" s="177" t="str">
        <f>IF(OR(E5="a",E5="A"),E5,IF(AND('Encodage réponses Es'!$BI3="!",'Encodage réponses Es'!R3=""),"!",IF('Encodage réponses Es'!R3="","",'Encodage réponses Es'!R3)))</f>
        <v/>
      </c>
      <c r="Z5" s="177" t="str">
        <f>IF(OR(E5="a",E5="A"),E5,IF(AND('Encodage réponses Es'!$BI3="!",'Encodage réponses Es'!S3=""),"!",IF('Encodage réponses Es'!S3="","",'Encodage réponses Es'!S3)))</f>
        <v/>
      </c>
      <c r="AA5" s="177" t="str">
        <f>IF(OR(E5="a",E5="A"),E5,IF(AND('Encodage réponses Es'!$BI3="!",'Encodage réponses Es'!T3=""),"!",IF('Encodage réponses Es'!T3="","",'Encodage réponses Es'!T3)))</f>
        <v/>
      </c>
      <c r="AB5" s="177" t="str">
        <f>IF(OR(E5="a",E5="A"),E5,IF(AND('Encodage réponses Es'!$BI3="!",'Encodage réponses Es'!AD3=""),"!",IF('Encodage réponses Es'!AD3="","",'Encodage réponses Es'!AD3)))</f>
        <v/>
      </c>
      <c r="AC5" s="177" t="str">
        <f>IF(OR(E5="a",E5="A"),E5,IF(AND('Encodage réponses Es'!$BI3="!",'Encodage réponses Es'!AI3=""),"!",IF('Encodage réponses Es'!AI3="","",'Encodage réponses Es'!AI3)))</f>
        <v/>
      </c>
      <c r="AD5" s="177" t="str">
        <f>IF(OR(E5="a",E5="A"),E5,IF(AND('Encodage réponses Es'!$BI3="!",'Encodage réponses Es'!AU3=""),"!",IF('Encodage réponses Es'!AU3="","",'Encodage réponses Es'!AU3)))</f>
        <v/>
      </c>
      <c r="AE5" s="177" t="str">
        <f>IF(OR(E5="a",E5="A"),E5,IF(AND('Encodage réponses Es'!$BI3="!",'Encodage réponses Es'!AV3=""),"!",IF('Encodage réponses Es'!AV3="","",'Encodage réponses Es'!AV3)))</f>
        <v/>
      </c>
      <c r="AF5" s="177" t="str">
        <f>IF(OR(E5="a",E5="A"),E5,IF(AND('Encodage réponses Es'!$BI3="!",'Encodage réponses Es'!AW3=""),"!",IF('Encodage réponses Es'!AW3="","",'Encodage réponses Es'!AW3)))</f>
        <v/>
      </c>
      <c r="AG5" s="177" t="str">
        <f>IF(OR(E5="a",E5="A"),E5,IF(AND('Encodage réponses Es'!$BI3="!",'Encodage réponses Es'!AX3=""),"!",IF('Encodage réponses Es'!AX3="","",'Encodage réponses Es'!AX3)))</f>
        <v/>
      </c>
      <c r="AH5" s="177" t="str">
        <f>IF(OR(E5="a",E5="A"),E5,IF(AND('Encodage réponses Es'!$BI3="!",'Encodage réponses Es'!BD3=""),"!",IF('Encodage réponses Es'!BD3="","",'Encodage réponses Es'!BD3)))</f>
        <v/>
      </c>
      <c r="AI5" s="177" t="str">
        <f>IF(OR(E5="a",E5="A"),E5,IF(AND('Encodage réponses Es'!$BI3="!",'Encodage réponses Es'!BE3=""),"!",IF('Encodage réponses Es'!BE3="","",'Encodage réponses Es'!BE3)))</f>
        <v/>
      </c>
      <c r="AJ5" s="197" t="str">
        <f t="shared" ref="AJ5:AJ38" si="1">IF(COUNTIF(X5:AI5,"a")&gt;0,"absent(e)",IF(COUNTIF(X5:AI5,"!")&gt;0,"incomplet",IF(COUNTIF(X5:AI5,"")&gt;0,"",COUNTIF(X5:AI5,1)+COUNTIF(X5:AI5,8)/2)))</f>
        <v/>
      </c>
      <c r="AK5" s="198" t="str">
        <f>IF(AJ5="absent(e)","absent(e)",IF(AJ5="","",IF(AJ5="incomplet","incomplet",AJ5/$AJ$4)))</f>
        <v/>
      </c>
      <c r="AL5" s="114" t="str">
        <f>IF(OR($E5="a",$E5="A"),$E5,IF(AND('Encodage réponses Es'!$BI3="!",'Encodage réponses Es'!AA3=""),"!",IF('Encodage réponses Es'!AA3="","",'Encodage réponses Es'!AA3)))</f>
        <v/>
      </c>
      <c r="AM5" s="114" t="str">
        <f>IF(OR($E5="a",$E5="A"),$E5,IF(AND('Encodage réponses Es'!$BI3="!",'Encodage réponses Es'!AB3=""),"!",IF('Encodage réponses Es'!AB3="","",'Encodage réponses Es'!AB3)))</f>
        <v/>
      </c>
      <c r="AN5" s="114" t="str">
        <f>IF(OR($E5="a",$E5="A"),$E5,IF(AND('Encodage réponses Es'!$BI3="!",'Encodage réponses Es'!AC3=""),"!",IF('Encodage réponses Es'!AC3="","",'Encodage réponses Es'!AC3)))</f>
        <v/>
      </c>
      <c r="AO5" s="114" t="str">
        <f>IF(OR($E5="a",$E5="A"),$E5,IF(AND('Encodage réponses Es'!$BI3="!",'Encodage réponses Es'!AL3=""),"!",IF('Encodage réponses Es'!AL3="","",'Encodage réponses Es'!AL3)))</f>
        <v/>
      </c>
      <c r="AP5" s="114" t="str">
        <f>IF(OR($E5="a",$E5="A"),$E5,IF(AND('Encodage réponses Es'!$BI3="!",'Encodage réponses Es'!AO3=""),"!",IF('Encodage réponses Es'!AO3="","",'Encodage réponses Es'!AO3)))</f>
        <v/>
      </c>
      <c r="AQ5" s="114" t="str">
        <f>IF(OR($E5="a",$E5="A"),$E5,IF(AND('Encodage réponses Es'!$BI3="!",'Encodage réponses Es'!AP3=""),"!",IF('Encodage réponses Es'!AP3="","",'Encodage réponses Es'!AP3)))</f>
        <v/>
      </c>
      <c r="AR5" s="114" t="str">
        <f>IF(OR($E5="a",$E5="A"),$E5,IF(AND('Encodage réponses Es'!$BI3="!",'Encodage réponses Es'!AQ3=""),"!",IF('Encodage réponses Es'!AQ3="","",'Encodage réponses Es'!AQ3)))</f>
        <v/>
      </c>
      <c r="AS5" s="114" t="str">
        <f>IF(OR($E5="a",$E5="A"),$E5,IF(AND('Encodage réponses Es'!$BI3="!",'Encodage réponses Es'!AR3=""),"!",IF('Encodage réponses Es'!AR3="","",'Encodage réponses Es'!AR3)))</f>
        <v/>
      </c>
      <c r="AT5" s="199" t="str">
        <f t="shared" ref="AT5:AT38" si="2">IF((COUNTIF(AL5:AM5,"a")+COUNTIF(AN5:AS5,"a"))&gt;0,"absent(e)",IF((COUNTIF(AL5:AM5,"!")+COUNTIF(AN5:AS5,"!"))&gt;0,"incomplet",IF((COUNTIF(AL5:AM5,"")+COUNTIF(AN5:AS5,""))&gt;0,"",COUNTIF(AL5:AM5,1)+COUNTIF(AN5:AS5,1))))</f>
        <v/>
      </c>
      <c r="AU5" s="241" t="str">
        <f>IF(AT5="absent(e)","absent(e)",IF(AT5="","",IF(AT5="incomplet","incomplet",AT5/$AT$4)))</f>
        <v/>
      </c>
      <c r="AV5" s="350" t="str">
        <f>IF(OR($E5="a",$E5="A"),$E5,IF(AND('Encodage réponses Es'!$BI3="!",'Encodage réponses Es'!J3=""),"!",IF('Encodage réponses Es'!J3="","",'Encodage réponses Es'!J3)))</f>
        <v/>
      </c>
      <c r="AW5" s="114" t="str">
        <f>IF(OR($E5="a",$E5="A"),$E5,IF(AND('Encodage réponses Es'!$BI3="!",'Encodage réponses Es'!K3=""),"!",IF('Encodage réponses Es'!K3="","",'Encodage réponses Es'!K3)))</f>
        <v/>
      </c>
      <c r="AX5" s="114" t="str">
        <f>IF(OR($E5="a",$E5="A"),$E5,IF(AND('Encodage réponses Es'!$BI3="!",'Encodage réponses Es'!L3=""),"!",IF('Encodage réponses Es'!L3="","",'Encodage réponses Es'!L3)))</f>
        <v/>
      </c>
      <c r="AY5" s="114" t="str">
        <f>IF(OR($E5="a",$E5="A"),$E5,IF(AND('Encodage réponses Es'!$BI3="!",'Encodage réponses Es'!M3=""),"!",IF('Encodage réponses Es'!M3="","",'Encodage réponses Es'!M3)))</f>
        <v/>
      </c>
      <c r="AZ5" s="114" t="str">
        <f>IF(OR($E5="a",$E5="A"),$E5,IF(AND('Encodage réponses Es'!$BI3="!",'Encodage réponses Es'!N3=""),"!",IF('Encodage réponses Es'!N3="","",'Encodage réponses Es'!N3)))</f>
        <v/>
      </c>
      <c r="BA5" s="114" t="str">
        <f>IF(OR($E5="a",$E5="A"),$E5,IF(AND('Encodage réponses Es'!$BI3="!",'Encodage réponses Es'!O3=""),"!",IF('Encodage réponses Es'!O3="","",'Encodage réponses Es'!O3)))</f>
        <v/>
      </c>
      <c r="BB5" s="114" t="str">
        <f>IF(OR($E5="a",$E5="A"),$E5,IF(AND('Encodage réponses Es'!$BI3="!",'Encodage réponses Es'!U3=""),"!",IF('Encodage réponses Es'!U3="","",'Encodage réponses Es'!U3)))</f>
        <v/>
      </c>
      <c r="BC5" s="114" t="str">
        <f>IF(OR($E5="a",$E5="A"),$E5,IF(AND('Encodage réponses Es'!$BI3="!",'Encodage réponses Es'!V3=""),"!",IF('Encodage réponses Es'!V3="","",'Encodage réponses Es'!V3)))</f>
        <v/>
      </c>
      <c r="BD5" s="114" t="str">
        <f>IF(OR($E5="a",$E5="A"),$E5,IF(AND('Encodage réponses Es'!$BI3="!",'Encodage réponses Es'!W3=""),"!",IF('Encodage réponses Es'!W3="","",'Encodage réponses Es'!W3)))</f>
        <v/>
      </c>
      <c r="BE5" s="114" t="str">
        <f>IF(OR($E5="a",$E5="A"),$E5,IF(AND('Encodage réponses Es'!$BI3="!",'Encodage réponses Es'!X3=""),"!",IF('Encodage réponses Es'!X3="","",'Encodage réponses Es'!X3)))</f>
        <v/>
      </c>
      <c r="BF5" s="114" t="str">
        <f>IF(OR($E5="a",$E5="A"),$E5,IF(AND('Encodage réponses Es'!$BI3="!",'Encodage réponses Es'!Y3=""),"!",IF('Encodage réponses Es'!Y3="","",'Encodage réponses Es'!Y3)))</f>
        <v/>
      </c>
      <c r="BG5" s="114" t="str">
        <f>IF(OR($E5="a",$E5="A"),$E5,IF(AND('Encodage réponses Es'!$BI3="!",'Encodage réponses Es'!Z3=""),"!",IF('Encodage réponses Es'!Z3="","",'Encodage réponses Es'!Z3)))</f>
        <v/>
      </c>
      <c r="BH5" s="114" t="str">
        <f>IF(OR($E5="a",$E5="A"),$E5,IF(AND('Encodage réponses Es'!$BI3="!",'Encodage réponses Es'!AE3=""),"!",IF('Encodage réponses Es'!AE3="","",'Encodage réponses Es'!AE3)))</f>
        <v/>
      </c>
      <c r="BI5" s="114" t="str">
        <f>IF(OR($E5="a",$E5="A"),$E5,IF(AND('Encodage réponses Es'!$BI3="!",'Encodage réponses Es'!AF3=""),"!",IF('Encodage réponses Es'!AF3="","",'Encodage réponses Es'!AF3)))</f>
        <v/>
      </c>
      <c r="BJ5" s="114" t="str">
        <f>IF(OR($E5="a",$E5="A"),$E5,IF(AND('Encodage réponses Es'!$BI3="!",'Encodage réponses Es'!AG3=""),"!",IF('Encodage réponses Es'!AG3="","",'Encodage réponses Es'!AG3)))</f>
        <v/>
      </c>
      <c r="BK5" s="114" t="str">
        <f>IF(OR($E5="a",$E5="A"),$E5,IF(AND('Encodage réponses Es'!$BI3="!",'Encodage réponses Es'!AH3=""),"!",IF('Encodage réponses Es'!AH3="","",'Encodage réponses Es'!AH3)))</f>
        <v/>
      </c>
      <c r="BL5" s="114" t="str">
        <f>IF(OR($E5="a",$E5="A"),$E5,IF(AND('Encodage réponses Es'!$BI3="!",'Encodage réponses Es'!AJ3=""),"!",IF('Encodage réponses Es'!AJ3="","",'Encodage réponses Es'!AJ3)))</f>
        <v/>
      </c>
      <c r="BM5" s="114" t="str">
        <f>IF(OR($E5="a",$E5="A"),$E5,IF(AND('Encodage réponses Es'!$BI3="!",'Encodage réponses Es'!AN3=""),"!",IF('Encodage réponses Es'!AN3="","",'Encodage réponses Es'!AN3)))</f>
        <v/>
      </c>
      <c r="BN5" s="114" t="str">
        <f>IF(OR($E5="a",$E5="A"),$E5,IF(AND('Encodage réponses Es'!$BI3="!",'Encodage réponses Es'!AS3=""),"!",IF('Encodage réponses Es'!AS3="","",'Encodage réponses Es'!AS3)))</f>
        <v/>
      </c>
      <c r="BO5" s="114" t="str">
        <f>IF(OR($E5="a",$E5="A"),$E5,IF(AND('Encodage réponses Es'!$BI3="!",'Encodage réponses Es'!AT3=""),"!",IF('Encodage réponses Es'!AT3="","",'Encodage réponses Es'!AT3)))</f>
        <v/>
      </c>
      <c r="BP5" s="114" t="str">
        <f>IF(OR($E5="a",$E5="A"),$E5,IF(AND('Encodage réponses Es'!$BI3="!",'Encodage réponses Es'!AY3=""),"!",IF('Encodage réponses Es'!AY3="","",'Encodage réponses Es'!AY3)))</f>
        <v/>
      </c>
      <c r="BQ5" s="114" t="str">
        <f>IF(OR($E5="a",$E5="A"),$E5,IF(AND('Encodage réponses Es'!$BI3="!",'Encodage réponses Es'!AZ3=""),"!",IF('Encodage réponses Es'!AZ3="","",'Encodage réponses Es'!AZ3)))</f>
        <v/>
      </c>
      <c r="BR5" s="114" t="str">
        <f>IF(OR($E5="a",$E5="A"),$E5,IF(AND('Encodage réponses Es'!$BI3="!",'Encodage réponses Es'!BA3=""),"!",IF('Encodage réponses Es'!BA3="","",'Encodage réponses Es'!BA3)))</f>
        <v/>
      </c>
      <c r="BS5" s="114" t="str">
        <f>IF(OR($E5="a",$E5="A"),$E5,IF(AND('Encodage réponses Es'!$BI3="!",'Encodage réponses Es'!BB3=""),"!",IF('Encodage réponses Es'!BB3="","",'Encodage réponses Es'!BB3)))</f>
        <v/>
      </c>
      <c r="BT5" s="114" t="str">
        <f>IF(OR($E5="a",$E5="A"),$E5,IF(AND('Encodage réponses Es'!$BI3="!",'Encodage réponses Es'!BC3=""),"!",IF('Encodage réponses Es'!BC3="","",'Encodage réponses Es'!BC3)))</f>
        <v/>
      </c>
      <c r="BU5" s="197" t="str">
        <f>IF(COUNTIF(AV5:BT5,"a")&gt;0,"absent(e)",IF(COUNTIF(AV5:BT5,"!")&gt;0,"incomplet",IF(COUNTIF(AV5:BT5,"")&gt;0,"",COUNTIF(AV5:BT5,1)+COUNTIF(AV5:BT5,8)/2)))</f>
        <v/>
      </c>
      <c r="BV5" s="241" t="str">
        <f>IF(BU5="absent(e)","absent(e)",IF(BU5="","",IF(BU5="incomplet","incomplet",BU5/$BU$4)))</f>
        <v/>
      </c>
      <c r="BW5" s="326" t="str">
        <f>IF('Encodage réponses Es'!$B$3="","",'Encodage réponses Es'!$B$3)</f>
        <v/>
      </c>
      <c r="BX5" s="189" t="str">
        <f>IF('Encodage réponses Es'!$B$4="","",'Encodage réponses Es'!$B$4)</f>
        <v/>
      </c>
      <c r="BY5" s="325" t="str">
        <f>IF('Encodage réponses Es'!$B$2="","",'Encodage réponses Es'!$B$2)</f>
        <v/>
      </c>
    </row>
    <row r="6" spans="1:77" ht="11.25" customHeight="1" thickBot="1" x14ac:dyDescent="0.3">
      <c r="A6" s="319" t="s">
        <v>24</v>
      </c>
      <c r="B6" s="324" t="str">
        <f>IF('Encodage réponses Es'!B4="","",'Encodage réponses Es'!B4)</f>
        <v/>
      </c>
      <c r="C6" s="14">
        <v>2</v>
      </c>
      <c r="D6" s="14" t="str">
        <f>IF('Encodage réponses Es'!F4=0,"",'Encodage réponses Es'!F4)</f>
        <v/>
      </c>
      <c r="E6" s="175" t="str">
        <f>IF('Encodage réponses Es'!I4="","",'Encodage réponses Es'!I4)</f>
        <v/>
      </c>
      <c r="F6" s="119" t="str">
        <f t="shared" ref="F6:F38" si="3">IF(OR(I6="",L6=""),"",IF(OR(I6="absent(e)",L6="absent(e)"),"absent(e)",IF(OR(I6="incomplet",L6="incomplet"),"incomplet",I6+L6)))</f>
        <v/>
      </c>
      <c r="G6" s="110" t="str">
        <f t="shared" ref="G6:G38" si="4">IF(F6="","",IF(F6="absent(e)","absent(e)",IF(F6="incomplet","incomplet",IF(F6="","",F6/$F$4))))</f>
        <v/>
      </c>
      <c r="H6" s="115"/>
      <c r="I6" s="119" t="str">
        <f t="shared" ref="I6:I38" si="5">IF(OR(V6="",AJ6="",AT6=""),"",IF(OR(V6="absent(e)",AJ6="absent(e)",AT6="absent(e)"),"absent(e)",IF(OR(V6="incomplet",AJ6="incomplet",AT6="incomplet"),"incomplet",V6+AJ6+AT6)))</f>
        <v/>
      </c>
      <c r="J6" s="110" t="str">
        <f t="shared" ref="J6:J38" si="6">IF(I6="absent(e)","absent(e)",IF(I6="","",IF(I6="incomplet","incomplet",I6/$I$4)))</f>
        <v/>
      </c>
      <c r="K6" s="115"/>
      <c r="L6" s="119" t="str">
        <f t="shared" ref="L6:L38" si="7">IF(OR(BU6=""),"",IF(OR(BU6="absent(e)"),"absent(e)",IF(OR(BU6="incomplet"),"incomplet",BU6)))</f>
        <v/>
      </c>
      <c r="M6" s="110" t="str">
        <f t="shared" ref="M6:M38" si="8">IF(L6="absent(e)","absent(e)",IF(L6="","",IF(L6="incomplet","incomplet",L6/$L$4)))</f>
        <v/>
      </c>
      <c r="N6" s="115"/>
      <c r="O6" s="101"/>
      <c r="P6" s="114" t="str">
        <f>IF(OR(E6="a",E6="A"),E6,IF(AND('Encodage réponses Es'!$BI4="!",'Encodage réponses Es'!P4=""),"!",IF('Encodage réponses Es'!P4="","",'Encodage réponses Es'!P4)))</f>
        <v/>
      </c>
      <c r="Q6" s="114" t="str">
        <f>IF(OR(E6="a",E6="A"),E6,IF(AND('Encodage réponses Es'!$BI4="!",'Encodage réponses Es'!AK4=""),"!",IF('Encodage réponses Es'!AK4="","",'Encodage réponses Es'!AK4)))</f>
        <v/>
      </c>
      <c r="R6" s="114" t="str">
        <f>IF(OR(E6="a",E6="A"),E6,IF(AND('Encodage réponses Es'!$BI4="!",'Encodage réponses Es'!AM4=""),"!",IF('Encodage réponses Es'!AM4="","",'Encodage réponses Es'!AM4)))</f>
        <v/>
      </c>
      <c r="S6" s="114" t="str">
        <f>IF(OR(E6="a",E6="A"),E6,IF(AND('Encodage réponses Es'!$BI4="!",'Encodage réponses Es'!BF4=""),"!",IF('Encodage réponses Es'!BF4="","",'Encodage réponses Es'!BF4)))</f>
        <v/>
      </c>
      <c r="T6" s="114" t="str">
        <f>IF(OR(E6="a",E6="A"),E6,IF(AND('Encodage réponses Es'!$BI4="!",'Encodage réponses Es'!BG4=""),"!",IF('Encodage réponses Es'!BG4="","",'Encodage réponses Es'!BG4)))</f>
        <v/>
      </c>
      <c r="U6" s="354" t="str">
        <f>IF(OR(E6="a",E6="A"),E6,IF(AND('Encodage réponses Es'!$BI4="!",'Encodage réponses Es'!BH4=""),"!",IF('Encodage réponses Es'!BH4="","",'Encodage réponses Es'!BH4)))</f>
        <v/>
      </c>
      <c r="V6" s="199" t="str">
        <f t="shared" si="0"/>
        <v/>
      </c>
      <c r="W6" s="353" t="str">
        <f t="shared" ref="W6:W38" si="9">IF(V6="absent(e)","absent(e)",IF(V6="","",IF(V6="incomplet","incomplet",V6/$V$4)))</f>
        <v/>
      </c>
      <c r="X6" s="177" t="str">
        <f>IF(OR(E6="a",E6="A"),E6,IF(AND('Encodage réponses Es'!$BI4="!",'Encodage réponses Es'!Q4=""),"!",IF('Encodage réponses Es'!Q4="","",'Encodage réponses Es'!Q4)))</f>
        <v/>
      </c>
      <c r="Y6" s="177" t="str">
        <f>IF(OR(E6="a",E6="A"),E6,IF(AND('Encodage réponses Es'!$BI4="!",'Encodage réponses Es'!R4=""),"!",IF('Encodage réponses Es'!R4="","",'Encodage réponses Es'!R4)))</f>
        <v/>
      </c>
      <c r="Z6" s="177" t="str">
        <f>IF(OR(E6="a",E6="A"),E6,IF(AND('Encodage réponses Es'!$BI4="!",'Encodage réponses Es'!S4=""),"!",IF('Encodage réponses Es'!S4="","",'Encodage réponses Es'!S4)))</f>
        <v/>
      </c>
      <c r="AA6" s="177" t="str">
        <f>IF(OR(E6="a",E6="A"),E6,IF(AND('Encodage réponses Es'!$BI4="!",'Encodage réponses Es'!T4=""),"!",IF('Encodage réponses Es'!T4="","",'Encodage réponses Es'!T4)))</f>
        <v/>
      </c>
      <c r="AB6" s="177" t="str">
        <f>IF(OR(E6="a",E6="A"),E6,IF(AND('Encodage réponses Es'!$BI4="!",'Encodage réponses Es'!AD4=""),"!",IF('Encodage réponses Es'!AD4="","",'Encodage réponses Es'!AD4)))</f>
        <v/>
      </c>
      <c r="AC6" s="177" t="str">
        <f>IF(OR(E6="a",E6="A"),E6,IF(AND('Encodage réponses Es'!$BI4="!",'Encodage réponses Es'!AI4=""),"!",IF('Encodage réponses Es'!AI4="","",'Encodage réponses Es'!AI4)))</f>
        <v/>
      </c>
      <c r="AD6" s="177" t="str">
        <f>IF(OR(E6="a",E6="A"),E6,IF(AND('Encodage réponses Es'!$BI4="!",'Encodage réponses Es'!AU4=""),"!",IF('Encodage réponses Es'!AU4="","",'Encodage réponses Es'!AU4)))</f>
        <v/>
      </c>
      <c r="AE6" s="177" t="str">
        <f>IF(OR(E6="a",E6="A"),E6,IF(AND('Encodage réponses Es'!$BI4="!",'Encodage réponses Es'!AV4=""),"!",IF('Encodage réponses Es'!AV4="","",'Encodage réponses Es'!AV4)))</f>
        <v/>
      </c>
      <c r="AF6" s="177" t="str">
        <f>IF(OR(E6="a",E6="A"),E6,IF(AND('Encodage réponses Es'!$BI4="!",'Encodage réponses Es'!AW4=""),"!",IF('Encodage réponses Es'!AW4="","",'Encodage réponses Es'!AW4)))</f>
        <v/>
      </c>
      <c r="AG6" s="177" t="str">
        <f>IF(OR(E6="a",E6="A"),E6,IF(AND('Encodage réponses Es'!$BI4="!",'Encodage réponses Es'!AX4=""),"!",IF('Encodage réponses Es'!AX4="","",'Encodage réponses Es'!AX4)))</f>
        <v/>
      </c>
      <c r="AH6" s="177" t="str">
        <f>IF(OR(E6="a",E6="A"),E6,IF(AND('Encodage réponses Es'!$BI4="!",'Encodage réponses Es'!BD4=""),"!",IF('Encodage réponses Es'!BD4="","",'Encodage réponses Es'!BD4)))</f>
        <v/>
      </c>
      <c r="AI6" s="177" t="str">
        <f>IF(OR(E6="a",E6="A"),E6,IF(AND('Encodage réponses Es'!$BI4="!",'Encodage réponses Es'!BE4=""),"!",IF('Encodage réponses Es'!BE4="","",'Encodage réponses Es'!BE4)))</f>
        <v/>
      </c>
      <c r="AJ6" s="197" t="str">
        <f t="shared" si="1"/>
        <v/>
      </c>
      <c r="AK6" s="198" t="str">
        <f t="shared" ref="AK6:AK38" si="10">IF(AJ6="absent(e)","absent(e)",IF(AJ6="","",IF(AJ6="incomplet","incomplet",AJ6/$AJ$4)))</f>
        <v/>
      </c>
      <c r="AL6" s="114" t="str">
        <f>IF(OR($E6="a",$E6="A"),$E6,IF(AND('Encodage réponses Es'!$BI4="!",'Encodage réponses Es'!AA4=""),"!",IF('Encodage réponses Es'!AA4="","",'Encodage réponses Es'!AA4)))</f>
        <v/>
      </c>
      <c r="AM6" s="114" t="str">
        <f>IF(OR($E6="a",$E6="A"),$E6,IF(AND('Encodage réponses Es'!$BI4="!",'Encodage réponses Es'!AB4=""),"!",IF('Encodage réponses Es'!AB4="","",'Encodage réponses Es'!AB4)))</f>
        <v/>
      </c>
      <c r="AN6" s="114" t="str">
        <f>IF(OR($E6="a",$E6="A"),$E6,IF(AND('Encodage réponses Es'!$BI4="!",'Encodage réponses Es'!AC4=""),"!",IF('Encodage réponses Es'!AC4="","",'Encodage réponses Es'!AC4)))</f>
        <v/>
      </c>
      <c r="AO6" s="114" t="str">
        <f>IF(OR($E6="a",$E6="A"),$E6,IF(AND('Encodage réponses Es'!$BI4="!",'Encodage réponses Es'!AL4=""),"!",IF('Encodage réponses Es'!AL4="","",'Encodage réponses Es'!AL4)))</f>
        <v/>
      </c>
      <c r="AP6" s="114" t="str">
        <f>IF(OR($E6="a",$E6="A"),$E6,IF(AND('Encodage réponses Es'!$BI4="!",'Encodage réponses Es'!AO4=""),"!",IF('Encodage réponses Es'!AO4="","",'Encodage réponses Es'!AO4)))</f>
        <v/>
      </c>
      <c r="AQ6" s="114" t="str">
        <f>IF(OR($E6="a",$E6="A"),$E6,IF(AND('Encodage réponses Es'!$BI4="!",'Encodage réponses Es'!AP4=""),"!",IF('Encodage réponses Es'!AP4="","",'Encodage réponses Es'!AP4)))</f>
        <v/>
      </c>
      <c r="AR6" s="114" t="str">
        <f>IF(OR($E6="a",$E6="A"),$E6,IF(AND('Encodage réponses Es'!$BI4="!",'Encodage réponses Es'!AQ4=""),"!",IF('Encodage réponses Es'!AQ4="","",'Encodage réponses Es'!AQ4)))</f>
        <v/>
      </c>
      <c r="AS6" s="114" t="str">
        <f>IF(OR($E6="a",$E6="A"),$E6,IF(AND('Encodage réponses Es'!$BI4="!",'Encodage réponses Es'!AR4=""),"!",IF('Encodage réponses Es'!AR4="","",'Encodage réponses Es'!AR4)))</f>
        <v/>
      </c>
      <c r="AT6" s="199" t="str">
        <f t="shared" si="2"/>
        <v/>
      </c>
      <c r="AU6" s="241" t="str">
        <f t="shared" ref="AU6:AU38" si="11">IF(AT6="absent(e)","absent(e)",IF(AT6="","",IF(AT6="incomplet","incomplet",AT6/$AT$4)))</f>
        <v/>
      </c>
      <c r="AV6" s="350" t="str">
        <f>IF(OR($E6="a",$E6="A"),$E6,IF(AND('Encodage réponses Es'!$BI4="!",'Encodage réponses Es'!J4=""),"!",IF('Encodage réponses Es'!J4="","",'Encodage réponses Es'!J4)))</f>
        <v/>
      </c>
      <c r="AW6" s="114" t="str">
        <f>IF(OR($E6="a",$E6="A"),$E6,IF(AND('Encodage réponses Es'!$BI4="!",'Encodage réponses Es'!K4=""),"!",IF('Encodage réponses Es'!K4="","",'Encodage réponses Es'!K4)))</f>
        <v/>
      </c>
      <c r="AX6" s="114" t="str">
        <f>IF(OR($E6="a",$E6="A"),$E6,IF(AND('Encodage réponses Es'!$BI4="!",'Encodage réponses Es'!L4=""),"!",IF('Encodage réponses Es'!L4="","",'Encodage réponses Es'!L4)))</f>
        <v/>
      </c>
      <c r="AY6" s="114" t="str">
        <f>IF(OR($E6="a",$E6="A"),$E6,IF(AND('Encodage réponses Es'!$BI4="!",'Encodage réponses Es'!M4=""),"!",IF('Encodage réponses Es'!M4="","",'Encodage réponses Es'!M4)))</f>
        <v/>
      </c>
      <c r="AZ6" s="114" t="str">
        <f>IF(OR($E6="a",$E6="A"),$E6,IF(AND('Encodage réponses Es'!$BI4="!",'Encodage réponses Es'!N4=""),"!",IF('Encodage réponses Es'!N4="","",'Encodage réponses Es'!N4)))</f>
        <v/>
      </c>
      <c r="BA6" s="114" t="str">
        <f>IF(OR($E6="a",$E6="A"),$E6,IF(AND('Encodage réponses Es'!$BI4="!",'Encodage réponses Es'!O4=""),"!",IF('Encodage réponses Es'!O4="","",'Encodage réponses Es'!O4)))</f>
        <v/>
      </c>
      <c r="BB6" s="114" t="str">
        <f>IF(OR($E6="a",$E6="A"),$E6,IF(AND('Encodage réponses Es'!$BI4="!",'Encodage réponses Es'!U4=""),"!",IF('Encodage réponses Es'!U4="","",'Encodage réponses Es'!U4)))</f>
        <v/>
      </c>
      <c r="BC6" s="114" t="str">
        <f>IF(OR($E6="a",$E6="A"),$E6,IF(AND('Encodage réponses Es'!$BI4="!",'Encodage réponses Es'!V4=""),"!",IF('Encodage réponses Es'!V4="","",'Encodage réponses Es'!V4)))</f>
        <v/>
      </c>
      <c r="BD6" s="114" t="str">
        <f>IF(OR($E6="a",$E6="A"),$E6,IF(AND('Encodage réponses Es'!$BI4="!",'Encodage réponses Es'!W4=""),"!",IF('Encodage réponses Es'!W4="","",'Encodage réponses Es'!W4)))</f>
        <v/>
      </c>
      <c r="BE6" s="114" t="str">
        <f>IF(OR($E6="a",$E6="A"),$E6,IF(AND('Encodage réponses Es'!$BI4="!",'Encodage réponses Es'!X4=""),"!",IF('Encodage réponses Es'!X4="","",'Encodage réponses Es'!X4)))</f>
        <v/>
      </c>
      <c r="BF6" s="114" t="str">
        <f>IF(OR($E6="a",$E6="A"),$E6,IF(AND('Encodage réponses Es'!$BI4="!",'Encodage réponses Es'!Y4=""),"!",IF('Encodage réponses Es'!Y4="","",'Encodage réponses Es'!Y4)))</f>
        <v/>
      </c>
      <c r="BG6" s="114" t="str">
        <f>IF(OR($E6="a",$E6="A"),$E6,IF(AND('Encodage réponses Es'!$BI4="!",'Encodage réponses Es'!Z4=""),"!",IF('Encodage réponses Es'!Z4="","",'Encodage réponses Es'!Z4)))</f>
        <v/>
      </c>
      <c r="BH6" s="114" t="str">
        <f>IF(OR($E6="a",$E6="A"),$E6,IF(AND('Encodage réponses Es'!$BI4="!",'Encodage réponses Es'!AE4=""),"!",IF('Encodage réponses Es'!AE4="","",'Encodage réponses Es'!AE4)))</f>
        <v/>
      </c>
      <c r="BI6" s="114" t="str">
        <f>IF(OR($E6="a",$E6="A"),$E6,IF(AND('Encodage réponses Es'!$BI4="!",'Encodage réponses Es'!AF4=""),"!",IF('Encodage réponses Es'!AF4="","",'Encodage réponses Es'!AF4)))</f>
        <v/>
      </c>
      <c r="BJ6" s="114" t="str">
        <f>IF(OR($E6="a",$E6="A"),$E6,IF(AND('Encodage réponses Es'!$BI4="!",'Encodage réponses Es'!AG4=""),"!",IF('Encodage réponses Es'!AG4="","",'Encodage réponses Es'!AG4)))</f>
        <v/>
      </c>
      <c r="BK6" s="114" t="str">
        <f>IF(OR($E6="a",$E6="A"),$E6,IF(AND('Encodage réponses Es'!$BI4="!",'Encodage réponses Es'!AH4=""),"!",IF('Encodage réponses Es'!AH4="","",'Encodage réponses Es'!AH4)))</f>
        <v/>
      </c>
      <c r="BL6" s="114" t="str">
        <f>IF(OR($E6="a",$E6="A"),$E6,IF(AND('Encodage réponses Es'!$BI4="!",'Encodage réponses Es'!AJ4=""),"!",IF('Encodage réponses Es'!AJ4="","",'Encodage réponses Es'!AJ4)))</f>
        <v/>
      </c>
      <c r="BM6" s="114" t="str">
        <f>IF(OR($E6="a",$E6="A"),$E6,IF(AND('Encodage réponses Es'!$BI4="!",'Encodage réponses Es'!AN4=""),"!",IF('Encodage réponses Es'!AN4="","",'Encodage réponses Es'!AN4)))</f>
        <v/>
      </c>
      <c r="BN6" s="114" t="str">
        <f>IF(OR($E6="a",$E6="A"),$E6,IF(AND('Encodage réponses Es'!$BI4="!",'Encodage réponses Es'!AS4=""),"!",IF('Encodage réponses Es'!AS4="","",'Encodage réponses Es'!AS4)))</f>
        <v/>
      </c>
      <c r="BO6" s="114" t="str">
        <f>IF(OR($E6="a",$E6="A"),$E6,IF(AND('Encodage réponses Es'!$BI4="!",'Encodage réponses Es'!AT4=""),"!",IF('Encodage réponses Es'!AT4="","",'Encodage réponses Es'!AT4)))</f>
        <v/>
      </c>
      <c r="BP6" s="114" t="str">
        <f>IF(OR($E6="a",$E6="A"),$E6,IF(AND('Encodage réponses Es'!$BI4="!",'Encodage réponses Es'!AY4=""),"!",IF('Encodage réponses Es'!AY4="","",'Encodage réponses Es'!AY4)))</f>
        <v/>
      </c>
      <c r="BQ6" s="114" t="str">
        <f>IF(OR($E6="a",$E6="A"),$E6,IF(AND('Encodage réponses Es'!$BI4="!",'Encodage réponses Es'!AZ4=""),"!",IF('Encodage réponses Es'!AZ4="","",'Encodage réponses Es'!AZ4)))</f>
        <v/>
      </c>
      <c r="BR6" s="114" t="str">
        <f>IF(OR($E6="a",$E6="A"),$E6,IF(AND('Encodage réponses Es'!$BI4="!",'Encodage réponses Es'!BA4=""),"!",IF('Encodage réponses Es'!BA4="","",'Encodage réponses Es'!BA4)))</f>
        <v/>
      </c>
      <c r="BS6" s="114" t="str">
        <f>IF(OR($E6="a",$E6="A"),$E6,IF(AND('Encodage réponses Es'!$BI4="!",'Encodage réponses Es'!BB4=""),"!",IF('Encodage réponses Es'!BB4="","",'Encodage réponses Es'!BB4)))</f>
        <v/>
      </c>
      <c r="BT6" s="114" t="str">
        <f>IF(OR($E6="a",$E6="A"),$E6,IF(AND('Encodage réponses Es'!$BI4="!",'Encodage réponses Es'!BC4=""),"!",IF('Encodage réponses Es'!BC4="","",'Encodage réponses Es'!BC4)))</f>
        <v/>
      </c>
      <c r="BU6" s="197" t="str">
        <f t="shared" ref="BU6:BU38" si="12">IF(COUNTIF(AV6:BT6,"a")&gt;0,"absent(e)",IF(COUNTIF(AV6:BT6,"!")&gt;0,"incomplet",IF(COUNTIF(AV6:BT6,"")&gt;0,"",COUNTIF(AV6:BT6,1)+COUNTIF(AV6:BT6,8)/2)))</f>
        <v/>
      </c>
      <c r="BV6" s="198" t="str">
        <f t="shared" ref="BV6:BV38" si="13">IF(BU6="absent(e)","absent(e)",IF(BU6="","",IF(BU6="incomplet","incomplet",BU6/$BU$4)))</f>
        <v/>
      </c>
      <c r="BW6" s="326" t="str">
        <f>IF('Encodage réponses Es'!$B$3="","",'Encodage réponses Es'!$B$3)</f>
        <v/>
      </c>
      <c r="BX6" s="189" t="str">
        <f>IF('Encodage réponses Es'!$B$4="","",'Encodage réponses Es'!$B$4)</f>
        <v/>
      </c>
      <c r="BY6" s="325" t="str">
        <f>IF('Encodage réponses Es'!$B$2="","",'Encodage réponses Es'!$B$2)</f>
        <v/>
      </c>
    </row>
    <row r="7" spans="1:77" x14ac:dyDescent="0.25">
      <c r="A7" s="470" t="s">
        <v>94</v>
      </c>
      <c r="B7" s="471"/>
      <c r="C7" s="14">
        <v>3</v>
      </c>
      <c r="D7" s="14" t="str">
        <f>IF('Encodage réponses Es'!F5=0,"",'Encodage réponses Es'!F5)</f>
        <v/>
      </c>
      <c r="E7" s="175" t="str">
        <f>IF('Encodage réponses Es'!I5="","",'Encodage réponses Es'!I5)</f>
        <v/>
      </c>
      <c r="F7" s="119" t="str">
        <f t="shared" si="3"/>
        <v/>
      </c>
      <c r="G7" s="110" t="str">
        <f t="shared" si="4"/>
        <v/>
      </c>
      <c r="H7" s="115"/>
      <c r="I7" s="119" t="str">
        <f t="shared" si="5"/>
        <v/>
      </c>
      <c r="J7" s="110" t="str">
        <f t="shared" si="6"/>
        <v/>
      </c>
      <c r="K7" s="115"/>
      <c r="L7" s="119" t="str">
        <f t="shared" si="7"/>
        <v/>
      </c>
      <c r="M7" s="110" t="str">
        <f t="shared" si="8"/>
        <v/>
      </c>
      <c r="N7" s="115"/>
      <c r="O7" s="101"/>
      <c r="P7" s="114" t="str">
        <f>IF(OR(E7="a",E7="A"),E7,IF(AND('Encodage réponses Es'!$BI5="!",'Encodage réponses Es'!P5=""),"!",IF('Encodage réponses Es'!P5="","",'Encodage réponses Es'!P5)))</f>
        <v/>
      </c>
      <c r="Q7" s="114" t="str">
        <f>IF(OR(E7="a",E7="A"),E7,IF(AND('Encodage réponses Es'!$BI5="!",'Encodage réponses Es'!AK5=""),"!",IF('Encodage réponses Es'!AK5="","",'Encodage réponses Es'!AK5)))</f>
        <v/>
      </c>
      <c r="R7" s="114" t="str">
        <f>IF(OR(E7="a",E7="A"),E7,IF(AND('Encodage réponses Es'!$BI5="!",'Encodage réponses Es'!AM5=""),"!",IF('Encodage réponses Es'!AM5="","",'Encodage réponses Es'!AM5)))</f>
        <v/>
      </c>
      <c r="S7" s="114" t="str">
        <f>IF(OR(E7="a",E7="A"),E7,IF(AND('Encodage réponses Es'!$BI5="!",'Encodage réponses Es'!BF5=""),"!",IF('Encodage réponses Es'!BF5="","",'Encodage réponses Es'!BF5)))</f>
        <v/>
      </c>
      <c r="T7" s="114" t="str">
        <f>IF(OR(E7="a",E7="A"),E7,IF(AND('Encodage réponses Es'!$BI5="!",'Encodage réponses Es'!BG5=""),"!",IF('Encodage réponses Es'!BG5="","",'Encodage réponses Es'!BG5)))</f>
        <v/>
      </c>
      <c r="U7" s="354" t="str">
        <f>IF(OR(E7="a",E7="A"),E7,IF(AND('Encodage réponses Es'!$BI5="!",'Encodage réponses Es'!BH5=""),"!",IF('Encodage réponses Es'!BH5="","",'Encodage réponses Es'!BH5)))</f>
        <v/>
      </c>
      <c r="V7" s="199" t="str">
        <f t="shared" si="0"/>
        <v/>
      </c>
      <c r="W7" s="353" t="str">
        <f t="shared" si="9"/>
        <v/>
      </c>
      <c r="X7" s="177" t="str">
        <f>IF(OR(E7="a",E7="A"),E7,IF(AND('Encodage réponses Es'!$BI5="!",'Encodage réponses Es'!Q5=""),"!",IF('Encodage réponses Es'!Q5="","",'Encodage réponses Es'!Q5)))</f>
        <v/>
      </c>
      <c r="Y7" s="177" t="str">
        <f>IF(OR(E7="a",E7="A"),E7,IF(AND('Encodage réponses Es'!$BI5="!",'Encodage réponses Es'!R5=""),"!",IF('Encodage réponses Es'!R5="","",'Encodage réponses Es'!R5)))</f>
        <v/>
      </c>
      <c r="Z7" s="177" t="str">
        <f>IF(OR(E7="a",E7="A"),E7,IF(AND('Encodage réponses Es'!$BI5="!",'Encodage réponses Es'!S5=""),"!",IF('Encodage réponses Es'!S5="","",'Encodage réponses Es'!S5)))</f>
        <v/>
      </c>
      <c r="AA7" s="177" t="str">
        <f>IF(OR(E7="a",E7="A"),E7,IF(AND('Encodage réponses Es'!$BI5="!",'Encodage réponses Es'!T5=""),"!",IF('Encodage réponses Es'!T5="","",'Encodage réponses Es'!T5)))</f>
        <v/>
      </c>
      <c r="AB7" s="177" t="str">
        <f>IF(OR(E7="a",E7="A"),E7,IF(AND('Encodage réponses Es'!$BI5="!",'Encodage réponses Es'!AD5=""),"!",IF('Encodage réponses Es'!AD5="","",'Encodage réponses Es'!AD5)))</f>
        <v/>
      </c>
      <c r="AC7" s="177" t="str">
        <f>IF(OR(E7="a",E7="A"),E7,IF(AND('Encodage réponses Es'!$BI5="!",'Encodage réponses Es'!AI5=""),"!",IF('Encodage réponses Es'!AI5="","",'Encodage réponses Es'!AI5)))</f>
        <v/>
      </c>
      <c r="AD7" s="177" t="str">
        <f>IF(OR(E7="a",E7="A"),E7,IF(AND('Encodage réponses Es'!$BI5="!",'Encodage réponses Es'!AU5=""),"!",IF('Encodage réponses Es'!AU5="","",'Encodage réponses Es'!AU5)))</f>
        <v/>
      </c>
      <c r="AE7" s="177" t="str">
        <f>IF(OR(E7="a",E7="A"),E7,IF(AND('Encodage réponses Es'!$BI5="!",'Encodage réponses Es'!AV5=""),"!",IF('Encodage réponses Es'!AV5="","",'Encodage réponses Es'!AV5)))</f>
        <v/>
      </c>
      <c r="AF7" s="177" t="str">
        <f>IF(OR(E7="a",E7="A"),E7,IF(AND('Encodage réponses Es'!$BI5="!",'Encodage réponses Es'!AW5=""),"!",IF('Encodage réponses Es'!AW5="","",'Encodage réponses Es'!AW5)))</f>
        <v/>
      </c>
      <c r="AG7" s="177" t="str">
        <f>IF(OR(E7="a",E7="A"),E7,IF(AND('Encodage réponses Es'!$BI5="!",'Encodage réponses Es'!AX5=""),"!",IF('Encodage réponses Es'!AX5="","",'Encodage réponses Es'!AX5)))</f>
        <v/>
      </c>
      <c r="AH7" s="177" t="str">
        <f>IF(OR(E7="a",E7="A"),E7,IF(AND('Encodage réponses Es'!$BI5="!",'Encodage réponses Es'!BD5=""),"!",IF('Encodage réponses Es'!BD5="","",'Encodage réponses Es'!BD5)))</f>
        <v/>
      </c>
      <c r="AI7" s="177" t="str">
        <f>IF(OR(E7="a",E7="A"),E7,IF(AND('Encodage réponses Es'!$BI5="!",'Encodage réponses Es'!BE5=""),"!",IF('Encodage réponses Es'!BE5="","",'Encodage réponses Es'!BE5)))</f>
        <v/>
      </c>
      <c r="AJ7" s="197" t="str">
        <f t="shared" si="1"/>
        <v/>
      </c>
      <c r="AK7" s="198" t="str">
        <f t="shared" si="10"/>
        <v/>
      </c>
      <c r="AL7" s="114" t="str">
        <f>IF(OR($E7="a",$E7="A"),$E7,IF(AND('Encodage réponses Es'!$BI5="!",'Encodage réponses Es'!AA5=""),"!",IF('Encodage réponses Es'!AA5="","",'Encodage réponses Es'!AA5)))</f>
        <v/>
      </c>
      <c r="AM7" s="114" t="str">
        <f>IF(OR($E7="a",$E7="A"),$E7,IF(AND('Encodage réponses Es'!$BI5="!",'Encodage réponses Es'!AB5=""),"!",IF('Encodage réponses Es'!AB5="","",'Encodage réponses Es'!AB5)))</f>
        <v/>
      </c>
      <c r="AN7" s="114" t="str">
        <f>IF(OR($E7="a",$E7="A"),$E7,IF(AND('Encodage réponses Es'!$BI5="!",'Encodage réponses Es'!AC5=""),"!",IF('Encodage réponses Es'!AC5="","",'Encodage réponses Es'!AC5)))</f>
        <v/>
      </c>
      <c r="AO7" s="114" t="str">
        <f>IF(OR($E7="a",$E7="A"),$E7,IF(AND('Encodage réponses Es'!$BI5="!",'Encodage réponses Es'!AL5=""),"!",IF('Encodage réponses Es'!AL5="","",'Encodage réponses Es'!AL5)))</f>
        <v/>
      </c>
      <c r="AP7" s="114" t="str">
        <f>IF(OR($E7="a",$E7="A"),$E7,IF(AND('Encodage réponses Es'!$BI5="!",'Encodage réponses Es'!AO5=""),"!",IF('Encodage réponses Es'!AO5="","",'Encodage réponses Es'!AO5)))</f>
        <v/>
      </c>
      <c r="AQ7" s="114" t="str">
        <f>IF(OR($E7="a",$E7="A"),$E7,IF(AND('Encodage réponses Es'!$BI5="!",'Encodage réponses Es'!AP5=""),"!",IF('Encodage réponses Es'!AP5="","",'Encodage réponses Es'!AP5)))</f>
        <v/>
      </c>
      <c r="AR7" s="114" t="str">
        <f>IF(OR($E7="a",$E7="A"),$E7,IF(AND('Encodage réponses Es'!$BI5="!",'Encodage réponses Es'!AQ5=""),"!",IF('Encodage réponses Es'!AQ5="","",'Encodage réponses Es'!AQ5)))</f>
        <v/>
      </c>
      <c r="AS7" s="114" t="str">
        <f>IF(OR($E7="a",$E7="A"),$E7,IF(AND('Encodage réponses Es'!$BI5="!",'Encodage réponses Es'!AR5=""),"!",IF('Encodage réponses Es'!AR5="","",'Encodage réponses Es'!AR5)))</f>
        <v/>
      </c>
      <c r="AT7" s="199" t="str">
        <f t="shared" si="2"/>
        <v/>
      </c>
      <c r="AU7" s="241" t="str">
        <f t="shared" si="11"/>
        <v/>
      </c>
      <c r="AV7" s="350" t="str">
        <f>IF(OR($E7="a",$E7="A"),$E7,IF(AND('Encodage réponses Es'!$BI5="!",'Encodage réponses Es'!J5=""),"!",IF('Encodage réponses Es'!J5="","",'Encodage réponses Es'!J5)))</f>
        <v/>
      </c>
      <c r="AW7" s="114" t="str">
        <f>IF(OR($E7="a",$E7="A"),$E7,IF(AND('Encodage réponses Es'!$BI5="!",'Encodage réponses Es'!K5=""),"!",IF('Encodage réponses Es'!K5="","",'Encodage réponses Es'!K5)))</f>
        <v/>
      </c>
      <c r="AX7" s="114" t="str">
        <f>IF(OR($E7="a",$E7="A"),$E7,IF(AND('Encodage réponses Es'!$BI5="!",'Encodage réponses Es'!L5=""),"!",IF('Encodage réponses Es'!L5="","",'Encodage réponses Es'!L5)))</f>
        <v/>
      </c>
      <c r="AY7" s="114" t="str">
        <f>IF(OR($E7="a",$E7="A"),$E7,IF(AND('Encodage réponses Es'!$BI5="!",'Encodage réponses Es'!M5=""),"!",IF('Encodage réponses Es'!M5="","",'Encodage réponses Es'!M5)))</f>
        <v/>
      </c>
      <c r="AZ7" s="114" t="str">
        <f>IF(OR($E7="a",$E7="A"),$E7,IF(AND('Encodage réponses Es'!$BI5="!",'Encodage réponses Es'!N5=""),"!",IF('Encodage réponses Es'!N5="","",'Encodage réponses Es'!N5)))</f>
        <v/>
      </c>
      <c r="BA7" s="114" t="str">
        <f>IF(OR($E7="a",$E7="A"),$E7,IF(AND('Encodage réponses Es'!$BI5="!",'Encodage réponses Es'!O5=""),"!",IF('Encodage réponses Es'!O5="","",'Encodage réponses Es'!O5)))</f>
        <v/>
      </c>
      <c r="BB7" s="114" t="str">
        <f>IF(OR($E7="a",$E7="A"),$E7,IF(AND('Encodage réponses Es'!$BI5="!",'Encodage réponses Es'!U5=""),"!",IF('Encodage réponses Es'!U5="","",'Encodage réponses Es'!U5)))</f>
        <v/>
      </c>
      <c r="BC7" s="114" t="str">
        <f>IF(OR($E7="a",$E7="A"),$E7,IF(AND('Encodage réponses Es'!$BI5="!",'Encodage réponses Es'!V5=""),"!",IF('Encodage réponses Es'!V5="","",'Encodage réponses Es'!V5)))</f>
        <v/>
      </c>
      <c r="BD7" s="114" t="str">
        <f>IF(OR($E7="a",$E7="A"),$E7,IF(AND('Encodage réponses Es'!$BI5="!",'Encodage réponses Es'!W5=""),"!",IF('Encodage réponses Es'!W5="","",'Encodage réponses Es'!W5)))</f>
        <v/>
      </c>
      <c r="BE7" s="114" t="str">
        <f>IF(OR($E7="a",$E7="A"),$E7,IF(AND('Encodage réponses Es'!$BI5="!",'Encodage réponses Es'!X5=""),"!",IF('Encodage réponses Es'!X5="","",'Encodage réponses Es'!X5)))</f>
        <v/>
      </c>
      <c r="BF7" s="114" t="str">
        <f>IF(OR($E7="a",$E7="A"),$E7,IF(AND('Encodage réponses Es'!$BI5="!",'Encodage réponses Es'!Y5=""),"!",IF('Encodage réponses Es'!Y5="","",'Encodage réponses Es'!Y5)))</f>
        <v/>
      </c>
      <c r="BG7" s="114" t="str">
        <f>IF(OR($E7="a",$E7="A"),$E7,IF(AND('Encodage réponses Es'!$BI5="!",'Encodage réponses Es'!Z5=""),"!",IF('Encodage réponses Es'!Z5="","",'Encodage réponses Es'!Z5)))</f>
        <v/>
      </c>
      <c r="BH7" s="114" t="str">
        <f>IF(OR($E7="a",$E7="A"),$E7,IF(AND('Encodage réponses Es'!$BI5="!",'Encodage réponses Es'!AE5=""),"!",IF('Encodage réponses Es'!AE5="","",'Encodage réponses Es'!AE5)))</f>
        <v/>
      </c>
      <c r="BI7" s="114" t="str">
        <f>IF(OR($E7="a",$E7="A"),$E7,IF(AND('Encodage réponses Es'!$BI5="!",'Encodage réponses Es'!AF5=""),"!",IF('Encodage réponses Es'!AF5="","",'Encodage réponses Es'!AF5)))</f>
        <v/>
      </c>
      <c r="BJ7" s="114" t="str">
        <f>IF(OR($E7="a",$E7="A"),$E7,IF(AND('Encodage réponses Es'!$BI5="!",'Encodage réponses Es'!AG5=""),"!",IF('Encodage réponses Es'!AG5="","",'Encodage réponses Es'!AG5)))</f>
        <v/>
      </c>
      <c r="BK7" s="114" t="str">
        <f>IF(OR($E7="a",$E7="A"),$E7,IF(AND('Encodage réponses Es'!$BI5="!",'Encodage réponses Es'!AH5=""),"!",IF('Encodage réponses Es'!AH5="","",'Encodage réponses Es'!AH5)))</f>
        <v/>
      </c>
      <c r="BL7" s="114" t="str">
        <f>IF(OR($E7="a",$E7="A"),$E7,IF(AND('Encodage réponses Es'!$BI5="!",'Encodage réponses Es'!AJ5=""),"!",IF('Encodage réponses Es'!AJ5="","",'Encodage réponses Es'!AJ5)))</f>
        <v/>
      </c>
      <c r="BM7" s="114" t="str">
        <f>IF(OR($E7="a",$E7="A"),$E7,IF(AND('Encodage réponses Es'!$BI5="!",'Encodage réponses Es'!AN5=""),"!",IF('Encodage réponses Es'!AN5="","",'Encodage réponses Es'!AN5)))</f>
        <v/>
      </c>
      <c r="BN7" s="114" t="str">
        <f>IF(OR($E7="a",$E7="A"),$E7,IF(AND('Encodage réponses Es'!$BI5="!",'Encodage réponses Es'!AS5=""),"!",IF('Encodage réponses Es'!AS5="","",'Encodage réponses Es'!AS5)))</f>
        <v/>
      </c>
      <c r="BO7" s="114" t="str">
        <f>IF(OR($E7="a",$E7="A"),$E7,IF(AND('Encodage réponses Es'!$BI5="!",'Encodage réponses Es'!AT5=""),"!",IF('Encodage réponses Es'!AT5="","",'Encodage réponses Es'!AT5)))</f>
        <v/>
      </c>
      <c r="BP7" s="114" t="str">
        <f>IF(OR($E7="a",$E7="A"),$E7,IF(AND('Encodage réponses Es'!$BI5="!",'Encodage réponses Es'!AY5=""),"!",IF('Encodage réponses Es'!AY5="","",'Encodage réponses Es'!AY5)))</f>
        <v/>
      </c>
      <c r="BQ7" s="114" t="str">
        <f>IF(OR($E7="a",$E7="A"),$E7,IF(AND('Encodage réponses Es'!$BI5="!",'Encodage réponses Es'!AZ5=""),"!",IF('Encodage réponses Es'!AZ5="","",'Encodage réponses Es'!AZ5)))</f>
        <v/>
      </c>
      <c r="BR7" s="114" t="str">
        <f>IF(OR($E7="a",$E7="A"),$E7,IF(AND('Encodage réponses Es'!$BI5="!",'Encodage réponses Es'!BA5=""),"!",IF('Encodage réponses Es'!BA5="","",'Encodage réponses Es'!BA5)))</f>
        <v/>
      </c>
      <c r="BS7" s="114" t="str">
        <f>IF(OR($E7="a",$E7="A"),$E7,IF(AND('Encodage réponses Es'!$BI5="!",'Encodage réponses Es'!BB5=""),"!",IF('Encodage réponses Es'!BB5="","",'Encodage réponses Es'!BB5)))</f>
        <v/>
      </c>
      <c r="BT7" s="114" t="str">
        <f>IF(OR($E7="a",$E7="A"),$E7,IF(AND('Encodage réponses Es'!$BI5="!",'Encodage réponses Es'!BC5=""),"!",IF('Encodage réponses Es'!BC5="","",'Encodage réponses Es'!BC5)))</f>
        <v/>
      </c>
      <c r="BU7" s="197" t="str">
        <f t="shared" si="12"/>
        <v/>
      </c>
      <c r="BV7" s="198" t="str">
        <f t="shared" si="13"/>
        <v/>
      </c>
      <c r="BW7" s="326" t="str">
        <f>IF('Encodage réponses Es'!$B$3="","",'Encodage réponses Es'!$B$3)</f>
        <v/>
      </c>
      <c r="BX7" s="189" t="str">
        <f>IF('Encodage réponses Es'!$B$4="","",'Encodage réponses Es'!$B$4)</f>
        <v/>
      </c>
      <c r="BY7" s="325" t="str">
        <f>IF('Encodage réponses Es'!$B$2="","",'Encodage réponses Es'!$B$2)</f>
        <v/>
      </c>
    </row>
    <row r="8" spans="1:77" x14ac:dyDescent="0.25">
      <c r="A8" s="472"/>
      <c r="B8" s="473"/>
      <c r="C8" s="14">
        <v>4</v>
      </c>
      <c r="D8" s="14" t="str">
        <f>IF('Encodage réponses Es'!F6=0,"",'Encodage réponses Es'!F6)</f>
        <v/>
      </c>
      <c r="E8" s="101" t="str">
        <f>IF('Encodage réponses Es'!I6="","",'Encodage réponses Es'!I6)</f>
        <v/>
      </c>
      <c r="F8" s="119" t="str">
        <f t="shared" si="3"/>
        <v/>
      </c>
      <c r="G8" s="110" t="str">
        <f t="shared" si="4"/>
        <v/>
      </c>
      <c r="H8" s="115"/>
      <c r="I8" s="119" t="str">
        <f t="shared" si="5"/>
        <v/>
      </c>
      <c r="J8" s="110" t="str">
        <f t="shared" si="6"/>
        <v/>
      </c>
      <c r="K8" s="115"/>
      <c r="L8" s="119" t="str">
        <f t="shared" si="7"/>
        <v/>
      </c>
      <c r="M8" s="110" t="str">
        <f t="shared" si="8"/>
        <v/>
      </c>
      <c r="N8" s="115"/>
      <c r="O8" s="101"/>
      <c r="P8" s="114" t="str">
        <f>IF(OR(E8="a",E8="A"),E8,IF(AND('Encodage réponses Es'!$BI6="!",'Encodage réponses Es'!P6=""),"!",IF('Encodage réponses Es'!P6="","",'Encodage réponses Es'!P6)))</f>
        <v/>
      </c>
      <c r="Q8" s="114" t="str">
        <f>IF(OR(E8="a",E8="A"),E8,IF(AND('Encodage réponses Es'!$BI6="!",'Encodage réponses Es'!AK6=""),"!",IF('Encodage réponses Es'!AK6="","",'Encodage réponses Es'!AK6)))</f>
        <v/>
      </c>
      <c r="R8" s="114" t="str">
        <f>IF(OR(E8="a",E8="A"),E8,IF(AND('Encodage réponses Es'!$BI6="!",'Encodage réponses Es'!AM6=""),"!",IF('Encodage réponses Es'!AM6="","",'Encodage réponses Es'!AM6)))</f>
        <v/>
      </c>
      <c r="S8" s="114" t="str">
        <f>IF(OR(E8="a",E8="A"),E8,IF(AND('Encodage réponses Es'!$BI6="!",'Encodage réponses Es'!BF6=""),"!",IF('Encodage réponses Es'!BF6="","",'Encodage réponses Es'!BF6)))</f>
        <v/>
      </c>
      <c r="T8" s="114" t="str">
        <f>IF(OR(E8="a",E8="A"),E8,IF(AND('Encodage réponses Es'!$BI6="!",'Encodage réponses Es'!BG6=""),"!",IF('Encodage réponses Es'!BG6="","",'Encodage réponses Es'!BG6)))</f>
        <v/>
      </c>
      <c r="U8" s="354" t="str">
        <f>IF(OR(E8="a",E8="A"),E8,IF(AND('Encodage réponses Es'!$BI6="!",'Encodage réponses Es'!BH6=""),"!",IF('Encodage réponses Es'!BH6="","",'Encodage réponses Es'!BH6)))</f>
        <v/>
      </c>
      <c r="V8" s="199" t="str">
        <f t="shared" si="0"/>
        <v/>
      </c>
      <c r="W8" s="353" t="str">
        <f t="shared" si="9"/>
        <v/>
      </c>
      <c r="X8" s="177" t="str">
        <f>IF(OR(E8="a",E8="A"),E8,IF(AND('Encodage réponses Es'!$BI6="!",'Encodage réponses Es'!Q6=""),"!",IF('Encodage réponses Es'!Q6="","",'Encodage réponses Es'!Q6)))</f>
        <v/>
      </c>
      <c r="Y8" s="177" t="str">
        <f>IF(OR(E8="a",E8="A"),E8,IF(AND('Encodage réponses Es'!$BI6="!",'Encodage réponses Es'!R6=""),"!",IF('Encodage réponses Es'!R6="","",'Encodage réponses Es'!R6)))</f>
        <v/>
      </c>
      <c r="Z8" s="177" t="str">
        <f>IF(OR(E8="a",E8="A"),E8,IF(AND('Encodage réponses Es'!$BI6="!",'Encodage réponses Es'!S6=""),"!",IF('Encodage réponses Es'!S6="","",'Encodage réponses Es'!S6)))</f>
        <v/>
      </c>
      <c r="AA8" s="177" t="str">
        <f>IF(OR(E8="a",E8="A"),E8,IF(AND('Encodage réponses Es'!$BI6="!",'Encodage réponses Es'!T6=""),"!",IF('Encodage réponses Es'!T6="","",'Encodage réponses Es'!T6)))</f>
        <v/>
      </c>
      <c r="AB8" s="177" t="str">
        <f>IF(OR(E8="a",E8="A"),E8,IF(AND('Encodage réponses Es'!$BI6="!",'Encodage réponses Es'!AD6=""),"!",IF('Encodage réponses Es'!AD6="","",'Encodage réponses Es'!AD6)))</f>
        <v/>
      </c>
      <c r="AC8" s="177" t="str">
        <f>IF(OR(E8="a",E8="A"),E8,IF(AND('Encodage réponses Es'!$BI6="!",'Encodage réponses Es'!AI6=""),"!",IF('Encodage réponses Es'!AI6="","",'Encodage réponses Es'!AI6)))</f>
        <v/>
      </c>
      <c r="AD8" s="177" t="str">
        <f>IF(OR(E8="a",E8="A"),E8,IF(AND('Encodage réponses Es'!$BI6="!",'Encodage réponses Es'!AU6=""),"!",IF('Encodage réponses Es'!AU6="","",'Encodage réponses Es'!AU6)))</f>
        <v/>
      </c>
      <c r="AE8" s="177" t="str">
        <f>IF(OR(E8="a",E8="A"),E8,IF(AND('Encodage réponses Es'!$BI6="!",'Encodage réponses Es'!AV6=""),"!",IF('Encodage réponses Es'!AV6="","",'Encodage réponses Es'!AV6)))</f>
        <v/>
      </c>
      <c r="AF8" s="177" t="str">
        <f>IF(OR(E8="a",E8="A"),E8,IF(AND('Encodage réponses Es'!$BI6="!",'Encodage réponses Es'!AW6=""),"!",IF('Encodage réponses Es'!AW6="","",'Encodage réponses Es'!AW6)))</f>
        <v/>
      </c>
      <c r="AG8" s="177" t="str">
        <f>IF(OR(E8="a",E8="A"),E8,IF(AND('Encodage réponses Es'!$BI6="!",'Encodage réponses Es'!AX6=""),"!",IF('Encodage réponses Es'!AX6="","",'Encodage réponses Es'!AX6)))</f>
        <v/>
      </c>
      <c r="AH8" s="177" t="str">
        <f>IF(OR(E8="a",E8="A"),E8,IF(AND('Encodage réponses Es'!$BI6="!",'Encodage réponses Es'!BD6=""),"!",IF('Encodage réponses Es'!BD6="","",'Encodage réponses Es'!BD6)))</f>
        <v/>
      </c>
      <c r="AI8" s="177" t="str">
        <f>IF(OR(E8="a",E8="A"),E8,IF(AND('Encodage réponses Es'!$BI6="!",'Encodage réponses Es'!BE6=""),"!",IF('Encodage réponses Es'!BE6="","",'Encodage réponses Es'!BE6)))</f>
        <v/>
      </c>
      <c r="AJ8" s="197" t="str">
        <f t="shared" si="1"/>
        <v/>
      </c>
      <c r="AK8" s="198" t="str">
        <f t="shared" si="10"/>
        <v/>
      </c>
      <c r="AL8" s="114" t="str">
        <f>IF(OR($E8="a",$E8="A"),$E8,IF(AND('Encodage réponses Es'!$BI6="!",'Encodage réponses Es'!AA6=""),"!",IF('Encodage réponses Es'!AA6="","",'Encodage réponses Es'!AA6)))</f>
        <v/>
      </c>
      <c r="AM8" s="114" t="str">
        <f>IF(OR($E8="a",$E8="A"),$E8,IF(AND('Encodage réponses Es'!$BI6="!",'Encodage réponses Es'!AB6=""),"!",IF('Encodage réponses Es'!AB6="","",'Encodage réponses Es'!AB6)))</f>
        <v/>
      </c>
      <c r="AN8" s="114" t="str">
        <f>IF(OR($E8="a",$E8="A"),$E8,IF(AND('Encodage réponses Es'!$BI6="!",'Encodage réponses Es'!AC6=""),"!",IF('Encodage réponses Es'!AC6="","",'Encodage réponses Es'!AC6)))</f>
        <v/>
      </c>
      <c r="AO8" s="114" t="str">
        <f>IF(OR($E8="a",$E8="A"),$E8,IF(AND('Encodage réponses Es'!$BI6="!",'Encodage réponses Es'!AL6=""),"!",IF('Encodage réponses Es'!AL6="","",'Encodage réponses Es'!AL6)))</f>
        <v/>
      </c>
      <c r="AP8" s="114" t="str">
        <f>IF(OR($E8="a",$E8="A"),$E8,IF(AND('Encodage réponses Es'!$BI6="!",'Encodage réponses Es'!AO6=""),"!",IF('Encodage réponses Es'!AO6="","",'Encodage réponses Es'!AO6)))</f>
        <v/>
      </c>
      <c r="AQ8" s="114" t="str">
        <f>IF(OR($E8="a",$E8="A"),$E8,IF(AND('Encodage réponses Es'!$BI6="!",'Encodage réponses Es'!AP6=""),"!",IF('Encodage réponses Es'!AP6="","",'Encodage réponses Es'!AP6)))</f>
        <v/>
      </c>
      <c r="AR8" s="114" t="str">
        <f>IF(OR($E8="a",$E8="A"),$E8,IF(AND('Encodage réponses Es'!$BI6="!",'Encodage réponses Es'!AQ6=""),"!",IF('Encodage réponses Es'!AQ6="","",'Encodage réponses Es'!AQ6)))</f>
        <v/>
      </c>
      <c r="AS8" s="114" t="str">
        <f>IF(OR($E8="a",$E8="A"),$E8,IF(AND('Encodage réponses Es'!$BI6="!",'Encodage réponses Es'!AR6=""),"!",IF('Encodage réponses Es'!AR6="","",'Encodage réponses Es'!AR6)))</f>
        <v/>
      </c>
      <c r="AT8" s="199" t="str">
        <f t="shared" si="2"/>
        <v/>
      </c>
      <c r="AU8" s="241" t="str">
        <f t="shared" si="11"/>
        <v/>
      </c>
      <c r="AV8" s="350" t="str">
        <f>IF(OR($E8="a",$E8="A"),$E8,IF(AND('Encodage réponses Es'!$BI6="!",'Encodage réponses Es'!J6=""),"!",IF('Encodage réponses Es'!J6="","",'Encodage réponses Es'!J6)))</f>
        <v/>
      </c>
      <c r="AW8" s="114" t="str">
        <f>IF(OR($E8="a",$E8="A"),$E8,IF(AND('Encodage réponses Es'!$BI6="!",'Encodage réponses Es'!K6=""),"!",IF('Encodage réponses Es'!K6="","",'Encodage réponses Es'!K6)))</f>
        <v/>
      </c>
      <c r="AX8" s="114" t="str">
        <f>IF(OR($E8="a",$E8="A"),$E8,IF(AND('Encodage réponses Es'!$BI6="!",'Encodage réponses Es'!L6=""),"!",IF('Encodage réponses Es'!L6="","",'Encodage réponses Es'!L6)))</f>
        <v/>
      </c>
      <c r="AY8" s="114" t="str">
        <f>IF(OR($E8="a",$E8="A"),$E8,IF(AND('Encodage réponses Es'!$BI6="!",'Encodage réponses Es'!M6=""),"!",IF('Encodage réponses Es'!M6="","",'Encodage réponses Es'!M6)))</f>
        <v/>
      </c>
      <c r="AZ8" s="114" t="str">
        <f>IF(OR($E8="a",$E8="A"),$E8,IF(AND('Encodage réponses Es'!$BI6="!",'Encodage réponses Es'!N6=""),"!",IF('Encodage réponses Es'!N6="","",'Encodage réponses Es'!N6)))</f>
        <v/>
      </c>
      <c r="BA8" s="114" t="str">
        <f>IF(OR($E8="a",$E8="A"),$E8,IF(AND('Encodage réponses Es'!$BI6="!",'Encodage réponses Es'!O6=""),"!",IF('Encodage réponses Es'!O6="","",'Encodage réponses Es'!O6)))</f>
        <v/>
      </c>
      <c r="BB8" s="114" t="str">
        <f>IF(OR($E8="a",$E8="A"),$E8,IF(AND('Encodage réponses Es'!$BI6="!",'Encodage réponses Es'!U6=""),"!",IF('Encodage réponses Es'!U6="","",'Encodage réponses Es'!U6)))</f>
        <v/>
      </c>
      <c r="BC8" s="114" t="str">
        <f>IF(OR($E8="a",$E8="A"),$E8,IF(AND('Encodage réponses Es'!$BI6="!",'Encodage réponses Es'!V6=""),"!",IF('Encodage réponses Es'!V6="","",'Encodage réponses Es'!V6)))</f>
        <v/>
      </c>
      <c r="BD8" s="114" t="str">
        <f>IF(OR($E8="a",$E8="A"),$E8,IF(AND('Encodage réponses Es'!$BI6="!",'Encodage réponses Es'!W6=""),"!",IF('Encodage réponses Es'!W6="","",'Encodage réponses Es'!W6)))</f>
        <v/>
      </c>
      <c r="BE8" s="114" t="str">
        <f>IF(OR($E8="a",$E8="A"),$E8,IF(AND('Encodage réponses Es'!$BI6="!",'Encodage réponses Es'!X6=""),"!",IF('Encodage réponses Es'!X6="","",'Encodage réponses Es'!X6)))</f>
        <v/>
      </c>
      <c r="BF8" s="114" t="str">
        <f>IF(OR($E8="a",$E8="A"),$E8,IF(AND('Encodage réponses Es'!$BI6="!",'Encodage réponses Es'!Y6=""),"!",IF('Encodage réponses Es'!Y6="","",'Encodage réponses Es'!Y6)))</f>
        <v/>
      </c>
      <c r="BG8" s="114" t="str">
        <f>IF(OR($E8="a",$E8="A"),$E8,IF(AND('Encodage réponses Es'!$BI6="!",'Encodage réponses Es'!Z6=""),"!",IF('Encodage réponses Es'!Z6="","",'Encodage réponses Es'!Z6)))</f>
        <v/>
      </c>
      <c r="BH8" s="114" t="str">
        <f>IF(OR($E8="a",$E8="A"),$E8,IF(AND('Encodage réponses Es'!$BI6="!",'Encodage réponses Es'!AE6=""),"!",IF('Encodage réponses Es'!AE6="","",'Encodage réponses Es'!AE6)))</f>
        <v/>
      </c>
      <c r="BI8" s="114" t="str">
        <f>IF(OR($E8="a",$E8="A"),$E8,IF(AND('Encodage réponses Es'!$BI6="!",'Encodage réponses Es'!AF6=""),"!",IF('Encodage réponses Es'!AF6="","",'Encodage réponses Es'!AF6)))</f>
        <v/>
      </c>
      <c r="BJ8" s="114" t="str">
        <f>IF(OR($E8="a",$E8="A"),$E8,IF(AND('Encodage réponses Es'!$BI6="!",'Encodage réponses Es'!AG6=""),"!",IF('Encodage réponses Es'!AG6="","",'Encodage réponses Es'!AG6)))</f>
        <v/>
      </c>
      <c r="BK8" s="114" t="str">
        <f>IF(OR($E8="a",$E8="A"),$E8,IF(AND('Encodage réponses Es'!$BI6="!",'Encodage réponses Es'!AH6=""),"!",IF('Encodage réponses Es'!AH6="","",'Encodage réponses Es'!AH6)))</f>
        <v/>
      </c>
      <c r="BL8" s="114" t="str">
        <f>IF(OR($E8="a",$E8="A"),$E8,IF(AND('Encodage réponses Es'!$BI6="!",'Encodage réponses Es'!AJ6=""),"!",IF('Encodage réponses Es'!AJ6="","",'Encodage réponses Es'!AJ6)))</f>
        <v/>
      </c>
      <c r="BM8" s="114" t="str">
        <f>IF(OR($E8="a",$E8="A"),$E8,IF(AND('Encodage réponses Es'!$BI6="!",'Encodage réponses Es'!AN6=""),"!",IF('Encodage réponses Es'!AN6="","",'Encodage réponses Es'!AN6)))</f>
        <v/>
      </c>
      <c r="BN8" s="114" t="str">
        <f>IF(OR($E8="a",$E8="A"),$E8,IF(AND('Encodage réponses Es'!$BI6="!",'Encodage réponses Es'!AS6=""),"!",IF('Encodage réponses Es'!AS6="","",'Encodage réponses Es'!AS6)))</f>
        <v/>
      </c>
      <c r="BO8" s="114" t="str">
        <f>IF(OR($E8="a",$E8="A"),$E8,IF(AND('Encodage réponses Es'!$BI6="!",'Encodage réponses Es'!AT6=""),"!",IF('Encodage réponses Es'!AT6="","",'Encodage réponses Es'!AT6)))</f>
        <v/>
      </c>
      <c r="BP8" s="114" t="str">
        <f>IF(OR($E8="a",$E8="A"),$E8,IF(AND('Encodage réponses Es'!$BI6="!",'Encodage réponses Es'!AY6=""),"!",IF('Encodage réponses Es'!AY6="","",'Encodage réponses Es'!AY6)))</f>
        <v/>
      </c>
      <c r="BQ8" s="114" t="str">
        <f>IF(OR($E8="a",$E8="A"),$E8,IF(AND('Encodage réponses Es'!$BI6="!",'Encodage réponses Es'!AZ6=""),"!",IF('Encodage réponses Es'!AZ6="","",'Encodage réponses Es'!AZ6)))</f>
        <v/>
      </c>
      <c r="BR8" s="114" t="str">
        <f>IF(OR($E8="a",$E8="A"),$E8,IF(AND('Encodage réponses Es'!$BI6="!",'Encodage réponses Es'!BA6=""),"!",IF('Encodage réponses Es'!BA6="","",'Encodage réponses Es'!BA6)))</f>
        <v/>
      </c>
      <c r="BS8" s="114" t="str">
        <f>IF(OR($E8="a",$E8="A"),$E8,IF(AND('Encodage réponses Es'!$BI6="!",'Encodage réponses Es'!BB6=""),"!",IF('Encodage réponses Es'!BB6="","",'Encodage réponses Es'!BB6)))</f>
        <v/>
      </c>
      <c r="BT8" s="114" t="str">
        <f>IF(OR($E8="a",$E8="A"),$E8,IF(AND('Encodage réponses Es'!$BI6="!",'Encodage réponses Es'!BC6=""),"!",IF('Encodage réponses Es'!BC6="","",'Encodage réponses Es'!BC6)))</f>
        <v/>
      </c>
      <c r="BU8" s="197" t="str">
        <f t="shared" si="12"/>
        <v/>
      </c>
      <c r="BV8" s="198" t="str">
        <f t="shared" si="13"/>
        <v/>
      </c>
      <c r="BW8" s="326" t="str">
        <f>IF('Encodage réponses Es'!$B$3="","",'Encodage réponses Es'!$B$3)</f>
        <v/>
      </c>
      <c r="BX8" s="189" t="str">
        <f>IF('Encodage réponses Es'!$B$4="","",'Encodage réponses Es'!$B$4)</f>
        <v/>
      </c>
      <c r="BY8" s="325" t="str">
        <f>IF('Encodage réponses Es'!$B$2="","",'Encodage réponses Es'!$B$2)</f>
        <v/>
      </c>
    </row>
    <row r="9" spans="1:77" x14ac:dyDescent="0.25">
      <c r="A9" s="472"/>
      <c r="B9" s="473"/>
      <c r="C9" s="14">
        <v>5</v>
      </c>
      <c r="D9" s="14" t="str">
        <f>IF('Encodage réponses Es'!F7=0,"",'Encodage réponses Es'!F7)</f>
        <v/>
      </c>
      <c r="E9" s="175" t="str">
        <f>IF('Encodage réponses Es'!I7="","",'Encodage réponses Es'!I7)</f>
        <v/>
      </c>
      <c r="F9" s="119" t="str">
        <f t="shared" si="3"/>
        <v/>
      </c>
      <c r="G9" s="110" t="str">
        <f t="shared" si="4"/>
        <v/>
      </c>
      <c r="H9" s="115"/>
      <c r="I9" s="119" t="str">
        <f t="shared" si="5"/>
        <v/>
      </c>
      <c r="J9" s="110" t="str">
        <f t="shared" si="6"/>
        <v/>
      </c>
      <c r="K9" s="115"/>
      <c r="L9" s="119" t="str">
        <f t="shared" si="7"/>
        <v/>
      </c>
      <c r="M9" s="110" t="str">
        <f t="shared" si="8"/>
        <v/>
      </c>
      <c r="N9" s="115"/>
      <c r="O9" s="101"/>
      <c r="P9" s="114" t="str">
        <f>IF(OR(E9="a",E9="A"),E9,IF(AND('Encodage réponses Es'!$BI7="!",'Encodage réponses Es'!P7=""),"!",IF('Encodage réponses Es'!P7="","",'Encodage réponses Es'!P7)))</f>
        <v/>
      </c>
      <c r="Q9" s="114" t="str">
        <f>IF(OR(E9="a",E9="A"),E9,IF(AND('Encodage réponses Es'!$BI7="!",'Encodage réponses Es'!AK7=""),"!",IF('Encodage réponses Es'!AK7="","",'Encodage réponses Es'!AK7)))</f>
        <v/>
      </c>
      <c r="R9" s="114" t="str">
        <f>IF(OR(E9="a",E9="A"),E9,IF(AND('Encodage réponses Es'!$BI7="!",'Encodage réponses Es'!AM7=""),"!",IF('Encodage réponses Es'!AM7="","",'Encodage réponses Es'!AM7)))</f>
        <v/>
      </c>
      <c r="S9" s="114" t="str">
        <f>IF(OR(E9="a",E9="A"),E9,IF(AND('Encodage réponses Es'!$BI7="!",'Encodage réponses Es'!BF7=""),"!",IF('Encodage réponses Es'!BF7="","",'Encodage réponses Es'!BF7)))</f>
        <v/>
      </c>
      <c r="T9" s="114" t="str">
        <f>IF(OR(E9="a",E9="A"),E9,IF(AND('Encodage réponses Es'!$BI7="!",'Encodage réponses Es'!BG7=""),"!",IF('Encodage réponses Es'!BG7="","",'Encodage réponses Es'!BG7)))</f>
        <v/>
      </c>
      <c r="U9" s="354" t="str">
        <f>IF(OR(E9="a",E9="A"),E9,IF(AND('Encodage réponses Es'!$BI7="!",'Encodage réponses Es'!BH7=""),"!",IF('Encodage réponses Es'!BH7="","",'Encodage réponses Es'!BH7)))</f>
        <v/>
      </c>
      <c r="V9" s="199" t="str">
        <f t="shared" si="0"/>
        <v/>
      </c>
      <c r="W9" s="353" t="str">
        <f t="shared" si="9"/>
        <v/>
      </c>
      <c r="X9" s="177" t="str">
        <f>IF(OR(E9="a",E9="A"),E9,IF(AND('Encodage réponses Es'!$BI7="!",'Encodage réponses Es'!Q7=""),"!",IF('Encodage réponses Es'!Q7="","",'Encodage réponses Es'!Q7)))</f>
        <v/>
      </c>
      <c r="Y9" s="177" t="str">
        <f>IF(OR(E9="a",E9="A"),E9,IF(AND('Encodage réponses Es'!$BI7="!",'Encodage réponses Es'!R7=""),"!",IF('Encodage réponses Es'!R7="","",'Encodage réponses Es'!R7)))</f>
        <v/>
      </c>
      <c r="Z9" s="177" t="str">
        <f>IF(OR(E9="a",E9="A"),E9,IF(AND('Encodage réponses Es'!$BI7="!",'Encodage réponses Es'!S7=""),"!",IF('Encodage réponses Es'!S7="","",'Encodage réponses Es'!S7)))</f>
        <v/>
      </c>
      <c r="AA9" s="177" t="str">
        <f>IF(OR(E9="a",E9="A"),E9,IF(AND('Encodage réponses Es'!$BI7="!",'Encodage réponses Es'!T7=""),"!",IF('Encodage réponses Es'!T7="","",'Encodage réponses Es'!T7)))</f>
        <v/>
      </c>
      <c r="AB9" s="177" t="str">
        <f>IF(OR(E9="a",E9="A"),E9,IF(AND('Encodage réponses Es'!$BI7="!",'Encodage réponses Es'!AD7=""),"!",IF('Encodage réponses Es'!AD7="","",'Encodage réponses Es'!AD7)))</f>
        <v/>
      </c>
      <c r="AC9" s="177" t="str">
        <f>IF(OR(E9="a",E9="A"),E9,IF(AND('Encodage réponses Es'!$BI7="!",'Encodage réponses Es'!AI7=""),"!",IF('Encodage réponses Es'!AI7="","",'Encodage réponses Es'!AI7)))</f>
        <v/>
      </c>
      <c r="AD9" s="177" t="str">
        <f>IF(OR(E9="a",E9="A"),E9,IF(AND('Encodage réponses Es'!$BI7="!",'Encodage réponses Es'!AU7=""),"!",IF('Encodage réponses Es'!AU7="","",'Encodage réponses Es'!AU7)))</f>
        <v/>
      </c>
      <c r="AE9" s="177" t="str">
        <f>IF(OR(E9="a",E9="A"),E9,IF(AND('Encodage réponses Es'!$BI7="!",'Encodage réponses Es'!AV7=""),"!",IF('Encodage réponses Es'!AV7="","",'Encodage réponses Es'!AV7)))</f>
        <v/>
      </c>
      <c r="AF9" s="177" t="str">
        <f>IF(OR(E9="a",E9="A"),E9,IF(AND('Encodage réponses Es'!$BI7="!",'Encodage réponses Es'!AW7=""),"!",IF('Encodage réponses Es'!AW7="","",'Encodage réponses Es'!AW7)))</f>
        <v/>
      </c>
      <c r="AG9" s="177" t="str">
        <f>IF(OR(E9="a",E9="A"),E9,IF(AND('Encodage réponses Es'!$BI7="!",'Encodage réponses Es'!AX7=""),"!",IF('Encodage réponses Es'!AX7="","",'Encodage réponses Es'!AX7)))</f>
        <v/>
      </c>
      <c r="AH9" s="177" t="str">
        <f>IF(OR(E9="a",E9="A"),E9,IF(AND('Encodage réponses Es'!$BI7="!",'Encodage réponses Es'!BD7=""),"!",IF('Encodage réponses Es'!BD7="","",'Encodage réponses Es'!BD7)))</f>
        <v/>
      </c>
      <c r="AI9" s="177" t="str">
        <f>IF(OR(E9="a",E9="A"),E9,IF(AND('Encodage réponses Es'!$BI7="!",'Encodage réponses Es'!BE7=""),"!",IF('Encodage réponses Es'!BE7="","",'Encodage réponses Es'!BE7)))</f>
        <v/>
      </c>
      <c r="AJ9" s="197" t="str">
        <f t="shared" si="1"/>
        <v/>
      </c>
      <c r="AK9" s="198" t="str">
        <f t="shared" si="10"/>
        <v/>
      </c>
      <c r="AL9" s="114" t="str">
        <f>IF(OR($E9="a",$E9="A"),$E9,IF(AND('Encodage réponses Es'!$BI7="!",'Encodage réponses Es'!AA7=""),"!",IF('Encodage réponses Es'!AA7="","",'Encodage réponses Es'!AA7)))</f>
        <v/>
      </c>
      <c r="AM9" s="114" t="str">
        <f>IF(OR($E9="a",$E9="A"),$E9,IF(AND('Encodage réponses Es'!$BI7="!",'Encodage réponses Es'!AB7=""),"!",IF('Encodage réponses Es'!AB7="","",'Encodage réponses Es'!AB7)))</f>
        <v/>
      </c>
      <c r="AN9" s="114" t="str">
        <f>IF(OR($E9="a",$E9="A"),$E9,IF(AND('Encodage réponses Es'!$BI7="!",'Encodage réponses Es'!AC7=""),"!",IF('Encodage réponses Es'!AC7="","",'Encodage réponses Es'!AC7)))</f>
        <v/>
      </c>
      <c r="AO9" s="114" t="str">
        <f>IF(OR($E9="a",$E9="A"),$E9,IF(AND('Encodage réponses Es'!$BI7="!",'Encodage réponses Es'!AL7=""),"!",IF('Encodage réponses Es'!AL7="","",'Encodage réponses Es'!AL7)))</f>
        <v/>
      </c>
      <c r="AP9" s="114" t="str">
        <f>IF(OR($E9="a",$E9="A"),$E9,IF(AND('Encodage réponses Es'!$BI7="!",'Encodage réponses Es'!AO7=""),"!",IF('Encodage réponses Es'!AO7="","",'Encodage réponses Es'!AO7)))</f>
        <v/>
      </c>
      <c r="AQ9" s="114" t="str">
        <f>IF(OR($E9="a",$E9="A"),$E9,IF(AND('Encodage réponses Es'!$BI7="!",'Encodage réponses Es'!AP7=""),"!",IF('Encodage réponses Es'!AP7="","",'Encodage réponses Es'!AP7)))</f>
        <v/>
      </c>
      <c r="AR9" s="114" t="str">
        <f>IF(OR($E9="a",$E9="A"),$E9,IF(AND('Encodage réponses Es'!$BI7="!",'Encodage réponses Es'!AQ7=""),"!",IF('Encodage réponses Es'!AQ7="","",'Encodage réponses Es'!AQ7)))</f>
        <v/>
      </c>
      <c r="AS9" s="114" t="str">
        <f>IF(OR($E9="a",$E9="A"),$E9,IF(AND('Encodage réponses Es'!$BI7="!",'Encodage réponses Es'!AR7=""),"!",IF('Encodage réponses Es'!AR7="","",'Encodage réponses Es'!AR7)))</f>
        <v/>
      </c>
      <c r="AT9" s="199" t="str">
        <f t="shared" si="2"/>
        <v/>
      </c>
      <c r="AU9" s="241" t="str">
        <f t="shared" si="11"/>
        <v/>
      </c>
      <c r="AV9" s="350" t="str">
        <f>IF(OR($E9="a",$E9="A"),$E9,IF(AND('Encodage réponses Es'!$BI7="!",'Encodage réponses Es'!J7=""),"!",IF('Encodage réponses Es'!J7="","",'Encodage réponses Es'!J7)))</f>
        <v/>
      </c>
      <c r="AW9" s="114" t="str">
        <f>IF(OR($E9="a",$E9="A"),$E9,IF(AND('Encodage réponses Es'!$BI7="!",'Encodage réponses Es'!K7=""),"!",IF('Encodage réponses Es'!K7="","",'Encodage réponses Es'!K7)))</f>
        <v/>
      </c>
      <c r="AX9" s="114" t="str">
        <f>IF(OR($E9="a",$E9="A"),$E9,IF(AND('Encodage réponses Es'!$BI7="!",'Encodage réponses Es'!L7=""),"!",IF('Encodage réponses Es'!L7="","",'Encodage réponses Es'!L7)))</f>
        <v/>
      </c>
      <c r="AY9" s="114" t="str">
        <f>IF(OR($E9="a",$E9="A"),$E9,IF(AND('Encodage réponses Es'!$BI7="!",'Encodage réponses Es'!M7=""),"!",IF('Encodage réponses Es'!M7="","",'Encodage réponses Es'!M7)))</f>
        <v/>
      </c>
      <c r="AZ9" s="114" t="str">
        <f>IF(OR($E9="a",$E9="A"),$E9,IF(AND('Encodage réponses Es'!$BI7="!",'Encodage réponses Es'!N7=""),"!",IF('Encodage réponses Es'!N7="","",'Encodage réponses Es'!N7)))</f>
        <v/>
      </c>
      <c r="BA9" s="114" t="str">
        <f>IF(OR($E9="a",$E9="A"),$E9,IF(AND('Encodage réponses Es'!$BI7="!",'Encodage réponses Es'!O7=""),"!",IF('Encodage réponses Es'!O7="","",'Encodage réponses Es'!O7)))</f>
        <v/>
      </c>
      <c r="BB9" s="114" t="str">
        <f>IF(OR($E9="a",$E9="A"),$E9,IF(AND('Encodage réponses Es'!$BI7="!",'Encodage réponses Es'!U7=""),"!",IF('Encodage réponses Es'!U7="","",'Encodage réponses Es'!U7)))</f>
        <v/>
      </c>
      <c r="BC9" s="114" t="str">
        <f>IF(OR($E9="a",$E9="A"),$E9,IF(AND('Encodage réponses Es'!$BI7="!",'Encodage réponses Es'!V7=""),"!",IF('Encodage réponses Es'!V7="","",'Encodage réponses Es'!V7)))</f>
        <v/>
      </c>
      <c r="BD9" s="114" t="str">
        <f>IF(OR($E9="a",$E9="A"),$E9,IF(AND('Encodage réponses Es'!$BI7="!",'Encodage réponses Es'!W7=""),"!",IF('Encodage réponses Es'!W7="","",'Encodage réponses Es'!W7)))</f>
        <v/>
      </c>
      <c r="BE9" s="114" t="str">
        <f>IF(OR($E9="a",$E9="A"),$E9,IF(AND('Encodage réponses Es'!$BI7="!",'Encodage réponses Es'!X7=""),"!",IF('Encodage réponses Es'!X7="","",'Encodage réponses Es'!X7)))</f>
        <v/>
      </c>
      <c r="BF9" s="114" t="str">
        <f>IF(OR($E9="a",$E9="A"),$E9,IF(AND('Encodage réponses Es'!$BI7="!",'Encodage réponses Es'!Y7=""),"!",IF('Encodage réponses Es'!Y7="","",'Encodage réponses Es'!Y7)))</f>
        <v/>
      </c>
      <c r="BG9" s="114" t="str">
        <f>IF(OR($E9="a",$E9="A"),$E9,IF(AND('Encodage réponses Es'!$BI7="!",'Encodage réponses Es'!Z7=""),"!",IF('Encodage réponses Es'!Z7="","",'Encodage réponses Es'!Z7)))</f>
        <v/>
      </c>
      <c r="BH9" s="114" t="str">
        <f>IF(OR($E9="a",$E9="A"),$E9,IF(AND('Encodage réponses Es'!$BI7="!",'Encodage réponses Es'!AE7=""),"!",IF('Encodage réponses Es'!AE7="","",'Encodage réponses Es'!AE7)))</f>
        <v/>
      </c>
      <c r="BI9" s="114" t="str">
        <f>IF(OR($E9="a",$E9="A"),$E9,IF(AND('Encodage réponses Es'!$BI7="!",'Encodage réponses Es'!AF7=""),"!",IF('Encodage réponses Es'!AF7="","",'Encodage réponses Es'!AF7)))</f>
        <v/>
      </c>
      <c r="BJ9" s="114" t="str">
        <f>IF(OR($E9="a",$E9="A"),$E9,IF(AND('Encodage réponses Es'!$BI7="!",'Encodage réponses Es'!AG7=""),"!",IF('Encodage réponses Es'!AG7="","",'Encodage réponses Es'!AG7)))</f>
        <v/>
      </c>
      <c r="BK9" s="114" t="str">
        <f>IF(OR($E9="a",$E9="A"),$E9,IF(AND('Encodage réponses Es'!$BI7="!",'Encodage réponses Es'!AH7=""),"!",IF('Encodage réponses Es'!AH7="","",'Encodage réponses Es'!AH7)))</f>
        <v/>
      </c>
      <c r="BL9" s="114" t="str">
        <f>IF(OR($E9="a",$E9="A"),$E9,IF(AND('Encodage réponses Es'!$BI7="!",'Encodage réponses Es'!AJ7=""),"!",IF('Encodage réponses Es'!AJ7="","",'Encodage réponses Es'!AJ7)))</f>
        <v/>
      </c>
      <c r="BM9" s="114" t="str">
        <f>IF(OR($E9="a",$E9="A"),$E9,IF(AND('Encodage réponses Es'!$BI7="!",'Encodage réponses Es'!AN7=""),"!",IF('Encodage réponses Es'!AN7="","",'Encodage réponses Es'!AN7)))</f>
        <v/>
      </c>
      <c r="BN9" s="114" t="str">
        <f>IF(OR($E9="a",$E9="A"),$E9,IF(AND('Encodage réponses Es'!$BI7="!",'Encodage réponses Es'!AS7=""),"!",IF('Encodage réponses Es'!AS7="","",'Encodage réponses Es'!AS7)))</f>
        <v/>
      </c>
      <c r="BO9" s="114" t="str">
        <f>IF(OR($E9="a",$E9="A"),$E9,IF(AND('Encodage réponses Es'!$BI7="!",'Encodage réponses Es'!AT7=""),"!",IF('Encodage réponses Es'!AT7="","",'Encodage réponses Es'!AT7)))</f>
        <v/>
      </c>
      <c r="BP9" s="114" t="str">
        <f>IF(OR($E9="a",$E9="A"),$E9,IF(AND('Encodage réponses Es'!$BI7="!",'Encodage réponses Es'!AY7=""),"!",IF('Encodage réponses Es'!AY7="","",'Encodage réponses Es'!AY7)))</f>
        <v/>
      </c>
      <c r="BQ9" s="114" t="str">
        <f>IF(OR($E9="a",$E9="A"),$E9,IF(AND('Encodage réponses Es'!$BI7="!",'Encodage réponses Es'!AZ7=""),"!",IF('Encodage réponses Es'!AZ7="","",'Encodage réponses Es'!AZ7)))</f>
        <v/>
      </c>
      <c r="BR9" s="114" t="str">
        <f>IF(OR($E9="a",$E9="A"),$E9,IF(AND('Encodage réponses Es'!$BI7="!",'Encodage réponses Es'!BA7=""),"!",IF('Encodage réponses Es'!BA7="","",'Encodage réponses Es'!BA7)))</f>
        <v/>
      </c>
      <c r="BS9" s="114" t="str">
        <f>IF(OR($E9="a",$E9="A"),$E9,IF(AND('Encodage réponses Es'!$BI7="!",'Encodage réponses Es'!BB7=""),"!",IF('Encodage réponses Es'!BB7="","",'Encodage réponses Es'!BB7)))</f>
        <v/>
      </c>
      <c r="BT9" s="114" t="str">
        <f>IF(OR($E9="a",$E9="A"),$E9,IF(AND('Encodage réponses Es'!$BI7="!",'Encodage réponses Es'!BC7=""),"!",IF('Encodage réponses Es'!BC7="","",'Encodage réponses Es'!BC7)))</f>
        <v/>
      </c>
      <c r="BU9" s="197" t="str">
        <f t="shared" si="12"/>
        <v/>
      </c>
      <c r="BV9" s="198" t="str">
        <f t="shared" si="13"/>
        <v/>
      </c>
      <c r="BW9" s="326" t="str">
        <f>IF('Encodage réponses Es'!$B$3="","",'Encodage réponses Es'!$B$3)</f>
        <v/>
      </c>
      <c r="BX9" s="189" t="str">
        <f>IF('Encodage réponses Es'!$B$4="","",'Encodage réponses Es'!$B$4)</f>
        <v/>
      </c>
      <c r="BY9" s="325" t="str">
        <f>IF('Encodage réponses Es'!$B$2="","",'Encodage réponses Es'!$B$2)</f>
        <v/>
      </c>
    </row>
    <row r="10" spans="1:77" x14ac:dyDescent="0.25">
      <c r="A10" s="472"/>
      <c r="B10" s="473"/>
      <c r="C10" s="14">
        <v>6</v>
      </c>
      <c r="D10" s="14" t="str">
        <f>IF('Encodage réponses Es'!F8=0,"",'Encodage réponses Es'!F8)</f>
        <v/>
      </c>
      <c r="E10" s="101" t="str">
        <f>IF('Encodage réponses Es'!I8="","",'Encodage réponses Es'!I8)</f>
        <v/>
      </c>
      <c r="F10" s="119" t="str">
        <f t="shared" si="3"/>
        <v/>
      </c>
      <c r="G10" s="110" t="str">
        <f t="shared" si="4"/>
        <v/>
      </c>
      <c r="H10" s="115"/>
      <c r="I10" s="119" t="str">
        <f t="shared" si="5"/>
        <v/>
      </c>
      <c r="J10" s="110" t="str">
        <f t="shared" si="6"/>
        <v/>
      </c>
      <c r="K10" s="115"/>
      <c r="L10" s="119" t="str">
        <f t="shared" si="7"/>
        <v/>
      </c>
      <c r="M10" s="110" t="str">
        <f t="shared" si="8"/>
        <v/>
      </c>
      <c r="N10" s="115"/>
      <c r="O10" s="101"/>
      <c r="P10" s="114" t="str">
        <f>IF(OR(E10="a",E10="A"),E10,IF(AND('Encodage réponses Es'!$BI8="!",'Encodage réponses Es'!P8=""),"!",IF('Encodage réponses Es'!P8="","",'Encodage réponses Es'!P8)))</f>
        <v/>
      </c>
      <c r="Q10" s="114" t="str">
        <f>IF(OR(E10="a",E10="A"),E10,IF(AND('Encodage réponses Es'!$BI8="!",'Encodage réponses Es'!AK8=""),"!",IF('Encodage réponses Es'!AK8="","",'Encodage réponses Es'!AK8)))</f>
        <v/>
      </c>
      <c r="R10" s="114" t="str">
        <f>IF(OR(E10="a",E10="A"),E10,IF(AND('Encodage réponses Es'!$BI8="!",'Encodage réponses Es'!AM8=""),"!",IF('Encodage réponses Es'!AM8="","",'Encodage réponses Es'!AM8)))</f>
        <v/>
      </c>
      <c r="S10" s="114" t="str">
        <f>IF(OR(E10="a",E10="A"),E10,IF(AND('Encodage réponses Es'!$BI8="!",'Encodage réponses Es'!BF8=""),"!",IF('Encodage réponses Es'!BF8="","",'Encodage réponses Es'!BF8)))</f>
        <v/>
      </c>
      <c r="T10" s="114" t="str">
        <f>IF(OR(E10="a",E10="A"),E10,IF(AND('Encodage réponses Es'!$BI8="!",'Encodage réponses Es'!BG8=""),"!",IF('Encodage réponses Es'!BG8="","",'Encodage réponses Es'!BG8)))</f>
        <v/>
      </c>
      <c r="U10" s="354" t="str">
        <f>IF(OR(E10="a",E10="A"),E10,IF(AND('Encodage réponses Es'!$BI8="!",'Encodage réponses Es'!BH8=""),"!",IF('Encodage réponses Es'!BH8="","",'Encodage réponses Es'!BH8)))</f>
        <v/>
      </c>
      <c r="V10" s="199" t="str">
        <f t="shared" si="0"/>
        <v/>
      </c>
      <c r="W10" s="353" t="str">
        <f t="shared" si="9"/>
        <v/>
      </c>
      <c r="X10" s="177" t="str">
        <f>IF(OR(E10="a",E10="A"),E10,IF(AND('Encodage réponses Es'!$BI8="!",'Encodage réponses Es'!Q8=""),"!",IF('Encodage réponses Es'!Q8="","",'Encodage réponses Es'!Q8)))</f>
        <v/>
      </c>
      <c r="Y10" s="177" t="str">
        <f>IF(OR(E10="a",E10="A"),E10,IF(AND('Encodage réponses Es'!$BI8="!",'Encodage réponses Es'!R8=""),"!",IF('Encodage réponses Es'!R8="","",'Encodage réponses Es'!R8)))</f>
        <v/>
      </c>
      <c r="Z10" s="177" t="str">
        <f>IF(OR(E10="a",E10="A"),E10,IF(AND('Encodage réponses Es'!$BI8="!",'Encodage réponses Es'!S8=""),"!",IF('Encodage réponses Es'!S8="","",'Encodage réponses Es'!S8)))</f>
        <v/>
      </c>
      <c r="AA10" s="177" t="str">
        <f>IF(OR(E10="a",E10="A"),E10,IF(AND('Encodage réponses Es'!$BI8="!",'Encodage réponses Es'!T8=""),"!",IF('Encodage réponses Es'!T8="","",'Encodage réponses Es'!T8)))</f>
        <v/>
      </c>
      <c r="AB10" s="177" t="str">
        <f>IF(OR(E10="a",E10="A"),E10,IF(AND('Encodage réponses Es'!$BI8="!",'Encodage réponses Es'!AD8=""),"!",IF('Encodage réponses Es'!AD8="","",'Encodage réponses Es'!AD8)))</f>
        <v/>
      </c>
      <c r="AC10" s="177" t="str">
        <f>IF(OR(E10="a",E10="A"),E10,IF(AND('Encodage réponses Es'!$BI8="!",'Encodage réponses Es'!AI8=""),"!",IF('Encodage réponses Es'!AI8="","",'Encodage réponses Es'!AI8)))</f>
        <v/>
      </c>
      <c r="AD10" s="177" t="str">
        <f>IF(OR(E10="a",E10="A"),E10,IF(AND('Encodage réponses Es'!$BI8="!",'Encodage réponses Es'!AU8=""),"!",IF('Encodage réponses Es'!AU8="","",'Encodage réponses Es'!AU8)))</f>
        <v/>
      </c>
      <c r="AE10" s="177" t="str">
        <f>IF(OR(E10="a",E10="A"),E10,IF(AND('Encodage réponses Es'!$BI8="!",'Encodage réponses Es'!AV8=""),"!",IF('Encodage réponses Es'!AV8="","",'Encodage réponses Es'!AV8)))</f>
        <v/>
      </c>
      <c r="AF10" s="177" t="str">
        <f>IF(OR(E10="a",E10="A"),E10,IF(AND('Encodage réponses Es'!$BI8="!",'Encodage réponses Es'!AW8=""),"!",IF('Encodage réponses Es'!AW8="","",'Encodage réponses Es'!AW8)))</f>
        <v/>
      </c>
      <c r="AG10" s="177" t="str">
        <f>IF(OR(E10="a",E10="A"),E10,IF(AND('Encodage réponses Es'!$BI8="!",'Encodage réponses Es'!AX8=""),"!",IF('Encodage réponses Es'!AX8="","",'Encodage réponses Es'!AX8)))</f>
        <v/>
      </c>
      <c r="AH10" s="177" t="str">
        <f>IF(OR(E10="a",E10="A"),E10,IF(AND('Encodage réponses Es'!$BI8="!",'Encodage réponses Es'!BD8=""),"!",IF('Encodage réponses Es'!BD8="","",'Encodage réponses Es'!BD8)))</f>
        <v/>
      </c>
      <c r="AI10" s="177" t="str">
        <f>IF(OR(E10="a",E10="A"),E10,IF(AND('Encodage réponses Es'!$BI8="!",'Encodage réponses Es'!BE8=""),"!",IF('Encodage réponses Es'!BE8="","",'Encodage réponses Es'!BE8)))</f>
        <v/>
      </c>
      <c r="AJ10" s="197" t="str">
        <f t="shared" si="1"/>
        <v/>
      </c>
      <c r="AK10" s="198" t="str">
        <f t="shared" si="10"/>
        <v/>
      </c>
      <c r="AL10" s="114" t="str">
        <f>IF(OR($E10="a",$E10="A"),$E10,IF(AND('Encodage réponses Es'!$BI8="!",'Encodage réponses Es'!AA8=""),"!",IF('Encodage réponses Es'!AA8="","",'Encodage réponses Es'!AA8)))</f>
        <v/>
      </c>
      <c r="AM10" s="114" t="str">
        <f>IF(OR($E10="a",$E10="A"),$E10,IF(AND('Encodage réponses Es'!$BI8="!",'Encodage réponses Es'!AB8=""),"!",IF('Encodage réponses Es'!AB8="","",'Encodage réponses Es'!AB8)))</f>
        <v/>
      </c>
      <c r="AN10" s="114" t="str">
        <f>IF(OR($E10="a",$E10="A"),$E10,IF(AND('Encodage réponses Es'!$BI8="!",'Encodage réponses Es'!AC8=""),"!",IF('Encodage réponses Es'!AC8="","",'Encodage réponses Es'!AC8)))</f>
        <v/>
      </c>
      <c r="AO10" s="114" t="str">
        <f>IF(OR($E10="a",$E10="A"),$E10,IF(AND('Encodage réponses Es'!$BI8="!",'Encodage réponses Es'!AL8=""),"!",IF('Encodage réponses Es'!AL8="","",'Encodage réponses Es'!AL8)))</f>
        <v/>
      </c>
      <c r="AP10" s="114" t="str">
        <f>IF(OR($E10="a",$E10="A"),$E10,IF(AND('Encodage réponses Es'!$BI8="!",'Encodage réponses Es'!AO8=""),"!",IF('Encodage réponses Es'!AO8="","",'Encodage réponses Es'!AO8)))</f>
        <v/>
      </c>
      <c r="AQ10" s="114" t="str">
        <f>IF(OR($E10="a",$E10="A"),$E10,IF(AND('Encodage réponses Es'!$BI8="!",'Encodage réponses Es'!AP8=""),"!",IF('Encodage réponses Es'!AP8="","",'Encodage réponses Es'!AP8)))</f>
        <v/>
      </c>
      <c r="AR10" s="114" t="str">
        <f>IF(OR($E10="a",$E10="A"),$E10,IF(AND('Encodage réponses Es'!$BI8="!",'Encodage réponses Es'!AQ8=""),"!",IF('Encodage réponses Es'!AQ8="","",'Encodage réponses Es'!AQ8)))</f>
        <v/>
      </c>
      <c r="AS10" s="114" t="str">
        <f>IF(OR($E10="a",$E10="A"),$E10,IF(AND('Encodage réponses Es'!$BI8="!",'Encodage réponses Es'!AR8=""),"!",IF('Encodage réponses Es'!AR8="","",'Encodage réponses Es'!AR8)))</f>
        <v/>
      </c>
      <c r="AT10" s="199" t="str">
        <f t="shared" si="2"/>
        <v/>
      </c>
      <c r="AU10" s="241" t="str">
        <f t="shared" si="11"/>
        <v/>
      </c>
      <c r="AV10" s="350" t="str">
        <f>IF(OR($E10="a",$E10="A"),$E10,IF(AND('Encodage réponses Es'!$BI8="!",'Encodage réponses Es'!J8=""),"!",IF('Encodage réponses Es'!J8="","",'Encodage réponses Es'!J8)))</f>
        <v/>
      </c>
      <c r="AW10" s="114" t="str">
        <f>IF(OR($E10="a",$E10="A"),$E10,IF(AND('Encodage réponses Es'!$BI8="!",'Encodage réponses Es'!K8=""),"!",IF('Encodage réponses Es'!K8="","",'Encodage réponses Es'!K8)))</f>
        <v/>
      </c>
      <c r="AX10" s="114" t="str">
        <f>IF(OR($E10="a",$E10="A"),$E10,IF(AND('Encodage réponses Es'!$BI8="!",'Encodage réponses Es'!L8=""),"!",IF('Encodage réponses Es'!L8="","",'Encodage réponses Es'!L8)))</f>
        <v/>
      </c>
      <c r="AY10" s="114" t="str">
        <f>IF(OR($E10="a",$E10="A"),$E10,IF(AND('Encodage réponses Es'!$BI8="!",'Encodage réponses Es'!M8=""),"!",IF('Encodage réponses Es'!M8="","",'Encodage réponses Es'!M8)))</f>
        <v/>
      </c>
      <c r="AZ10" s="114" t="str">
        <f>IF(OR($E10="a",$E10="A"),$E10,IF(AND('Encodage réponses Es'!$BI8="!",'Encodage réponses Es'!N8=""),"!",IF('Encodage réponses Es'!N8="","",'Encodage réponses Es'!N8)))</f>
        <v/>
      </c>
      <c r="BA10" s="114" t="str">
        <f>IF(OR($E10="a",$E10="A"),$E10,IF(AND('Encodage réponses Es'!$BI8="!",'Encodage réponses Es'!O8=""),"!",IF('Encodage réponses Es'!O8="","",'Encodage réponses Es'!O8)))</f>
        <v/>
      </c>
      <c r="BB10" s="114" t="str">
        <f>IF(OR($E10="a",$E10="A"),$E10,IF(AND('Encodage réponses Es'!$BI8="!",'Encodage réponses Es'!U8=""),"!",IF('Encodage réponses Es'!U8="","",'Encodage réponses Es'!U8)))</f>
        <v/>
      </c>
      <c r="BC10" s="114" t="str">
        <f>IF(OR($E10="a",$E10="A"),$E10,IF(AND('Encodage réponses Es'!$BI8="!",'Encodage réponses Es'!V8=""),"!",IF('Encodage réponses Es'!V8="","",'Encodage réponses Es'!V8)))</f>
        <v/>
      </c>
      <c r="BD10" s="114" t="str">
        <f>IF(OR($E10="a",$E10="A"),$E10,IF(AND('Encodage réponses Es'!$BI8="!",'Encodage réponses Es'!W8=""),"!",IF('Encodage réponses Es'!W8="","",'Encodage réponses Es'!W8)))</f>
        <v/>
      </c>
      <c r="BE10" s="114" t="str">
        <f>IF(OR($E10="a",$E10="A"),$E10,IF(AND('Encodage réponses Es'!$BI8="!",'Encodage réponses Es'!X8=""),"!",IF('Encodage réponses Es'!X8="","",'Encodage réponses Es'!X8)))</f>
        <v/>
      </c>
      <c r="BF10" s="114" t="str">
        <f>IF(OR($E10="a",$E10="A"),$E10,IF(AND('Encodage réponses Es'!$BI8="!",'Encodage réponses Es'!Y8=""),"!",IF('Encodage réponses Es'!Y8="","",'Encodage réponses Es'!Y8)))</f>
        <v/>
      </c>
      <c r="BG10" s="114" t="str">
        <f>IF(OR($E10="a",$E10="A"),$E10,IF(AND('Encodage réponses Es'!$BI8="!",'Encodage réponses Es'!Z8=""),"!",IF('Encodage réponses Es'!Z8="","",'Encodage réponses Es'!Z8)))</f>
        <v/>
      </c>
      <c r="BH10" s="114" t="str">
        <f>IF(OR($E10="a",$E10="A"),$E10,IF(AND('Encodage réponses Es'!$BI8="!",'Encodage réponses Es'!AE8=""),"!",IF('Encodage réponses Es'!AE8="","",'Encodage réponses Es'!AE8)))</f>
        <v/>
      </c>
      <c r="BI10" s="114" t="str">
        <f>IF(OR($E10="a",$E10="A"),$E10,IF(AND('Encodage réponses Es'!$BI8="!",'Encodage réponses Es'!AF8=""),"!",IF('Encodage réponses Es'!AF8="","",'Encodage réponses Es'!AF8)))</f>
        <v/>
      </c>
      <c r="BJ10" s="114" t="str">
        <f>IF(OR($E10="a",$E10="A"),$E10,IF(AND('Encodage réponses Es'!$BI8="!",'Encodage réponses Es'!AG8=""),"!",IF('Encodage réponses Es'!AG8="","",'Encodage réponses Es'!AG8)))</f>
        <v/>
      </c>
      <c r="BK10" s="114" t="str">
        <f>IF(OR($E10="a",$E10="A"),$E10,IF(AND('Encodage réponses Es'!$BI8="!",'Encodage réponses Es'!AH8=""),"!",IF('Encodage réponses Es'!AH8="","",'Encodage réponses Es'!AH8)))</f>
        <v/>
      </c>
      <c r="BL10" s="114" t="str">
        <f>IF(OR($E10="a",$E10="A"),$E10,IF(AND('Encodage réponses Es'!$BI8="!",'Encodage réponses Es'!AJ8=""),"!",IF('Encodage réponses Es'!AJ8="","",'Encodage réponses Es'!AJ8)))</f>
        <v/>
      </c>
      <c r="BM10" s="114" t="str">
        <f>IF(OR($E10="a",$E10="A"),$E10,IF(AND('Encodage réponses Es'!$BI8="!",'Encodage réponses Es'!AN8=""),"!",IF('Encodage réponses Es'!AN8="","",'Encodage réponses Es'!AN8)))</f>
        <v/>
      </c>
      <c r="BN10" s="114" t="str">
        <f>IF(OR($E10="a",$E10="A"),$E10,IF(AND('Encodage réponses Es'!$BI8="!",'Encodage réponses Es'!AS8=""),"!",IF('Encodage réponses Es'!AS8="","",'Encodage réponses Es'!AS8)))</f>
        <v/>
      </c>
      <c r="BO10" s="114" t="str">
        <f>IF(OR($E10="a",$E10="A"),$E10,IF(AND('Encodage réponses Es'!$BI8="!",'Encodage réponses Es'!AT8=""),"!",IF('Encodage réponses Es'!AT8="","",'Encodage réponses Es'!AT8)))</f>
        <v/>
      </c>
      <c r="BP10" s="114" t="str">
        <f>IF(OR($E10="a",$E10="A"),$E10,IF(AND('Encodage réponses Es'!$BI8="!",'Encodage réponses Es'!AY8=""),"!",IF('Encodage réponses Es'!AY8="","",'Encodage réponses Es'!AY8)))</f>
        <v/>
      </c>
      <c r="BQ10" s="114" t="str">
        <f>IF(OR($E10="a",$E10="A"),$E10,IF(AND('Encodage réponses Es'!$BI8="!",'Encodage réponses Es'!AZ8=""),"!",IF('Encodage réponses Es'!AZ8="","",'Encodage réponses Es'!AZ8)))</f>
        <v/>
      </c>
      <c r="BR10" s="114" t="str">
        <f>IF(OR($E10="a",$E10="A"),$E10,IF(AND('Encodage réponses Es'!$BI8="!",'Encodage réponses Es'!BA8=""),"!",IF('Encodage réponses Es'!BA8="","",'Encodage réponses Es'!BA8)))</f>
        <v/>
      </c>
      <c r="BS10" s="114" t="str">
        <f>IF(OR($E10="a",$E10="A"),$E10,IF(AND('Encodage réponses Es'!$BI8="!",'Encodage réponses Es'!BB8=""),"!",IF('Encodage réponses Es'!BB8="","",'Encodage réponses Es'!BB8)))</f>
        <v/>
      </c>
      <c r="BT10" s="114" t="str">
        <f>IF(OR($E10="a",$E10="A"),$E10,IF(AND('Encodage réponses Es'!$BI8="!",'Encodage réponses Es'!BC8=""),"!",IF('Encodage réponses Es'!BC8="","",'Encodage réponses Es'!BC8)))</f>
        <v/>
      </c>
      <c r="BU10" s="197" t="str">
        <f t="shared" si="12"/>
        <v/>
      </c>
      <c r="BV10" s="198" t="str">
        <f t="shared" si="13"/>
        <v/>
      </c>
      <c r="BW10" s="326" t="str">
        <f>IF('Encodage réponses Es'!$B$3="","",'Encodage réponses Es'!$B$3)</f>
        <v/>
      </c>
      <c r="BX10" s="189" t="str">
        <f>IF('Encodage réponses Es'!$B$4="","",'Encodage réponses Es'!$B$4)</f>
        <v/>
      </c>
      <c r="BY10" s="325" t="str">
        <f>IF('Encodage réponses Es'!$B$2="","",'Encodage réponses Es'!$B$2)</f>
        <v/>
      </c>
    </row>
    <row r="11" spans="1:77" x14ac:dyDescent="0.25">
      <c r="A11" s="472"/>
      <c r="B11" s="473"/>
      <c r="C11" s="14">
        <v>7</v>
      </c>
      <c r="D11" s="14" t="str">
        <f>IF('Encodage réponses Es'!F9=0,"",'Encodage réponses Es'!F9)</f>
        <v/>
      </c>
      <c r="E11" s="175" t="str">
        <f>IF('Encodage réponses Es'!I9="","",'Encodage réponses Es'!I9)</f>
        <v/>
      </c>
      <c r="F11" s="119" t="str">
        <f t="shared" si="3"/>
        <v/>
      </c>
      <c r="G11" s="110" t="str">
        <f t="shared" si="4"/>
        <v/>
      </c>
      <c r="H11" s="115"/>
      <c r="I11" s="119" t="str">
        <f t="shared" si="5"/>
        <v/>
      </c>
      <c r="J11" s="110" t="str">
        <f t="shared" si="6"/>
        <v/>
      </c>
      <c r="K11" s="115"/>
      <c r="L11" s="119" t="str">
        <f t="shared" si="7"/>
        <v/>
      </c>
      <c r="M11" s="110" t="str">
        <f t="shared" si="8"/>
        <v/>
      </c>
      <c r="N11" s="115"/>
      <c r="O11" s="101"/>
      <c r="P11" s="114" t="str">
        <f>IF(OR(E11="a",E11="A"),E11,IF(AND('Encodage réponses Es'!$BI9="!",'Encodage réponses Es'!P9=""),"!",IF('Encodage réponses Es'!P9="","",'Encodage réponses Es'!P9)))</f>
        <v/>
      </c>
      <c r="Q11" s="114" t="str">
        <f>IF(OR(E11="a",E11="A"),E11,IF(AND('Encodage réponses Es'!$BI9="!",'Encodage réponses Es'!AK9=""),"!",IF('Encodage réponses Es'!AK9="","",'Encodage réponses Es'!AK9)))</f>
        <v/>
      </c>
      <c r="R11" s="114" t="str">
        <f>IF(OR(E11="a",E11="A"),E11,IF(AND('Encodage réponses Es'!$BI9="!",'Encodage réponses Es'!AM9=""),"!",IF('Encodage réponses Es'!AM9="","",'Encodage réponses Es'!AM9)))</f>
        <v/>
      </c>
      <c r="S11" s="114" t="str">
        <f>IF(OR(E11="a",E11="A"),E11,IF(AND('Encodage réponses Es'!$BI9="!",'Encodage réponses Es'!BF9=""),"!",IF('Encodage réponses Es'!BF9="","",'Encodage réponses Es'!BF9)))</f>
        <v/>
      </c>
      <c r="T11" s="114" t="str">
        <f>IF(OR(E11="a",E11="A"),E11,IF(AND('Encodage réponses Es'!$BI9="!",'Encodage réponses Es'!BG9=""),"!",IF('Encodage réponses Es'!BG9="","",'Encodage réponses Es'!BG9)))</f>
        <v/>
      </c>
      <c r="U11" s="354" t="str">
        <f>IF(OR(E11="a",E11="A"),E11,IF(AND('Encodage réponses Es'!$BI9="!",'Encodage réponses Es'!BH9=""),"!",IF('Encodage réponses Es'!BH9="","",'Encodage réponses Es'!BH9)))</f>
        <v/>
      </c>
      <c r="V11" s="199" t="str">
        <f t="shared" si="0"/>
        <v/>
      </c>
      <c r="W11" s="353" t="str">
        <f t="shared" si="9"/>
        <v/>
      </c>
      <c r="X11" s="177" t="str">
        <f>IF(OR(E11="a",E11="A"),E11,IF(AND('Encodage réponses Es'!$BI9="!",'Encodage réponses Es'!Q9=""),"!",IF('Encodage réponses Es'!Q9="","",'Encodage réponses Es'!Q9)))</f>
        <v/>
      </c>
      <c r="Y11" s="177" t="str">
        <f>IF(OR(E11="a",E11="A"),E11,IF(AND('Encodage réponses Es'!$BI9="!",'Encodage réponses Es'!R9=""),"!",IF('Encodage réponses Es'!R9="","",'Encodage réponses Es'!R9)))</f>
        <v/>
      </c>
      <c r="Z11" s="177" t="str">
        <f>IF(OR(E11="a",E11="A"),E11,IF(AND('Encodage réponses Es'!$BI9="!",'Encodage réponses Es'!S9=""),"!",IF('Encodage réponses Es'!S9="","",'Encodage réponses Es'!S9)))</f>
        <v/>
      </c>
      <c r="AA11" s="177" t="str">
        <f>IF(OR(E11="a",E11="A"),E11,IF(AND('Encodage réponses Es'!$BI9="!",'Encodage réponses Es'!T9=""),"!",IF('Encodage réponses Es'!T9="","",'Encodage réponses Es'!T9)))</f>
        <v/>
      </c>
      <c r="AB11" s="177" t="str">
        <f>IF(OR(E11="a",E11="A"),E11,IF(AND('Encodage réponses Es'!$BI9="!",'Encodage réponses Es'!AD9=""),"!",IF('Encodage réponses Es'!AD9="","",'Encodage réponses Es'!AD9)))</f>
        <v/>
      </c>
      <c r="AC11" s="177" t="str">
        <f>IF(OR(E11="a",E11="A"),E11,IF(AND('Encodage réponses Es'!$BI9="!",'Encodage réponses Es'!AI9=""),"!",IF('Encodage réponses Es'!AI9="","",'Encodage réponses Es'!AI9)))</f>
        <v/>
      </c>
      <c r="AD11" s="177" t="str">
        <f>IF(OR(E11="a",E11="A"),E11,IF(AND('Encodage réponses Es'!$BI9="!",'Encodage réponses Es'!AU9=""),"!",IF('Encodage réponses Es'!AU9="","",'Encodage réponses Es'!AU9)))</f>
        <v/>
      </c>
      <c r="AE11" s="177" t="str">
        <f>IF(OR(E11="a",E11="A"),E11,IF(AND('Encodage réponses Es'!$BI9="!",'Encodage réponses Es'!AV9=""),"!",IF('Encodage réponses Es'!AV9="","",'Encodage réponses Es'!AV9)))</f>
        <v/>
      </c>
      <c r="AF11" s="177" t="str">
        <f>IF(OR(E11="a",E11="A"),E11,IF(AND('Encodage réponses Es'!$BI9="!",'Encodage réponses Es'!AW9=""),"!",IF('Encodage réponses Es'!AW9="","",'Encodage réponses Es'!AW9)))</f>
        <v/>
      </c>
      <c r="AG11" s="177" t="str">
        <f>IF(OR(E11="a",E11="A"),E11,IF(AND('Encodage réponses Es'!$BI9="!",'Encodage réponses Es'!AX9=""),"!",IF('Encodage réponses Es'!AX9="","",'Encodage réponses Es'!AX9)))</f>
        <v/>
      </c>
      <c r="AH11" s="177" t="str">
        <f>IF(OR(E11="a",E11="A"),E11,IF(AND('Encodage réponses Es'!$BI9="!",'Encodage réponses Es'!BD9=""),"!",IF('Encodage réponses Es'!BD9="","",'Encodage réponses Es'!BD9)))</f>
        <v/>
      </c>
      <c r="AI11" s="177" t="str">
        <f>IF(OR(E11="a",E11="A"),E11,IF(AND('Encodage réponses Es'!$BI9="!",'Encodage réponses Es'!BE9=""),"!",IF('Encodage réponses Es'!BE9="","",'Encodage réponses Es'!BE9)))</f>
        <v/>
      </c>
      <c r="AJ11" s="197" t="str">
        <f t="shared" si="1"/>
        <v/>
      </c>
      <c r="AK11" s="198" t="str">
        <f t="shared" si="10"/>
        <v/>
      </c>
      <c r="AL11" s="114" t="str">
        <f>IF(OR($E11="a",$E11="A"),$E11,IF(AND('Encodage réponses Es'!$BI9="!",'Encodage réponses Es'!AA9=""),"!",IF('Encodage réponses Es'!AA9="","",'Encodage réponses Es'!AA9)))</f>
        <v/>
      </c>
      <c r="AM11" s="114" t="str">
        <f>IF(OR($E11="a",$E11="A"),$E11,IF(AND('Encodage réponses Es'!$BI9="!",'Encodage réponses Es'!AB9=""),"!",IF('Encodage réponses Es'!AB9="","",'Encodage réponses Es'!AB9)))</f>
        <v/>
      </c>
      <c r="AN11" s="114" t="str">
        <f>IF(OR($E11="a",$E11="A"),$E11,IF(AND('Encodage réponses Es'!$BI9="!",'Encodage réponses Es'!AC9=""),"!",IF('Encodage réponses Es'!AC9="","",'Encodage réponses Es'!AC9)))</f>
        <v/>
      </c>
      <c r="AO11" s="114" t="str">
        <f>IF(OR($E11="a",$E11="A"),$E11,IF(AND('Encodage réponses Es'!$BI9="!",'Encodage réponses Es'!AL9=""),"!",IF('Encodage réponses Es'!AL9="","",'Encodage réponses Es'!AL9)))</f>
        <v/>
      </c>
      <c r="AP11" s="114" t="str">
        <f>IF(OR($E11="a",$E11="A"),$E11,IF(AND('Encodage réponses Es'!$BI9="!",'Encodage réponses Es'!AO9=""),"!",IF('Encodage réponses Es'!AO9="","",'Encodage réponses Es'!AO9)))</f>
        <v/>
      </c>
      <c r="AQ11" s="114" t="str">
        <f>IF(OR($E11="a",$E11="A"),$E11,IF(AND('Encodage réponses Es'!$BI9="!",'Encodage réponses Es'!AP9=""),"!",IF('Encodage réponses Es'!AP9="","",'Encodage réponses Es'!AP9)))</f>
        <v/>
      </c>
      <c r="AR11" s="114" t="str">
        <f>IF(OR($E11="a",$E11="A"),$E11,IF(AND('Encodage réponses Es'!$BI9="!",'Encodage réponses Es'!AQ9=""),"!",IF('Encodage réponses Es'!AQ9="","",'Encodage réponses Es'!AQ9)))</f>
        <v/>
      </c>
      <c r="AS11" s="114" t="str">
        <f>IF(OR($E11="a",$E11="A"),$E11,IF(AND('Encodage réponses Es'!$BI9="!",'Encodage réponses Es'!AR9=""),"!",IF('Encodage réponses Es'!AR9="","",'Encodage réponses Es'!AR9)))</f>
        <v/>
      </c>
      <c r="AT11" s="199" t="str">
        <f t="shared" si="2"/>
        <v/>
      </c>
      <c r="AU11" s="241" t="str">
        <f t="shared" si="11"/>
        <v/>
      </c>
      <c r="AV11" s="350" t="str">
        <f>IF(OR($E11="a",$E11="A"),$E11,IF(AND('Encodage réponses Es'!$BI9="!",'Encodage réponses Es'!J9=""),"!",IF('Encodage réponses Es'!J9="","",'Encodage réponses Es'!J9)))</f>
        <v/>
      </c>
      <c r="AW11" s="114" t="str">
        <f>IF(OR($E11="a",$E11="A"),$E11,IF(AND('Encodage réponses Es'!$BI9="!",'Encodage réponses Es'!K9=""),"!",IF('Encodage réponses Es'!K9="","",'Encodage réponses Es'!K9)))</f>
        <v/>
      </c>
      <c r="AX11" s="114" t="str">
        <f>IF(OR($E11="a",$E11="A"),$E11,IF(AND('Encodage réponses Es'!$BI9="!",'Encodage réponses Es'!L9=""),"!",IF('Encodage réponses Es'!L9="","",'Encodage réponses Es'!L9)))</f>
        <v/>
      </c>
      <c r="AY11" s="114" t="str">
        <f>IF(OR($E11="a",$E11="A"),$E11,IF(AND('Encodage réponses Es'!$BI9="!",'Encodage réponses Es'!M9=""),"!",IF('Encodage réponses Es'!M9="","",'Encodage réponses Es'!M9)))</f>
        <v/>
      </c>
      <c r="AZ11" s="114" t="str">
        <f>IF(OR($E11="a",$E11="A"),$E11,IF(AND('Encodage réponses Es'!$BI9="!",'Encodage réponses Es'!N9=""),"!",IF('Encodage réponses Es'!N9="","",'Encodage réponses Es'!N9)))</f>
        <v/>
      </c>
      <c r="BA11" s="114" t="str">
        <f>IF(OR($E11="a",$E11="A"),$E11,IF(AND('Encodage réponses Es'!$BI9="!",'Encodage réponses Es'!O9=""),"!",IF('Encodage réponses Es'!O9="","",'Encodage réponses Es'!O9)))</f>
        <v/>
      </c>
      <c r="BB11" s="114" t="str">
        <f>IF(OR($E11="a",$E11="A"),$E11,IF(AND('Encodage réponses Es'!$BI9="!",'Encodage réponses Es'!U9=""),"!",IF('Encodage réponses Es'!U9="","",'Encodage réponses Es'!U9)))</f>
        <v/>
      </c>
      <c r="BC11" s="114" t="str">
        <f>IF(OR($E11="a",$E11="A"),$E11,IF(AND('Encodage réponses Es'!$BI9="!",'Encodage réponses Es'!V9=""),"!",IF('Encodage réponses Es'!V9="","",'Encodage réponses Es'!V9)))</f>
        <v/>
      </c>
      <c r="BD11" s="114" t="str">
        <f>IF(OR($E11="a",$E11="A"),$E11,IF(AND('Encodage réponses Es'!$BI9="!",'Encodage réponses Es'!W9=""),"!",IF('Encodage réponses Es'!W9="","",'Encodage réponses Es'!W9)))</f>
        <v/>
      </c>
      <c r="BE11" s="114" t="str">
        <f>IF(OR($E11="a",$E11="A"),$E11,IF(AND('Encodage réponses Es'!$BI9="!",'Encodage réponses Es'!X9=""),"!",IF('Encodage réponses Es'!X9="","",'Encodage réponses Es'!X9)))</f>
        <v/>
      </c>
      <c r="BF11" s="114" t="str">
        <f>IF(OR($E11="a",$E11="A"),$E11,IF(AND('Encodage réponses Es'!$BI9="!",'Encodage réponses Es'!Y9=""),"!",IF('Encodage réponses Es'!Y9="","",'Encodage réponses Es'!Y9)))</f>
        <v/>
      </c>
      <c r="BG11" s="114" t="str">
        <f>IF(OR($E11="a",$E11="A"),$E11,IF(AND('Encodage réponses Es'!$BI9="!",'Encodage réponses Es'!Z9=""),"!",IF('Encodage réponses Es'!Z9="","",'Encodage réponses Es'!Z9)))</f>
        <v/>
      </c>
      <c r="BH11" s="114" t="str">
        <f>IF(OR($E11="a",$E11="A"),$E11,IF(AND('Encodage réponses Es'!$BI9="!",'Encodage réponses Es'!AE9=""),"!",IF('Encodage réponses Es'!AE9="","",'Encodage réponses Es'!AE9)))</f>
        <v/>
      </c>
      <c r="BI11" s="114" t="str">
        <f>IF(OR($E11="a",$E11="A"),$E11,IF(AND('Encodage réponses Es'!$BI9="!",'Encodage réponses Es'!AF9=""),"!",IF('Encodage réponses Es'!AF9="","",'Encodage réponses Es'!AF9)))</f>
        <v/>
      </c>
      <c r="BJ11" s="114" t="str">
        <f>IF(OR($E11="a",$E11="A"),$E11,IF(AND('Encodage réponses Es'!$BI9="!",'Encodage réponses Es'!AG9=""),"!",IF('Encodage réponses Es'!AG9="","",'Encodage réponses Es'!AG9)))</f>
        <v/>
      </c>
      <c r="BK11" s="114" t="str">
        <f>IF(OR($E11="a",$E11="A"),$E11,IF(AND('Encodage réponses Es'!$BI9="!",'Encodage réponses Es'!AH9=""),"!",IF('Encodage réponses Es'!AH9="","",'Encodage réponses Es'!AH9)))</f>
        <v/>
      </c>
      <c r="BL11" s="114" t="str">
        <f>IF(OR($E11="a",$E11="A"),$E11,IF(AND('Encodage réponses Es'!$BI9="!",'Encodage réponses Es'!AJ9=""),"!",IF('Encodage réponses Es'!AJ9="","",'Encodage réponses Es'!AJ9)))</f>
        <v/>
      </c>
      <c r="BM11" s="114" t="str">
        <f>IF(OR($E11="a",$E11="A"),$E11,IF(AND('Encodage réponses Es'!$BI9="!",'Encodage réponses Es'!AN9=""),"!",IF('Encodage réponses Es'!AN9="","",'Encodage réponses Es'!AN9)))</f>
        <v/>
      </c>
      <c r="BN11" s="114" t="str">
        <f>IF(OR($E11="a",$E11="A"),$E11,IF(AND('Encodage réponses Es'!$BI9="!",'Encodage réponses Es'!AS9=""),"!",IF('Encodage réponses Es'!AS9="","",'Encodage réponses Es'!AS9)))</f>
        <v/>
      </c>
      <c r="BO11" s="114" t="str">
        <f>IF(OR($E11="a",$E11="A"),$E11,IF(AND('Encodage réponses Es'!$BI9="!",'Encodage réponses Es'!AT9=""),"!",IF('Encodage réponses Es'!AT9="","",'Encodage réponses Es'!AT9)))</f>
        <v/>
      </c>
      <c r="BP11" s="114" t="str">
        <f>IF(OR($E11="a",$E11="A"),$E11,IF(AND('Encodage réponses Es'!$BI9="!",'Encodage réponses Es'!AY9=""),"!",IF('Encodage réponses Es'!AY9="","",'Encodage réponses Es'!AY9)))</f>
        <v/>
      </c>
      <c r="BQ11" s="114" t="str">
        <f>IF(OR($E11="a",$E11="A"),$E11,IF(AND('Encodage réponses Es'!$BI9="!",'Encodage réponses Es'!AZ9=""),"!",IF('Encodage réponses Es'!AZ9="","",'Encodage réponses Es'!AZ9)))</f>
        <v/>
      </c>
      <c r="BR11" s="114" t="str">
        <f>IF(OR($E11="a",$E11="A"),$E11,IF(AND('Encodage réponses Es'!$BI9="!",'Encodage réponses Es'!BA9=""),"!",IF('Encodage réponses Es'!BA9="","",'Encodage réponses Es'!BA9)))</f>
        <v/>
      </c>
      <c r="BS11" s="114" t="str">
        <f>IF(OR($E11="a",$E11="A"),$E11,IF(AND('Encodage réponses Es'!$BI9="!",'Encodage réponses Es'!BB9=""),"!",IF('Encodage réponses Es'!BB9="","",'Encodage réponses Es'!BB9)))</f>
        <v/>
      </c>
      <c r="BT11" s="114" t="str">
        <f>IF(OR($E11="a",$E11="A"),$E11,IF(AND('Encodage réponses Es'!$BI9="!",'Encodage réponses Es'!BC9=""),"!",IF('Encodage réponses Es'!BC9="","",'Encodage réponses Es'!BC9)))</f>
        <v/>
      </c>
      <c r="BU11" s="197" t="str">
        <f t="shared" si="12"/>
        <v/>
      </c>
      <c r="BV11" s="198" t="str">
        <f t="shared" si="13"/>
        <v/>
      </c>
      <c r="BW11" s="326" t="str">
        <f>IF('Encodage réponses Es'!$B$3="","",'Encodage réponses Es'!$B$3)</f>
        <v/>
      </c>
      <c r="BX11" s="189" t="str">
        <f>IF('Encodage réponses Es'!$B$4="","",'Encodage réponses Es'!$B$4)</f>
        <v/>
      </c>
      <c r="BY11" s="325" t="str">
        <f>IF('Encodage réponses Es'!$B$2="","",'Encodage réponses Es'!$B$2)</f>
        <v/>
      </c>
    </row>
    <row r="12" spans="1:77" x14ac:dyDescent="0.25">
      <c r="A12" s="472"/>
      <c r="B12" s="473"/>
      <c r="C12" s="14">
        <v>8</v>
      </c>
      <c r="D12" s="14" t="str">
        <f>IF('Encodage réponses Es'!F10=0,"",'Encodage réponses Es'!F10)</f>
        <v/>
      </c>
      <c r="E12" s="175" t="str">
        <f>IF('Encodage réponses Es'!I10="","",'Encodage réponses Es'!I10)</f>
        <v/>
      </c>
      <c r="F12" s="119" t="str">
        <f t="shared" si="3"/>
        <v/>
      </c>
      <c r="G12" s="110" t="str">
        <f t="shared" si="4"/>
        <v/>
      </c>
      <c r="H12" s="115"/>
      <c r="I12" s="119" t="str">
        <f t="shared" si="5"/>
        <v/>
      </c>
      <c r="J12" s="110" t="str">
        <f t="shared" si="6"/>
        <v/>
      </c>
      <c r="K12" s="115"/>
      <c r="L12" s="119" t="str">
        <f t="shared" si="7"/>
        <v/>
      </c>
      <c r="M12" s="110" t="str">
        <f t="shared" si="8"/>
        <v/>
      </c>
      <c r="N12" s="115"/>
      <c r="O12" s="101"/>
      <c r="P12" s="114" t="str">
        <f>IF(OR(E12="a",E12="A"),E12,IF(AND('Encodage réponses Es'!$BI10="!",'Encodage réponses Es'!P10=""),"!",IF('Encodage réponses Es'!P10="","",'Encodage réponses Es'!P10)))</f>
        <v/>
      </c>
      <c r="Q12" s="114" t="str">
        <f>IF(OR(E12="a",E12="A"),E12,IF(AND('Encodage réponses Es'!$BI10="!",'Encodage réponses Es'!AK10=""),"!",IF('Encodage réponses Es'!AK10="","",'Encodage réponses Es'!AK10)))</f>
        <v/>
      </c>
      <c r="R12" s="114" t="str">
        <f>IF(OR(E12="a",E12="A"),E12,IF(AND('Encodage réponses Es'!$BI10="!",'Encodage réponses Es'!AM10=""),"!",IF('Encodage réponses Es'!AM10="","",'Encodage réponses Es'!AM10)))</f>
        <v/>
      </c>
      <c r="S12" s="114" t="str">
        <f>IF(OR(E12="a",E12="A"),E12,IF(AND('Encodage réponses Es'!$BI10="!",'Encodage réponses Es'!BF10=""),"!",IF('Encodage réponses Es'!BF10="","",'Encodage réponses Es'!BF10)))</f>
        <v/>
      </c>
      <c r="T12" s="114" t="str">
        <f>IF(OR(E12="a",E12="A"),E12,IF(AND('Encodage réponses Es'!$BI10="!",'Encodage réponses Es'!BG10=""),"!",IF('Encodage réponses Es'!BG10="","",'Encodage réponses Es'!BG10)))</f>
        <v/>
      </c>
      <c r="U12" s="354" t="str">
        <f>IF(OR(E12="a",E12="A"),E12,IF(AND('Encodage réponses Es'!$BI10="!",'Encodage réponses Es'!BH10=""),"!",IF('Encodage réponses Es'!BH10="","",'Encodage réponses Es'!BH10)))</f>
        <v/>
      </c>
      <c r="V12" s="199" t="str">
        <f t="shared" si="0"/>
        <v/>
      </c>
      <c r="W12" s="353" t="str">
        <f t="shared" si="9"/>
        <v/>
      </c>
      <c r="X12" s="177" t="str">
        <f>IF(OR(E12="a",E12="A"),E12,IF(AND('Encodage réponses Es'!$BI10="!",'Encodage réponses Es'!Q10=""),"!",IF('Encodage réponses Es'!Q10="","",'Encodage réponses Es'!Q10)))</f>
        <v/>
      </c>
      <c r="Y12" s="177" t="str">
        <f>IF(OR(E12="a",E12="A"),E12,IF(AND('Encodage réponses Es'!$BI10="!",'Encodage réponses Es'!R10=""),"!",IF('Encodage réponses Es'!R10="","",'Encodage réponses Es'!R10)))</f>
        <v/>
      </c>
      <c r="Z12" s="177" t="str">
        <f>IF(OR(E12="a",E12="A"),E12,IF(AND('Encodage réponses Es'!$BI10="!",'Encodage réponses Es'!S10=""),"!",IF('Encodage réponses Es'!S10="","",'Encodage réponses Es'!S10)))</f>
        <v/>
      </c>
      <c r="AA12" s="177" t="str">
        <f>IF(OR(E12="a",E12="A"),E12,IF(AND('Encodage réponses Es'!$BI10="!",'Encodage réponses Es'!T10=""),"!",IF('Encodage réponses Es'!T10="","",'Encodage réponses Es'!T10)))</f>
        <v/>
      </c>
      <c r="AB12" s="177" t="str">
        <f>IF(OR(E12="a",E12="A"),E12,IF(AND('Encodage réponses Es'!$BI10="!",'Encodage réponses Es'!AD10=""),"!",IF('Encodage réponses Es'!AD10="","",'Encodage réponses Es'!AD10)))</f>
        <v/>
      </c>
      <c r="AC12" s="177" t="str">
        <f>IF(OR(E12="a",E12="A"),E12,IF(AND('Encodage réponses Es'!$BI10="!",'Encodage réponses Es'!AI10=""),"!",IF('Encodage réponses Es'!AI10="","",'Encodage réponses Es'!AI10)))</f>
        <v/>
      </c>
      <c r="AD12" s="177" t="str">
        <f>IF(OR(E12="a",E12="A"),E12,IF(AND('Encodage réponses Es'!$BI10="!",'Encodage réponses Es'!AU10=""),"!",IF('Encodage réponses Es'!AU10="","",'Encodage réponses Es'!AU10)))</f>
        <v/>
      </c>
      <c r="AE12" s="177" t="str">
        <f>IF(OR(E12="a",E12="A"),E12,IF(AND('Encodage réponses Es'!$BI10="!",'Encodage réponses Es'!AV10=""),"!",IF('Encodage réponses Es'!AV10="","",'Encodage réponses Es'!AV10)))</f>
        <v/>
      </c>
      <c r="AF12" s="177" t="str">
        <f>IF(OR(E12="a",E12="A"),E12,IF(AND('Encodage réponses Es'!$BI10="!",'Encodage réponses Es'!AW10=""),"!",IF('Encodage réponses Es'!AW10="","",'Encodage réponses Es'!AW10)))</f>
        <v/>
      </c>
      <c r="AG12" s="177" t="str">
        <f>IF(OR(E12="a",E12="A"),E12,IF(AND('Encodage réponses Es'!$BI10="!",'Encodage réponses Es'!AX10=""),"!",IF('Encodage réponses Es'!AX10="","",'Encodage réponses Es'!AX10)))</f>
        <v/>
      </c>
      <c r="AH12" s="177" t="str">
        <f>IF(OR(E12="a",E12="A"),E12,IF(AND('Encodage réponses Es'!$BI10="!",'Encodage réponses Es'!BD10=""),"!",IF('Encodage réponses Es'!BD10="","",'Encodage réponses Es'!BD10)))</f>
        <v/>
      </c>
      <c r="AI12" s="177" t="str">
        <f>IF(OR(E12="a",E12="A"),E12,IF(AND('Encodage réponses Es'!$BI10="!",'Encodage réponses Es'!BE10=""),"!",IF('Encodage réponses Es'!BE10="","",'Encodage réponses Es'!BE10)))</f>
        <v/>
      </c>
      <c r="AJ12" s="197" t="str">
        <f t="shared" si="1"/>
        <v/>
      </c>
      <c r="AK12" s="198" t="str">
        <f t="shared" si="10"/>
        <v/>
      </c>
      <c r="AL12" s="114" t="str">
        <f>IF(OR($E12="a",$E12="A"),$E12,IF(AND('Encodage réponses Es'!$BI10="!",'Encodage réponses Es'!AA10=""),"!",IF('Encodage réponses Es'!AA10="","",'Encodage réponses Es'!AA10)))</f>
        <v/>
      </c>
      <c r="AM12" s="114" t="str">
        <f>IF(OR($E12="a",$E12="A"),$E12,IF(AND('Encodage réponses Es'!$BI10="!",'Encodage réponses Es'!AB10=""),"!",IF('Encodage réponses Es'!AB10="","",'Encodage réponses Es'!AB10)))</f>
        <v/>
      </c>
      <c r="AN12" s="114" t="str">
        <f>IF(OR($E12="a",$E12="A"),$E12,IF(AND('Encodage réponses Es'!$BI10="!",'Encodage réponses Es'!AC10=""),"!",IF('Encodage réponses Es'!AC10="","",'Encodage réponses Es'!AC10)))</f>
        <v/>
      </c>
      <c r="AO12" s="114" t="str">
        <f>IF(OR($E12="a",$E12="A"),$E12,IF(AND('Encodage réponses Es'!$BI10="!",'Encodage réponses Es'!AL10=""),"!",IF('Encodage réponses Es'!AL10="","",'Encodage réponses Es'!AL10)))</f>
        <v/>
      </c>
      <c r="AP12" s="114" t="str">
        <f>IF(OR($E12="a",$E12="A"),$E12,IF(AND('Encodage réponses Es'!$BI10="!",'Encodage réponses Es'!AO10=""),"!",IF('Encodage réponses Es'!AO10="","",'Encodage réponses Es'!AO10)))</f>
        <v/>
      </c>
      <c r="AQ12" s="114" t="str">
        <f>IF(OR($E12="a",$E12="A"),$E12,IF(AND('Encodage réponses Es'!$BI10="!",'Encodage réponses Es'!AP10=""),"!",IF('Encodage réponses Es'!AP10="","",'Encodage réponses Es'!AP10)))</f>
        <v/>
      </c>
      <c r="AR12" s="114" t="str">
        <f>IF(OR($E12="a",$E12="A"),$E12,IF(AND('Encodage réponses Es'!$BI10="!",'Encodage réponses Es'!AQ10=""),"!",IF('Encodage réponses Es'!AQ10="","",'Encodage réponses Es'!AQ10)))</f>
        <v/>
      </c>
      <c r="AS12" s="114" t="str">
        <f>IF(OR($E12="a",$E12="A"),$E12,IF(AND('Encodage réponses Es'!$BI10="!",'Encodage réponses Es'!AR10=""),"!",IF('Encodage réponses Es'!AR10="","",'Encodage réponses Es'!AR10)))</f>
        <v/>
      </c>
      <c r="AT12" s="199" t="str">
        <f t="shared" si="2"/>
        <v/>
      </c>
      <c r="AU12" s="241" t="str">
        <f t="shared" si="11"/>
        <v/>
      </c>
      <c r="AV12" s="350" t="str">
        <f>IF(OR($E12="a",$E12="A"),$E12,IF(AND('Encodage réponses Es'!$BI10="!",'Encodage réponses Es'!J10=""),"!",IF('Encodage réponses Es'!J10="","",'Encodage réponses Es'!J10)))</f>
        <v/>
      </c>
      <c r="AW12" s="114" t="str">
        <f>IF(OR($E12="a",$E12="A"),$E12,IF(AND('Encodage réponses Es'!$BI10="!",'Encodage réponses Es'!K10=""),"!",IF('Encodage réponses Es'!K10="","",'Encodage réponses Es'!K10)))</f>
        <v/>
      </c>
      <c r="AX12" s="114" t="str">
        <f>IF(OR($E12="a",$E12="A"),$E12,IF(AND('Encodage réponses Es'!$BI10="!",'Encodage réponses Es'!L10=""),"!",IF('Encodage réponses Es'!L10="","",'Encodage réponses Es'!L10)))</f>
        <v/>
      </c>
      <c r="AY12" s="114" t="str">
        <f>IF(OR($E12="a",$E12="A"),$E12,IF(AND('Encodage réponses Es'!$BI10="!",'Encodage réponses Es'!M10=""),"!",IF('Encodage réponses Es'!M10="","",'Encodage réponses Es'!M10)))</f>
        <v/>
      </c>
      <c r="AZ12" s="114" t="str">
        <f>IF(OR($E12="a",$E12="A"),$E12,IF(AND('Encodage réponses Es'!$BI10="!",'Encodage réponses Es'!N10=""),"!",IF('Encodage réponses Es'!N10="","",'Encodage réponses Es'!N10)))</f>
        <v/>
      </c>
      <c r="BA12" s="114" t="str">
        <f>IF(OR($E12="a",$E12="A"),$E12,IF(AND('Encodage réponses Es'!$BI10="!",'Encodage réponses Es'!O10=""),"!",IF('Encodage réponses Es'!O10="","",'Encodage réponses Es'!O10)))</f>
        <v/>
      </c>
      <c r="BB12" s="114" t="str">
        <f>IF(OR($E12="a",$E12="A"),$E12,IF(AND('Encodage réponses Es'!$BI10="!",'Encodage réponses Es'!U10=""),"!",IF('Encodage réponses Es'!U10="","",'Encodage réponses Es'!U10)))</f>
        <v/>
      </c>
      <c r="BC12" s="114" t="str">
        <f>IF(OR($E12="a",$E12="A"),$E12,IF(AND('Encodage réponses Es'!$BI10="!",'Encodage réponses Es'!V10=""),"!",IF('Encodage réponses Es'!V10="","",'Encodage réponses Es'!V10)))</f>
        <v/>
      </c>
      <c r="BD12" s="114" t="str">
        <f>IF(OR($E12="a",$E12="A"),$E12,IF(AND('Encodage réponses Es'!$BI10="!",'Encodage réponses Es'!W10=""),"!",IF('Encodage réponses Es'!W10="","",'Encodage réponses Es'!W10)))</f>
        <v/>
      </c>
      <c r="BE12" s="114" t="str">
        <f>IF(OR($E12="a",$E12="A"),$E12,IF(AND('Encodage réponses Es'!$BI10="!",'Encodage réponses Es'!X10=""),"!",IF('Encodage réponses Es'!X10="","",'Encodage réponses Es'!X10)))</f>
        <v/>
      </c>
      <c r="BF12" s="114" t="str">
        <f>IF(OR($E12="a",$E12="A"),$E12,IF(AND('Encodage réponses Es'!$BI10="!",'Encodage réponses Es'!Y10=""),"!",IF('Encodage réponses Es'!Y10="","",'Encodage réponses Es'!Y10)))</f>
        <v/>
      </c>
      <c r="BG12" s="114" t="str">
        <f>IF(OR($E12="a",$E12="A"),$E12,IF(AND('Encodage réponses Es'!$BI10="!",'Encodage réponses Es'!Z10=""),"!",IF('Encodage réponses Es'!Z10="","",'Encodage réponses Es'!Z10)))</f>
        <v/>
      </c>
      <c r="BH12" s="114" t="str">
        <f>IF(OR($E12="a",$E12="A"),$E12,IF(AND('Encodage réponses Es'!$BI10="!",'Encodage réponses Es'!AE10=""),"!",IF('Encodage réponses Es'!AE10="","",'Encodage réponses Es'!AE10)))</f>
        <v/>
      </c>
      <c r="BI12" s="114" t="str">
        <f>IF(OR($E12="a",$E12="A"),$E12,IF(AND('Encodage réponses Es'!$BI10="!",'Encodage réponses Es'!AF10=""),"!",IF('Encodage réponses Es'!AF10="","",'Encodage réponses Es'!AF10)))</f>
        <v/>
      </c>
      <c r="BJ12" s="114" t="str">
        <f>IF(OR($E12="a",$E12="A"),$E12,IF(AND('Encodage réponses Es'!$BI10="!",'Encodage réponses Es'!AG10=""),"!",IF('Encodage réponses Es'!AG10="","",'Encodage réponses Es'!AG10)))</f>
        <v/>
      </c>
      <c r="BK12" s="114" t="str">
        <f>IF(OR($E12="a",$E12="A"),$E12,IF(AND('Encodage réponses Es'!$BI10="!",'Encodage réponses Es'!AH10=""),"!",IF('Encodage réponses Es'!AH10="","",'Encodage réponses Es'!AH10)))</f>
        <v/>
      </c>
      <c r="BL12" s="114" t="str">
        <f>IF(OR($E12="a",$E12="A"),$E12,IF(AND('Encodage réponses Es'!$BI10="!",'Encodage réponses Es'!AJ10=""),"!",IF('Encodage réponses Es'!AJ10="","",'Encodage réponses Es'!AJ10)))</f>
        <v/>
      </c>
      <c r="BM12" s="114" t="str">
        <f>IF(OR($E12="a",$E12="A"),$E12,IF(AND('Encodage réponses Es'!$BI10="!",'Encodage réponses Es'!AN10=""),"!",IF('Encodage réponses Es'!AN10="","",'Encodage réponses Es'!AN10)))</f>
        <v/>
      </c>
      <c r="BN12" s="114" t="str">
        <f>IF(OR($E12="a",$E12="A"),$E12,IF(AND('Encodage réponses Es'!$BI10="!",'Encodage réponses Es'!AS10=""),"!",IF('Encodage réponses Es'!AS10="","",'Encodage réponses Es'!AS10)))</f>
        <v/>
      </c>
      <c r="BO12" s="114" t="str">
        <f>IF(OR($E12="a",$E12="A"),$E12,IF(AND('Encodage réponses Es'!$BI10="!",'Encodage réponses Es'!AT10=""),"!",IF('Encodage réponses Es'!AT10="","",'Encodage réponses Es'!AT10)))</f>
        <v/>
      </c>
      <c r="BP12" s="114" t="str">
        <f>IF(OR($E12="a",$E12="A"),$E12,IF(AND('Encodage réponses Es'!$BI10="!",'Encodage réponses Es'!AY10=""),"!",IF('Encodage réponses Es'!AY10="","",'Encodage réponses Es'!AY10)))</f>
        <v/>
      </c>
      <c r="BQ12" s="114" t="str">
        <f>IF(OR($E12="a",$E12="A"),$E12,IF(AND('Encodage réponses Es'!$BI10="!",'Encodage réponses Es'!AZ10=""),"!",IF('Encodage réponses Es'!AZ10="","",'Encodage réponses Es'!AZ10)))</f>
        <v/>
      </c>
      <c r="BR12" s="114" t="str">
        <f>IF(OR($E12="a",$E12="A"),$E12,IF(AND('Encodage réponses Es'!$BI10="!",'Encodage réponses Es'!BA10=""),"!",IF('Encodage réponses Es'!BA10="","",'Encodage réponses Es'!BA10)))</f>
        <v/>
      </c>
      <c r="BS12" s="114" t="str">
        <f>IF(OR($E12="a",$E12="A"),$E12,IF(AND('Encodage réponses Es'!$BI10="!",'Encodage réponses Es'!BB10=""),"!",IF('Encodage réponses Es'!BB10="","",'Encodage réponses Es'!BB10)))</f>
        <v/>
      </c>
      <c r="BT12" s="114" t="str">
        <f>IF(OR($E12="a",$E12="A"),$E12,IF(AND('Encodage réponses Es'!$BI10="!",'Encodage réponses Es'!BC10=""),"!",IF('Encodage réponses Es'!BC10="","",'Encodage réponses Es'!BC10)))</f>
        <v/>
      </c>
      <c r="BU12" s="197" t="str">
        <f t="shared" si="12"/>
        <v/>
      </c>
      <c r="BV12" s="198" t="str">
        <f t="shared" si="13"/>
        <v/>
      </c>
      <c r="BW12" s="326" t="str">
        <f>IF('Encodage réponses Es'!$B$3="","",'Encodage réponses Es'!$B$3)</f>
        <v/>
      </c>
      <c r="BX12" s="189" t="str">
        <f>IF('Encodage réponses Es'!$B$4="","",'Encodage réponses Es'!$B$4)</f>
        <v/>
      </c>
      <c r="BY12" s="325" t="str">
        <f>IF('Encodage réponses Es'!$B$2="","",'Encodage réponses Es'!$B$2)</f>
        <v/>
      </c>
    </row>
    <row r="13" spans="1:77" x14ac:dyDescent="0.25">
      <c r="A13" s="472"/>
      <c r="B13" s="473"/>
      <c r="C13" s="14">
        <v>9</v>
      </c>
      <c r="D13" s="14" t="str">
        <f>IF('Encodage réponses Es'!F11=0,"",'Encodage réponses Es'!F11)</f>
        <v/>
      </c>
      <c r="E13" s="101" t="str">
        <f>IF('Encodage réponses Es'!I11="","",'Encodage réponses Es'!I11)</f>
        <v/>
      </c>
      <c r="F13" s="119" t="str">
        <f t="shared" si="3"/>
        <v/>
      </c>
      <c r="G13" s="110" t="str">
        <f t="shared" si="4"/>
        <v/>
      </c>
      <c r="H13" s="115"/>
      <c r="I13" s="119" t="str">
        <f t="shared" si="5"/>
        <v/>
      </c>
      <c r="J13" s="110" t="str">
        <f t="shared" si="6"/>
        <v/>
      </c>
      <c r="K13" s="115"/>
      <c r="L13" s="119" t="str">
        <f t="shared" si="7"/>
        <v/>
      </c>
      <c r="M13" s="110" t="str">
        <f t="shared" si="8"/>
        <v/>
      </c>
      <c r="N13" s="115"/>
      <c r="O13" s="101"/>
      <c r="P13" s="114" t="str">
        <f>IF(OR(E13="a",E13="A"),E13,IF(AND('Encodage réponses Es'!$BI11="!",'Encodage réponses Es'!P11=""),"!",IF('Encodage réponses Es'!P11="","",'Encodage réponses Es'!P11)))</f>
        <v/>
      </c>
      <c r="Q13" s="114" t="str">
        <f>IF(OR(E13="a",E13="A"),E13,IF(AND('Encodage réponses Es'!$BI11="!",'Encodage réponses Es'!AK11=""),"!",IF('Encodage réponses Es'!AK11="","",'Encodage réponses Es'!AK11)))</f>
        <v/>
      </c>
      <c r="R13" s="114" t="str">
        <f>IF(OR(E13="a",E13="A"),E13,IF(AND('Encodage réponses Es'!$BI11="!",'Encodage réponses Es'!AM11=""),"!",IF('Encodage réponses Es'!AM11="","",'Encodage réponses Es'!AM11)))</f>
        <v/>
      </c>
      <c r="S13" s="114" t="str">
        <f>IF(OR(E13="a",E13="A"),E13,IF(AND('Encodage réponses Es'!$BI11="!",'Encodage réponses Es'!BF11=""),"!",IF('Encodage réponses Es'!BF11="","",'Encodage réponses Es'!BF11)))</f>
        <v/>
      </c>
      <c r="T13" s="114" t="str">
        <f>IF(OR(E13="a",E13="A"),E13,IF(AND('Encodage réponses Es'!$BI11="!",'Encodage réponses Es'!BG11=""),"!",IF('Encodage réponses Es'!BG11="","",'Encodage réponses Es'!BG11)))</f>
        <v/>
      </c>
      <c r="U13" s="354" t="str">
        <f>IF(OR(E13="a",E13="A"),E13,IF(AND('Encodage réponses Es'!$BI11="!",'Encodage réponses Es'!BH11=""),"!",IF('Encodage réponses Es'!BH11="","",'Encodage réponses Es'!BH11)))</f>
        <v/>
      </c>
      <c r="V13" s="199" t="str">
        <f t="shared" si="0"/>
        <v/>
      </c>
      <c r="W13" s="353" t="str">
        <f t="shared" si="9"/>
        <v/>
      </c>
      <c r="X13" s="177" t="str">
        <f>IF(OR(E13="a",E13="A"),E13,IF(AND('Encodage réponses Es'!$BI11="!",'Encodage réponses Es'!Q11=""),"!",IF('Encodage réponses Es'!Q11="","",'Encodage réponses Es'!Q11)))</f>
        <v/>
      </c>
      <c r="Y13" s="177" t="str">
        <f>IF(OR(E13="a",E13="A"),E13,IF(AND('Encodage réponses Es'!$BI11="!",'Encodage réponses Es'!R11=""),"!",IF('Encodage réponses Es'!R11="","",'Encodage réponses Es'!R11)))</f>
        <v/>
      </c>
      <c r="Z13" s="177" t="str">
        <f>IF(OR(E13="a",E13="A"),E13,IF(AND('Encodage réponses Es'!$BI11="!",'Encodage réponses Es'!S11=""),"!",IF('Encodage réponses Es'!S11="","",'Encodage réponses Es'!S11)))</f>
        <v/>
      </c>
      <c r="AA13" s="177" t="str">
        <f>IF(OR(E13="a",E13="A"),E13,IF(AND('Encodage réponses Es'!$BI11="!",'Encodage réponses Es'!T11=""),"!",IF('Encodage réponses Es'!T11="","",'Encodage réponses Es'!T11)))</f>
        <v/>
      </c>
      <c r="AB13" s="177" t="str">
        <f>IF(OR(E13="a",E13="A"),E13,IF(AND('Encodage réponses Es'!$BI11="!",'Encodage réponses Es'!AD11=""),"!",IF('Encodage réponses Es'!AD11="","",'Encodage réponses Es'!AD11)))</f>
        <v/>
      </c>
      <c r="AC13" s="177" t="str">
        <f>IF(OR(E13="a",E13="A"),E13,IF(AND('Encodage réponses Es'!$BI11="!",'Encodage réponses Es'!AI11=""),"!",IF('Encodage réponses Es'!AI11="","",'Encodage réponses Es'!AI11)))</f>
        <v/>
      </c>
      <c r="AD13" s="177" t="str">
        <f>IF(OR(E13="a",E13="A"),E13,IF(AND('Encodage réponses Es'!$BI11="!",'Encodage réponses Es'!AU11=""),"!",IF('Encodage réponses Es'!AU11="","",'Encodage réponses Es'!AU11)))</f>
        <v/>
      </c>
      <c r="AE13" s="177" t="str">
        <f>IF(OR(E13="a",E13="A"),E13,IF(AND('Encodage réponses Es'!$BI11="!",'Encodage réponses Es'!AV11=""),"!",IF('Encodage réponses Es'!AV11="","",'Encodage réponses Es'!AV11)))</f>
        <v/>
      </c>
      <c r="AF13" s="177" t="str">
        <f>IF(OR(E13="a",E13="A"),E13,IF(AND('Encodage réponses Es'!$BI11="!",'Encodage réponses Es'!AW11=""),"!",IF('Encodage réponses Es'!AW11="","",'Encodage réponses Es'!AW11)))</f>
        <v/>
      </c>
      <c r="AG13" s="177" t="str">
        <f>IF(OR(E13="a",E13="A"),E13,IF(AND('Encodage réponses Es'!$BI11="!",'Encodage réponses Es'!AX11=""),"!",IF('Encodage réponses Es'!AX11="","",'Encodage réponses Es'!AX11)))</f>
        <v/>
      </c>
      <c r="AH13" s="177" t="str">
        <f>IF(OR(E13="a",E13="A"),E13,IF(AND('Encodage réponses Es'!$BI11="!",'Encodage réponses Es'!BD11=""),"!",IF('Encodage réponses Es'!BD11="","",'Encodage réponses Es'!BD11)))</f>
        <v/>
      </c>
      <c r="AI13" s="177" t="str">
        <f>IF(OR(E13="a",E13="A"),E13,IF(AND('Encodage réponses Es'!$BI11="!",'Encodage réponses Es'!BE11=""),"!",IF('Encodage réponses Es'!BE11="","",'Encodage réponses Es'!BE11)))</f>
        <v/>
      </c>
      <c r="AJ13" s="197" t="str">
        <f t="shared" si="1"/>
        <v/>
      </c>
      <c r="AK13" s="198" t="str">
        <f t="shared" si="10"/>
        <v/>
      </c>
      <c r="AL13" s="114" t="str">
        <f>IF(OR($E13="a",$E13="A"),$E13,IF(AND('Encodage réponses Es'!$BI11="!",'Encodage réponses Es'!AA11=""),"!",IF('Encodage réponses Es'!AA11="","",'Encodage réponses Es'!AA11)))</f>
        <v/>
      </c>
      <c r="AM13" s="114" t="str">
        <f>IF(OR($E13="a",$E13="A"),$E13,IF(AND('Encodage réponses Es'!$BI11="!",'Encodage réponses Es'!AB11=""),"!",IF('Encodage réponses Es'!AB11="","",'Encodage réponses Es'!AB11)))</f>
        <v/>
      </c>
      <c r="AN13" s="114" t="str">
        <f>IF(OR($E13="a",$E13="A"),$E13,IF(AND('Encodage réponses Es'!$BI11="!",'Encodage réponses Es'!AC11=""),"!",IF('Encodage réponses Es'!AC11="","",'Encodage réponses Es'!AC11)))</f>
        <v/>
      </c>
      <c r="AO13" s="114" t="str">
        <f>IF(OR($E13="a",$E13="A"),$E13,IF(AND('Encodage réponses Es'!$BI11="!",'Encodage réponses Es'!AL11=""),"!",IF('Encodage réponses Es'!AL11="","",'Encodage réponses Es'!AL11)))</f>
        <v/>
      </c>
      <c r="AP13" s="114" t="str">
        <f>IF(OR($E13="a",$E13="A"),$E13,IF(AND('Encodage réponses Es'!$BI11="!",'Encodage réponses Es'!AO11=""),"!",IF('Encodage réponses Es'!AO11="","",'Encodage réponses Es'!AO11)))</f>
        <v/>
      </c>
      <c r="AQ13" s="114" t="str">
        <f>IF(OR($E13="a",$E13="A"),$E13,IF(AND('Encodage réponses Es'!$BI11="!",'Encodage réponses Es'!AP11=""),"!",IF('Encodage réponses Es'!AP11="","",'Encodage réponses Es'!AP11)))</f>
        <v/>
      </c>
      <c r="AR13" s="114" t="str">
        <f>IF(OR($E13="a",$E13="A"),$E13,IF(AND('Encodage réponses Es'!$BI11="!",'Encodage réponses Es'!AQ11=""),"!",IF('Encodage réponses Es'!AQ11="","",'Encodage réponses Es'!AQ11)))</f>
        <v/>
      </c>
      <c r="AS13" s="114" t="str">
        <f>IF(OR($E13="a",$E13="A"),$E13,IF(AND('Encodage réponses Es'!$BI11="!",'Encodage réponses Es'!AR11=""),"!",IF('Encodage réponses Es'!AR11="","",'Encodage réponses Es'!AR11)))</f>
        <v/>
      </c>
      <c r="AT13" s="199" t="str">
        <f t="shared" si="2"/>
        <v/>
      </c>
      <c r="AU13" s="241" t="str">
        <f t="shared" si="11"/>
        <v/>
      </c>
      <c r="AV13" s="350" t="str">
        <f>IF(OR($E13="a",$E13="A"),$E13,IF(AND('Encodage réponses Es'!$BI11="!",'Encodage réponses Es'!J11=""),"!",IF('Encodage réponses Es'!J11="","",'Encodage réponses Es'!J11)))</f>
        <v/>
      </c>
      <c r="AW13" s="114" t="str">
        <f>IF(OR($E13="a",$E13="A"),$E13,IF(AND('Encodage réponses Es'!$BI11="!",'Encodage réponses Es'!K11=""),"!",IF('Encodage réponses Es'!K11="","",'Encodage réponses Es'!K11)))</f>
        <v/>
      </c>
      <c r="AX13" s="114" t="str">
        <f>IF(OR($E13="a",$E13="A"),$E13,IF(AND('Encodage réponses Es'!$BI11="!",'Encodage réponses Es'!L11=""),"!",IF('Encodage réponses Es'!L11="","",'Encodage réponses Es'!L11)))</f>
        <v/>
      </c>
      <c r="AY13" s="114" t="str">
        <f>IF(OR($E13="a",$E13="A"),$E13,IF(AND('Encodage réponses Es'!$BI11="!",'Encodage réponses Es'!M11=""),"!",IF('Encodage réponses Es'!M11="","",'Encodage réponses Es'!M11)))</f>
        <v/>
      </c>
      <c r="AZ13" s="114" t="str">
        <f>IF(OR($E13="a",$E13="A"),$E13,IF(AND('Encodage réponses Es'!$BI11="!",'Encodage réponses Es'!N11=""),"!",IF('Encodage réponses Es'!N11="","",'Encodage réponses Es'!N11)))</f>
        <v/>
      </c>
      <c r="BA13" s="114" t="str">
        <f>IF(OR($E13="a",$E13="A"),$E13,IF(AND('Encodage réponses Es'!$BI11="!",'Encodage réponses Es'!O11=""),"!",IF('Encodage réponses Es'!O11="","",'Encodage réponses Es'!O11)))</f>
        <v/>
      </c>
      <c r="BB13" s="114" t="str">
        <f>IF(OR($E13="a",$E13="A"),$E13,IF(AND('Encodage réponses Es'!$BI11="!",'Encodage réponses Es'!U11=""),"!",IF('Encodage réponses Es'!U11="","",'Encodage réponses Es'!U11)))</f>
        <v/>
      </c>
      <c r="BC13" s="114" t="str">
        <f>IF(OR($E13="a",$E13="A"),$E13,IF(AND('Encodage réponses Es'!$BI11="!",'Encodage réponses Es'!V11=""),"!",IF('Encodage réponses Es'!V11="","",'Encodage réponses Es'!V11)))</f>
        <v/>
      </c>
      <c r="BD13" s="114" t="str">
        <f>IF(OR($E13="a",$E13="A"),$E13,IF(AND('Encodage réponses Es'!$BI11="!",'Encodage réponses Es'!W11=""),"!",IF('Encodage réponses Es'!W11="","",'Encodage réponses Es'!W11)))</f>
        <v/>
      </c>
      <c r="BE13" s="114" t="str">
        <f>IF(OR($E13="a",$E13="A"),$E13,IF(AND('Encodage réponses Es'!$BI11="!",'Encodage réponses Es'!X11=""),"!",IF('Encodage réponses Es'!X11="","",'Encodage réponses Es'!X11)))</f>
        <v/>
      </c>
      <c r="BF13" s="114" t="str">
        <f>IF(OR($E13="a",$E13="A"),$E13,IF(AND('Encodage réponses Es'!$BI11="!",'Encodage réponses Es'!Y11=""),"!",IF('Encodage réponses Es'!Y11="","",'Encodage réponses Es'!Y11)))</f>
        <v/>
      </c>
      <c r="BG13" s="114" t="str">
        <f>IF(OR($E13="a",$E13="A"),$E13,IF(AND('Encodage réponses Es'!$BI11="!",'Encodage réponses Es'!Z11=""),"!",IF('Encodage réponses Es'!Z11="","",'Encodage réponses Es'!Z11)))</f>
        <v/>
      </c>
      <c r="BH13" s="114" t="str">
        <f>IF(OR($E13="a",$E13="A"),$E13,IF(AND('Encodage réponses Es'!$BI11="!",'Encodage réponses Es'!AE11=""),"!",IF('Encodage réponses Es'!AE11="","",'Encodage réponses Es'!AE11)))</f>
        <v/>
      </c>
      <c r="BI13" s="114" t="str">
        <f>IF(OR($E13="a",$E13="A"),$E13,IF(AND('Encodage réponses Es'!$BI11="!",'Encodage réponses Es'!AF11=""),"!",IF('Encodage réponses Es'!AF11="","",'Encodage réponses Es'!AF11)))</f>
        <v/>
      </c>
      <c r="BJ13" s="114" t="str">
        <f>IF(OR($E13="a",$E13="A"),$E13,IF(AND('Encodage réponses Es'!$BI11="!",'Encodage réponses Es'!AG11=""),"!",IF('Encodage réponses Es'!AG11="","",'Encodage réponses Es'!AG11)))</f>
        <v/>
      </c>
      <c r="BK13" s="114" t="str">
        <f>IF(OR($E13="a",$E13="A"),$E13,IF(AND('Encodage réponses Es'!$BI11="!",'Encodage réponses Es'!AH11=""),"!",IF('Encodage réponses Es'!AH11="","",'Encodage réponses Es'!AH11)))</f>
        <v/>
      </c>
      <c r="BL13" s="114" t="str">
        <f>IF(OR($E13="a",$E13="A"),$E13,IF(AND('Encodage réponses Es'!$BI11="!",'Encodage réponses Es'!AJ11=""),"!",IF('Encodage réponses Es'!AJ11="","",'Encodage réponses Es'!AJ11)))</f>
        <v/>
      </c>
      <c r="BM13" s="114" t="str">
        <f>IF(OR($E13="a",$E13="A"),$E13,IF(AND('Encodage réponses Es'!$BI11="!",'Encodage réponses Es'!AN11=""),"!",IF('Encodage réponses Es'!AN11="","",'Encodage réponses Es'!AN11)))</f>
        <v/>
      </c>
      <c r="BN13" s="114" t="str">
        <f>IF(OR($E13="a",$E13="A"),$E13,IF(AND('Encodage réponses Es'!$BI11="!",'Encodage réponses Es'!AS11=""),"!",IF('Encodage réponses Es'!AS11="","",'Encodage réponses Es'!AS11)))</f>
        <v/>
      </c>
      <c r="BO13" s="114" t="str">
        <f>IF(OR($E13="a",$E13="A"),$E13,IF(AND('Encodage réponses Es'!$BI11="!",'Encodage réponses Es'!AT11=""),"!",IF('Encodage réponses Es'!AT11="","",'Encodage réponses Es'!AT11)))</f>
        <v/>
      </c>
      <c r="BP13" s="114" t="str">
        <f>IF(OR($E13="a",$E13="A"),$E13,IF(AND('Encodage réponses Es'!$BI11="!",'Encodage réponses Es'!AY11=""),"!",IF('Encodage réponses Es'!AY11="","",'Encodage réponses Es'!AY11)))</f>
        <v/>
      </c>
      <c r="BQ13" s="114" t="str">
        <f>IF(OR($E13="a",$E13="A"),$E13,IF(AND('Encodage réponses Es'!$BI11="!",'Encodage réponses Es'!AZ11=""),"!",IF('Encodage réponses Es'!AZ11="","",'Encodage réponses Es'!AZ11)))</f>
        <v/>
      </c>
      <c r="BR13" s="114" t="str">
        <f>IF(OR($E13="a",$E13="A"),$E13,IF(AND('Encodage réponses Es'!$BI11="!",'Encodage réponses Es'!BA11=""),"!",IF('Encodage réponses Es'!BA11="","",'Encodage réponses Es'!BA11)))</f>
        <v/>
      </c>
      <c r="BS13" s="114" t="str">
        <f>IF(OR($E13="a",$E13="A"),$E13,IF(AND('Encodage réponses Es'!$BI11="!",'Encodage réponses Es'!BB11=""),"!",IF('Encodage réponses Es'!BB11="","",'Encodage réponses Es'!BB11)))</f>
        <v/>
      </c>
      <c r="BT13" s="114" t="str">
        <f>IF(OR($E13="a",$E13="A"),$E13,IF(AND('Encodage réponses Es'!$BI11="!",'Encodage réponses Es'!BC11=""),"!",IF('Encodage réponses Es'!BC11="","",'Encodage réponses Es'!BC11)))</f>
        <v/>
      </c>
      <c r="BU13" s="197" t="str">
        <f t="shared" si="12"/>
        <v/>
      </c>
      <c r="BV13" s="198" t="str">
        <f t="shared" si="13"/>
        <v/>
      </c>
      <c r="BW13" s="326" t="str">
        <f>IF('Encodage réponses Es'!$B$3="","",'Encodage réponses Es'!$B$3)</f>
        <v/>
      </c>
      <c r="BX13" s="189" t="str">
        <f>IF('Encodage réponses Es'!$B$4="","",'Encodage réponses Es'!$B$4)</f>
        <v/>
      </c>
      <c r="BY13" s="325" t="str">
        <f>IF('Encodage réponses Es'!$B$2="","",'Encodage réponses Es'!$B$2)</f>
        <v/>
      </c>
    </row>
    <row r="14" spans="1:77" x14ac:dyDescent="0.25">
      <c r="A14" s="472"/>
      <c r="B14" s="473"/>
      <c r="C14" s="14">
        <v>10</v>
      </c>
      <c r="D14" s="14" t="str">
        <f>IF('Encodage réponses Es'!F12=0,"",'Encodage réponses Es'!F12)</f>
        <v/>
      </c>
      <c r="E14" s="175" t="str">
        <f>IF('Encodage réponses Es'!I12="","",'Encodage réponses Es'!I12)</f>
        <v/>
      </c>
      <c r="F14" s="119" t="str">
        <f t="shared" si="3"/>
        <v/>
      </c>
      <c r="G14" s="110" t="str">
        <f t="shared" si="4"/>
        <v/>
      </c>
      <c r="H14" s="115"/>
      <c r="I14" s="119" t="str">
        <f t="shared" si="5"/>
        <v/>
      </c>
      <c r="J14" s="110" t="str">
        <f t="shared" si="6"/>
        <v/>
      </c>
      <c r="K14" s="115"/>
      <c r="L14" s="119" t="str">
        <f t="shared" si="7"/>
        <v/>
      </c>
      <c r="M14" s="110" t="str">
        <f t="shared" si="8"/>
        <v/>
      </c>
      <c r="N14" s="115"/>
      <c r="O14" s="101"/>
      <c r="P14" s="114" t="str">
        <f>IF(OR(E14="a",E14="A"),E14,IF(AND('Encodage réponses Es'!$BI12="!",'Encodage réponses Es'!P12=""),"!",IF('Encodage réponses Es'!P12="","",'Encodage réponses Es'!P12)))</f>
        <v/>
      </c>
      <c r="Q14" s="114" t="str">
        <f>IF(OR(E14="a",E14="A"),E14,IF(AND('Encodage réponses Es'!$BI12="!",'Encodage réponses Es'!AK12=""),"!",IF('Encodage réponses Es'!AK12="","",'Encodage réponses Es'!AK12)))</f>
        <v/>
      </c>
      <c r="R14" s="114" t="str">
        <f>IF(OR(E14="a",E14="A"),E14,IF(AND('Encodage réponses Es'!$BI12="!",'Encodage réponses Es'!AM12=""),"!",IF('Encodage réponses Es'!AM12="","",'Encodage réponses Es'!AM12)))</f>
        <v/>
      </c>
      <c r="S14" s="114" t="str">
        <f>IF(OR(E14="a",E14="A"),E14,IF(AND('Encodage réponses Es'!$BI12="!",'Encodage réponses Es'!BF12=""),"!",IF('Encodage réponses Es'!BF12="","",'Encodage réponses Es'!BF12)))</f>
        <v/>
      </c>
      <c r="T14" s="114" t="str">
        <f>IF(OR(E14="a",E14="A"),E14,IF(AND('Encodage réponses Es'!$BI12="!",'Encodage réponses Es'!BG12=""),"!",IF('Encodage réponses Es'!BG12="","",'Encodage réponses Es'!BG12)))</f>
        <v/>
      </c>
      <c r="U14" s="354" t="str">
        <f>IF(OR(E14="a",E14="A"),E14,IF(AND('Encodage réponses Es'!$BI12="!",'Encodage réponses Es'!BH12=""),"!",IF('Encodage réponses Es'!BH12="","",'Encodage réponses Es'!BH12)))</f>
        <v/>
      </c>
      <c r="V14" s="199" t="str">
        <f t="shared" si="0"/>
        <v/>
      </c>
      <c r="W14" s="353" t="str">
        <f t="shared" si="9"/>
        <v/>
      </c>
      <c r="X14" s="177" t="str">
        <f>IF(OR(E14="a",E14="A"),E14,IF(AND('Encodage réponses Es'!$BI12="!",'Encodage réponses Es'!Q12=""),"!",IF('Encodage réponses Es'!Q12="","",'Encodage réponses Es'!Q12)))</f>
        <v/>
      </c>
      <c r="Y14" s="177" t="str">
        <f>IF(OR(E14="a",E14="A"),E14,IF(AND('Encodage réponses Es'!$BI12="!",'Encodage réponses Es'!R12=""),"!",IF('Encodage réponses Es'!R12="","",'Encodage réponses Es'!R12)))</f>
        <v/>
      </c>
      <c r="Z14" s="177" t="str">
        <f>IF(OR(E14="a",E14="A"),E14,IF(AND('Encodage réponses Es'!$BI12="!",'Encodage réponses Es'!S12=""),"!",IF('Encodage réponses Es'!S12="","",'Encodage réponses Es'!S12)))</f>
        <v/>
      </c>
      <c r="AA14" s="177" t="str">
        <f>IF(OR(E14="a",E14="A"),E14,IF(AND('Encodage réponses Es'!$BI12="!",'Encodage réponses Es'!T12=""),"!",IF('Encodage réponses Es'!T12="","",'Encodage réponses Es'!T12)))</f>
        <v/>
      </c>
      <c r="AB14" s="177" t="str">
        <f>IF(OR(E14="a",E14="A"),E14,IF(AND('Encodage réponses Es'!$BI12="!",'Encodage réponses Es'!AD12=""),"!",IF('Encodage réponses Es'!AD12="","",'Encodage réponses Es'!AD12)))</f>
        <v/>
      </c>
      <c r="AC14" s="177" t="str">
        <f>IF(OR(E14="a",E14="A"),E14,IF(AND('Encodage réponses Es'!$BI12="!",'Encodage réponses Es'!AI12=""),"!",IF('Encodage réponses Es'!AI12="","",'Encodage réponses Es'!AI12)))</f>
        <v/>
      </c>
      <c r="AD14" s="177" t="str">
        <f>IF(OR(E14="a",E14="A"),E14,IF(AND('Encodage réponses Es'!$BI12="!",'Encodage réponses Es'!AU12=""),"!",IF('Encodage réponses Es'!AU12="","",'Encodage réponses Es'!AU12)))</f>
        <v/>
      </c>
      <c r="AE14" s="177" t="str">
        <f>IF(OR(E14="a",E14="A"),E14,IF(AND('Encodage réponses Es'!$BI12="!",'Encodage réponses Es'!AV12=""),"!",IF('Encodage réponses Es'!AV12="","",'Encodage réponses Es'!AV12)))</f>
        <v/>
      </c>
      <c r="AF14" s="177" t="str">
        <f>IF(OR(E14="a",E14="A"),E14,IF(AND('Encodage réponses Es'!$BI12="!",'Encodage réponses Es'!AW12=""),"!",IF('Encodage réponses Es'!AW12="","",'Encodage réponses Es'!AW12)))</f>
        <v/>
      </c>
      <c r="AG14" s="177" t="str">
        <f>IF(OR(E14="a",E14="A"),E14,IF(AND('Encodage réponses Es'!$BI12="!",'Encodage réponses Es'!AX12=""),"!",IF('Encodage réponses Es'!AX12="","",'Encodage réponses Es'!AX12)))</f>
        <v/>
      </c>
      <c r="AH14" s="177" t="str">
        <f>IF(OR(E14="a",E14="A"),E14,IF(AND('Encodage réponses Es'!$BI12="!",'Encodage réponses Es'!BD12=""),"!",IF('Encodage réponses Es'!BD12="","",'Encodage réponses Es'!BD12)))</f>
        <v/>
      </c>
      <c r="AI14" s="177" t="str">
        <f>IF(OR(E14="a",E14="A"),E14,IF(AND('Encodage réponses Es'!$BI12="!",'Encodage réponses Es'!BE12=""),"!",IF('Encodage réponses Es'!BE12="","",'Encodage réponses Es'!BE12)))</f>
        <v/>
      </c>
      <c r="AJ14" s="197" t="str">
        <f t="shared" si="1"/>
        <v/>
      </c>
      <c r="AK14" s="198" t="str">
        <f t="shared" si="10"/>
        <v/>
      </c>
      <c r="AL14" s="114" t="str">
        <f>IF(OR($E14="a",$E14="A"),$E14,IF(AND('Encodage réponses Es'!$BI12="!",'Encodage réponses Es'!AA12=""),"!",IF('Encodage réponses Es'!AA12="","",'Encodage réponses Es'!AA12)))</f>
        <v/>
      </c>
      <c r="AM14" s="114" t="str">
        <f>IF(OR($E14="a",$E14="A"),$E14,IF(AND('Encodage réponses Es'!$BI12="!",'Encodage réponses Es'!AB12=""),"!",IF('Encodage réponses Es'!AB12="","",'Encodage réponses Es'!AB12)))</f>
        <v/>
      </c>
      <c r="AN14" s="114" t="str">
        <f>IF(OR($E14="a",$E14="A"),$E14,IF(AND('Encodage réponses Es'!$BI12="!",'Encodage réponses Es'!AC12=""),"!",IF('Encodage réponses Es'!AC12="","",'Encodage réponses Es'!AC12)))</f>
        <v/>
      </c>
      <c r="AO14" s="114" t="str">
        <f>IF(OR($E14="a",$E14="A"),$E14,IF(AND('Encodage réponses Es'!$BI12="!",'Encodage réponses Es'!AL12=""),"!",IF('Encodage réponses Es'!AL12="","",'Encodage réponses Es'!AL12)))</f>
        <v/>
      </c>
      <c r="AP14" s="114" t="str">
        <f>IF(OR($E14="a",$E14="A"),$E14,IF(AND('Encodage réponses Es'!$BI12="!",'Encodage réponses Es'!AO12=""),"!",IF('Encodage réponses Es'!AO12="","",'Encodage réponses Es'!AO12)))</f>
        <v/>
      </c>
      <c r="AQ14" s="114" t="str">
        <f>IF(OR($E14="a",$E14="A"),$E14,IF(AND('Encodage réponses Es'!$BI12="!",'Encodage réponses Es'!AP12=""),"!",IF('Encodage réponses Es'!AP12="","",'Encodage réponses Es'!AP12)))</f>
        <v/>
      </c>
      <c r="AR14" s="114" t="str">
        <f>IF(OR($E14="a",$E14="A"),$E14,IF(AND('Encodage réponses Es'!$BI12="!",'Encodage réponses Es'!AQ12=""),"!",IF('Encodage réponses Es'!AQ12="","",'Encodage réponses Es'!AQ12)))</f>
        <v/>
      </c>
      <c r="AS14" s="114" t="str">
        <f>IF(OR($E14="a",$E14="A"),$E14,IF(AND('Encodage réponses Es'!$BI12="!",'Encodage réponses Es'!AR12=""),"!",IF('Encodage réponses Es'!AR12="","",'Encodage réponses Es'!AR12)))</f>
        <v/>
      </c>
      <c r="AT14" s="199" t="str">
        <f t="shared" si="2"/>
        <v/>
      </c>
      <c r="AU14" s="241" t="str">
        <f t="shared" si="11"/>
        <v/>
      </c>
      <c r="AV14" s="350" t="str">
        <f>IF(OR($E14="a",$E14="A"),$E14,IF(AND('Encodage réponses Es'!$BI12="!",'Encodage réponses Es'!J12=""),"!",IF('Encodage réponses Es'!J12="","",'Encodage réponses Es'!J12)))</f>
        <v/>
      </c>
      <c r="AW14" s="114" t="str">
        <f>IF(OR($E14="a",$E14="A"),$E14,IF(AND('Encodage réponses Es'!$BI12="!",'Encodage réponses Es'!K12=""),"!",IF('Encodage réponses Es'!K12="","",'Encodage réponses Es'!K12)))</f>
        <v/>
      </c>
      <c r="AX14" s="114" t="str">
        <f>IF(OR($E14="a",$E14="A"),$E14,IF(AND('Encodage réponses Es'!$BI12="!",'Encodage réponses Es'!L12=""),"!",IF('Encodage réponses Es'!L12="","",'Encodage réponses Es'!L12)))</f>
        <v/>
      </c>
      <c r="AY14" s="114" t="str">
        <f>IF(OR($E14="a",$E14="A"),$E14,IF(AND('Encodage réponses Es'!$BI12="!",'Encodage réponses Es'!M12=""),"!",IF('Encodage réponses Es'!M12="","",'Encodage réponses Es'!M12)))</f>
        <v/>
      </c>
      <c r="AZ14" s="114" t="str">
        <f>IF(OR($E14="a",$E14="A"),$E14,IF(AND('Encodage réponses Es'!$BI12="!",'Encodage réponses Es'!N12=""),"!",IF('Encodage réponses Es'!N12="","",'Encodage réponses Es'!N12)))</f>
        <v/>
      </c>
      <c r="BA14" s="114" t="str">
        <f>IF(OR($E14="a",$E14="A"),$E14,IF(AND('Encodage réponses Es'!$BI12="!",'Encodage réponses Es'!O12=""),"!",IF('Encodage réponses Es'!O12="","",'Encodage réponses Es'!O12)))</f>
        <v/>
      </c>
      <c r="BB14" s="114" t="str">
        <f>IF(OR($E14="a",$E14="A"),$E14,IF(AND('Encodage réponses Es'!$BI12="!",'Encodage réponses Es'!U12=""),"!",IF('Encodage réponses Es'!U12="","",'Encodage réponses Es'!U12)))</f>
        <v/>
      </c>
      <c r="BC14" s="114" t="str">
        <f>IF(OR($E14="a",$E14="A"),$E14,IF(AND('Encodage réponses Es'!$BI12="!",'Encodage réponses Es'!V12=""),"!",IF('Encodage réponses Es'!V12="","",'Encodage réponses Es'!V12)))</f>
        <v/>
      </c>
      <c r="BD14" s="114" t="str">
        <f>IF(OR($E14="a",$E14="A"),$E14,IF(AND('Encodage réponses Es'!$BI12="!",'Encodage réponses Es'!W12=""),"!",IF('Encodage réponses Es'!W12="","",'Encodage réponses Es'!W12)))</f>
        <v/>
      </c>
      <c r="BE14" s="114" t="str">
        <f>IF(OR($E14="a",$E14="A"),$E14,IF(AND('Encodage réponses Es'!$BI12="!",'Encodage réponses Es'!X12=""),"!",IF('Encodage réponses Es'!X12="","",'Encodage réponses Es'!X12)))</f>
        <v/>
      </c>
      <c r="BF14" s="114" t="str">
        <f>IF(OR($E14="a",$E14="A"),$E14,IF(AND('Encodage réponses Es'!$BI12="!",'Encodage réponses Es'!Y12=""),"!",IF('Encodage réponses Es'!Y12="","",'Encodage réponses Es'!Y12)))</f>
        <v/>
      </c>
      <c r="BG14" s="114" t="str">
        <f>IF(OR($E14="a",$E14="A"),$E14,IF(AND('Encodage réponses Es'!$BI12="!",'Encodage réponses Es'!Z12=""),"!",IF('Encodage réponses Es'!Z12="","",'Encodage réponses Es'!Z12)))</f>
        <v/>
      </c>
      <c r="BH14" s="114" t="str">
        <f>IF(OR($E14="a",$E14="A"),$E14,IF(AND('Encodage réponses Es'!$BI12="!",'Encodage réponses Es'!AE12=""),"!",IF('Encodage réponses Es'!AE12="","",'Encodage réponses Es'!AE12)))</f>
        <v/>
      </c>
      <c r="BI14" s="114" t="str">
        <f>IF(OR($E14="a",$E14="A"),$E14,IF(AND('Encodage réponses Es'!$BI12="!",'Encodage réponses Es'!AF12=""),"!",IF('Encodage réponses Es'!AF12="","",'Encodage réponses Es'!AF12)))</f>
        <v/>
      </c>
      <c r="BJ14" s="114" t="str">
        <f>IF(OR($E14="a",$E14="A"),$E14,IF(AND('Encodage réponses Es'!$BI12="!",'Encodage réponses Es'!AG12=""),"!",IF('Encodage réponses Es'!AG12="","",'Encodage réponses Es'!AG12)))</f>
        <v/>
      </c>
      <c r="BK14" s="114" t="str">
        <f>IF(OR($E14="a",$E14="A"),$E14,IF(AND('Encodage réponses Es'!$BI12="!",'Encodage réponses Es'!AH12=""),"!",IF('Encodage réponses Es'!AH12="","",'Encodage réponses Es'!AH12)))</f>
        <v/>
      </c>
      <c r="BL14" s="114" t="str">
        <f>IF(OR($E14="a",$E14="A"),$E14,IF(AND('Encodage réponses Es'!$BI12="!",'Encodage réponses Es'!AJ12=""),"!",IF('Encodage réponses Es'!AJ12="","",'Encodage réponses Es'!AJ12)))</f>
        <v/>
      </c>
      <c r="BM14" s="114" t="str">
        <f>IF(OR($E14="a",$E14="A"),$E14,IF(AND('Encodage réponses Es'!$BI12="!",'Encodage réponses Es'!AN12=""),"!",IF('Encodage réponses Es'!AN12="","",'Encodage réponses Es'!AN12)))</f>
        <v/>
      </c>
      <c r="BN14" s="114" t="str">
        <f>IF(OR($E14="a",$E14="A"),$E14,IF(AND('Encodage réponses Es'!$BI12="!",'Encodage réponses Es'!AS12=""),"!",IF('Encodage réponses Es'!AS12="","",'Encodage réponses Es'!AS12)))</f>
        <v/>
      </c>
      <c r="BO14" s="114" t="str">
        <f>IF(OR($E14="a",$E14="A"),$E14,IF(AND('Encodage réponses Es'!$BI12="!",'Encodage réponses Es'!AT12=""),"!",IF('Encodage réponses Es'!AT12="","",'Encodage réponses Es'!AT12)))</f>
        <v/>
      </c>
      <c r="BP14" s="114" t="str">
        <f>IF(OR($E14="a",$E14="A"),$E14,IF(AND('Encodage réponses Es'!$BI12="!",'Encodage réponses Es'!AY12=""),"!",IF('Encodage réponses Es'!AY12="","",'Encodage réponses Es'!AY12)))</f>
        <v/>
      </c>
      <c r="BQ14" s="114" t="str">
        <f>IF(OR($E14="a",$E14="A"),$E14,IF(AND('Encodage réponses Es'!$BI12="!",'Encodage réponses Es'!AZ12=""),"!",IF('Encodage réponses Es'!AZ12="","",'Encodage réponses Es'!AZ12)))</f>
        <v/>
      </c>
      <c r="BR14" s="114" t="str">
        <f>IF(OR($E14="a",$E14="A"),$E14,IF(AND('Encodage réponses Es'!$BI12="!",'Encodage réponses Es'!BA12=""),"!",IF('Encodage réponses Es'!BA12="","",'Encodage réponses Es'!BA12)))</f>
        <v/>
      </c>
      <c r="BS14" s="114" t="str">
        <f>IF(OR($E14="a",$E14="A"),$E14,IF(AND('Encodage réponses Es'!$BI12="!",'Encodage réponses Es'!BB12=""),"!",IF('Encodage réponses Es'!BB12="","",'Encodage réponses Es'!BB12)))</f>
        <v/>
      </c>
      <c r="BT14" s="114" t="str">
        <f>IF(OR($E14="a",$E14="A"),$E14,IF(AND('Encodage réponses Es'!$BI12="!",'Encodage réponses Es'!BC12=""),"!",IF('Encodage réponses Es'!BC12="","",'Encodage réponses Es'!BC12)))</f>
        <v/>
      </c>
      <c r="BU14" s="197" t="str">
        <f t="shared" si="12"/>
        <v/>
      </c>
      <c r="BV14" s="198" t="str">
        <f t="shared" si="13"/>
        <v/>
      </c>
      <c r="BW14" s="326" t="str">
        <f>IF('Encodage réponses Es'!$B$3="","",'Encodage réponses Es'!$B$3)</f>
        <v/>
      </c>
      <c r="BX14" s="189" t="str">
        <f>IF('Encodage réponses Es'!$B$4="","",'Encodage réponses Es'!$B$4)</f>
        <v/>
      </c>
      <c r="BY14" s="325" t="str">
        <f>IF('Encodage réponses Es'!$B$2="","",'Encodage réponses Es'!$B$2)</f>
        <v/>
      </c>
    </row>
    <row r="15" spans="1:77" x14ac:dyDescent="0.25">
      <c r="A15" s="472"/>
      <c r="B15" s="473"/>
      <c r="C15" s="14">
        <v>11</v>
      </c>
      <c r="D15" s="14" t="str">
        <f>IF('Encodage réponses Es'!F13=0,"",'Encodage réponses Es'!F13)</f>
        <v/>
      </c>
      <c r="E15" s="101" t="str">
        <f>IF('Encodage réponses Es'!I13="","",'Encodage réponses Es'!I13)</f>
        <v/>
      </c>
      <c r="F15" s="119" t="str">
        <f t="shared" si="3"/>
        <v/>
      </c>
      <c r="G15" s="110" t="str">
        <f t="shared" si="4"/>
        <v/>
      </c>
      <c r="H15" s="115"/>
      <c r="I15" s="119" t="str">
        <f t="shared" si="5"/>
        <v/>
      </c>
      <c r="J15" s="110" t="str">
        <f t="shared" si="6"/>
        <v/>
      </c>
      <c r="K15" s="115"/>
      <c r="L15" s="119" t="str">
        <f t="shared" si="7"/>
        <v/>
      </c>
      <c r="M15" s="110" t="str">
        <f t="shared" si="8"/>
        <v/>
      </c>
      <c r="N15" s="115"/>
      <c r="O15" s="101"/>
      <c r="P15" s="114" t="str">
        <f>IF(OR(E15="a",E15="A"),E15,IF(AND('Encodage réponses Es'!$BI13="!",'Encodage réponses Es'!P13=""),"!",IF('Encodage réponses Es'!P13="","",'Encodage réponses Es'!P13)))</f>
        <v/>
      </c>
      <c r="Q15" s="114" t="str">
        <f>IF(OR(E15="a",E15="A"),E15,IF(AND('Encodage réponses Es'!$BI13="!",'Encodage réponses Es'!AK13=""),"!",IF('Encodage réponses Es'!AK13="","",'Encodage réponses Es'!AK13)))</f>
        <v/>
      </c>
      <c r="R15" s="114" t="str">
        <f>IF(OR(E15="a",E15="A"),E15,IF(AND('Encodage réponses Es'!$BI13="!",'Encodage réponses Es'!AM13=""),"!",IF('Encodage réponses Es'!AM13="","",'Encodage réponses Es'!AM13)))</f>
        <v/>
      </c>
      <c r="S15" s="114" t="str">
        <f>IF(OR(E15="a",E15="A"),E15,IF(AND('Encodage réponses Es'!$BI13="!",'Encodage réponses Es'!BF13=""),"!",IF('Encodage réponses Es'!BF13="","",'Encodage réponses Es'!BF13)))</f>
        <v/>
      </c>
      <c r="T15" s="114" t="str">
        <f>IF(OR(E15="a",E15="A"),E15,IF(AND('Encodage réponses Es'!$BI13="!",'Encodage réponses Es'!BG13=""),"!",IF('Encodage réponses Es'!BG13="","",'Encodage réponses Es'!BG13)))</f>
        <v/>
      </c>
      <c r="U15" s="354" t="str">
        <f>IF(OR(E15="a",E15="A"),E15,IF(AND('Encodage réponses Es'!$BI13="!",'Encodage réponses Es'!BH13=""),"!",IF('Encodage réponses Es'!BH13="","",'Encodage réponses Es'!BH13)))</f>
        <v/>
      </c>
      <c r="V15" s="199" t="str">
        <f t="shared" si="0"/>
        <v/>
      </c>
      <c r="W15" s="353" t="str">
        <f t="shared" si="9"/>
        <v/>
      </c>
      <c r="X15" s="177" t="str">
        <f>IF(OR(E15="a",E15="A"),E15,IF(AND('Encodage réponses Es'!$BI13="!",'Encodage réponses Es'!Q13=""),"!",IF('Encodage réponses Es'!Q13="","",'Encodage réponses Es'!Q13)))</f>
        <v/>
      </c>
      <c r="Y15" s="177" t="str">
        <f>IF(OR(E15="a",E15="A"),E15,IF(AND('Encodage réponses Es'!$BI13="!",'Encodage réponses Es'!R13=""),"!",IF('Encodage réponses Es'!R13="","",'Encodage réponses Es'!R13)))</f>
        <v/>
      </c>
      <c r="Z15" s="177" t="str">
        <f>IF(OR(E15="a",E15="A"),E15,IF(AND('Encodage réponses Es'!$BI13="!",'Encodage réponses Es'!S13=""),"!",IF('Encodage réponses Es'!S13="","",'Encodage réponses Es'!S13)))</f>
        <v/>
      </c>
      <c r="AA15" s="177" t="str">
        <f>IF(OR(E15="a",E15="A"),E15,IF(AND('Encodage réponses Es'!$BI13="!",'Encodage réponses Es'!T13=""),"!",IF('Encodage réponses Es'!T13="","",'Encodage réponses Es'!T13)))</f>
        <v/>
      </c>
      <c r="AB15" s="177" t="str">
        <f>IF(OR(E15="a",E15="A"),E15,IF(AND('Encodage réponses Es'!$BI13="!",'Encodage réponses Es'!AD13=""),"!",IF('Encodage réponses Es'!AD13="","",'Encodage réponses Es'!AD13)))</f>
        <v/>
      </c>
      <c r="AC15" s="177" t="str">
        <f>IF(OR(E15="a",E15="A"),E15,IF(AND('Encodage réponses Es'!$BI13="!",'Encodage réponses Es'!AI13=""),"!",IF('Encodage réponses Es'!AI13="","",'Encodage réponses Es'!AI13)))</f>
        <v/>
      </c>
      <c r="AD15" s="177" t="str">
        <f>IF(OR(E15="a",E15="A"),E15,IF(AND('Encodage réponses Es'!$BI13="!",'Encodage réponses Es'!AU13=""),"!",IF('Encodage réponses Es'!AU13="","",'Encodage réponses Es'!AU13)))</f>
        <v/>
      </c>
      <c r="AE15" s="177" t="str">
        <f>IF(OR(E15="a",E15="A"),E15,IF(AND('Encodage réponses Es'!$BI13="!",'Encodage réponses Es'!AV13=""),"!",IF('Encodage réponses Es'!AV13="","",'Encodage réponses Es'!AV13)))</f>
        <v/>
      </c>
      <c r="AF15" s="177" t="str">
        <f>IF(OR(E15="a",E15="A"),E15,IF(AND('Encodage réponses Es'!$BI13="!",'Encodage réponses Es'!AW13=""),"!",IF('Encodage réponses Es'!AW13="","",'Encodage réponses Es'!AW13)))</f>
        <v/>
      </c>
      <c r="AG15" s="177" t="str">
        <f>IF(OR(E15="a",E15="A"),E15,IF(AND('Encodage réponses Es'!$BI13="!",'Encodage réponses Es'!AX13=""),"!",IF('Encodage réponses Es'!AX13="","",'Encodage réponses Es'!AX13)))</f>
        <v/>
      </c>
      <c r="AH15" s="177" t="str">
        <f>IF(OR(E15="a",E15="A"),E15,IF(AND('Encodage réponses Es'!$BI13="!",'Encodage réponses Es'!BD13=""),"!",IF('Encodage réponses Es'!BD13="","",'Encodage réponses Es'!BD13)))</f>
        <v/>
      </c>
      <c r="AI15" s="177" t="str">
        <f>IF(OR(E15="a",E15="A"),E15,IF(AND('Encodage réponses Es'!$BI13="!",'Encodage réponses Es'!BE13=""),"!",IF('Encodage réponses Es'!BE13="","",'Encodage réponses Es'!BE13)))</f>
        <v/>
      </c>
      <c r="AJ15" s="197" t="str">
        <f t="shared" si="1"/>
        <v/>
      </c>
      <c r="AK15" s="198" t="str">
        <f t="shared" si="10"/>
        <v/>
      </c>
      <c r="AL15" s="114" t="str">
        <f>IF(OR($E15="a",$E15="A"),$E15,IF(AND('Encodage réponses Es'!$BI13="!",'Encodage réponses Es'!AA13=""),"!",IF('Encodage réponses Es'!AA13="","",'Encodage réponses Es'!AA13)))</f>
        <v/>
      </c>
      <c r="AM15" s="114" t="str">
        <f>IF(OR($E15="a",$E15="A"),$E15,IF(AND('Encodage réponses Es'!$BI13="!",'Encodage réponses Es'!AB13=""),"!",IF('Encodage réponses Es'!AB13="","",'Encodage réponses Es'!AB13)))</f>
        <v/>
      </c>
      <c r="AN15" s="114" t="str">
        <f>IF(OR($E15="a",$E15="A"),$E15,IF(AND('Encodage réponses Es'!$BI13="!",'Encodage réponses Es'!AC13=""),"!",IF('Encodage réponses Es'!AC13="","",'Encodage réponses Es'!AC13)))</f>
        <v/>
      </c>
      <c r="AO15" s="114" t="str">
        <f>IF(OR($E15="a",$E15="A"),$E15,IF(AND('Encodage réponses Es'!$BI13="!",'Encodage réponses Es'!AL13=""),"!",IF('Encodage réponses Es'!AL13="","",'Encodage réponses Es'!AL13)))</f>
        <v/>
      </c>
      <c r="AP15" s="114" t="str">
        <f>IF(OR($E15="a",$E15="A"),$E15,IF(AND('Encodage réponses Es'!$BI13="!",'Encodage réponses Es'!AO13=""),"!",IF('Encodage réponses Es'!AO13="","",'Encodage réponses Es'!AO13)))</f>
        <v/>
      </c>
      <c r="AQ15" s="114" t="str">
        <f>IF(OR($E15="a",$E15="A"),$E15,IF(AND('Encodage réponses Es'!$BI13="!",'Encodage réponses Es'!AP13=""),"!",IF('Encodage réponses Es'!AP13="","",'Encodage réponses Es'!AP13)))</f>
        <v/>
      </c>
      <c r="AR15" s="114" t="str">
        <f>IF(OR($E15="a",$E15="A"),$E15,IF(AND('Encodage réponses Es'!$BI13="!",'Encodage réponses Es'!AQ13=""),"!",IF('Encodage réponses Es'!AQ13="","",'Encodage réponses Es'!AQ13)))</f>
        <v/>
      </c>
      <c r="AS15" s="114" t="str">
        <f>IF(OR($E15="a",$E15="A"),$E15,IF(AND('Encodage réponses Es'!$BI13="!",'Encodage réponses Es'!AR13=""),"!",IF('Encodage réponses Es'!AR13="","",'Encodage réponses Es'!AR13)))</f>
        <v/>
      </c>
      <c r="AT15" s="199" t="str">
        <f t="shared" si="2"/>
        <v/>
      </c>
      <c r="AU15" s="241" t="str">
        <f t="shared" si="11"/>
        <v/>
      </c>
      <c r="AV15" s="350" t="str">
        <f>IF(OR($E15="a",$E15="A"),$E15,IF(AND('Encodage réponses Es'!$BI13="!",'Encodage réponses Es'!J13=""),"!",IF('Encodage réponses Es'!J13="","",'Encodage réponses Es'!J13)))</f>
        <v/>
      </c>
      <c r="AW15" s="114" t="str">
        <f>IF(OR($E15="a",$E15="A"),$E15,IF(AND('Encodage réponses Es'!$BI13="!",'Encodage réponses Es'!K13=""),"!",IF('Encodage réponses Es'!K13="","",'Encodage réponses Es'!K13)))</f>
        <v/>
      </c>
      <c r="AX15" s="114" t="str">
        <f>IF(OR($E15="a",$E15="A"),$E15,IF(AND('Encodage réponses Es'!$BI13="!",'Encodage réponses Es'!L13=""),"!",IF('Encodage réponses Es'!L13="","",'Encodage réponses Es'!L13)))</f>
        <v/>
      </c>
      <c r="AY15" s="114" t="str">
        <f>IF(OR($E15="a",$E15="A"),$E15,IF(AND('Encodage réponses Es'!$BI13="!",'Encodage réponses Es'!M13=""),"!",IF('Encodage réponses Es'!M13="","",'Encodage réponses Es'!M13)))</f>
        <v/>
      </c>
      <c r="AZ15" s="114" t="str">
        <f>IF(OR($E15="a",$E15="A"),$E15,IF(AND('Encodage réponses Es'!$BI13="!",'Encodage réponses Es'!N13=""),"!",IF('Encodage réponses Es'!N13="","",'Encodage réponses Es'!N13)))</f>
        <v/>
      </c>
      <c r="BA15" s="114" t="str">
        <f>IF(OR($E15="a",$E15="A"),$E15,IF(AND('Encodage réponses Es'!$BI13="!",'Encodage réponses Es'!O13=""),"!",IF('Encodage réponses Es'!O13="","",'Encodage réponses Es'!O13)))</f>
        <v/>
      </c>
      <c r="BB15" s="114" t="str">
        <f>IF(OR($E15="a",$E15="A"),$E15,IF(AND('Encodage réponses Es'!$BI13="!",'Encodage réponses Es'!U13=""),"!",IF('Encodage réponses Es'!U13="","",'Encodage réponses Es'!U13)))</f>
        <v/>
      </c>
      <c r="BC15" s="114" t="str">
        <f>IF(OR($E15="a",$E15="A"),$E15,IF(AND('Encodage réponses Es'!$BI13="!",'Encodage réponses Es'!V13=""),"!",IF('Encodage réponses Es'!V13="","",'Encodage réponses Es'!V13)))</f>
        <v/>
      </c>
      <c r="BD15" s="114" t="str">
        <f>IF(OR($E15="a",$E15="A"),$E15,IF(AND('Encodage réponses Es'!$BI13="!",'Encodage réponses Es'!W13=""),"!",IF('Encodage réponses Es'!W13="","",'Encodage réponses Es'!W13)))</f>
        <v/>
      </c>
      <c r="BE15" s="114" t="str">
        <f>IF(OR($E15="a",$E15="A"),$E15,IF(AND('Encodage réponses Es'!$BI13="!",'Encodage réponses Es'!X13=""),"!",IF('Encodage réponses Es'!X13="","",'Encodage réponses Es'!X13)))</f>
        <v/>
      </c>
      <c r="BF15" s="114" t="str">
        <f>IF(OR($E15="a",$E15="A"),$E15,IF(AND('Encodage réponses Es'!$BI13="!",'Encodage réponses Es'!Y13=""),"!",IF('Encodage réponses Es'!Y13="","",'Encodage réponses Es'!Y13)))</f>
        <v/>
      </c>
      <c r="BG15" s="114" t="str">
        <f>IF(OR($E15="a",$E15="A"),$E15,IF(AND('Encodage réponses Es'!$BI13="!",'Encodage réponses Es'!Z13=""),"!",IF('Encodage réponses Es'!Z13="","",'Encodage réponses Es'!Z13)))</f>
        <v/>
      </c>
      <c r="BH15" s="114" t="str">
        <f>IF(OR($E15="a",$E15="A"),$E15,IF(AND('Encodage réponses Es'!$BI13="!",'Encodage réponses Es'!AE13=""),"!",IF('Encodage réponses Es'!AE13="","",'Encodage réponses Es'!AE13)))</f>
        <v/>
      </c>
      <c r="BI15" s="114" t="str">
        <f>IF(OR($E15="a",$E15="A"),$E15,IF(AND('Encodage réponses Es'!$BI13="!",'Encodage réponses Es'!AF13=""),"!",IF('Encodage réponses Es'!AF13="","",'Encodage réponses Es'!AF13)))</f>
        <v/>
      </c>
      <c r="BJ15" s="114" t="str">
        <f>IF(OR($E15="a",$E15="A"),$E15,IF(AND('Encodage réponses Es'!$BI13="!",'Encodage réponses Es'!AG13=""),"!",IF('Encodage réponses Es'!AG13="","",'Encodage réponses Es'!AG13)))</f>
        <v/>
      </c>
      <c r="BK15" s="114" t="str">
        <f>IF(OR($E15="a",$E15="A"),$E15,IF(AND('Encodage réponses Es'!$BI13="!",'Encodage réponses Es'!AH13=""),"!",IF('Encodage réponses Es'!AH13="","",'Encodage réponses Es'!AH13)))</f>
        <v/>
      </c>
      <c r="BL15" s="114" t="str">
        <f>IF(OR($E15="a",$E15="A"),$E15,IF(AND('Encodage réponses Es'!$BI13="!",'Encodage réponses Es'!AJ13=""),"!",IF('Encodage réponses Es'!AJ13="","",'Encodage réponses Es'!AJ13)))</f>
        <v/>
      </c>
      <c r="BM15" s="114" t="str">
        <f>IF(OR($E15="a",$E15="A"),$E15,IF(AND('Encodage réponses Es'!$BI13="!",'Encodage réponses Es'!AN13=""),"!",IF('Encodage réponses Es'!AN13="","",'Encodage réponses Es'!AN13)))</f>
        <v/>
      </c>
      <c r="BN15" s="114" t="str">
        <f>IF(OR($E15="a",$E15="A"),$E15,IF(AND('Encodage réponses Es'!$BI13="!",'Encodage réponses Es'!AS13=""),"!",IF('Encodage réponses Es'!AS13="","",'Encodage réponses Es'!AS13)))</f>
        <v/>
      </c>
      <c r="BO15" s="114" t="str">
        <f>IF(OR($E15="a",$E15="A"),$E15,IF(AND('Encodage réponses Es'!$BI13="!",'Encodage réponses Es'!AT13=""),"!",IF('Encodage réponses Es'!AT13="","",'Encodage réponses Es'!AT13)))</f>
        <v/>
      </c>
      <c r="BP15" s="114" t="str">
        <f>IF(OR($E15="a",$E15="A"),$E15,IF(AND('Encodage réponses Es'!$BI13="!",'Encodage réponses Es'!AY13=""),"!",IF('Encodage réponses Es'!AY13="","",'Encodage réponses Es'!AY13)))</f>
        <v/>
      </c>
      <c r="BQ15" s="114" t="str">
        <f>IF(OR($E15="a",$E15="A"),$E15,IF(AND('Encodage réponses Es'!$BI13="!",'Encodage réponses Es'!AZ13=""),"!",IF('Encodage réponses Es'!AZ13="","",'Encodage réponses Es'!AZ13)))</f>
        <v/>
      </c>
      <c r="BR15" s="114" t="str">
        <f>IF(OR($E15="a",$E15="A"),$E15,IF(AND('Encodage réponses Es'!$BI13="!",'Encodage réponses Es'!BA13=""),"!",IF('Encodage réponses Es'!BA13="","",'Encodage réponses Es'!BA13)))</f>
        <v/>
      </c>
      <c r="BS15" s="114" t="str">
        <f>IF(OR($E15="a",$E15="A"),$E15,IF(AND('Encodage réponses Es'!$BI13="!",'Encodage réponses Es'!BB13=""),"!",IF('Encodage réponses Es'!BB13="","",'Encodage réponses Es'!BB13)))</f>
        <v/>
      </c>
      <c r="BT15" s="114" t="str">
        <f>IF(OR($E15="a",$E15="A"),$E15,IF(AND('Encodage réponses Es'!$BI13="!",'Encodage réponses Es'!BC13=""),"!",IF('Encodage réponses Es'!BC13="","",'Encodage réponses Es'!BC13)))</f>
        <v/>
      </c>
      <c r="BU15" s="197" t="str">
        <f t="shared" si="12"/>
        <v/>
      </c>
      <c r="BV15" s="198" t="str">
        <f t="shared" si="13"/>
        <v/>
      </c>
      <c r="BW15" s="326" t="str">
        <f>IF('Encodage réponses Es'!$B$3="","",'Encodage réponses Es'!$B$3)</f>
        <v/>
      </c>
      <c r="BX15" s="189" t="str">
        <f>IF('Encodage réponses Es'!$B$4="","",'Encodage réponses Es'!$B$4)</f>
        <v/>
      </c>
      <c r="BY15" s="325" t="str">
        <f>IF('Encodage réponses Es'!$B$2="","",'Encodage réponses Es'!$B$2)</f>
        <v/>
      </c>
    </row>
    <row r="16" spans="1:77" x14ac:dyDescent="0.25">
      <c r="A16" s="472"/>
      <c r="B16" s="473"/>
      <c r="C16" s="14">
        <v>12</v>
      </c>
      <c r="D16" s="14" t="str">
        <f>IF('Encodage réponses Es'!F14=0,"",'Encodage réponses Es'!F14)</f>
        <v/>
      </c>
      <c r="E16" s="175" t="str">
        <f>IF('Encodage réponses Es'!I14="","",'Encodage réponses Es'!I14)</f>
        <v/>
      </c>
      <c r="F16" s="119" t="str">
        <f t="shared" si="3"/>
        <v/>
      </c>
      <c r="G16" s="110" t="str">
        <f t="shared" si="4"/>
        <v/>
      </c>
      <c r="H16" s="115"/>
      <c r="I16" s="119" t="str">
        <f t="shared" si="5"/>
        <v/>
      </c>
      <c r="J16" s="110" t="str">
        <f t="shared" si="6"/>
        <v/>
      </c>
      <c r="K16" s="115"/>
      <c r="L16" s="119" t="str">
        <f t="shared" si="7"/>
        <v/>
      </c>
      <c r="M16" s="110" t="str">
        <f t="shared" si="8"/>
        <v/>
      </c>
      <c r="N16" s="115"/>
      <c r="O16" s="101"/>
      <c r="P16" s="114" t="str">
        <f>IF(OR(E16="a",E16="A"),E16,IF(AND('Encodage réponses Es'!$BI14="!",'Encodage réponses Es'!P14=""),"!",IF('Encodage réponses Es'!P14="","",'Encodage réponses Es'!P14)))</f>
        <v/>
      </c>
      <c r="Q16" s="114" t="str">
        <f>IF(OR(E16="a",E16="A"),E16,IF(AND('Encodage réponses Es'!$BI14="!",'Encodage réponses Es'!AK14=""),"!",IF('Encodage réponses Es'!AK14="","",'Encodage réponses Es'!AK14)))</f>
        <v/>
      </c>
      <c r="R16" s="114" t="str">
        <f>IF(OR(E16="a",E16="A"),E16,IF(AND('Encodage réponses Es'!$BI14="!",'Encodage réponses Es'!AM14=""),"!",IF('Encodage réponses Es'!AM14="","",'Encodage réponses Es'!AM14)))</f>
        <v/>
      </c>
      <c r="S16" s="114" t="str">
        <f>IF(OR(E16="a",E16="A"),E16,IF(AND('Encodage réponses Es'!$BI14="!",'Encodage réponses Es'!BF14=""),"!",IF('Encodage réponses Es'!BF14="","",'Encodage réponses Es'!BF14)))</f>
        <v/>
      </c>
      <c r="T16" s="114" t="str">
        <f>IF(OR(E16="a",E16="A"),E16,IF(AND('Encodage réponses Es'!$BI14="!",'Encodage réponses Es'!BG14=""),"!",IF('Encodage réponses Es'!BG14="","",'Encodage réponses Es'!BG14)))</f>
        <v/>
      </c>
      <c r="U16" s="354" t="str">
        <f>IF(OR(E16="a",E16="A"),E16,IF(AND('Encodage réponses Es'!$BI14="!",'Encodage réponses Es'!BH14=""),"!",IF('Encodage réponses Es'!BH14="","",'Encodage réponses Es'!BH14)))</f>
        <v/>
      </c>
      <c r="V16" s="199" t="str">
        <f t="shared" si="0"/>
        <v/>
      </c>
      <c r="W16" s="353" t="str">
        <f t="shared" si="9"/>
        <v/>
      </c>
      <c r="X16" s="177" t="str">
        <f>IF(OR(E16="a",E16="A"),E16,IF(AND('Encodage réponses Es'!$BI14="!",'Encodage réponses Es'!Q14=""),"!",IF('Encodage réponses Es'!Q14="","",'Encodage réponses Es'!Q14)))</f>
        <v/>
      </c>
      <c r="Y16" s="177" t="str">
        <f>IF(OR(E16="a",E16="A"),E16,IF(AND('Encodage réponses Es'!$BI14="!",'Encodage réponses Es'!R14=""),"!",IF('Encodage réponses Es'!R14="","",'Encodage réponses Es'!R14)))</f>
        <v/>
      </c>
      <c r="Z16" s="177" t="str">
        <f>IF(OR(E16="a",E16="A"),E16,IF(AND('Encodage réponses Es'!$BI14="!",'Encodage réponses Es'!S14=""),"!",IF('Encodage réponses Es'!S14="","",'Encodage réponses Es'!S14)))</f>
        <v/>
      </c>
      <c r="AA16" s="177" t="str">
        <f>IF(OR(E16="a",E16="A"),E16,IF(AND('Encodage réponses Es'!$BI14="!",'Encodage réponses Es'!T14=""),"!",IF('Encodage réponses Es'!T14="","",'Encodage réponses Es'!T14)))</f>
        <v/>
      </c>
      <c r="AB16" s="177" t="str">
        <f>IF(OR(E16="a",E16="A"),E16,IF(AND('Encodage réponses Es'!$BI14="!",'Encodage réponses Es'!AD14=""),"!",IF('Encodage réponses Es'!AD14="","",'Encodage réponses Es'!AD14)))</f>
        <v/>
      </c>
      <c r="AC16" s="177" t="str">
        <f>IF(OR(E16="a",E16="A"),E16,IF(AND('Encodage réponses Es'!$BI14="!",'Encodage réponses Es'!AI14=""),"!",IF('Encodage réponses Es'!AI14="","",'Encodage réponses Es'!AI14)))</f>
        <v/>
      </c>
      <c r="AD16" s="177" t="str">
        <f>IF(OR(E16="a",E16="A"),E16,IF(AND('Encodage réponses Es'!$BI14="!",'Encodage réponses Es'!AU14=""),"!",IF('Encodage réponses Es'!AU14="","",'Encodage réponses Es'!AU14)))</f>
        <v/>
      </c>
      <c r="AE16" s="177" t="str">
        <f>IF(OR(E16="a",E16="A"),E16,IF(AND('Encodage réponses Es'!$BI14="!",'Encodage réponses Es'!AV14=""),"!",IF('Encodage réponses Es'!AV14="","",'Encodage réponses Es'!AV14)))</f>
        <v/>
      </c>
      <c r="AF16" s="177" t="str">
        <f>IF(OR(E16="a",E16="A"),E16,IF(AND('Encodage réponses Es'!$BI14="!",'Encodage réponses Es'!AW14=""),"!",IF('Encodage réponses Es'!AW14="","",'Encodage réponses Es'!AW14)))</f>
        <v/>
      </c>
      <c r="AG16" s="177" t="str">
        <f>IF(OR(E16="a",E16="A"),E16,IF(AND('Encodage réponses Es'!$BI14="!",'Encodage réponses Es'!AX14=""),"!",IF('Encodage réponses Es'!AX14="","",'Encodage réponses Es'!AX14)))</f>
        <v/>
      </c>
      <c r="AH16" s="177" t="str">
        <f>IF(OR(E16="a",E16="A"),E16,IF(AND('Encodage réponses Es'!$BI14="!",'Encodage réponses Es'!BD14=""),"!",IF('Encodage réponses Es'!BD14="","",'Encodage réponses Es'!BD14)))</f>
        <v/>
      </c>
      <c r="AI16" s="177" t="str">
        <f>IF(OR(E16="a",E16="A"),E16,IF(AND('Encodage réponses Es'!$BI14="!",'Encodage réponses Es'!BE14=""),"!",IF('Encodage réponses Es'!BE14="","",'Encodage réponses Es'!BE14)))</f>
        <v/>
      </c>
      <c r="AJ16" s="197" t="str">
        <f t="shared" si="1"/>
        <v/>
      </c>
      <c r="AK16" s="198" t="str">
        <f t="shared" si="10"/>
        <v/>
      </c>
      <c r="AL16" s="114" t="str">
        <f>IF(OR($E16="a",$E16="A"),$E16,IF(AND('Encodage réponses Es'!$BI14="!",'Encodage réponses Es'!AA14=""),"!",IF('Encodage réponses Es'!AA14="","",'Encodage réponses Es'!AA14)))</f>
        <v/>
      </c>
      <c r="AM16" s="114" t="str">
        <f>IF(OR($E16="a",$E16="A"),$E16,IF(AND('Encodage réponses Es'!$BI14="!",'Encodage réponses Es'!AB14=""),"!",IF('Encodage réponses Es'!AB14="","",'Encodage réponses Es'!AB14)))</f>
        <v/>
      </c>
      <c r="AN16" s="114" t="str">
        <f>IF(OR($E16="a",$E16="A"),$E16,IF(AND('Encodage réponses Es'!$BI14="!",'Encodage réponses Es'!AC14=""),"!",IF('Encodage réponses Es'!AC14="","",'Encodage réponses Es'!AC14)))</f>
        <v/>
      </c>
      <c r="AO16" s="114" t="str">
        <f>IF(OR($E16="a",$E16="A"),$E16,IF(AND('Encodage réponses Es'!$BI14="!",'Encodage réponses Es'!AL14=""),"!",IF('Encodage réponses Es'!AL14="","",'Encodage réponses Es'!AL14)))</f>
        <v/>
      </c>
      <c r="AP16" s="114" t="str">
        <f>IF(OR($E16="a",$E16="A"),$E16,IF(AND('Encodage réponses Es'!$BI14="!",'Encodage réponses Es'!AO14=""),"!",IF('Encodage réponses Es'!AO14="","",'Encodage réponses Es'!AO14)))</f>
        <v/>
      </c>
      <c r="AQ16" s="114" t="str">
        <f>IF(OR($E16="a",$E16="A"),$E16,IF(AND('Encodage réponses Es'!$BI14="!",'Encodage réponses Es'!AP14=""),"!",IF('Encodage réponses Es'!AP14="","",'Encodage réponses Es'!AP14)))</f>
        <v/>
      </c>
      <c r="AR16" s="114" t="str">
        <f>IF(OR($E16="a",$E16="A"),$E16,IF(AND('Encodage réponses Es'!$BI14="!",'Encodage réponses Es'!AQ14=""),"!",IF('Encodage réponses Es'!AQ14="","",'Encodage réponses Es'!AQ14)))</f>
        <v/>
      </c>
      <c r="AS16" s="114" t="str">
        <f>IF(OR($E16="a",$E16="A"),$E16,IF(AND('Encodage réponses Es'!$BI14="!",'Encodage réponses Es'!AR14=""),"!",IF('Encodage réponses Es'!AR14="","",'Encodage réponses Es'!AR14)))</f>
        <v/>
      </c>
      <c r="AT16" s="199" t="str">
        <f t="shared" si="2"/>
        <v/>
      </c>
      <c r="AU16" s="241" t="str">
        <f t="shared" si="11"/>
        <v/>
      </c>
      <c r="AV16" s="350" t="str">
        <f>IF(OR($E16="a",$E16="A"),$E16,IF(AND('Encodage réponses Es'!$BI14="!",'Encodage réponses Es'!J14=""),"!",IF('Encodage réponses Es'!J14="","",'Encodage réponses Es'!J14)))</f>
        <v/>
      </c>
      <c r="AW16" s="114" t="str">
        <f>IF(OR($E16="a",$E16="A"),$E16,IF(AND('Encodage réponses Es'!$BI14="!",'Encodage réponses Es'!K14=""),"!",IF('Encodage réponses Es'!K14="","",'Encodage réponses Es'!K14)))</f>
        <v/>
      </c>
      <c r="AX16" s="114" t="str">
        <f>IF(OR($E16="a",$E16="A"),$E16,IF(AND('Encodage réponses Es'!$BI14="!",'Encodage réponses Es'!L14=""),"!",IF('Encodage réponses Es'!L14="","",'Encodage réponses Es'!L14)))</f>
        <v/>
      </c>
      <c r="AY16" s="114" t="str">
        <f>IF(OR($E16="a",$E16="A"),$E16,IF(AND('Encodage réponses Es'!$BI14="!",'Encodage réponses Es'!M14=""),"!",IF('Encodage réponses Es'!M14="","",'Encodage réponses Es'!M14)))</f>
        <v/>
      </c>
      <c r="AZ16" s="114" t="str">
        <f>IF(OR($E16="a",$E16="A"),$E16,IF(AND('Encodage réponses Es'!$BI14="!",'Encodage réponses Es'!N14=""),"!",IF('Encodage réponses Es'!N14="","",'Encodage réponses Es'!N14)))</f>
        <v/>
      </c>
      <c r="BA16" s="114" t="str">
        <f>IF(OR($E16="a",$E16="A"),$E16,IF(AND('Encodage réponses Es'!$BI14="!",'Encodage réponses Es'!O14=""),"!",IF('Encodage réponses Es'!O14="","",'Encodage réponses Es'!O14)))</f>
        <v/>
      </c>
      <c r="BB16" s="114" t="str">
        <f>IF(OR($E16="a",$E16="A"),$E16,IF(AND('Encodage réponses Es'!$BI14="!",'Encodage réponses Es'!U14=""),"!",IF('Encodage réponses Es'!U14="","",'Encodage réponses Es'!U14)))</f>
        <v/>
      </c>
      <c r="BC16" s="114" t="str">
        <f>IF(OR($E16="a",$E16="A"),$E16,IF(AND('Encodage réponses Es'!$BI14="!",'Encodage réponses Es'!V14=""),"!",IF('Encodage réponses Es'!V14="","",'Encodage réponses Es'!V14)))</f>
        <v/>
      </c>
      <c r="BD16" s="114" t="str">
        <f>IF(OR($E16="a",$E16="A"),$E16,IF(AND('Encodage réponses Es'!$BI14="!",'Encodage réponses Es'!W14=""),"!",IF('Encodage réponses Es'!W14="","",'Encodage réponses Es'!W14)))</f>
        <v/>
      </c>
      <c r="BE16" s="114" t="str">
        <f>IF(OR($E16="a",$E16="A"),$E16,IF(AND('Encodage réponses Es'!$BI14="!",'Encodage réponses Es'!X14=""),"!",IF('Encodage réponses Es'!X14="","",'Encodage réponses Es'!X14)))</f>
        <v/>
      </c>
      <c r="BF16" s="114" t="str">
        <f>IF(OR($E16="a",$E16="A"),$E16,IF(AND('Encodage réponses Es'!$BI14="!",'Encodage réponses Es'!Y14=""),"!",IF('Encodage réponses Es'!Y14="","",'Encodage réponses Es'!Y14)))</f>
        <v/>
      </c>
      <c r="BG16" s="114" t="str">
        <f>IF(OR($E16="a",$E16="A"),$E16,IF(AND('Encodage réponses Es'!$BI14="!",'Encodage réponses Es'!Z14=""),"!",IF('Encodage réponses Es'!Z14="","",'Encodage réponses Es'!Z14)))</f>
        <v/>
      </c>
      <c r="BH16" s="114" t="str">
        <f>IF(OR($E16="a",$E16="A"),$E16,IF(AND('Encodage réponses Es'!$BI14="!",'Encodage réponses Es'!AE14=""),"!",IF('Encodage réponses Es'!AE14="","",'Encodage réponses Es'!AE14)))</f>
        <v/>
      </c>
      <c r="BI16" s="114" t="str">
        <f>IF(OR($E16="a",$E16="A"),$E16,IF(AND('Encodage réponses Es'!$BI14="!",'Encodage réponses Es'!AF14=""),"!",IF('Encodage réponses Es'!AF14="","",'Encodage réponses Es'!AF14)))</f>
        <v/>
      </c>
      <c r="BJ16" s="114" t="str">
        <f>IF(OR($E16="a",$E16="A"),$E16,IF(AND('Encodage réponses Es'!$BI14="!",'Encodage réponses Es'!AG14=""),"!",IF('Encodage réponses Es'!AG14="","",'Encodage réponses Es'!AG14)))</f>
        <v/>
      </c>
      <c r="BK16" s="114" t="str">
        <f>IF(OR($E16="a",$E16="A"),$E16,IF(AND('Encodage réponses Es'!$BI14="!",'Encodage réponses Es'!AH14=""),"!",IF('Encodage réponses Es'!AH14="","",'Encodage réponses Es'!AH14)))</f>
        <v/>
      </c>
      <c r="BL16" s="114" t="str">
        <f>IF(OR($E16="a",$E16="A"),$E16,IF(AND('Encodage réponses Es'!$BI14="!",'Encodage réponses Es'!AJ14=""),"!",IF('Encodage réponses Es'!AJ14="","",'Encodage réponses Es'!AJ14)))</f>
        <v/>
      </c>
      <c r="BM16" s="114" t="str">
        <f>IF(OR($E16="a",$E16="A"),$E16,IF(AND('Encodage réponses Es'!$BI14="!",'Encodage réponses Es'!AN14=""),"!",IF('Encodage réponses Es'!AN14="","",'Encodage réponses Es'!AN14)))</f>
        <v/>
      </c>
      <c r="BN16" s="114" t="str">
        <f>IF(OR($E16="a",$E16="A"),$E16,IF(AND('Encodage réponses Es'!$BI14="!",'Encodage réponses Es'!AS14=""),"!",IF('Encodage réponses Es'!AS14="","",'Encodage réponses Es'!AS14)))</f>
        <v/>
      </c>
      <c r="BO16" s="114" t="str">
        <f>IF(OR($E16="a",$E16="A"),$E16,IF(AND('Encodage réponses Es'!$BI14="!",'Encodage réponses Es'!AT14=""),"!",IF('Encodage réponses Es'!AT14="","",'Encodage réponses Es'!AT14)))</f>
        <v/>
      </c>
      <c r="BP16" s="114" t="str">
        <f>IF(OR($E16="a",$E16="A"),$E16,IF(AND('Encodage réponses Es'!$BI14="!",'Encodage réponses Es'!AY14=""),"!",IF('Encodage réponses Es'!AY14="","",'Encodage réponses Es'!AY14)))</f>
        <v/>
      </c>
      <c r="BQ16" s="114" t="str">
        <f>IF(OR($E16="a",$E16="A"),$E16,IF(AND('Encodage réponses Es'!$BI14="!",'Encodage réponses Es'!AZ14=""),"!",IF('Encodage réponses Es'!AZ14="","",'Encodage réponses Es'!AZ14)))</f>
        <v/>
      </c>
      <c r="BR16" s="114" t="str">
        <f>IF(OR($E16="a",$E16="A"),$E16,IF(AND('Encodage réponses Es'!$BI14="!",'Encodage réponses Es'!BA14=""),"!",IF('Encodage réponses Es'!BA14="","",'Encodage réponses Es'!BA14)))</f>
        <v/>
      </c>
      <c r="BS16" s="114" t="str">
        <f>IF(OR($E16="a",$E16="A"),$E16,IF(AND('Encodage réponses Es'!$BI14="!",'Encodage réponses Es'!BB14=""),"!",IF('Encodage réponses Es'!BB14="","",'Encodage réponses Es'!BB14)))</f>
        <v/>
      </c>
      <c r="BT16" s="114" t="str">
        <f>IF(OR($E16="a",$E16="A"),$E16,IF(AND('Encodage réponses Es'!$BI14="!",'Encodage réponses Es'!BC14=""),"!",IF('Encodage réponses Es'!BC14="","",'Encodage réponses Es'!BC14)))</f>
        <v/>
      </c>
      <c r="BU16" s="197" t="str">
        <f t="shared" si="12"/>
        <v/>
      </c>
      <c r="BV16" s="198" t="str">
        <f t="shared" si="13"/>
        <v/>
      </c>
      <c r="BW16" s="326" t="str">
        <f>IF('Encodage réponses Es'!$B$3="","",'Encodage réponses Es'!$B$3)</f>
        <v/>
      </c>
      <c r="BX16" s="189" t="str">
        <f>IF('Encodage réponses Es'!$B$4="","",'Encodage réponses Es'!$B$4)</f>
        <v/>
      </c>
      <c r="BY16" s="325" t="str">
        <f>IF('Encodage réponses Es'!$B$2="","",'Encodage réponses Es'!$B$2)</f>
        <v/>
      </c>
    </row>
    <row r="17" spans="1:77" x14ac:dyDescent="0.25">
      <c r="A17" s="472"/>
      <c r="B17" s="473"/>
      <c r="C17" s="14">
        <v>13</v>
      </c>
      <c r="D17" s="14" t="str">
        <f>IF('Encodage réponses Es'!F15=0,"",'Encodage réponses Es'!F15)</f>
        <v/>
      </c>
      <c r="E17" s="175" t="str">
        <f>IF('Encodage réponses Es'!I15="","",'Encodage réponses Es'!I15)</f>
        <v/>
      </c>
      <c r="F17" s="119" t="str">
        <f t="shared" si="3"/>
        <v/>
      </c>
      <c r="G17" s="110" t="str">
        <f t="shared" si="4"/>
        <v/>
      </c>
      <c r="H17" s="115"/>
      <c r="I17" s="119" t="str">
        <f t="shared" si="5"/>
        <v/>
      </c>
      <c r="J17" s="110" t="str">
        <f t="shared" si="6"/>
        <v/>
      </c>
      <c r="K17" s="115"/>
      <c r="L17" s="119" t="str">
        <f t="shared" si="7"/>
        <v/>
      </c>
      <c r="M17" s="110" t="str">
        <f t="shared" si="8"/>
        <v/>
      </c>
      <c r="N17" s="115"/>
      <c r="O17" s="101"/>
      <c r="P17" s="114" t="str">
        <f>IF(OR(E17="a",E17="A"),E17,IF(AND('Encodage réponses Es'!$BI15="!",'Encodage réponses Es'!P15=""),"!",IF('Encodage réponses Es'!P15="","",'Encodage réponses Es'!P15)))</f>
        <v/>
      </c>
      <c r="Q17" s="114" t="str">
        <f>IF(OR(E17="a",E17="A"),E17,IF(AND('Encodage réponses Es'!$BI15="!",'Encodage réponses Es'!AK15=""),"!",IF('Encodage réponses Es'!AK15="","",'Encodage réponses Es'!AK15)))</f>
        <v/>
      </c>
      <c r="R17" s="114" t="str">
        <f>IF(OR(E17="a",E17="A"),E17,IF(AND('Encodage réponses Es'!$BI15="!",'Encodage réponses Es'!AM15=""),"!",IF('Encodage réponses Es'!AM15="","",'Encodage réponses Es'!AM15)))</f>
        <v/>
      </c>
      <c r="S17" s="114" t="str">
        <f>IF(OR(E17="a",E17="A"),E17,IF(AND('Encodage réponses Es'!$BI15="!",'Encodage réponses Es'!BF15=""),"!",IF('Encodage réponses Es'!BF15="","",'Encodage réponses Es'!BF15)))</f>
        <v/>
      </c>
      <c r="T17" s="114" t="str">
        <f>IF(OR(E17="a",E17="A"),E17,IF(AND('Encodage réponses Es'!$BI15="!",'Encodage réponses Es'!BG15=""),"!",IF('Encodage réponses Es'!BG15="","",'Encodage réponses Es'!BG15)))</f>
        <v/>
      </c>
      <c r="U17" s="354" t="str">
        <f>IF(OR(E17="a",E17="A"),E17,IF(AND('Encodage réponses Es'!$BI15="!",'Encodage réponses Es'!BH15=""),"!",IF('Encodage réponses Es'!BH15="","",'Encodage réponses Es'!BH15)))</f>
        <v/>
      </c>
      <c r="V17" s="199" t="str">
        <f t="shared" si="0"/>
        <v/>
      </c>
      <c r="W17" s="353" t="str">
        <f t="shared" si="9"/>
        <v/>
      </c>
      <c r="X17" s="177" t="str">
        <f>IF(OR(E17="a",E17="A"),E17,IF(AND('Encodage réponses Es'!$BI15="!",'Encodage réponses Es'!Q15=""),"!",IF('Encodage réponses Es'!Q15="","",'Encodage réponses Es'!Q15)))</f>
        <v/>
      </c>
      <c r="Y17" s="177" t="str">
        <f>IF(OR(E17="a",E17="A"),E17,IF(AND('Encodage réponses Es'!$BI15="!",'Encodage réponses Es'!R15=""),"!",IF('Encodage réponses Es'!R15="","",'Encodage réponses Es'!R15)))</f>
        <v/>
      </c>
      <c r="Z17" s="177" t="str">
        <f>IF(OR(E17="a",E17="A"),E17,IF(AND('Encodage réponses Es'!$BI15="!",'Encodage réponses Es'!S15=""),"!",IF('Encodage réponses Es'!S15="","",'Encodage réponses Es'!S15)))</f>
        <v/>
      </c>
      <c r="AA17" s="177" t="str">
        <f>IF(OR(E17="a",E17="A"),E17,IF(AND('Encodage réponses Es'!$BI15="!",'Encodage réponses Es'!T15=""),"!",IF('Encodage réponses Es'!T15="","",'Encodage réponses Es'!T15)))</f>
        <v/>
      </c>
      <c r="AB17" s="177" t="str">
        <f>IF(OR(E17="a",E17="A"),E17,IF(AND('Encodage réponses Es'!$BI15="!",'Encodage réponses Es'!AD15=""),"!",IF('Encodage réponses Es'!AD15="","",'Encodage réponses Es'!AD15)))</f>
        <v/>
      </c>
      <c r="AC17" s="177" t="str">
        <f>IF(OR(E17="a",E17="A"),E17,IF(AND('Encodage réponses Es'!$BI15="!",'Encodage réponses Es'!AI15=""),"!",IF('Encodage réponses Es'!AI15="","",'Encodage réponses Es'!AI15)))</f>
        <v/>
      </c>
      <c r="AD17" s="177" t="str">
        <f>IF(OR(E17="a",E17="A"),E17,IF(AND('Encodage réponses Es'!$BI15="!",'Encodage réponses Es'!AU15=""),"!",IF('Encodage réponses Es'!AU15="","",'Encodage réponses Es'!AU15)))</f>
        <v/>
      </c>
      <c r="AE17" s="177" t="str">
        <f>IF(OR(E17="a",E17="A"),E17,IF(AND('Encodage réponses Es'!$BI15="!",'Encodage réponses Es'!AV15=""),"!",IF('Encodage réponses Es'!AV15="","",'Encodage réponses Es'!AV15)))</f>
        <v/>
      </c>
      <c r="AF17" s="177" t="str">
        <f>IF(OR(E17="a",E17="A"),E17,IF(AND('Encodage réponses Es'!$BI15="!",'Encodage réponses Es'!AW15=""),"!",IF('Encodage réponses Es'!AW15="","",'Encodage réponses Es'!AW15)))</f>
        <v/>
      </c>
      <c r="AG17" s="177" t="str">
        <f>IF(OR(E17="a",E17="A"),E17,IF(AND('Encodage réponses Es'!$BI15="!",'Encodage réponses Es'!AX15=""),"!",IF('Encodage réponses Es'!AX15="","",'Encodage réponses Es'!AX15)))</f>
        <v/>
      </c>
      <c r="AH17" s="177" t="str">
        <f>IF(OR(E17="a",E17="A"),E17,IF(AND('Encodage réponses Es'!$BI15="!",'Encodage réponses Es'!BD15=""),"!",IF('Encodage réponses Es'!BD15="","",'Encodage réponses Es'!BD15)))</f>
        <v/>
      </c>
      <c r="AI17" s="177" t="str">
        <f>IF(OR(E17="a",E17="A"),E17,IF(AND('Encodage réponses Es'!$BI15="!",'Encodage réponses Es'!BE15=""),"!",IF('Encodage réponses Es'!BE15="","",'Encodage réponses Es'!BE15)))</f>
        <v/>
      </c>
      <c r="AJ17" s="197" t="str">
        <f t="shared" si="1"/>
        <v/>
      </c>
      <c r="AK17" s="198" t="str">
        <f t="shared" si="10"/>
        <v/>
      </c>
      <c r="AL17" s="114" t="str">
        <f>IF(OR($E17="a",$E17="A"),$E17,IF(AND('Encodage réponses Es'!$BI15="!",'Encodage réponses Es'!AA15=""),"!",IF('Encodage réponses Es'!AA15="","",'Encodage réponses Es'!AA15)))</f>
        <v/>
      </c>
      <c r="AM17" s="114" t="str">
        <f>IF(OR($E17="a",$E17="A"),$E17,IF(AND('Encodage réponses Es'!$BI15="!",'Encodage réponses Es'!AB15=""),"!",IF('Encodage réponses Es'!AB15="","",'Encodage réponses Es'!AB15)))</f>
        <v/>
      </c>
      <c r="AN17" s="114" t="str">
        <f>IF(OR($E17="a",$E17="A"),$E17,IF(AND('Encodage réponses Es'!$BI15="!",'Encodage réponses Es'!AC15=""),"!",IF('Encodage réponses Es'!AC15="","",'Encodage réponses Es'!AC15)))</f>
        <v/>
      </c>
      <c r="AO17" s="114" t="str">
        <f>IF(OR($E17="a",$E17="A"),$E17,IF(AND('Encodage réponses Es'!$BI15="!",'Encodage réponses Es'!AL15=""),"!",IF('Encodage réponses Es'!AL15="","",'Encodage réponses Es'!AL15)))</f>
        <v/>
      </c>
      <c r="AP17" s="114" t="str">
        <f>IF(OR($E17="a",$E17="A"),$E17,IF(AND('Encodage réponses Es'!$BI15="!",'Encodage réponses Es'!AO15=""),"!",IF('Encodage réponses Es'!AO15="","",'Encodage réponses Es'!AO15)))</f>
        <v/>
      </c>
      <c r="AQ17" s="114" t="str">
        <f>IF(OR($E17="a",$E17="A"),$E17,IF(AND('Encodage réponses Es'!$BI15="!",'Encodage réponses Es'!AP15=""),"!",IF('Encodage réponses Es'!AP15="","",'Encodage réponses Es'!AP15)))</f>
        <v/>
      </c>
      <c r="AR17" s="114" t="str">
        <f>IF(OR($E17="a",$E17="A"),$E17,IF(AND('Encodage réponses Es'!$BI15="!",'Encodage réponses Es'!AQ15=""),"!",IF('Encodage réponses Es'!AQ15="","",'Encodage réponses Es'!AQ15)))</f>
        <v/>
      </c>
      <c r="AS17" s="114" t="str">
        <f>IF(OR($E17="a",$E17="A"),$E17,IF(AND('Encodage réponses Es'!$BI15="!",'Encodage réponses Es'!AR15=""),"!",IF('Encodage réponses Es'!AR15="","",'Encodage réponses Es'!AR15)))</f>
        <v/>
      </c>
      <c r="AT17" s="199" t="str">
        <f t="shared" si="2"/>
        <v/>
      </c>
      <c r="AU17" s="241" t="str">
        <f t="shared" si="11"/>
        <v/>
      </c>
      <c r="AV17" s="350" t="str">
        <f>IF(OR($E17="a",$E17="A"),$E17,IF(AND('Encodage réponses Es'!$BI15="!",'Encodage réponses Es'!J15=""),"!",IF('Encodage réponses Es'!J15="","",'Encodage réponses Es'!J15)))</f>
        <v/>
      </c>
      <c r="AW17" s="114" t="str">
        <f>IF(OR($E17="a",$E17="A"),$E17,IF(AND('Encodage réponses Es'!$BI15="!",'Encodage réponses Es'!K15=""),"!",IF('Encodage réponses Es'!K15="","",'Encodage réponses Es'!K15)))</f>
        <v/>
      </c>
      <c r="AX17" s="114" t="str">
        <f>IF(OR($E17="a",$E17="A"),$E17,IF(AND('Encodage réponses Es'!$BI15="!",'Encodage réponses Es'!L15=""),"!",IF('Encodage réponses Es'!L15="","",'Encodage réponses Es'!L15)))</f>
        <v/>
      </c>
      <c r="AY17" s="114" t="str">
        <f>IF(OR($E17="a",$E17="A"),$E17,IF(AND('Encodage réponses Es'!$BI15="!",'Encodage réponses Es'!M15=""),"!",IF('Encodage réponses Es'!M15="","",'Encodage réponses Es'!M15)))</f>
        <v/>
      </c>
      <c r="AZ17" s="114" t="str">
        <f>IF(OR($E17="a",$E17="A"),$E17,IF(AND('Encodage réponses Es'!$BI15="!",'Encodage réponses Es'!N15=""),"!",IF('Encodage réponses Es'!N15="","",'Encodage réponses Es'!N15)))</f>
        <v/>
      </c>
      <c r="BA17" s="114" t="str">
        <f>IF(OR($E17="a",$E17="A"),$E17,IF(AND('Encodage réponses Es'!$BI15="!",'Encodage réponses Es'!O15=""),"!",IF('Encodage réponses Es'!O15="","",'Encodage réponses Es'!O15)))</f>
        <v/>
      </c>
      <c r="BB17" s="114" t="str">
        <f>IF(OR($E17="a",$E17="A"),$E17,IF(AND('Encodage réponses Es'!$BI15="!",'Encodage réponses Es'!U15=""),"!",IF('Encodage réponses Es'!U15="","",'Encodage réponses Es'!U15)))</f>
        <v/>
      </c>
      <c r="BC17" s="114" t="str">
        <f>IF(OR($E17="a",$E17="A"),$E17,IF(AND('Encodage réponses Es'!$BI15="!",'Encodage réponses Es'!V15=""),"!",IF('Encodage réponses Es'!V15="","",'Encodage réponses Es'!V15)))</f>
        <v/>
      </c>
      <c r="BD17" s="114" t="str">
        <f>IF(OR($E17="a",$E17="A"),$E17,IF(AND('Encodage réponses Es'!$BI15="!",'Encodage réponses Es'!W15=""),"!",IF('Encodage réponses Es'!W15="","",'Encodage réponses Es'!W15)))</f>
        <v/>
      </c>
      <c r="BE17" s="114" t="str">
        <f>IF(OR($E17="a",$E17="A"),$E17,IF(AND('Encodage réponses Es'!$BI15="!",'Encodage réponses Es'!X15=""),"!",IF('Encodage réponses Es'!X15="","",'Encodage réponses Es'!X15)))</f>
        <v/>
      </c>
      <c r="BF17" s="114" t="str">
        <f>IF(OR($E17="a",$E17="A"),$E17,IF(AND('Encodage réponses Es'!$BI15="!",'Encodage réponses Es'!Y15=""),"!",IF('Encodage réponses Es'!Y15="","",'Encodage réponses Es'!Y15)))</f>
        <v/>
      </c>
      <c r="BG17" s="114" t="str">
        <f>IF(OR($E17="a",$E17="A"),$E17,IF(AND('Encodage réponses Es'!$BI15="!",'Encodage réponses Es'!Z15=""),"!",IF('Encodage réponses Es'!Z15="","",'Encodage réponses Es'!Z15)))</f>
        <v/>
      </c>
      <c r="BH17" s="114" t="str">
        <f>IF(OR($E17="a",$E17="A"),$E17,IF(AND('Encodage réponses Es'!$BI15="!",'Encodage réponses Es'!AE15=""),"!",IF('Encodage réponses Es'!AE15="","",'Encodage réponses Es'!AE15)))</f>
        <v/>
      </c>
      <c r="BI17" s="114" t="str">
        <f>IF(OR($E17="a",$E17="A"),$E17,IF(AND('Encodage réponses Es'!$BI15="!",'Encodage réponses Es'!AF15=""),"!",IF('Encodage réponses Es'!AF15="","",'Encodage réponses Es'!AF15)))</f>
        <v/>
      </c>
      <c r="BJ17" s="114" t="str">
        <f>IF(OR($E17="a",$E17="A"),$E17,IF(AND('Encodage réponses Es'!$BI15="!",'Encodage réponses Es'!AG15=""),"!",IF('Encodage réponses Es'!AG15="","",'Encodage réponses Es'!AG15)))</f>
        <v/>
      </c>
      <c r="BK17" s="114" t="str">
        <f>IF(OR($E17="a",$E17="A"),$E17,IF(AND('Encodage réponses Es'!$BI15="!",'Encodage réponses Es'!AH15=""),"!",IF('Encodage réponses Es'!AH15="","",'Encodage réponses Es'!AH15)))</f>
        <v/>
      </c>
      <c r="BL17" s="114" t="str">
        <f>IF(OR($E17="a",$E17="A"),$E17,IF(AND('Encodage réponses Es'!$BI15="!",'Encodage réponses Es'!AJ15=""),"!",IF('Encodage réponses Es'!AJ15="","",'Encodage réponses Es'!AJ15)))</f>
        <v/>
      </c>
      <c r="BM17" s="114" t="str">
        <f>IF(OR($E17="a",$E17="A"),$E17,IF(AND('Encodage réponses Es'!$BI15="!",'Encodage réponses Es'!AN15=""),"!",IF('Encodage réponses Es'!AN15="","",'Encodage réponses Es'!AN15)))</f>
        <v/>
      </c>
      <c r="BN17" s="114" t="str">
        <f>IF(OR($E17="a",$E17="A"),$E17,IF(AND('Encodage réponses Es'!$BI15="!",'Encodage réponses Es'!AS15=""),"!",IF('Encodage réponses Es'!AS15="","",'Encodage réponses Es'!AS15)))</f>
        <v/>
      </c>
      <c r="BO17" s="114" t="str">
        <f>IF(OR($E17="a",$E17="A"),$E17,IF(AND('Encodage réponses Es'!$BI15="!",'Encodage réponses Es'!AT15=""),"!",IF('Encodage réponses Es'!AT15="","",'Encodage réponses Es'!AT15)))</f>
        <v/>
      </c>
      <c r="BP17" s="114" t="str">
        <f>IF(OR($E17="a",$E17="A"),$E17,IF(AND('Encodage réponses Es'!$BI15="!",'Encodage réponses Es'!AY15=""),"!",IF('Encodage réponses Es'!AY15="","",'Encodage réponses Es'!AY15)))</f>
        <v/>
      </c>
      <c r="BQ17" s="114" t="str">
        <f>IF(OR($E17="a",$E17="A"),$E17,IF(AND('Encodage réponses Es'!$BI15="!",'Encodage réponses Es'!AZ15=""),"!",IF('Encodage réponses Es'!AZ15="","",'Encodage réponses Es'!AZ15)))</f>
        <v/>
      </c>
      <c r="BR17" s="114" t="str">
        <f>IF(OR($E17="a",$E17="A"),$E17,IF(AND('Encodage réponses Es'!$BI15="!",'Encodage réponses Es'!BA15=""),"!",IF('Encodage réponses Es'!BA15="","",'Encodage réponses Es'!BA15)))</f>
        <v/>
      </c>
      <c r="BS17" s="114" t="str">
        <f>IF(OR($E17="a",$E17="A"),$E17,IF(AND('Encodage réponses Es'!$BI15="!",'Encodage réponses Es'!BB15=""),"!",IF('Encodage réponses Es'!BB15="","",'Encodage réponses Es'!BB15)))</f>
        <v/>
      </c>
      <c r="BT17" s="114" t="str">
        <f>IF(OR($E17="a",$E17="A"),$E17,IF(AND('Encodage réponses Es'!$BI15="!",'Encodage réponses Es'!BC15=""),"!",IF('Encodage réponses Es'!BC15="","",'Encodage réponses Es'!BC15)))</f>
        <v/>
      </c>
      <c r="BU17" s="197" t="str">
        <f t="shared" si="12"/>
        <v/>
      </c>
      <c r="BV17" s="198" t="str">
        <f t="shared" si="13"/>
        <v/>
      </c>
      <c r="BW17" s="326" t="str">
        <f>IF('Encodage réponses Es'!$B$3="","",'Encodage réponses Es'!$B$3)</f>
        <v/>
      </c>
      <c r="BX17" s="189" t="str">
        <f>IF('Encodage réponses Es'!$B$4="","",'Encodage réponses Es'!$B$4)</f>
        <v/>
      </c>
      <c r="BY17" s="325" t="str">
        <f>IF('Encodage réponses Es'!$B$2="","",'Encodage réponses Es'!$B$2)</f>
        <v/>
      </c>
    </row>
    <row r="18" spans="1:77" x14ac:dyDescent="0.25">
      <c r="A18" s="472"/>
      <c r="B18" s="473"/>
      <c r="C18" s="14">
        <v>14</v>
      </c>
      <c r="D18" s="14" t="str">
        <f>IF('Encodage réponses Es'!F16=0,"",'Encodage réponses Es'!F16)</f>
        <v/>
      </c>
      <c r="E18" s="175" t="str">
        <f>IF('Encodage réponses Es'!I16="","",'Encodage réponses Es'!I16)</f>
        <v/>
      </c>
      <c r="F18" s="119" t="str">
        <f t="shared" si="3"/>
        <v/>
      </c>
      <c r="G18" s="110" t="str">
        <f t="shared" si="4"/>
        <v/>
      </c>
      <c r="H18" s="115"/>
      <c r="I18" s="119" t="str">
        <f t="shared" si="5"/>
        <v/>
      </c>
      <c r="J18" s="110" t="str">
        <f t="shared" si="6"/>
        <v/>
      </c>
      <c r="K18" s="115"/>
      <c r="L18" s="119" t="str">
        <f t="shared" si="7"/>
        <v/>
      </c>
      <c r="M18" s="110" t="str">
        <f t="shared" si="8"/>
        <v/>
      </c>
      <c r="N18" s="115"/>
      <c r="O18" s="101"/>
      <c r="P18" s="114" t="str">
        <f>IF(OR(E18="a",E18="A"),E18,IF(AND('Encodage réponses Es'!$BI16="!",'Encodage réponses Es'!P16=""),"!",IF('Encodage réponses Es'!P16="","",'Encodage réponses Es'!P16)))</f>
        <v/>
      </c>
      <c r="Q18" s="114" t="str">
        <f>IF(OR(E18="a",E18="A"),E18,IF(AND('Encodage réponses Es'!$BI16="!",'Encodage réponses Es'!AK16=""),"!",IF('Encodage réponses Es'!AK16="","",'Encodage réponses Es'!AK16)))</f>
        <v/>
      </c>
      <c r="R18" s="114" t="str">
        <f>IF(OR(E18="a",E18="A"),E18,IF(AND('Encodage réponses Es'!$BI16="!",'Encodage réponses Es'!AM16=""),"!",IF('Encodage réponses Es'!AM16="","",'Encodage réponses Es'!AM16)))</f>
        <v/>
      </c>
      <c r="S18" s="114" t="str">
        <f>IF(OR(E18="a",E18="A"),E18,IF(AND('Encodage réponses Es'!$BI16="!",'Encodage réponses Es'!BF16=""),"!",IF('Encodage réponses Es'!BF16="","",'Encodage réponses Es'!BF16)))</f>
        <v/>
      </c>
      <c r="T18" s="114" t="str">
        <f>IF(OR(E18="a",E18="A"),E18,IF(AND('Encodage réponses Es'!$BI16="!",'Encodage réponses Es'!BG16=""),"!",IF('Encodage réponses Es'!BG16="","",'Encodage réponses Es'!BG16)))</f>
        <v/>
      </c>
      <c r="U18" s="354" t="str">
        <f>IF(OR(E18="a",E18="A"),E18,IF(AND('Encodage réponses Es'!$BI16="!",'Encodage réponses Es'!BH16=""),"!",IF('Encodage réponses Es'!BH16="","",'Encodage réponses Es'!BH16)))</f>
        <v/>
      </c>
      <c r="V18" s="199" t="str">
        <f t="shared" si="0"/>
        <v/>
      </c>
      <c r="W18" s="353" t="str">
        <f t="shared" si="9"/>
        <v/>
      </c>
      <c r="X18" s="177" t="str">
        <f>IF(OR(E18="a",E18="A"),E18,IF(AND('Encodage réponses Es'!$BI16="!",'Encodage réponses Es'!Q16=""),"!",IF('Encodage réponses Es'!Q16="","",'Encodage réponses Es'!Q16)))</f>
        <v/>
      </c>
      <c r="Y18" s="177" t="str">
        <f>IF(OR(E18="a",E18="A"),E18,IF(AND('Encodage réponses Es'!$BI16="!",'Encodage réponses Es'!R16=""),"!",IF('Encodage réponses Es'!R16="","",'Encodage réponses Es'!R16)))</f>
        <v/>
      </c>
      <c r="Z18" s="177" t="str">
        <f>IF(OR(E18="a",E18="A"),E18,IF(AND('Encodage réponses Es'!$BI16="!",'Encodage réponses Es'!S16=""),"!",IF('Encodage réponses Es'!S16="","",'Encodage réponses Es'!S16)))</f>
        <v/>
      </c>
      <c r="AA18" s="177" t="str">
        <f>IF(OR(E18="a",E18="A"),E18,IF(AND('Encodage réponses Es'!$BI16="!",'Encodage réponses Es'!T16=""),"!",IF('Encodage réponses Es'!T16="","",'Encodage réponses Es'!T16)))</f>
        <v/>
      </c>
      <c r="AB18" s="177" t="str">
        <f>IF(OR(E18="a",E18="A"),E18,IF(AND('Encodage réponses Es'!$BI16="!",'Encodage réponses Es'!AD16=""),"!",IF('Encodage réponses Es'!AD16="","",'Encodage réponses Es'!AD16)))</f>
        <v/>
      </c>
      <c r="AC18" s="177" t="str">
        <f>IF(OR(E18="a",E18="A"),E18,IF(AND('Encodage réponses Es'!$BI16="!",'Encodage réponses Es'!AI16=""),"!",IF('Encodage réponses Es'!AI16="","",'Encodage réponses Es'!AI16)))</f>
        <v/>
      </c>
      <c r="AD18" s="177" t="str">
        <f>IF(OR(E18="a",E18="A"),E18,IF(AND('Encodage réponses Es'!$BI16="!",'Encodage réponses Es'!AU16=""),"!",IF('Encodage réponses Es'!AU16="","",'Encodage réponses Es'!AU16)))</f>
        <v/>
      </c>
      <c r="AE18" s="177" t="str">
        <f>IF(OR(E18="a",E18="A"),E18,IF(AND('Encodage réponses Es'!$BI16="!",'Encodage réponses Es'!AV16=""),"!",IF('Encodage réponses Es'!AV16="","",'Encodage réponses Es'!AV16)))</f>
        <v/>
      </c>
      <c r="AF18" s="177" t="str">
        <f>IF(OR(E18="a",E18="A"),E18,IF(AND('Encodage réponses Es'!$BI16="!",'Encodage réponses Es'!AW16=""),"!",IF('Encodage réponses Es'!AW16="","",'Encodage réponses Es'!AW16)))</f>
        <v/>
      </c>
      <c r="AG18" s="177" t="str">
        <f>IF(OR(E18="a",E18="A"),E18,IF(AND('Encodage réponses Es'!$BI16="!",'Encodage réponses Es'!AX16=""),"!",IF('Encodage réponses Es'!AX16="","",'Encodage réponses Es'!AX16)))</f>
        <v/>
      </c>
      <c r="AH18" s="177" t="str">
        <f>IF(OR(E18="a",E18="A"),E18,IF(AND('Encodage réponses Es'!$BI16="!",'Encodage réponses Es'!BD16=""),"!",IF('Encodage réponses Es'!BD16="","",'Encodage réponses Es'!BD16)))</f>
        <v/>
      </c>
      <c r="AI18" s="177" t="str">
        <f>IF(OR(E18="a",E18="A"),E18,IF(AND('Encodage réponses Es'!$BI16="!",'Encodage réponses Es'!BE16=""),"!",IF('Encodage réponses Es'!BE16="","",'Encodage réponses Es'!BE16)))</f>
        <v/>
      </c>
      <c r="AJ18" s="197" t="str">
        <f t="shared" si="1"/>
        <v/>
      </c>
      <c r="AK18" s="198" t="str">
        <f t="shared" si="10"/>
        <v/>
      </c>
      <c r="AL18" s="114" t="str">
        <f>IF(OR($E18="a",$E18="A"),$E18,IF(AND('Encodage réponses Es'!$BI16="!",'Encodage réponses Es'!AA16=""),"!",IF('Encodage réponses Es'!AA16="","",'Encodage réponses Es'!AA16)))</f>
        <v/>
      </c>
      <c r="AM18" s="114" t="str">
        <f>IF(OR($E18="a",$E18="A"),$E18,IF(AND('Encodage réponses Es'!$BI16="!",'Encodage réponses Es'!AB16=""),"!",IF('Encodage réponses Es'!AB16="","",'Encodage réponses Es'!AB16)))</f>
        <v/>
      </c>
      <c r="AN18" s="114" t="str">
        <f>IF(OR($E18="a",$E18="A"),$E18,IF(AND('Encodage réponses Es'!$BI16="!",'Encodage réponses Es'!AC16=""),"!",IF('Encodage réponses Es'!AC16="","",'Encodage réponses Es'!AC16)))</f>
        <v/>
      </c>
      <c r="AO18" s="114" t="str">
        <f>IF(OR($E18="a",$E18="A"),$E18,IF(AND('Encodage réponses Es'!$BI16="!",'Encodage réponses Es'!AL16=""),"!",IF('Encodage réponses Es'!AL16="","",'Encodage réponses Es'!AL16)))</f>
        <v/>
      </c>
      <c r="AP18" s="114" t="str">
        <f>IF(OR($E18="a",$E18="A"),$E18,IF(AND('Encodage réponses Es'!$BI16="!",'Encodage réponses Es'!AO16=""),"!",IF('Encodage réponses Es'!AO16="","",'Encodage réponses Es'!AO16)))</f>
        <v/>
      </c>
      <c r="AQ18" s="114" t="str">
        <f>IF(OR($E18="a",$E18="A"),$E18,IF(AND('Encodage réponses Es'!$BI16="!",'Encodage réponses Es'!AP16=""),"!",IF('Encodage réponses Es'!AP16="","",'Encodage réponses Es'!AP16)))</f>
        <v/>
      </c>
      <c r="AR18" s="114" t="str">
        <f>IF(OR($E18="a",$E18="A"),$E18,IF(AND('Encodage réponses Es'!$BI16="!",'Encodage réponses Es'!AQ16=""),"!",IF('Encodage réponses Es'!AQ16="","",'Encodage réponses Es'!AQ16)))</f>
        <v/>
      </c>
      <c r="AS18" s="114" t="str">
        <f>IF(OR($E18="a",$E18="A"),$E18,IF(AND('Encodage réponses Es'!$BI16="!",'Encodage réponses Es'!AR16=""),"!",IF('Encodage réponses Es'!AR16="","",'Encodage réponses Es'!AR16)))</f>
        <v/>
      </c>
      <c r="AT18" s="199" t="str">
        <f t="shared" si="2"/>
        <v/>
      </c>
      <c r="AU18" s="241" t="str">
        <f t="shared" si="11"/>
        <v/>
      </c>
      <c r="AV18" s="350" t="str">
        <f>IF(OR($E18="a",$E18="A"),$E18,IF(AND('Encodage réponses Es'!$BI16="!",'Encodage réponses Es'!J16=""),"!",IF('Encodage réponses Es'!J16="","",'Encodage réponses Es'!J16)))</f>
        <v/>
      </c>
      <c r="AW18" s="114" t="str">
        <f>IF(OR($E18="a",$E18="A"),$E18,IF(AND('Encodage réponses Es'!$BI16="!",'Encodage réponses Es'!K16=""),"!",IF('Encodage réponses Es'!K16="","",'Encodage réponses Es'!K16)))</f>
        <v/>
      </c>
      <c r="AX18" s="114" t="str">
        <f>IF(OR($E18="a",$E18="A"),$E18,IF(AND('Encodage réponses Es'!$BI16="!",'Encodage réponses Es'!L16=""),"!",IF('Encodage réponses Es'!L16="","",'Encodage réponses Es'!L16)))</f>
        <v/>
      </c>
      <c r="AY18" s="114" t="str">
        <f>IF(OR($E18="a",$E18="A"),$E18,IF(AND('Encodage réponses Es'!$BI16="!",'Encodage réponses Es'!M16=""),"!",IF('Encodage réponses Es'!M16="","",'Encodage réponses Es'!M16)))</f>
        <v/>
      </c>
      <c r="AZ18" s="114" t="str">
        <f>IF(OR($E18="a",$E18="A"),$E18,IF(AND('Encodage réponses Es'!$BI16="!",'Encodage réponses Es'!N16=""),"!",IF('Encodage réponses Es'!N16="","",'Encodage réponses Es'!N16)))</f>
        <v/>
      </c>
      <c r="BA18" s="114" t="str">
        <f>IF(OR($E18="a",$E18="A"),$E18,IF(AND('Encodage réponses Es'!$BI16="!",'Encodage réponses Es'!O16=""),"!",IF('Encodage réponses Es'!O16="","",'Encodage réponses Es'!O16)))</f>
        <v/>
      </c>
      <c r="BB18" s="114" t="str">
        <f>IF(OR($E18="a",$E18="A"),$E18,IF(AND('Encodage réponses Es'!$BI16="!",'Encodage réponses Es'!U16=""),"!",IF('Encodage réponses Es'!U16="","",'Encodage réponses Es'!U16)))</f>
        <v/>
      </c>
      <c r="BC18" s="114" t="str">
        <f>IF(OR($E18="a",$E18="A"),$E18,IF(AND('Encodage réponses Es'!$BI16="!",'Encodage réponses Es'!V16=""),"!",IF('Encodage réponses Es'!V16="","",'Encodage réponses Es'!V16)))</f>
        <v/>
      </c>
      <c r="BD18" s="114" t="str">
        <f>IF(OR($E18="a",$E18="A"),$E18,IF(AND('Encodage réponses Es'!$BI16="!",'Encodage réponses Es'!W16=""),"!",IF('Encodage réponses Es'!W16="","",'Encodage réponses Es'!W16)))</f>
        <v/>
      </c>
      <c r="BE18" s="114" t="str">
        <f>IF(OR($E18="a",$E18="A"),$E18,IF(AND('Encodage réponses Es'!$BI16="!",'Encodage réponses Es'!X16=""),"!",IF('Encodage réponses Es'!X16="","",'Encodage réponses Es'!X16)))</f>
        <v/>
      </c>
      <c r="BF18" s="114" t="str">
        <f>IF(OR($E18="a",$E18="A"),$E18,IF(AND('Encodage réponses Es'!$BI16="!",'Encodage réponses Es'!Y16=""),"!",IF('Encodage réponses Es'!Y16="","",'Encodage réponses Es'!Y16)))</f>
        <v/>
      </c>
      <c r="BG18" s="114" t="str">
        <f>IF(OR($E18="a",$E18="A"),$E18,IF(AND('Encodage réponses Es'!$BI16="!",'Encodage réponses Es'!Z16=""),"!",IF('Encodage réponses Es'!Z16="","",'Encodage réponses Es'!Z16)))</f>
        <v/>
      </c>
      <c r="BH18" s="114" t="str">
        <f>IF(OR($E18="a",$E18="A"),$E18,IF(AND('Encodage réponses Es'!$BI16="!",'Encodage réponses Es'!AE16=""),"!",IF('Encodage réponses Es'!AE16="","",'Encodage réponses Es'!AE16)))</f>
        <v/>
      </c>
      <c r="BI18" s="114" t="str">
        <f>IF(OR($E18="a",$E18="A"),$E18,IF(AND('Encodage réponses Es'!$BI16="!",'Encodage réponses Es'!AF16=""),"!",IF('Encodage réponses Es'!AF16="","",'Encodage réponses Es'!AF16)))</f>
        <v/>
      </c>
      <c r="BJ18" s="114" t="str">
        <f>IF(OR($E18="a",$E18="A"),$E18,IF(AND('Encodage réponses Es'!$BI16="!",'Encodage réponses Es'!AG16=""),"!",IF('Encodage réponses Es'!AG16="","",'Encodage réponses Es'!AG16)))</f>
        <v/>
      </c>
      <c r="BK18" s="114" t="str">
        <f>IF(OR($E18="a",$E18="A"),$E18,IF(AND('Encodage réponses Es'!$BI16="!",'Encodage réponses Es'!AH16=""),"!",IF('Encodage réponses Es'!AH16="","",'Encodage réponses Es'!AH16)))</f>
        <v/>
      </c>
      <c r="BL18" s="114" t="str">
        <f>IF(OR($E18="a",$E18="A"),$E18,IF(AND('Encodage réponses Es'!$BI16="!",'Encodage réponses Es'!AJ16=""),"!",IF('Encodage réponses Es'!AJ16="","",'Encodage réponses Es'!AJ16)))</f>
        <v/>
      </c>
      <c r="BM18" s="114" t="str">
        <f>IF(OR($E18="a",$E18="A"),$E18,IF(AND('Encodage réponses Es'!$BI16="!",'Encodage réponses Es'!AN16=""),"!",IF('Encodage réponses Es'!AN16="","",'Encodage réponses Es'!AN16)))</f>
        <v/>
      </c>
      <c r="BN18" s="114" t="str">
        <f>IF(OR($E18="a",$E18="A"),$E18,IF(AND('Encodage réponses Es'!$BI16="!",'Encodage réponses Es'!AS16=""),"!",IF('Encodage réponses Es'!AS16="","",'Encodage réponses Es'!AS16)))</f>
        <v/>
      </c>
      <c r="BO18" s="114" t="str">
        <f>IF(OR($E18="a",$E18="A"),$E18,IF(AND('Encodage réponses Es'!$BI16="!",'Encodage réponses Es'!AT16=""),"!",IF('Encodage réponses Es'!AT16="","",'Encodage réponses Es'!AT16)))</f>
        <v/>
      </c>
      <c r="BP18" s="114" t="str">
        <f>IF(OR($E18="a",$E18="A"),$E18,IF(AND('Encodage réponses Es'!$BI16="!",'Encodage réponses Es'!AY16=""),"!",IF('Encodage réponses Es'!AY16="","",'Encodage réponses Es'!AY16)))</f>
        <v/>
      </c>
      <c r="BQ18" s="114" t="str">
        <f>IF(OR($E18="a",$E18="A"),$E18,IF(AND('Encodage réponses Es'!$BI16="!",'Encodage réponses Es'!AZ16=""),"!",IF('Encodage réponses Es'!AZ16="","",'Encodage réponses Es'!AZ16)))</f>
        <v/>
      </c>
      <c r="BR18" s="114" t="str">
        <f>IF(OR($E18="a",$E18="A"),$E18,IF(AND('Encodage réponses Es'!$BI16="!",'Encodage réponses Es'!BA16=""),"!",IF('Encodage réponses Es'!BA16="","",'Encodage réponses Es'!BA16)))</f>
        <v/>
      </c>
      <c r="BS18" s="114" t="str">
        <f>IF(OR($E18="a",$E18="A"),$E18,IF(AND('Encodage réponses Es'!$BI16="!",'Encodage réponses Es'!BB16=""),"!",IF('Encodage réponses Es'!BB16="","",'Encodage réponses Es'!BB16)))</f>
        <v/>
      </c>
      <c r="BT18" s="114" t="str">
        <f>IF(OR($E18="a",$E18="A"),$E18,IF(AND('Encodage réponses Es'!$BI16="!",'Encodage réponses Es'!BC16=""),"!",IF('Encodage réponses Es'!BC16="","",'Encodage réponses Es'!BC16)))</f>
        <v/>
      </c>
      <c r="BU18" s="197" t="str">
        <f t="shared" si="12"/>
        <v/>
      </c>
      <c r="BV18" s="198" t="str">
        <f t="shared" si="13"/>
        <v/>
      </c>
      <c r="BW18" s="326" t="str">
        <f>IF('Encodage réponses Es'!$B$3="","",'Encodage réponses Es'!$B$3)</f>
        <v/>
      </c>
      <c r="BX18" s="189" t="str">
        <f>IF('Encodage réponses Es'!$B$4="","",'Encodage réponses Es'!$B$4)</f>
        <v/>
      </c>
      <c r="BY18" s="325" t="str">
        <f>IF('Encodage réponses Es'!$B$2="","",'Encodage réponses Es'!$B$2)</f>
        <v/>
      </c>
    </row>
    <row r="19" spans="1:77" x14ac:dyDescent="0.25">
      <c r="A19" s="472"/>
      <c r="B19" s="473"/>
      <c r="C19" s="14">
        <v>15</v>
      </c>
      <c r="D19" s="14" t="str">
        <f>IF('Encodage réponses Es'!F17=0,"",'Encodage réponses Es'!F17)</f>
        <v/>
      </c>
      <c r="E19" s="175" t="str">
        <f>IF('Encodage réponses Es'!I17="","",'Encodage réponses Es'!I17)</f>
        <v/>
      </c>
      <c r="F19" s="119" t="str">
        <f t="shared" si="3"/>
        <v/>
      </c>
      <c r="G19" s="110" t="str">
        <f t="shared" si="4"/>
        <v/>
      </c>
      <c r="H19" s="115"/>
      <c r="I19" s="119" t="str">
        <f t="shared" si="5"/>
        <v/>
      </c>
      <c r="J19" s="110" t="str">
        <f t="shared" si="6"/>
        <v/>
      </c>
      <c r="K19" s="115"/>
      <c r="L19" s="119" t="str">
        <f t="shared" si="7"/>
        <v/>
      </c>
      <c r="M19" s="110" t="str">
        <f t="shared" si="8"/>
        <v/>
      </c>
      <c r="N19" s="115"/>
      <c r="O19" s="101"/>
      <c r="P19" s="114" t="str">
        <f>IF(OR(E19="a",E19="A"),E19,IF(AND('Encodage réponses Es'!$BI17="!",'Encodage réponses Es'!P17=""),"!",IF('Encodage réponses Es'!P17="","",'Encodage réponses Es'!P17)))</f>
        <v/>
      </c>
      <c r="Q19" s="114" t="str">
        <f>IF(OR(E19="a",E19="A"),E19,IF(AND('Encodage réponses Es'!$BI17="!",'Encodage réponses Es'!AK17=""),"!",IF('Encodage réponses Es'!AK17="","",'Encodage réponses Es'!AK17)))</f>
        <v/>
      </c>
      <c r="R19" s="114" t="str">
        <f>IF(OR(E19="a",E19="A"),E19,IF(AND('Encodage réponses Es'!$BI17="!",'Encodage réponses Es'!AM17=""),"!",IF('Encodage réponses Es'!AM17="","",'Encodage réponses Es'!AM17)))</f>
        <v/>
      </c>
      <c r="S19" s="114" t="str">
        <f>IF(OR(E19="a",E19="A"),E19,IF(AND('Encodage réponses Es'!$BI17="!",'Encodage réponses Es'!BF17=""),"!",IF('Encodage réponses Es'!BF17="","",'Encodage réponses Es'!BF17)))</f>
        <v/>
      </c>
      <c r="T19" s="114" t="str">
        <f>IF(OR(E19="a",E19="A"),E19,IF(AND('Encodage réponses Es'!$BI17="!",'Encodage réponses Es'!BG17=""),"!",IF('Encodage réponses Es'!BG17="","",'Encodage réponses Es'!BG17)))</f>
        <v/>
      </c>
      <c r="U19" s="354" t="str">
        <f>IF(OR(E19="a",E19="A"),E19,IF(AND('Encodage réponses Es'!$BI17="!",'Encodage réponses Es'!BH17=""),"!",IF('Encodage réponses Es'!BH17="","",'Encodage réponses Es'!BH17)))</f>
        <v/>
      </c>
      <c r="V19" s="199" t="str">
        <f t="shared" si="0"/>
        <v/>
      </c>
      <c r="W19" s="353" t="str">
        <f t="shared" si="9"/>
        <v/>
      </c>
      <c r="X19" s="177" t="str">
        <f>IF(OR(E19="a",E19="A"),E19,IF(AND('Encodage réponses Es'!$BI17="!",'Encodage réponses Es'!Q17=""),"!",IF('Encodage réponses Es'!Q17="","",'Encodage réponses Es'!Q17)))</f>
        <v/>
      </c>
      <c r="Y19" s="177" t="str">
        <f>IF(OR(E19="a",E19="A"),E19,IF(AND('Encodage réponses Es'!$BI17="!",'Encodage réponses Es'!R17=""),"!",IF('Encodage réponses Es'!R17="","",'Encodage réponses Es'!R17)))</f>
        <v/>
      </c>
      <c r="Z19" s="177" t="str">
        <f>IF(OR(E19="a",E19="A"),E19,IF(AND('Encodage réponses Es'!$BI17="!",'Encodage réponses Es'!S17=""),"!",IF('Encodage réponses Es'!S17="","",'Encodage réponses Es'!S17)))</f>
        <v/>
      </c>
      <c r="AA19" s="177" t="str">
        <f>IF(OR(E19="a",E19="A"),E19,IF(AND('Encodage réponses Es'!$BI17="!",'Encodage réponses Es'!T17=""),"!",IF('Encodage réponses Es'!T17="","",'Encodage réponses Es'!T17)))</f>
        <v/>
      </c>
      <c r="AB19" s="177" t="str">
        <f>IF(OR(E19="a",E19="A"),E19,IF(AND('Encodage réponses Es'!$BI17="!",'Encodage réponses Es'!AD17=""),"!",IF('Encodage réponses Es'!AD17="","",'Encodage réponses Es'!AD17)))</f>
        <v/>
      </c>
      <c r="AC19" s="177" t="str">
        <f>IF(OR(E19="a",E19="A"),E19,IF(AND('Encodage réponses Es'!$BI17="!",'Encodage réponses Es'!AI17=""),"!",IF('Encodage réponses Es'!AI17="","",'Encodage réponses Es'!AI17)))</f>
        <v/>
      </c>
      <c r="AD19" s="177" t="str">
        <f>IF(OR(E19="a",E19="A"),E19,IF(AND('Encodage réponses Es'!$BI17="!",'Encodage réponses Es'!AU17=""),"!",IF('Encodage réponses Es'!AU17="","",'Encodage réponses Es'!AU17)))</f>
        <v/>
      </c>
      <c r="AE19" s="177" t="str">
        <f>IF(OR(E19="a",E19="A"),E19,IF(AND('Encodage réponses Es'!$BI17="!",'Encodage réponses Es'!AV17=""),"!",IF('Encodage réponses Es'!AV17="","",'Encodage réponses Es'!AV17)))</f>
        <v/>
      </c>
      <c r="AF19" s="177" t="str">
        <f>IF(OR(E19="a",E19="A"),E19,IF(AND('Encodage réponses Es'!$BI17="!",'Encodage réponses Es'!AW17=""),"!",IF('Encodage réponses Es'!AW17="","",'Encodage réponses Es'!AW17)))</f>
        <v/>
      </c>
      <c r="AG19" s="177" t="str">
        <f>IF(OR(E19="a",E19="A"),E19,IF(AND('Encodage réponses Es'!$BI17="!",'Encodage réponses Es'!AX17=""),"!",IF('Encodage réponses Es'!AX17="","",'Encodage réponses Es'!AX17)))</f>
        <v/>
      </c>
      <c r="AH19" s="177" t="str">
        <f>IF(OR(E19="a",E19="A"),E19,IF(AND('Encodage réponses Es'!$BI17="!",'Encodage réponses Es'!BD17=""),"!",IF('Encodage réponses Es'!BD17="","",'Encodage réponses Es'!BD17)))</f>
        <v/>
      </c>
      <c r="AI19" s="177" t="str">
        <f>IF(OR(E19="a",E19="A"),E19,IF(AND('Encodage réponses Es'!$BI17="!",'Encodage réponses Es'!BE17=""),"!",IF('Encodage réponses Es'!BE17="","",'Encodage réponses Es'!BE17)))</f>
        <v/>
      </c>
      <c r="AJ19" s="197" t="str">
        <f t="shared" si="1"/>
        <v/>
      </c>
      <c r="AK19" s="198" t="str">
        <f t="shared" si="10"/>
        <v/>
      </c>
      <c r="AL19" s="114" t="str">
        <f>IF(OR($E19="a",$E19="A"),$E19,IF(AND('Encodage réponses Es'!$BI17="!",'Encodage réponses Es'!AA17=""),"!",IF('Encodage réponses Es'!AA17="","",'Encodage réponses Es'!AA17)))</f>
        <v/>
      </c>
      <c r="AM19" s="114" t="str">
        <f>IF(OR($E19="a",$E19="A"),$E19,IF(AND('Encodage réponses Es'!$BI17="!",'Encodage réponses Es'!AB17=""),"!",IF('Encodage réponses Es'!AB17="","",'Encodage réponses Es'!AB17)))</f>
        <v/>
      </c>
      <c r="AN19" s="114" t="str">
        <f>IF(OR($E19="a",$E19="A"),$E19,IF(AND('Encodage réponses Es'!$BI17="!",'Encodage réponses Es'!AC17=""),"!",IF('Encodage réponses Es'!AC17="","",'Encodage réponses Es'!AC17)))</f>
        <v/>
      </c>
      <c r="AO19" s="114" t="str">
        <f>IF(OR($E19="a",$E19="A"),$E19,IF(AND('Encodage réponses Es'!$BI17="!",'Encodage réponses Es'!AL17=""),"!",IF('Encodage réponses Es'!AL17="","",'Encodage réponses Es'!AL17)))</f>
        <v/>
      </c>
      <c r="AP19" s="114" t="str">
        <f>IF(OR($E19="a",$E19="A"),$E19,IF(AND('Encodage réponses Es'!$BI17="!",'Encodage réponses Es'!AO17=""),"!",IF('Encodage réponses Es'!AO17="","",'Encodage réponses Es'!AO17)))</f>
        <v/>
      </c>
      <c r="AQ19" s="114" t="str">
        <f>IF(OR($E19="a",$E19="A"),$E19,IF(AND('Encodage réponses Es'!$BI17="!",'Encodage réponses Es'!AP17=""),"!",IF('Encodage réponses Es'!AP17="","",'Encodage réponses Es'!AP17)))</f>
        <v/>
      </c>
      <c r="AR19" s="114" t="str">
        <f>IF(OR($E19="a",$E19="A"),$E19,IF(AND('Encodage réponses Es'!$BI17="!",'Encodage réponses Es'!AQ17=""),"!",IF('Encodage réponses Es'!AQ17="","",'Encodage réponses Es'!AQ17)))</f>
        <v/>
      </c>
      <c r="AS19" s="114" t="str">
        <f>IF(OR($E19="a",$E19="A"),$E19,IF(AND('Encodage réponses Es'!$BI17="!",'Encodage réponses Es'!AR17=""),"!",IF('Encodage réponses Es'!AR17="","",'Encodage réponses Es'!AR17)))</f>
        <v/>
      </c>
      <c r="AT19" s="199" t="str">
        <f t="shared" si="2"/>
        <v/>
      </c>
      <c r="AU19" s="241" t="str">
        <f t="shared" si="11"/>
        <v/>
      </c>
      <c r="AV19" s="350" t="str">
        <f>IF(OR($E19="a",$E19="A"),$E19,IF(AND('Encodage réponses Es'!$BI17="!",'Encodage réponses Es'!J17=""),"!",IF('Encodage réponses Es'!J17="","",'Encodage réponses Es'!J17)))</f>
        <v/>
      </c>
      <c r="AW19" s="114" t="str">
        <f>IF(OR($E19="a",$E19="A"),$E19,IF(AND('Encodage réponses Es'!$BI17="!",'Encodage réponses Es'!K17=""),"!",IF('Encodage réponses Es'!K17="","",'Encodage réponses Es'!K17)))</f>
        <v/>
      </c>
      <c r="AX19" s="114" t="str">
        <f>IF(OR($E19="a",$E19="A"),$E19,IF(AND('Encodage réponses Es'!$BI17="!",'Encodage réponses Es'!L17=""),"!",IF('Encodage réponses Es'!L17="","",'Encodage réponses Es'!L17)))</f>
        <v/>
      </c>
      <c r="AY19" s="114" t="str">
        <f>IF(OR($E19="a",$E19="A"),$E19,IF(AND('Encodage réponses Es'!$BI17="!",'Encodage réponses Es'!M17=""),"!",IF('Encodage réponses Es'!M17="","",'Encodage réponses Es'!M17)))</f>
        <v/>
      </c>
      <c r="AZ19" s="114" t="str">
        <f>IF(OR($E19="a",$E19="A"),$E19,IF(AND('Encodage réponses Es'!$BI17="!",'Encodage réponses Es'!N17=""),"!",IF('Encodage réponses Es'!N17="","",'Encodage réponses Es'!N17)))</f>
        <v/>
      </c>
      <c r="BA19" s="114" t="str">
        <f>IF(OR($E19="a",$E19="A"),$E19,IF(AND('Encodage réponses Es'!$BI17="!",'Encodage réponses Es'!O17=""),"!",IF('Encodage réponses Es'!O17="","",'Encodage réponses Es'!O17)))</f>
        <v/>
      </c>
      <c r="BB19" s="114" t="str">
        <f>IF(OR($E19="a",$E19="A"),$E19,IF(AND('Encodage réponses Es'!$BI17="!",'Encodage réponses Es'!U17=""),"!",IF('Encodage réponses Es'!U17="","",'Encodage réponses Es'!U17)))</f>
        <v/>
      </c>
      <c r="BC19" s="114" t="str">
        <f>IF(OR($E19="a",$E19="A"),$E19,IF(AND('Encodage réponses Es'!$BI17="!",'Encodage réponses Es'!V17=""),"!",IF('Encodage réponses Es'!V17="","",'Encodage réponses Es'!V17)))</f>
        <v/>
      </c>
      <c r="BD19" s="114" t="str">
        <f>IF(OR($E19="a",$E19="A"),$E19,IF(AND('Encodage réponses Es'!$BI17="!",'Encodage réponses Es'!W17=""),"!",IF('Encodage réponses Es'!W17="","",'Encodage réponses Es'!W17)))</f>
        <v/>
      </c>
      <c r="BE19" s="114" t="str">
        <f>IF(OR($E19="a",$E19="A"),$E19,IF(AND('Encodage réponses Es'!$BI17="!",'Encodage réponses Es'!X17=""),"!",IF('Encodage réponses Es'!X17="","",'Encodage réponses Es'!X17)))</f>
        <v/>
      </c>
      <c r="BF19" s="114" t="str">
        <f>IF(OR($E19="a",$E19="A"),$E19,IF(AND('Encodage réponses Es'!$BI17="!",'Encodage réponses Es'!Y17=""),"!",IF('Encodage réponses Es'!Y17="","",'Encodage réponses Es'!Y17)))</f>
        <v/>
      </c>
      <c r="BG19" s="114" t="str">
        <f>IF(OR($E19="a",$E19="A"),$E19,IF(AND('Encodage réponses Es'!$BI17="!",'Encodage réponses Es'!Z17=""),"!",IF('Encodage réponses Es'!Z17="","",'Encodage réponses Es'!Z17)))</f>
        <v/>
      </c>
      <c r="BH19" s="114" t="str">
        <f>IF(OR($E19="a",$E19="A"),$E19,IF(AND('Encodage réponses Es'!$BI17="!",'Encodage réponses Es'!AE17=""),"!",IF('Encodage réponses Es'!AE17="","",'Encodage réponses Es'!AE17)))</f>
        <v/>
      </c>
      <c r="BI19" s="114" t="str">
        <f>IF(OR($E19="a",$E19="A"),$E19,IF(AND('Encodage réponses Es'!$BI17="!",'Encodage réponses Es'!AF17=""),"!",IF('Encodage réponses Es'!AF17="","",'Encodage réponses Es'!AF17)))</f>
        <v/>
      </c>
      <c r="BJ19" s="114" t="str">
        <f>IF(OR($E19="a",$E19="A"),$E19,IF(AND('Encodage réponses Es'!$BI17="!",'Encodage réponses Es'!AG17=""),"!",IF('Encodage réponses Es'!AG17="","",'Encodage réponses Es'!AG17)))</f>
        <v/>
      </c>
      <c r="BK19" s="114" t="str">
        <f>IF(OR($E19="a",$E19="A"),$E19,IF(AND('Encodage réponses Es'!$BI17="!",'Encodage réponses Es'!AH17=""),"!",IF('Encodage réponses Es'!AH17="","",'Encodage réponses Es'!AH17)))</f>
        <v/>
      </c>
      <c r="BL19" s="114" t="str">
        <f>IF(OR($E19="a",$E19="A"),$E19,IF(AND('Encodage réponses Es'!$BI17="!",'Encodage réponses Es'!AJ17=""),"!",IF('Encodage réponses Es'!AJ17="","",'Encodage réponses Es'!AJ17)))</f>
        <v/>
      </c>
      <c r="BM19" s="114" t="str">
        <f>IF(OR($E19="a",$E19="A"),$E19,IF(AND('Encodage réponses Es'!$BI17="!",'Encodage réponses Es'!AN17=""),"!",IF('Encodage réponses Es'!AN17="","",'Encodage réponses Es'!AN17)))</f>
        <v/>
      </c>
      <c r="BN19" s="114" t="str">
        <f>IF(OR($E19="a",$E19="A"),$E19,IF(AND('Encodage réponses Es'!$BI17="!",'Encodage réponses Es'!AS17=""),"!",IF('Encodage réponses Es'!AS17="","",'Encodage réponses Es'!AS17)))</f>
        <v/>
      </c>
      <c r="BO19" s="114" t="str">
        <f>IF(OR($E19="a",$E19="A"),$E19,IF(AND('Encodage réponses Es'!$BI17="!",'Encodage réponses Es'!AT17=""),"!",IF('Encodage réponses Es'!AT17="","",'Encodage réponses Es'!AT17)))</f>
        <v/>
      </c>
      <c r="BP19" s="114" t="str">
        <f>IF(OR($E19="a",$E19="A"),$E19,IF(AND('Encodage réponses Es'!$BI17="!",'Encodage réponses Es'!AY17=""),"!",IF('Encodage réponses Es'!AY17="","",'Encodage réponses Es'!AY17)))</f>
        <v/>
      </c>
      <c r="BQ19" s="114" t="str">
        <f>IF(OR($E19="a",$E19="A"),$E19,IF(AND('Encodage réponses Es'!$BI17="!",'Encodage réponses Es'!AZ17=""),"!",IF('Encodage réponses Es'!AZ17="","",'Encodage réponses Es'!AZ17)))</f>
        <v/>
      </c>
      <c r="BR19" s="114" t="str">
        <f>IF(OR($E19="a",$E19="A"),$E19,IF(AND('Encodage réponses Es'!$BI17="!",'Encodage réponses Es'!BA17=""),"!",IF('Encodage réponses Es'!BA17="","",'Encodage réponses Es'!BA17)))</f>
        <v/>
      </c>
      <c r="BS19" s="114" t="str">
        <f>IF(OR($E19="a",$E19="A"),$E19,IF(AND('Encodage réponses Es'!$BI17="!",'Encodage réponses Es'!BB17=""),"!",IF('Encodage réponses Es'!BB17="","",'Encodage réponses Es'!BB17)))</f>
        <v/>
      </c>
      <c r="BT19" s="114" t="str">
        <f>IF(OR($E19="a",$E19="A"),$E19,IF(AND('Encodage réponses Es'!$BI17="!",'Encodage réponses Es'!BC17=""),"!",IF('Encodage réponses Es'!BC17="","",'Encodage réponses Es'!BC17)))</f>
        <v/>
      </c>
      <c r="BU19" s="197" t="str">
        <f t="shared" si="12"/>
        <v/>
      </c>
      <c r="BV19" s="198" t="str">
        <f t="shared" si="13"/>
        <v/>
      </c>
      <c r="BW19" s="326" t="str">
        <f>IF('Encodage réponses Es'!$B$3="","",'Encodage réponses Es'!$B$3)</f>
        <v/>
      </c>
      <c r="BX19" s="189" t="str">
        <f>IF('Encodage réponses Es'!$B$4="","",'Encodage réponses Es'!$B$4)</f>
        <v/>
      </c>
      <c r="BY19" s="325" t="str">
        <f>IF('Encodage réponses Es'!$B$2="","",'Encodage réponses Es'!$B$2)</f>
        <v/>
      </c>
    </row>
    <row r="20" spans="1:77" x14ac:dyDescent="0.25">
      <c r="A20" s="472"/>
      <c r="B20" s="473"/>
      <c r="C20" s="14">
        <v>16</v>
      </c>
      <c r="D20" s="14" t="str">
        <f>IF('Encodage réponses Es'!F18=0,"",'Encodage réponses Es'!F18)</f>
        <v/>
      </c>
      <c r="E20" s="174" t="str">
        <f>IF('Encodage réponses Es'!I18="","",'Encodage réponses Es'!I18)</f>
        <v/>
      </c>
      <c r="F20" s="119" t="str">
        <f t="shared" si="3"/>
        <v/>
      </c>
      <c r="G20" s="110" t="str">
        <f t="shared" si="4"/>
        <v/>
      </c>
      <c r="H20" s="115"/>
      <c r="I20" s="119" t="str">
        <f t="shared" si="5"/>
        <v/>
      </c>
      <c r="J20" s="110" t="str">
        <f t="shared" si="6"/>
        <v/>
      </c>
      <c r="K20" s="115"/>
      <c r="L20" s="119" t="str">
        <f t="shared" si="7"/>
        <v/>
      </c>
      <c r="M20" s="110" t="str">
        <f t="shared" si="8"/>
        <v/>
      </c>
      <c r="N20" s="115"/>
      <c r="O20" s="101"/>
      <c r="P20" s="114" t="str">
        <f>IF(OR(E20="a",E20="A"),E20,IF(AND('Encodage réponses Es'!$BI18="!",'Encodage réponses Es'!P18=""),"!",IF('Encodage réponses Es'!P18="","",'Encodage réponses Es'!P18)))</f>
        <v/>
      </c>
      <c r="Q20" s="114" t="str">
        <f>IF(OR(E20="a",E20="A"),E20,IF(AND('Encodage réponses Es'!$BI18="!",'Encodage réponses Es'!AK18=""),"!",IF('Encodage réponses Es'!AK18="","",'Encodage réponses Es'!AK18)))</f>
        <v/>
      </c>
      <c r="R20" s="114" t="str">
        <f>IF(OR(E20="a",E20="A"),E20,IF(AND('Encodage réponses Es'!$BI18="!",'Encodage réponses Es'!AM18=""),"!",IF('Encodage réponses Es'!AM18="","",'Encodage réponses Es'!AM18)))</f>
        <v/>
      </c>
      <c r="S20" s="114" t="str">
        <f>IF(OR(E20="a",E20="A"),E20,IF(AND('Encodage réponses Es'!$BI18="!",'Encodage réponses Es'!BF18=""),"!",IF('Encodage réponses Es'!BF18="","",'Encodage réponses Es'!BF18)))</f>
        <v/>
      </c>
      <c r="T20" s="114" t="str">
        <f>IF(OR(E20="a",E20="A"),E20,IF(AND('Encodage réponses Es'!$BI18="!",'Encodage réponses Es'!BG18=""),"!",IF('Encodage réponses Es'!BG18="","",'Encodage réponses Es'!BG18)))</f>
        <v/>
      </c>
      <c r="U20" s="354" t="str">
        <f>IF(OR(E20="a",E20="A"),E20,IF(AND('Encodage réponses Es'!$BI18="!",'Encodage réponses Es'!BH18=""),"!",IF('Encodage réponses Es'!BH18="","",'Encodage réponses Es'!BH18)))</f>
        <v/>
      </c>
      <c r="V20" s="199" t="str">
        <f t="shared" si="0"/>
        <v/>
      </c>
      <c r="W20" s="353" t="str">
        <f t="shared" si="9"/>
        <v/>
      </c>
      <c r="X20" s="177" t="str">
        <f>IF(OR(E20="a",E20="A"),E20,IF(AND('Encodage réponses Es'!$BI18="!",'Encodage réponses Es'!Q18=""),"!",IF('Encodage réponses Es'!Q18="","",'Encodage réponses Es'!Q18)))</f>
        <v/>
      </c>
      <c r="Y20" s="177" t="str">
        <f>IF(OR(E20="a",E20="A"),E20,IF(AND('Encodage réponses Es'!$BI18="!",'Encodage réponses Es'!R18=""),"!",IF('Encodage réponses Es'!R18="","",'Encodage réponses Es'!R18)))</f>
        <v/>
      </c>
      <c r="Z20" s="177" t="str">
        <f>IF(OR(E20="a",E20="A"),E20,IF(AND('Encodage réponses Es'!$BI18="!",'Encodage réponses Es'!S18=""),"!",IF('Encodage réponses Es'!S18="","",'Encodage réponses Es'!S18)))</f>
        <v/>
      </c>
      <c r="AA20" s="177" t="str">
        <f>IF(OR(E20="a",E20="A"),E20,IF(AND('Encodage réponses Es'!$BI18="!",'Encodage réponses Es'!T18=""),"!",IF('Encodage réponses Es'!T18="","",'Encodage réponses Es'!T18)))</f>
        <v/>
      </c>
      <c r="AB20" s="177" t="str">
        <f>IF(OR(E20="a",E20="A"),E20,IF(AND('Encodage réponses Es'!$BI18="!",'Encodage réponses Es'!AD18=""),"!",IF('Encodage réponses Es'!AD18="","",'Encodage réponses Es'!AD18)))</f>
        <v/>
      </c>
      <c r="AC20" s="177" t="str">
        <f>IF(OR(E20="a",E20="A"),E20,IF(AND('Encodage réponses Es'!$BI18="!",'Encodage réponses Es'!AI18=""),"!",IF('Encodage réponses Es'!AI18="","",'Encodage réponses Es'!AI18)))</f>
        <v/>
      </c>
      <c r="AD20" s="177" t="str">
        <f>IF(OR(E20="a",E20="A"),E20,IF(AND('Encodage réponses Es'!$BI18="!",'Encodage réponses Es'!AU18=""),"!",IF('Encodage réponses Es'!AU18="","",'Encodage réponses Es'!AU18)))</f>
        <v/>
      </c>
      <c r="AE20" s="177" t="str">
        <f>IF(OR(E20="a",E20="A"),E20,IF(AND('Encodage réponses Es'!$BI18="!",'Encodage réponses Es'!AV18=""),"!",IF('Encodage réponses Es'!AV18="","",'Encodage réponses Es'!AV18)))</f>
        <v/>
      </c>
      <c r="AF20" s="177" t="str">
        <f>IF(OR(E20="a",E20="A"),E20,IF(AND('Encodage réponses Es'!$BI18="!",'Encodage réponses Es'!AW18=""),"!",IF('Encodage réponses Es'!AW18="","",'Encodage réponses Es'!AW18)))</f>
        <v/>
      </c>
      <c r="AG20" s="177" t="str">
        <f>IF(OR(E20="a",E20="A"),E20,IF(AND('Encodage réponses Es'!$BI18="!",'Encodage réponses Es'!AX18=""),"!",IF('Encodage réponses Es'!AX18="","",'Encodage réponses Es'!AX18)))</f>
        <v/>
      </c>
      <c r="AH20" s="177" t="str">
        <f>IF(OR(E20="a",E20="A"),E20,IF(AND('Encodage réponses Es'!$BI18="!",'Encodage réponses Es'!BD18=""),"!",IF('Encodage réponses Es'!BD18="","",'Encodage réponses Es'!BD18)))</f>
        <v/>
      </c>
      <c r="AI20" s="177" t="str">
        <f>IF(OR(E20="a",E20="A"),E20,IF(AND('Encodage réponses Es'!$BI18="!",'Encodage réponses Es'!BE18=""),"!",IF('Encodage réponses Es'!BE18="","",'Encodage réponses Es'!BE18)))</f>
        <v/>
      </c>
      <c r="AJ20" s="197" t="str">
        <f t="shared" si="1"/>
        <v/>
      </c>
      <c r="AK20" s="198" t="str">
        <f t="shared" si="10"/>
        <v/>
      </c>
      <c r="AL20" s="114" t="str">
        <f>IF(OR($E20="a",$E20="A"),$E20,IF(AND('Encodage réponses Es'!$BI18="!",'Encodage réponses Es'!AA18=""),"!",IF('Encodage réponses Es'!AA18="","",'Encodage réponses Es'!AA18)))</f>
        <v/>
      </c>
      <c r="AM20" s="114" t="str">
        <f>IF(OR($E20="a",$E20="A"),$E20,IF(AND('Encodage réponses Es'!$BI18="!",'Encodage réponses Es'!AB18=""),"!",IF('Encodage réponses Es'!AB18="","",'Encodage réponses Es'!AB18)))</f>
        <v/>
      </c>
      <c r="AN20" s="114" t="str">
        <f>IF(OR($E20="a",$E20="A"),$E20,IF(AND('Encodage réponses Es'!$BI18="!",'Encodage réponses Es'!AC18=""),"!",IF('Encodage réponses Es'!AC18="","",'Encodage réponses Es'!AC18)))</f>
        <v/>
      </c>
      <c r="AO20" s="114" t="str">
        <f>IF(OR($E20="a",$E20="A"),$E20,IF(AND('Encodage réponses Es'!$BI18="!",'Encodage réponses Es'!AL18=""),"!",IF('Encodage réponses Es'!AL18="","",'Encodage réponses Es'!AL18)))</f>
        <v/>
      </c>
      <c r="AP20" s="114" t="str">
        <f>IF(OR($E20="a",$E20="A"),$E20,IF(AND('Encodage réponses Es'!$BI18="!",'Encodage réponses Es'!AO18=""),"!",IF('Encodage réponses Es'!AO18="","",'Encodage réponses Es'!AO18)))</f>
        <v/>
      </c>
      <c r="AQ20" s="114" t="str">
        <f>IF(OR($E20="a",$E20="A"),$E20,IF(AND('Encodage réponses Es'!$BI18="!",'Encodage réponses Es'!AP18=""),"!",IF('Encodage réponses Es'!AP18="","",'Encodage réponses Es'!AP18)))</f>
        <v/>
      </c>
      <c r="AR20" s="114" t="str">
        <f>IF(OR($E20="a",$E20="A"),$E20,IF(AND('Encodage réponses Es'!$BI18="!",'Encodage réponses Es'!AQ18=""),"!",IF('Encodage réponses Es'!AQ18="","",'Encodage réponses Es'!AQ18)))</f>
        <v/>
      </c>
      <c r="AS20" s="114" t="str">
        <f>IF(OR($E20="a",$E20="A"),$E20,IF(AND('Encodage réponses Es'!$BI18="!",'Encodage réponses Es'!AR18=""),"!",IF('Encodage réponses Es'!AR18="","",'Encodage réponses Es'!AR18)))</f>
        <v/>
      </c>
      <c r="AT20" s="199" t="str">
        <f t="shared" si="2"/>
        <v/>
      </c>
      <c r="AU20" s="241" t="str">
        <f t="shared" si="11"/>
        <v/>
      </c>
      <c r="AV20" s="350" t="str">
        <f>IF(OR($E20="a",$E20="A"),$E20,IF(AND('Encodage réponses Es'!$BI18="!",'Encodage réponses Es'!J18=""),"!",IF('Encodage réponses Es'!J18="","",'Encodage réponses Es'!J18)))</f>
        <v/>
      </c>
      <c r="AW20" s="114" t="str">
        <f>IF(OR($E20="a",$E20="A"),$E20,IF(AND('Encodage réponses Es'!$BI18="!",'Encodage réponses Es'!K18=""),"!",IF('Encodage réponses Es'!K18="","",'Encodage réponses Es'!K18)))</f>
        <v/>
      </c>
      <c r="AX20" s="114" t="str">
        <f>IF(OR($E20="a",$E20="A"),$E20,IF(AND('Encodage réponses Es'!$BI18="!",'Encodage réponses Es'!L18=""),"!",IF('Encodage réponses Es'!L18="","",'Encodage réponses Es'!L18)))</f>
        <v/>
      </c>
      <c r="AY20" s="114" t="str">
        <f>IF(OR($E20="a",$E20="A"),$E20,IF(AND('Encodage réponses Es'!$BI18="!",'Encodage réponses Es'!M18=""),"!",IF('Encodage réponses Es'!M18="","",'Encodage réponses Es'!M18)))</f>
        <v/>
      </c>
      <c r="AZ20" s="114" t="str">
        <f>IF(OR($E20="a",$E20="A"),$E20,IF(AND('Encodage réponses Es'!$BI18="!",'Encodage réponses Es'!N18=""),"!",IF('Encodage réponses Es'!N18="","",'Encodage réponses Es'!N18)))</f>
        <v/>
      </c>
      <c r="BA20" s="114" t="str">
        <f>IF(OR($E20="a",$E20="A"),$E20,IF(AND('Encodage réponses Es'!$BI18="!",'Encodage réponses Es'!O18=""),"!",IF('Encodage réponses Es'!O18="","",'Encodage réponses Es'!O18)))</f>
        <v/>
      </c>
      <c r="BB20" s="114" t="str">
        <f>IF(OR($E20="a",$E20="A"),$E20,IF(AND('Encodage réponses Es'!$BI18="!",'Encodage réponses Es'!U18=""),"!",IF('Encodage réponses Es'!U18="","",'Encodage réponses Es'!U18)))</f>
        <v/>
      </c>
      <c r="BC20" s="114" t="str">
        <f>IF(OR($E20="a",$E20="A"),$E20,IF(AND('Encodage réponses Es'!$BI18="!",'Encodage réponses Es'!V18=""),"!",IF('Encodage réponses Es'!V18="","",'Encodage réponses Es'!V18)))</f>
        <v/>
      </c>
      <c r="BD20" s="114" t="str">
        <f>IF(OR($E20="a",$E20="A"),$E20,IF(AND('Encodage réponses Es'!$BI18="!",'Encodage réponses Es'!W18=""),"!",IF('Encodage réponses Es'!W18="","",'Encodage réponses Es'!W18)))</f>
        <v/>
      </c>
      <c r="BE20" s="114" t="str">
        <f>IF(OR($E20="a",$E20="A"),$E20,IF(AND('Encodage réponses Es'!$BI18="!",'Encodage réponses Es'!X18=""),"!",IF('Encodage réponses Es'!X18="","",'Encodage réponses Es'!X18)))</f>
        <v/>
      </c>
      <c r="BF20" s="114" t="str">
        <f>IF(OR($E20="a",$E20="A"),$E20,IF(AND('Encodage réponses Es'!$BI18="!",'Encodage réponses Es'!Y18=""),"!",IF('Encodage réponses Es'!Y18="","",'Encodage réponses Es'!Y18)))</f>
        <v/>
      </c>
      <c r="BG20" s="114" t="str">
        <f>IF(OR($E20="a",$E20="A"),$E20,IF(AND('Encodage réponses Es'!$BI18="!",'Encodage réponses Es'!Z18=""),"!",IF('Encodage réponses Es'!Z18="","",'Encodage réponses Es'!Z18)))</f>
        <v/>
      </c>
      <c r="BH20" s="114" t="str">
        <f>IF(OR($E20="a",$E20="A"),$E20,IF(AND('Encodage réponses Es'!$BI18="!",'Encodage réponses Es'!AE18=""),"!",IF('Encodage réponses Es'!AE18="","",'Encodage réponses Es'!AE18)))</f>
        <v/>
      </c>
      <c r="BI20" s="114" t="str">
        <f>IF(OR($E20="a",$E20="A"),$E20,IF(AND('Encodage réponses Es'!$BI18="!",'Encodage réponses Es'!AF18=""),"!",IF('Encodage réponses Es'!AF18="","",'Encodage réponses Es'!AF18)))</f>
        <v/>
      </c>
      <c r="BJ20" s="114" t="str">
        <f>IF(OR($E20="a",$E20="A"),$E20,IF(AND('Encodage réponses Es'!$BI18="!",'Encodage réponses Es'!AG18=""),"!",IF('Encodage réponses Es'!AG18="","",'Encodage réponses Es'!AG18)))</f>
        <v/>
      </c>
      <c r="BK20" s="114" t="str">
        <f>IF(OR($E20="a",$E20="A"),$E20,IF(AND('Encodage réponses Es'!$BI18="!",'Encodage réponses Es'!AH18=""),"!",IF('Encodage réponses Es'!AH18="","",'Encodage réponses Es'!AH18)))</f>
        <v/>
      </c>
      <c r="BL20" s="114" t="str">
        <f>IF(OR($E20="a",$E20="A"),$E20,IF(AND('Encodage réponses Es'!$BI18="!",'Encodage réponses Es'!AJ18=""),"!",IF('Encodage réponses Es'!AJ18="","",'Encodage réponses Es'!AJ18)))</f>
        <v/>
      </c>
      <c r="BM20" s="114" t="str">
        <f>IF(OR($E20="a",$E20="A"),$E20,IF(AND('Encodage réponses Es'!$BI18="!",'Encodage réponses Es'!AN18=""),"!",IF('Encodage réponses Es'!AN18="","",'Encodage réponses Es'!AN18)))</f>
        <v/>
      </c>
      <c r="BN20" s="114" t="str">
        <f>IF(OR($E20="a",$E20="A"),$E20,IF(AND('Encodage réponses Es'!$BI18="!",'Encodage réponses Es'!AS18=""),"!",IF('Encodage réponses Es'!AS18="","",'Encodage réponses Es'!AS18)))</f>
        <v/>
      </c>
      <c r="BO20" s="114" t="str">
        <f>IF(OR($E20="a",$E20="A"),$E20,IF(AND('Encodage réponses Es'!$BI18="!",'Encodage réponses Es'!AT18=""),"!",IF('Encodage réponses Es'!AT18="","",'Encodage réponses Es'!AT18)))</f>
        <v/>
      </c>
      <c r="BP20" s="114" t="str">
        <f>IF(OR($E20="a",$E20="A"),$E20,IF(AND('Encodage réponses Es'!$BI18="!",'Encodage réponses Es'!AY18=""),"!",IF('Encodage réponses Es'!AY18="","",'Encodage réponses Es'!AY18)))</f>
        <v/>
      </c>
      <c r="BQ20" s="114" t="str">
        <f>IF(OR($E20="a",$E20="A"),$E20,IF(AND('Encodage réponses Es'!$BI18="!",'Encodage réponses Es'!AZ18=""),"!",IF('Encodage réponses Es'!AZ18="","",'Encodage réponses Es'!AZ18)))</f>
        <v/>
      </c>
      <c r="BR20" s="114" t="str">
        <f>IF(OR($E20="a",$E20="A"),$E20,IF(AND('Encodage réponses Es'!$BI18="!",'Encodage réponses Es'!BA18=""),"!",IF('Encodage réponses Es'!BA18="","",'Encodage réponses Es'!BA18)))</f>
        <v/>
      </c>
      <c r="BS20" s="114" t="str">
        <f>IF(OR($E20="a",$E20="A"),$E20,IF(AND('Encodage réponses Es'!$BI18="!",'Encodage réponses Es'!BB18=""),"!",IF('Encodage réponses Es'!BB18="","",'Encodage réponses Es'!BB18)))</f>
        <v/>
      </c>
      <c r="BT20" s="114" t="str">
        <f>IF(OR($E20="a",$E20="A"),$E20,IF(AND('Encodage réponses Es'!$BI18="!",'Encodage réponses Es'!BC18=""),"!",IF('Encodage réponses Es'!BC18="","",'Encodage réponses Es'!BC18)))</f>
        <v/>
      </c>
      <c r="BU20" s="197" t="str">
        <f t="shared" si="12"/>
        <v/>
      </c>
      <c r="BV20" s="198" t="str">
        <f t="shared" si="13"/>
        <v/>
      </c>
      <c r="BW20" s="326" t="str">
        <f>IF('Encodage réponses Es'!$B$3="","",'Encodage réponses Es'!$B$3)</f>
        <v/>
      </c>
      <c r="BX20" s="189" t="str">
        <f>IF('Encodage réponses Es'!$B$4="","",'Encodage réponses Es'!$B$4)</f>
        <v/>
      </c>
      <c r="BY20" s="325" t="str">
        <f>IF('Encodage réponses Es'!$B$2="","",'Encodage réponses Es'!$B$2)</f>
        <v/>
      </c>
    </row>
    <row r="21" spans="1:77" x14ac:dyDescent="0.25">
      <c r="A21" s="472"/>
      <c r="B21" s="473"/>
      <c r="C21" s="14">
        <v>17</v>
      </c>
      <c r="D21" s="14" t="str">
        <f>IF('Encodage réponses Es'!F19=0,"",'Encodage réponses Es'!F19)</f>
        <v/>
      </c>
      <c r="E21" s="174" t="str">
        <f>IF('Encodage réponses Es'!I19="","",'Encodage réponses Es'!I19)</f>
        <v/>
      </c>
      <c r="F21" s="119" t="str">
        <f t="shared" si="3"/>
        <v/>
      </c>
      <c r="G21" s="110" t="str">
        <f t="shared" si="4"/>
        <v/>
      </c>
      <c r="H21" s="115"/>
      <c r="I21" s="119" t="str">
        <f t="shared" si="5"/>
        <v/>
      </c>
      <c r="J21" s="110" t="str">
        <f t="shared" si="6"/>
        <v/>
      </c>
      <c r="K21" s="115"/>
      <c r="L21" s="119" t="str">
        <f t="shared" si="7"/>
        <v/>
      </c>
      <c r="M21" s="110" t="str">
        <f t="shared" si="8"/>
        <v/>
      </c>
      <c r="N21" s="115"/>
      <c r="O21" s="101"/>
      <c r="P21" s="114" t="str">
        <f>IF(OR(E21="a",E21="A"),E21,IF(AND('Encodage réponses Es'!$BI19="!",'Encodage réponses Es'!P19=""),"!",IF('Encodage réponses Es'!P19="","",'Encodage réponses Es'!P19)))</f>
        <v/>
      </c>
      <c r="Q21" s="114" t="str">
        <f>IF(OR(E21="a",E21="A"),E21,IF(AND('Encodage réponses Es'!$BI19="!",'Encodage réponses Es'!AK19=""),"!",IF('Encodage réponses Es'!AK19="","",'Encodage réponses Es'!AK19)))</f>
        <v/>
      </c>
      <c r="R21" s="114" t="str">
        <f>IF(OR(E21="a",E21="A"),E21,IF(AND('Encodage réponses Es'!$BI19="!",'Encodage réponses Es'!AM19=""),"!",IF('Encodage réponses Es'!AM19="","",'Encodage réponses Es'!AM19)))</f>
        <v/>
      </c>
      <c r="S21" s="114" t="str">
        <f>IF(OR(E21="a",E21="A"),E21,IF(AND('Encodage réponses Es'!$BI19="!",'Encodage réponses Es'!BF19=""),"!",IF('Encodage réponses Es'!BF19="","",'Encodage réponses Es'!BF19)))</f>
        <v/>
      </c>
      <c r="T21" s="114" t="str">
        <f>IF(OR(E21="a",E21="A"),E21,IF(AND('Encodage réponses Es'!$BI19="!",'Encodage réponses Es'!BG19=""),"!",IF('Encodage réponses Es'!BG19="","",'Encodage réponses Es'!BG19)))</f>
        <v/>
      </c>
      <c r="U21" s="354" t="str">
        <f>IF(OR(E21="a",E21="A"),E21,IF(AND('Encodage réponses Es'!$BI19="!",'Encodage réponses Es'!BH19=""),"!",IF('Encodage réponses Es'!BH19="","",'Encodage réponses Es'!BH19)))</f>
        <v/>
      </c>
      <c r="V21" s="199" t="str">
        <f t="shared" si="0"/>
        <v/>
      </c>
      <c r="W21" s="353" t="str">
        <f t="shared" si="9"/>
        <v/>
      </c>
      <c r="X21" s="177" t="str">
        <f>IF(OR(E21="a",E21="A"),E21,IF(AND('Encodage réponses Es'!$BI19="!",'Encodage réponses Es'!Q19=""),"!",IF('Encodage réponses Es'!Q19="","",'Encodage réponses Es'!Q19)))</f>
        <v/>
      </c>
      <c r="Y21" s="177" t="str">
        <f>IF(OR(E21="a",E21="A"),E21,IF(AND('Encodage réponses Es'!$BI19="!",'Encodage réponses Es'!R19=""),"!",IF('Encodage réponses Es'!R19="","",'Encodage réponses Es'!R19)))</f>
        <v/>
      </c>
      <c r="Z21" s="177" t="str">
        <f>IF(OR(E21="a",E21="A"),E21,IF(AND('Encodage réponses Es'!$BI19="!",'Encodage réponses Es'!S19=""),"!",IF('Encodage réponses Es'!S19="","",'Encodage réponses Es'!S19)))</f>
        <v/>
      </c>
      <c r="AA21" s="177" t="str">
        <f>IF(OR(E21="a",E21="A"),E21,IF(AND('Encodage réponses Es'!$BI19="!",'Encodage réponses Es'!T19=""),"!",IF('Encodage réponses Es'!T19="","",'Encodage réponses Es'!T19)))</f>
        <v/>
      </c>
      <c r="AB21" s="177" t="str">
        <f>IF(OR(E21="a",E21="A"),E21,IF(AND('Encodage réponses Es'!$BI19="!",'Encodage réponses Es'!AD19=""),"!",IF('Encodage réponses Es'!AD19="","",'Encodage réponses Es'!AD19)))</f>
        <v/>
      </c>
      <c r="AC21" s="177" t="str">
        <f>IF(OR(E21="a",E21="A"),E21,IF(AND('Encodage réponses Es'!$BI19="!",'Encodage réponses Es'!AI19=""),"!",IF('Encodage réponses Es'!AI19="","",'Encodage réponses Es'!AI19)))</f>
        <v/>
      </c>
      <c r="AD21" s="177" t="str">
        <f>IF(OR(E21="a",E21="A"),E21,IF(AND('Encodage réponses Es'!$BI19="!",'Encodage réponses Es'!AU19=""),"!",IF('Encodage réponses Es'!AU19="","",'Encodage réponses Es'!AU19)))</f>
        <v/>
      </c>
      <c r="AE21" s="177" t="str">
        <f>IF(OR(E21="a",E21="A"),E21,IF(AND('Encodage réponses Es'!$BI19="!",'Encodage réponses Es'!AV19=""),"!",IF('Encodage réponses Es'!AV19="","",'Encodage réponses Es'!AV19)))</f>
        <v/>
      </c>
      <c r="AF21" s="177" t="str">
        <f>IF(OR(E21="a",E21="A"),E21,IF(AND('Encodage réponses Es'!$BI19="!",'Encodage réponses Es'!AW19=""),"!",IF('Encodage réponses Es'!AW19="","",'Encodage réponses Es'!AW19)))</f>
        <v/>
      </c>
      <c r="AG21" s="177" t="str">
        <f>IF(OR(E21="a",E21="A"),E21,IF(AND('Encodage réponses Es'!$BI19="!",'Encodage réponses Es'!AX19=""),"!",IF('Encodage réponses Es'!AX19="","",'Encodage réponses Es'!AX19)))</f>
        <v/>
      </c>
      <c r="AH21" s="177" t="str">
        <f>IF(OR(E21="a",E21="A"),E21,IF(AND('Encodage réponses Es'!$BI19="!",'Encodage réponses Es'!BD19=""),"!",IF('Encodage réponses Es'!BD19="","",'Encodage réponses Es'!BD19)))</f>
        <v/>
      </c>
      <c r="AI21" s="177" t="str">
        <f>IF(OR(E21="a",E21="A"),E21,IF(AND('Encodage réponses Es'!$BI19="!",'Encodage réponses Es'!BE19=""),"!",IF('Encodage réponses Es'!BE19="","",'Encodage réponses Es'!BE19)))</f>
        <v/>
      </c>
      <c r="AJ21" s="197" t="str">
        <f t="shared" si="1"/>
        <v/>
      </c>
      <c r="AK21" s="198" t="str">
        <f t="shared" si="10"/>
        <v/>
      </c>
      <c r="AL21" s="114" t="str">
        <f>IF(OR($E21="a",$E21="A"),$E21,IF(AND('Encodage réponses Es'!$BI19="!",'Encodage réponses Es'!AA19=""),"!",IF('Encodage réponses Es'!AA19="","",'Encodage réponses Es'!AA19)))</f>
        <v/>
      </c>
      <c r="AM21" s="114" t="str">
        <f>IF(OR($E21="a",$E21="A"),$E21,IF(AND('Encodage réponses Es'!$BI19="!",'Encodage réponses Es'!AB19=""),"!",IF('Encodage réponses Es'!AB19="","",'Encodage réponses Es'!AB19)))</f>
        <v/>
      </c>
      <c r="AN21" s="114" t="str">
        <f>IF(OR($E21="a",$E21="A"),$E21,IF(AND('Encodage réponses Es'!$BI19="!",'Encodage réponses Es'!AC19=""),"!",IF('Encodage réponses Es'!AC19="","",'Encodage réponses Es'!AC19)))</f>
        <v/>
      </c>
      <c r="AO21" s="114" t="str">
        <f>IF(OR($E21="a",$E21="A"),$E21,IF(AND('Encodage réponses Es'!$BI19="!",'Encodage réponses Es'!AL19=""),"!",IF('Encodage réponses Es'!AL19="","",'Encodage réponses Es'!AL19)))</f>
        <v/>
      </c>
      <c r="AP21" s="114" t="str">
        <f>IF(OR($E21="a",$E21="A"),$E21,IF(AND('Encodage réponses Es'!$BI19="!",'Encodage réponses Es'!AO19=""),"!",IF('Encodage réponses Es'!AO19="","",'Encodage réponses Es'!AO19)))</f>
        <v/>
      </c>
      <c r="AQ21" s="114" t="str">
        <f>IF(OR($E21="a",$E21="A"),$E21,IF(AND('Encodage réponses Es'!$BI19="!",'Encodage réponses Es'!AP19=""),"!",IF('Encodage réponses Es'!AP19="","",'Encodage réponses Es'!AP19)))</f>
        <v/>
      </c>
      <c r="AR21" s="114" t="str">
        <f>IF(OR($E21="a",$E21="A"),$E21,IF(AND('Encodage réponses Es'!$BI19="!",'Encodage réponses Es'!AQ19=""),"!",IF('Encodage réponses Es'!AQ19="","",'Encodage réponses Es'!AQ19)))</f>
        <v/>
      </c>
      <c r="AS21" s="114" t="str">
        <f>IF(OR($E21="a",$E21="A"),$E21,IF(AND('Encodage réponses Es'!$BI19="!",'Encodage réponses Es'!AR19=""),"!",IF('Encodage réponses Es'!AR19="","",'Encodage réponses Es'!AR19)))</f>
        <v/>
      </c>
      <c r="AT21" s="199" t="str">
        <f t="shared" si="2"/>
        <v/>
      </c>
      <c r="AU21" s="241" t="str">
        <f t="shared" si="11"/>
        <v/>
      </c>
      <c r="AV21" s="350" t="str">
        <f>IF(OR($E21="a",$E21="A"),$E21,IF(AND('Encodage réponses Es'!$BI19="!",'Encodage réponses Es'!J19=""),"!",IF('Encodage réponses Es'!J19="","",'Encodage réponses Es'!J19)))</f>
        <v/>
      </c>
      <c r="AW21" s="114" t="str">
        <f>IF(OR($E21="a",$E21="A"),$E21,IF(AND('Encodage réponses Es'!$BI19="!",'Encodage réponses Es'!K19=""),"!",IF('Encodage réponses Es'!K19="","",'Encodage réponses Es'!K19)))</f>
        <v/>
      </c>
      <c r="AX21" s="114" t="str">
        <f>IF(OR($E21="a",$E21="A"),$E21,IF(AND('Encodage réponses Es'!$BI19="!",'Encodage réponses Es'!L19=""),"!",IF('Encodage réponses Es'!L19="","",'Encodage réponses Es'!L19)))</f>
        <v/>
      </c>
      <c r="AY21" s="114" t="str">
        <f>IF(OR($E21="a",$E21="A"),$E21,IF(AND('Encodage réponses Es'!$BI19="!",'Encodage réponses Es'!M19=""),"!",IF('Encodage réponses Es'!M19="","",'Encodage réponses Es'!M19)))</f>
        <v/>
      </c>
      <c r="AZ21" s="114" t="str">
        <f>IF(OR($E21="a",$E21="A"),$E21,IF(AND('Encodage réponses Es'!$BI19="!",'Encodage réponses Es'!N19=""),"!",IF('Encodage réponses Es'!N19="","",'Encodage réponses Es'!N19)))</f>
        <v/>
      </c>
      <c r="BA21" s="114" t="str">
        <f>IF(OR($E21="a",$E21="A"),$E21,IF(AND('Encodage réponses Es'!$BI19="!",'Encodage réponses Es'!O19=""),"!",IF('Encodage réponses Es'!O19="","",'Encodage réponses Es'!O19)))</f>
        <v/>
      </c>
      <c r="BB21" s="114" t="str">
        <f>IF(OR($E21="a",$E21="A"),$E21,IF(AND('Encodage réponses Es'!$BI19="!",'Encodage réponses Es'!U19=""),"!",IF('Encodage réponses Es'!U19="","",'Encodage réponses Es'!U19)))</f>
        <v/>
      </c>
      <c r="BC21" s="114" t="str">
        <f>IF(OR($E21="a",$E21="A"),$E21,IF(AND('Encodage réponses Es'!$BI19="!",'Encodage réponses Es'!V19=""),"!",IF('Encodage réponses Es'!V19="","",'Encodage réponses Es'!V19)))</f>
        <v/>
      </c>
      <c r="BD21" s="114" t="str">
        <f>IF(OR($E21="a",$E21="A"),$E21,IF(AND('Encodage réponses Es'!$BI19="!",'Encodage réponses Es'!W19=""),"!",IF('Encodage réponses Es'!W19="","",'Encodage réponses Es'!W19)))</f>
        <v/>
      </c>
      <c r="BE21" s="114" t="str">
        <f>IF(OR($E21="a",$E21="A"),$E21,IF(AND('Encodage réponses Es'!$BI19="!",'Encodage réponses Es'!X19=""),"!",IF('Encodage réponses Es'!X19="","",'Encodage réponses Es'!X19)))</f>
        <v/>
      </c>
      <c r="BF21" s="114" t="str">
        <f>IF(OR($E21="a",$E21="A"),$E21,IF(AND('Encodage réponses Es'!$BI19="!",'Encodage réponses Es'!Y19=""),"!",IF('Encodage réponses Es'!Y19="","",'Encodage réponses Es'!Y19)))</f>
        <v/>
      </c>
      <c r="BG21" s="114" t="str">
        <f>IF(OR($E21="a",$E21="A"),$E21,IF(AND('Encodage réponses Es'!$BI19="!",'Encodage réponses Es'!Z19=""),"!",IF('Encodage réponses Es'!Z19="","",'Encodage réponses Es'!Z19)))</f>
        <v/>
      </c>
      <c r="BH21" s="114" t="str">
        <f>IF(OR($E21="a",$E21="A"),$E21,IF(AND('Encodage réponses Es'!$BI19="!",'Encodage réponses Es'!AE19=""),"!",IF('Encodage réponses Es'!AE19="","",'Encodage réponses Es'!AE19)))</f>
        <v/>
      </c>
      <c r="BI21" s="114" t="str">
        <f>IF(OR($E21="a",$E21="A"),$E21,IF(AND('Encodage réponses Es'!$BI19="!",'Encodage réponses Es'!AF19=""),"!",IF('Encodage réponses Es'!AF19="","",'Encodage réponses Es'!AF19)))</f>
        <v/>
      </c>
      <c r="BJ21" s="114" t="str">
        <f>IF(OR($E21="a",$E21="A"),$E21,IF(AND('Encodage réponses Es'!$BI19="!",'Encodage réponses Es'!AG19=""),"!",IF('Encodage réponses Es'!AG19="","",'Encodage réponses Es'!AG19)))</f>
        <v/>
      </c>
      <c r="BK21" s="114" t="str">
        <f>IF(OR($E21="a",$E21="A"),$E21,IF(AND('Encodage réponses Es'!$BI19="!",'Encodage réponses Es'!AH19=""),"!",IF('Encodage réponses Es'!AH19="","",'Encodage réponses Es'!AH19)))</f>
        <v/>
      </c>
      <c r="BL21" s="114" t="str">
        <f>IF(OR($E21="a",$E21="A"),$E21,IF(AND('Encodage réponses Es'!$BI19="!",'Encodage réponses Es'!AJ19=""),"!",IF('Encodage réponses Es'!AJ19="","",'Encodage réponses Es'!AJ19)))</f>
        <v/>
      </c>
      <c r="BM21" s="114" t="str">
        <f>IF(OR($E21="a",$E21="A"),$E21,IF(AND('Encodage réponses Es'!$BI19="!",'Encodage réponses Es'!AN19=""),"!",IF('Encodage réponses Es'!AN19="","",'Encodage réponses Es'!AN19)))</f>
        <v/>
      </c>
      <c r="BN21" s="114" t="str">
        <f>IF(OR($E21="a",$E21="A"),$E21,IF(AND('Encodage réponses Es'!$BI19="!",'Encodage réponses Es'!AS19=""),"!",IF('Encodage réponses Es'!AS19="","",'Encodage réponses Es'!AS19)))</f>
        <v/>
      </c>
      <c r="BO21" s="114" t="str">
        <f>IF(OR($E21="a",$E21="A"),$E21,IF(AND('Encodage réponses Es'!$BI19="!",'Encodage réponses Es'!AT19=""),"!",IF('Encodage réponses Es'!AT19="","",'Encodage réponses Es'!AT19)))</f>
        <v/>
      </c>
      <c r="BP21" s="114" t="str">
        <f>IF(OR($E21="a",$E21="A"),$E21,IF(AND('Encodage réponses Es'!$BI19="!",'Encodage réponses Es'!AY19=""),"!",IF('Encodage réponses Es'!AY19="","",'Encodage réponses Es'!AY19)))</f>
        <v/>
      </c>
      <c r="BQ21" s="114" t="str">
        <f>IF(OR($E21="a",$E21="A"),$E21,IF(AND('Encodage réponses Es'!$BI19="!",'Encodage réponses Es'!AZ19=""),"!",IF('Encodage réponses Es'!AZ19="","",'Encodage réponses Es'!AZ19)))</f>
        <v/>
      </c>
      <c r="BR21" s="114" t="str">
        <f>IF(OR($E21="a",$E21="A"),$E21,IF(AND('Encodage réponses Es'!$BI19="!",'Encodage réponses Es'!BA19=""),"!",IF('Encodage réponses Es'!BA19="","",'Encodage réponses Es'!BA19)))</f>
        <v/>
      </c>
      <c r="BS21" s="114" t="str">
        <f>IF(OR($E21="a",$E21="A"),$E21,IF(AND('Encodage réponses Es'!$BI19="!",'Encodage réponses Es'!BB19=""),"!",IF('Encodage réponses Es'!BB19="","",'Encodage réponses Es'!BB19)))</f>
        <v/>
      </c>
      <c r="BT21" s="114" t="str">
        <f>IF(OR($E21="a",$E21="A"),$E21,IF(AND('Encodage réponses Es'!$BI19="!",'Encodage réponses Es'!BC19=""),"!",IF('Encodage réponses Es'!BC19="","",'Encodage réponses Es'!BC19)))</f>
        <v/>
      </c>
      <c r="BU21" s="197" t="str">
        <f t="shared" si="12"/>
        <v/>
      </c>
      <c r="BV21" s="198" t="str">
        <f t="shared" si="13"/>
        <v/>
      </c>
      <c r="BW21" s="326" t="str">
        <f>IF('Encodage réponses Es'!$B$3="","",'Encodage réponses Es'!$B$3)</f>
        <v/>
      </c>
      <c r="BX21" s="189" t="str">
        <f>IF('Encodage réponses Es'!$B$4="","",'Encodage réponses Es'!$B$4)</f>
        <v/>
      </c>
      <c r="BY21" s="325" t="str">
        <f>IF('Encodage réponses Es'!$B$2="","",'Encodage réponses Es'!$B$2)</f>
        <v/>
      </c>
    </row>
    <row r="22" spans="1:77" x14ac:dyDescent="0.25">
      <c r="A22" s="472"/>
      <c r="B22" s="473"/>
      <c r="C22" s="14">
        <v>18</v>
      </c>
      <c r="D22" s="14" t="str">
        <f>IF('Encodage réponses Es'!F20=0,"",'Encodage réponses Es'!F20)</f>
        <v/>
      </c>
      <c r="E22" s="101" t="str">
        <f>IF('Encodage réponses Es'!I20="","",'Encodage réponses Es'!I20)</f>
        <v/>
      </c>
      <c r="F22" s="119" t="str">
        <f t="shared" si="3"/>
        <v/>
      </c>
      <c r="G22" s="110" t="str">
        <f t="shared" si="4"/>
        <v/>
      </c>
      <c r="H22" s="115"/>
      <c r="I22" s="119" t="str">
        <f t="shared" si="5"/>
        <v/>
      </c>
      <c r="J22" s="110" t="str">
        <f t="shared" si="6"/>
        <v/>
      </c>
      <c r="K22" s="115"/>
      <c r="L22" s="119" t="str">
        <f t="shared" si="7"/>
        <v/>
      </c>
      <c r="M22" s="110" t="str">
        <f t="shared" si="8"/>
        <v/>
      </c>
      <c r="N22" s="115"/>
      <c r="O22" s="101"/>
      <c r="P22" s="114" t="str">
        <f>IF(OR(E22="a",E22="A"),E22,IF(AND('Encodage réponses Es'!$BI20="!",'Encodage réponses Es'!P20=""),"!",IF('Encodage réponses Es'!P20="","",'Encodage réponses Es'!P20)))</f>
        <v/>
      </c>
      <c r="Q22" s="114" t="str">
        <f>IF(OR(E22="a",E22="A"),E22,IF(AND('Encodage réponses Es'!$BI20="!",'Encodage réponses Es'!AK20=""),"!",IF('Encodage réponses Es'!AK20="","",'Encodage réponses Es'!AK20)))</f>
        <v/>
      </c>
      <c r="R22" s="114" t="str">
        <f>IF(OR(E22="a",E22="A"),E22,IF(AND('Encodage réponses Es'!$BI20="!",'Encodage réponses Es'!AM20=""),"!",IF('Encodage réponses Es'!AM20="","",'Encodage réponses Es'!AM20)))</f>
        <v/>
      </c>
      <c r="S22" s="114" t="str">
        <f>IF(OR(E22="a",E22="A"),E22,IF(AND('Encodage réponses Es'!$BI20="!",'Encodage réponses Es'!BF20=""),"!",IF('Encodage réponses Es'!BF20="","",'Encodage réponses Es'!BF20)))</f>
        <v/>
      </c>
      <c r="T22" s="114" t="str">
        <f>IF(OR(E22="a",E22="A"),E22,IF(AND('Encodage réponses Es'!$BI20="!",'Encodage réponses Es'!BG20=""),"!",IF('Encodage réponses Es'!BG20="","",'Encodage réponses Es'!BG20)))</f>
        <v/>
      </c>
      <c r="U22" s="354" t="str">
        <f>IF(OR(E22="a",E22="A"),E22,IF(AND('Encodage réponses Es'!$BI20="!",'Encodage réponses Es'!BH20=""),"!",IF('Encodage réponses Es'!BH20="","",'Encodage réponses Es'!BH20)))</f>
        <v/>
      </c>
      <c r="V22" s="199" t="str">
        <f t="shared" si="0"/>
        <v/>
      </c>
      <c r="W22" s="353" t="str">
        <f t="shared" si="9"/>
        <v/>
      </c>
      <c r="X22" s="177" t="str">
        <f>IF(OR(E22="a",E22="A"),E22,IF(AND('Encodage réponses Es'!$BI20="!",'Encodage réponses Es'!Q20=""),"!",IF('Encodage réponses Es'!Q20="","",'Encodage réponses Es'!Q20)))</f>
        <v/>
      </c>
      <c r="Y22" s="177" t="str">
        <f>IF(OR(E22="a",E22="A"),E22,IF(AND('Encodage réponses Es'!$BI20="!",'Encodage réponses Es'!R20=""),"!",IF('Encodage réponses Es'!R20="","",'Encodage réponses Es'!R20)))</f>
        <v/>
      </c>
      <c r="Z22" s="177" t="str">
        <f>IF(OR(E22="a",E22="A"),E22,IF(AND('Encodage réponses Es'!$BI20="!",'Encodage réponses Es'!S20=""),"!",IF('Encodage réponses Es'!S20="","",'Encodage réponses Es'!S20)))</f>
        <v/>
      </c>
      <c r="AA22" s="177" t="str">
        <f>IF(OR(E22="a",E22="A"),E22,IF(AND('Encodage réponses Es'!$BI20="!",'Encodage réponses Es'!T20=""),"!",IF('Encodage réponses Es'!T20="","",'Encodage réponses Es'!T20)))</f>
        <v/>
      </c>
      <c r="AB22" s="177" t="str">
        <f>IF(OR(E22="a",E22="A"),E22,IF(AND('Encodage réponses Es'!$BI20="!",'Encodage réponses Es'!AD20=""),"!",IF('Encodage réponses Es'!AD20="","",'Encodage réponses Es'!AD20)))</f>
        <v/>
      </c>
      <c r="AC22" s="177" t="str">
        <f>IF(OR(E22="a",E22="A"),E22,IF(AND('Encodage réponses Es'!$BI20="!",'Encodage réponses Es'!AI20=""),"!",IF('Encodage réponses Es'!AI20="","",'Encodage réponses Es'!AI20)))</f>
        <v/>
      </c>
      <c r="AD22" s="177" t="str">
        <f>IF(OR(E22="a",E22="A"),E22,IF(AND('Encodage réponses Es'!$BI20="!",'Encodage réponses Es'!AU20=""),"!",IF('Encodage réponses Es'!AU20="","",'Encodage réponses Es'!AU20)))</f>
        <v/>
      </c>
      <c r="AE22" s="177" t="str">
        <f>IF(OR(E22="a",E22="A"),E22,IF(AND('Encodage réponses Es'!$BI20="!",'Encodage réponses Es'!AV20=""),"!",IF('Encodage réponses Es'!AV20="","",'Encodage réponses Es'!AV20)))</f>
        <v/>
      </c>
      <c r="AF22" s="177" t="str">
        <f>IF(OR(E22="a",E22="A"),E22,IF(AND('Encodage réponses Es'!$BI20="!",'Encodage réponses Es'!AW20=""),"!",IF('Encodage réponses Es'!AW20="","",'Encodage réponses Es'!AW20)))</f>
        <v/>
      </c>
      <c r="AG22" s="177" t="str">
        <f>IF(OR(E22="a",E22="A"),E22,IF(AND('Encodage réponses Es'!$BI20="!",'Encodage réponses Es'!AX20=""),"!",IF('Encodage réponses Es'!AX20="","",'Encodage réponses Es'!AX20)))</f>
        <v/>
      </c>
      <c r="AH22" s="177" t="str">
        <f>IF(OR(E22="a",E22="A"),E22,IF(AND('Encodage réponses Es'!$BI20="!",'Encodage réponses Es'!BD20=""),"!",IF('Encodage réponses Es'!BD20="","",'Encodage réponses Es'!BD20)))</f>
        <v/>
      </c>
      <c r="AI22" s="177" t="str">
        <f>IF(OR(E22="a",E22="A"),E22,IF(AND('Encodage réponses Es'!$BI20="!",'Encodage réponses Es'!BE20=""),"!",IF('Encodage réponses Es'!BE20="","",'Encodage réponses Es'!BE20)))</f>
        <v/>
      </c>
      <c r="AJ22" s="197" t="str">
        <f t="shared" si="1"/>
        <v/>
      </c>
      <c r="AK22" s="198" t="str">
        <f t="shared" si="10"/>
        <v/>
      </c>
      <c r="AL22" s="114" t="str">
        <f>IF(OR($E22="a",$E22="A"),$E22,IF(AND('Encodage réponses Es'!$BI20="!",'Encodage réponses Es'!AA20=""),"!",IF('Encodage réponses Es'!AA20="","",'Encodage réponses Es'!AA20)))</f>
        <v/>
      </c>
      <c r="AM22" s="114" t="str">
        <f>IF(OR($E22="a",$E22="A"),$E22,IF(AND('Encodage réponses Es'!$BI20="!",'Encodage réponses Es'!AB20=""),"!",IF('Encodage réponses Es'!AB20="","",'Encodage réponses Es'!AB20)))</f>
        <v/>
      </c>
      <c r="AN22" s="114" t="str">
        <f>IF(OR($E22="a",$E22="A"),$E22,IF(AND('Encodage réponses Es'!$BI20="!",'Encodage réponses Es'!AC20=""),"!",IF('Encodage réponses Es'!AC20="","",'Encodage réponses Es'!AC20)))</f>
        <v/>
      </c>
      <c r="AO22" s="114" t="str">
        <f>IF(OR($E22="a",$E22="A"),$E22,IF(AND('Encodage réponses Es'!$BI20="!",'Encodage réponses Es'!AL20=""),"!",IF('Encodage réponses Es'!AL20="","",'Encodage réponses Es'!AL20)))</f>
        <v/>
      </c>
      <c r="AP22" s="114" t="str">
        <f>IF(OR($E22="a",$E22="A"),$E22,IF(AND('Encodage réponses Es'!$BI20="!",'Encodage réponses Es'!AO20=""),"!",IF('Encodage réponses Es'!AO20="","",'Encodage réponses Es'!AO20)))</f>
        <v/>
      </c>
      <c r="AQ22" s="114" t="str">
        <f>IF(OR($E22="a",$E22="A"),$E22,IF(AND('Encodage réponses Es'!$BI20="!",'Encodage réponses Es'!AP20=""),"!",IF('Encodage réponses Es'!AP20="","",'Encodage réponses Es'!AP20)))</f>
        <v/>
      </c>
      <c r="AR22" s="114" t="str">
        <f>IF(OR($E22="a",$E22="A"),$E22,IF(AND('Encodage réponses Es'!$BI20="!",'Encodage réponses Es'!AQ20=""),"!",IF('Encodage réponses Es'!AQ20="","",'Encodage réponses Es'!AQ20)))</f>
        <v/>
      </c>
      <c r="AS22" s="114" t="str">
        <f>IF(OR($E22="a",$E22="A"),$E22,IF(AND('Encodage réponses Es'!$BI20="!",'Encodage réponses Es'!AR20=""),"!",IF('Encodage réponses Es'!AR20="","",'Encodage réponses Es'!AR20)))</f>
        <v/>
      </c>
      <c r="AT22" s="199" t="str">
        <f t="shared" si="2"/>
        <v/>
      </c>
      <c r="AU22" s="241" t="str">
        <f t="shared" si="11"/>
        <v/>
      </c>
      <c r="AV22" s="350" t="str">
        <f>IF(OR($E22="a",$E22="A"),$E22,IF(AND('Encodage réponses Es'!$BI20="!",'Encodage réponses Es'!J20=""),"!",IF('Encodage réponses Es'!J20="","",'Encodage réponses Es'!J20)))</f>
        <v/>
      </c>
      <c r="AW22" s="114" t="str">
        <f>IF(OR($E22="a",$E22="A"),$E22,IF(AND('Encodage réponses Es'!$BI20="!",'Encodage réponses Es'!K20=""),"!",IF('Encodage réponses Es'!K20="","",'Encodage réponses Es'!K20)))</f>
        <v/>
      </c>
      <c r="AX22" s="114" t="str">
        <f>IF(OR($E22="a",$E22="A"),$E22,IF(AND('Encodage réponses Es'!$BI20="!",'Encodage réponses Es'!L20=""),"!",IF('Encodage réponses Es'!L20="","",'Encodage réponses Es'!L20)))</f>
        <v/>
      </c>
      <c r="AY22" s="114" t="str">
        <f>IF(OR($E22="a",$E22="A"),$E22,IF(AND('Encodage réponses Es'!$BI20="!",'Encodage réponses Es'!M20=""),"!",IF('Encodage réponses Es'!M20="","",'Encodage réponses Es'!M20)))</f>
        <v/>
      </c>
      <c r="AZ22" s="114" t="str">
        <f>IF(OR($E22="a",$E22="A"),$E22,IF(AND('Encodage réponses Es'!$BI20="!",'Encodage réponses Es'!N20=""),"!",IF('Encodage réponses Es'!N20="","",'Encodage réponses Es'!N20)))</f>
        <v/>
      </c>
      <c r="BA22" s="114" t="str">
        <f>IF(OR($E22="a",$E22="A"),$E22,IF(AND('Encodage réponses Es'!$BI20="!",'Encodage réponses Es'!O20=""),"!",IF('Encodage réponses Es'!O20="","",'Encodage réponses Es'!O20)))</f>
        <v/>
      </c>
      <c r="BB22" s="114" t="str">
        <f>IF(OR($E22="a",$E22="A"),$E22,IF(AND('Encodage réponses Es'!$BI20="!",'Encodage réponses Es'!U20=""),"!",IF('Encodage réponses Es'!U20="","",'Encodage réponses Es'!U20)))</f>
        <v/>
      </c>
      <c r="BC22" s="114" t="str">
        <f>IF(OR($E22="a",$E22="A"),$E22,IF(AND('Encodage réponses Es'!$BI20="!",'Encodage réponses Es'!V20=""),"!",IF('Encodage réponses Es'!V20="","",'Encodage réponses Es'!V20)))</f>
        <v/>
      </c>
      <c r="BD22" s="114" t="str">
        <f>IF(OR($E22="a",$E22="A"),$E22,IF(AND('Encodage réponses Es'!$BI20="!",'Encodage réponses Es'!W20=""),"!",IF('Encodage réponses Es'!W20="","",'Encodage réponses Es'!W20)))</f>
        <v/>
      </c>
      <c r="BE22" s="114" t="str">
        <f>IF(OR($E22="a",$E22="A"),$E22,IF(AND('Encodage réponses Es'!$BI20="!",'Encodage réponses Es'!X20=""),"!",IF('Encodage réponses Es'!X20="","",'Encodage réponses Es'!X20)))</f>
        <v/>
      </c>
      <c r="BF22" s="114" t="str">
        <f>IF(OR($E22="a",$E22="A"),$E22,IF(AND('Encodage réponses Es'!$BI20="!",'Encodage réponses Es'!Y20=""),"!",IF('Encodage réponses Es'!Y20="","",'Encodage réponses Es'!Y20)))</f>
        <v/>
      </c>
      <c r="BG22" s="114" t="str">
        <f>IF(OR($E22="a",$E22="A"),$E22,IF(AND('Encodage réponses Es'!$BI20="!",'Encodage réponses Es'!Z20=""),"!",IF('Encodage réponses Es'!Z20="","",'Encodage réponses Es'!Z20)))</f>
        <v/>
      </c>
      <c r="BH22" s="114" t="str">
        <f>IF(OR($E22="a",$E22="A"),$E22,IF(AND('Encodage réponses Es'!$BI20="!",'Encodage réponses Es'!AE20=""),"!",IF('Encodage réponses Es'!AE20="","",'Encodage réponses Es'!AE20)))</f>
        <v/>
      </c>
      <c r="BI22" s="114" t="str">
        <f>IF(OR($E22="a",$E22="A"),$E22,IF(AND('Encodage réponses Es'!$BI20="!",'Encodage réponses Es'!AF20=""),"!",IF('Encodage réponses Es'!AF20="","",'Encodage réponses Es'!AF20)))</f>
        <v/>
      </c>
      <c r="BJ22" s="114" t="str">
        <f>IF(OR($E22="a",$E22="A"),$E22,IF(AND('Encodage réponses Es'!$BI20="!",'Encodage réponses Es'!AG20=""),"!",IF('Encodage réponses Es'!AG20="","",'Encodage réponses Es'!AG20)))</f>
        <v/>
      </c>
      <c r="BK22" s="114" t="str">
        <f>IF(OR($E22="a",$E22="A"),$E22,IF(AND('Encodage réponses Es'!$BI20="!",'Encodage réponses Es'!AH20=""),"!",IF('Encodage réponses Es'!AH20="","",'Encodage réponses Es'!AH20)))</f>
        <v/>
      </c>
      <c r="BL22" s="114" t="str">
        <f>IF(OR($E22="a",$E22="A"),$E22,IF(AND('Encodage réponses Es'!$BI20="!",'Encodage réponses Es'!AJ20=""),"!",IF('Encodage réponses Es'!AJ20="","",'Encodage réponses Es'!AJ20)))</f>
        <v/>
      </c>
      <c r="BM22" s="114" t="str">
        <f>IF(OR($E22="a",$E22="A"),$E22,IF(AND('Encodage réponses Es'!$BI20="!",'Encodage réponses Es'!AN20=""),"!",IF('Encodage réponses Es'!AN20="","",'Encodage réponses Es'!AN20)))</f>
        <v/>
      </c>
      <c r="BN22" s="114" t="str">
        <f>IF(OR($E22="a",$E22="A"),$E22,IF(AND('Encodage réponses Es'!$BI20="!",'Encodage réponses Es'!AS20=""),"!",IF('Encodage réponses Es'!AS20="","",'Encodage réponses Es'!AS20)))</f>
        <v/>
      </c>
      <c r="BO22" s="114" t="str">
        <f>IF(OR($E22="a",$E22="A"),$E22,IF(AND('Encodage réponses Es'!$BI20="!",'Encodage réponses Es'!AT20=""),"!",IF('Encodage réponses Es'!AT20="","",'Encodage réponses Es'!AT20)))</f>
        <v/>
      </c>
      <c r="BP22" s="114" t="str">
        <f>IF(OR($E22="a",$E22="A"),$E22,IF(AND('Encodage réponses Es'!$BI20="!",'Encodage réponses Es'!AY20=""),"!",IF('Encodage réponses Es'!AY20="","",'Encodage réponses Es'!AY20)))</f>
        <v/>
      </c>
      <c r="BQ22" s="114" t="str">
        <f>IF(OR($E22="a",$E22="A"),$E22,IF(AND('Encodage réponses Es'!$BI20="!",'Encodage réponses Es'!AZ20=""),"!",IF('Encodage réponses Es'!AZ20="","",'Encodage réponses Es'!AZ20)))</f>
        <v/>
      </c>
      <c r="BR22" s="114" t="str">
        <f>IF(OR($E22="a",$E22="A"),$E22,IF(AND('Encodage réponses Es'!$BI20="!",'Encodage réponses Es'!BA20=""),"!",IF('Encodage réponses Es'!BA20="","",'Encodage réponses Es'!BA20)))</f>
        <v/>
      </c>
      <c r="BS22" s="114" t="str">
        <f>IF(OR($E22="a",$E22="A"),$E22,IF(AND('Encodage réponses Es'!$BI20="!",'Encodage réponses Es'!BB20=""),"!",IF('Encodage réponses Es'!BB20="","",'Encodage réponses Es'!BB20)))</f>
        <v/>
      </c>
      <c r="BT22" s="114" t="str">
        <f>IF(OR($E22="a",$E22="A"),$E22,IF(AND('Encodage réponses Es'!$BI20="!",'Encodage réponses Es'!BC20=""),"!",IF('Encodage réponses Es'!BC20="","",'Encodage réponses Es'!BC20)))</f>
        <v/>
      </c>
      <c r="BU22" s="197" t="str">
        <f t="shared" si="12"/>
        <v/>
      </c>
      <c r="BV22" s="198" t="str">
        <f t="shared" si="13"/>
        <v/>
      </c>
      <c r="BW22" s="326" t="str">
        <f>IF('Encodage réponses Es'!$B$3="","",'Encodage réponses Es'!$B$3)</f>
        <v/>
      </c>
      <c r="BX22" s="189" t="str">
        <f>IF('Encodage réponses Es'!$B$4="","",'Encodage réponses Es'!$B$4)</f>
        <v/>
      </c>
      <c r="BY22" s="325" t="str">
        <f>IF('Encodage réponses Es'!$B$2="","",'Encodage réponses Es'!$B$2)</f>
        <v/>
      </c>
    </row>
    <row r="23" spans="1:77" x14ac:dyDescent="0.25">
      <c r="A23" s="472"/>
      <c r="B23" s="473"/>
      <c r="C23" s="14">
        <v>19</v>
      </c>
      <c r="D23" s="14" t="str">
        <f>IF('Encodage réponses Es'!F21=0,"",'Encodage réponses Es'!F21)</f>
        <v/>
      </c>
      <c r="E23" s="175" t="str">
        <f>IF('Encodage réponses Es'!I21="","",'Encodage réponses Es'!I21)</f>
        <v/>
      </c>
      <c r="F23" s="119" t="str">
        <f t="shared" si="3"/>
        <v/>
      </c>
      <c r="G23" s="110" t="str">
        <f t="shared" si="4"/>
        <v/>
      </c>
      <c r="H23" s="115"/>
      <c r="I23" s="119" t="str">
        <f t="shared" si="5"/>
        <v/>
      </c>
      <c r="J23" s="110" t="str">
        <f t="shared" si="6"/>
        <v/>
      </c>
      <c r="K23" s="115"/>
      <c r="L23" s="119" t="str">
        <f t="shared" si="7"/>
        <v/>
      </c>
      <c r="M23" s="110" t="str">
        <f t="shared" si="8"/>
        <v/>
      </c>
      <c r="N23" s="115"/>
      <c r="O23" s="101"/>
      <c r="P23" s="114" t="str">
        <f>IF(OR(E23="a",E23="A"),E23,IF(AND('Encodage réponses Es'!$BI21="!",'Encodage réponses Es'!P21=""),"!",IF('Encodage réponses Es'!P21="","",'Encodage réponses Es'!P21)))</f>
        <v/>
      </c>
      <c r="Q23" s="114" t="str">
        <f>IF(OR(E23="a",E23="A"),E23,IF(AND('Encodage réponses Es'!$BI21="!",'Encodage réponses Es'!AK21=""),"!",IF('Encodage réponses Es'!AK21="","",'Encodage réponses Es'!AK21)))</f>
        <v/>
      </c>
      <c r="R23" s="114" t="str">
        <f>IF(OR(E23="a",E23="A"),E23,IF(AND('Encodage réponses Es'!$BI21="!",'Encodage réponses Es'!AM21=""),"!",IF('Encodage réponses Es'!AM21="","",'Encodage réponses Es'!AM21)))</f>
        <v/>
      </c>
      <c r="S23" s="114" t="str">
        <f>IF(OR(E23="a",E23="A"),E23,IF(AND('Encodage réponses Es'!$BI21="!",'Encodage réponses Es'!BF21=""),"!",IF('Encodage réponses Es'!BF21="","",'Encodage réponses Es'!BF21)))</f>
        <v/>
      </c>
      <c r="T23" s="114" t="str">
        <f>IF(OR(E23="a",E23="A"),E23,IF(AND('Encodage réponses Es'!$BI21="!",'Encodage réponses Es'!BG21=""),"!",IF('Encodage réponses Es'!BG21="","",'Encodage réponses Es'!BG21)))</f>
        <v/>
      </c>
      <c r="U23" s="354" t="str">
        <f>IF(OR(E23="a",E23="A"),E23,IF(AND('Encodage réponses Es'!$BI21="!",'Encodage réponses Es'!BH21=""),"!",IF('Encodage réponses Es'!BH21="","",'Encodage réponses Es'!BH21)))</f>
        <v/>
      </c>
      <c r="V23" s="199" t="str">
        <f t="shared" si="0"/>
        <v/>
      </c>
      <c r="W23" s="353" t="str">
        <f t="shared" si="9"/>
        <v/>
      </c>
      <c r="X23" s="177" t="str">
        <f>IF(OR(E23="a",E23="A"),E23,IF(AND('Encodage réponses Es'!$BI21="!",'Encodage réponses Es'!Q21=""),"!",IF('Encodage réponses Es'!Q21="","",'Encodage réponses Es'!Q21)))</f>
        <v/>
      </c>
      <c r="Y23" s="177" t="str">
        <f>IF(OR(E23="a",E23="A"),E23,IF(AND('Encodage réponses Es'!$BI21="!",'Encodage réponses Es'!R21=""),"!",IF('Encodage réponses Es'!R21="","",'Encodage réponses Es'!R21)))</f>
        <v/>
      </c>
      <c r="Z23" s="177" t="str">
        <f>IF(OR(E23="a",E23="A"),E23,IF(AND('Encodage réponses Es'!$BI21="!",'Encodage réponses Es'!S21=""),"!",IF('Encodage réponses Es'!S21="","",'Encodage réponses Es'!S21)))</f>
        <v/>
      </c>
      <c r="AA23" s="177" t="str">
        <f>IF(OR(E23="a",E23="A"),E23,IF(AND('Encodage réponses Es'!$BI21="!",'Encodage réponses Es'!T21=""),"!",IF('Encodage réponses Es'!T21="","",'Encodage réponses Es'!T21)))</f>
        <v/>
      </c>
      <c r="AB23" s="177" t="str">
        <f>IF(OR(E23="a",E23="A"),E23,IF(AND('Encodage réponses Es'!$BI21="!",'Encodage réponses Es'!AD21=""),"!",IF('Encodage réponses Es'!AD21="","",'Encodage réponses Es'!AD21)))</f>
        <v/>
      </c>
      <c r="AC23" s="177" t="str">
        <f>IF(OR(E23="a",E23="A"),E23,IF(AND('Encodage réponses Es'!$BI21="!",'Encodage réponses Es'!AI21=""),"!",IF('Encodage réponses Es'!AI21="","",'Encodage réponses Es'!AI21)))</f>
        <v/>
      </c>
      <c r="AD23" s="177" t="str">
        <f>IF(OR(E23="a",E23="A"),E23,IF(AND('Encodage réponses Es'!$BI21="!",'Encodage réponses Es'!AU21=""),"!",IF('Encodage réponses Es'!AU21="","",'Encodage réponses Es'!AU21)))</f>
        <v/>
      </c>
      <c r="AE23" s="177" t="str">
        <f>IF(OR(E23="a",E23="A"),E23,IF(AND('Encodage réponses Es'!$BI21="!",'Encodage réponses Es'!AV21=""),"!",IF('Encodage réponses Es'!AV21="","",'Encodage réponses Es'!AV21)))</f>
        <v/>
      </c>
      <c r="AF23" s="177" t="str">
        <f>IF(OR(E23="a",E23="A"),E23,IF(AND('Encodage réponses Es'!$BI21="!",'Encodage réponses Es'!AW21=""),"!",IF('Encodage réponses Es'!AW21="","",'Encodage réponses Es'!AW21)))</f>
        <v/>
      </c>
      <c r="AG23" s="177" t="str">
        <f>IF(OR(E23="a",E23="A"),E23,IF(AND('Encodage réponses Es'!$BI21="!",'Encodage réponses Es'!AX21=""),"!",IF('Encodage réponses Es'!AX21="","",'Encodage réponses Es'!AX21)))</f>
        <v/>
      </c>
      <c r="AH23" s="177" t="str">
        <f>IF(OR(E23="a",E23="A"),E23,IF(AND('Encodage réponses Es'!$BI21="!",'Encodage réponses Es'!BD21=""),"!",IF('Encodage réponses Es'!BD21="","",'Encodage réponses Es'!BD21)))</f>
        <v/>
      </c>
      <c r="AI23" s="177" t="str">
        <f>IF(OR(E23="a",E23="A"),E23,IF(AND('Encodage réponses Es'!$BI21="!",'Encodage réponses Es'!BE21=""),"!",IF('Encodage réponses Es'!BE21="","",'Encodage réponses Es'!BE21)))</f>
        <v/>
      </c>
      <c r="AJ23" s="197" t="str">
        <f t="shared" si="1"/>
        <v/>
      </c>
      <c r="AK23" s="198" t="str">
        <f t="shared" si="10"/>
        <v/>
      </c>
      <c r="AL23" s="114" t="str">
        <f>IF(OR($E23="a",$E23="A"),$E23,IF(AND('Encodage réponses Es'!$BI21="!",'Encodage réponses Es'!AA21=""),"!",IF('Encodage réponses Es'!AA21="","",'Encodage réponses Es'!AA21)))</f>
        <v/>
      </c>
      <c r="AM23" s="114" t="str">
        <f>IF(OR($E23="a",$E23="A"),$E23,IF(AND('Encodage réponses Es'!$BI21="!",'Encodage réponses Es'!AB21=""),"!",IF('Encodage réponses Es'!AB21="","",'Encodage réponses Es'!AB21)))</f>
        <v/>
      </c>
      <c r="AN23" s="114" t="str">
        <f>IF(OR($E23="a",$E23="A"),$E23,IF(AND('Encodage réponses Es'!$BI21="!",'Encodage réponses Es'!AC21=""),"!",IF('Encodage réponses Es'!AC21="","",'Encodage réponses Es'!AC21)))</f>
        <v/>
      </c>
      <c r="AO23" s="114" t="str">
        <f>IF(OR($E23="a",$E23="A"),$E23,IF(AND('Encodage réponses Es'!$BI21="!",'Encodage réponses Es'!AL21=""),"!",IF('Encodage réponses Es'!AL21="","",'Encodage réponses Es'!AL21)))</f>
        <v/>
      </c>
      <c r="AP23" s="114" t="str">
        <f>IF(OR($E23="a",$E23="A"),$E23,IF(AND('Encodage réponses Es'!$BI21="!",'Encodage réponses Es'!AO21=""),"!",IF('Encodage réponses Es'!AO21="","",'Encodage réponses Es'!AO21)))</f>
        <v/>
      </c>
      <c r="AQ23" s="114" t="str">
        <f>IF(OR($E23="a",$E23="A"),$E23,IF(AND('Encodage réponses Es'!$BI21="!",'Encodage réponses Es'!AP21=""),"!",IF('Encodage réponses Es'!AP21="","",'Encodage réponses Es'!AP21)))</f>
        <v/>
      </c>
      <c r="AR23" s="114" t="str">
        <f>IF(OR($E23="a",$E23="A"),$E23,IF(AND('Encodage réponses Es'!$BI21="!",'Encodage réponses Es'!AQ21=""),"!",IF('Encodage réponses Es'!AQ21="","",'Encodage réponses Es'!AQ21)))</f>
        <v/>
      </c>
      <c r="AS23" s="114" t="str">
        <f>IF(OR($E23="a",$E23="A"),$E23,IF(AND('Encodage réponses Es'!$BI21="!",'Encodage réponses Es'!AR21=""),"!",IF('Encodage réponses Es'!AR21="","",'Encodage réponses Es'!AR21)))</f>
        <v/>
      </c>
      <c r="AT23" s="199" t="str">
        <f t="shared" si="2"/>
        <v/>
      </c>
      <c r="AU23" s="241" t="str">
        <f t="shared" si="11"/>
        <v/>
      </c>
      <c r="AV23" s="350" t="str">
        <f>IF(OR($E23="a",$E23="A"),$E23,IF(AND('Encodage réponses Es'!$BI21="!",'Encodage réponses Es'!J21=""),"!",IF('Encodage réponses Es'!J21="","",'Encodage réponses Es'!J21)))</f>
        <v/>
      </c>
      <c r="AW23" s="114" t="str">
        <f>IF(OR($E23="a",$E23="A"),$E23,IF(AND('Encodage réponses Es'!$BI21="!",'Encodage réponses Es'!K21=""),"!",IF('Encodage réponses Es'!K21="","",'Encodage réponses Es'!K21)))</f>
        <v/>
      </c>
      <c r="AX23" s="114" t="str">
        <f>IF(OR($E23="a",$E23="A"),$E23,IF(AND('Encodage réponses Es'!$BI21="!",'Encodage réponses Es'!L21=""),"!",IF('Encodage réponses Es'!L21="","",'Encodage réponses Es'!L21)))</f>
        <v/>
      </c>
      <c r="AY23" s="114" t="str">
        <f>IF(OR($E23="a",$E23="A"),$E23,IF(AND('Encodage réponses Es'!$BI21="!",'Encodage réponses Es'!M21=""),"!",IF('Encodage réponses Es'!M21="","",'Encodage réponses Es'!M21)))</f>
        <v/>
      </c>
      <c r="AZ23" s="114" t="str">
        <f>IF(OR($E23="a",$E23="A"),$E23,IF(AND('Encodage réponses Es'!$BI21="!",'Encodage réponses Es'!N21=""),"!",IF('Encodage réponses Es'!N21="","",'Encodage réponses Es'!N21)))</f>
        <v/>
      </c>
      <c r="BA23" s="114" t="str">
        <f>IF(OR($E23="a",$E23="A"),$E23,IF(AND('Encodage réponses Es'!$BI21="!",'Encodage réponses Es'!O21=""),"!",IF('Encodage réponses Es'!O21="","",'Encodage réponses Es'!O21)))</f>
        <v/>
      </c>
      <c r="BB23" s="114" t="str">
        <f>IF(OR($E23="a",$E23="A"),$E23,IF(AND('Encodage réponses Es'!$BI21="!",'Encodage réponses Es'!U21=""),"!",IF('Encodage réponses Es'!U21="","",'Encodage réponses Es'!U21)))</f>
        <v/>
      </c>
      <c r="BC23" s="114" t="str">
        <f>IF(OR($E23="a",$E23="A"),$E23,IF(AND('Encodage réponses Es'!$BI21="!",'Encodage réponses Es'!V21=""),"!",IF('Encodage réponses Es'!V21="","",'Encodage réponses Es'!V21)))</f>
        <v/>
      </c>
      <c r="BD23" s="114" t="str">
        <f>IF(OR($E23="a",$E23="A"),$E23,IF(AND('Encodage réponses Es'!$BI21="!",'Encodage réponses Es'!W21=""),"!",IF('Encodage réponses Es'!W21="","",'Encodage réponses Es'!W21)))</f>
        <v/>
      </c>
      <c r="BE23" s="114" t="str">
        <f>IF(OR($E23="a",$E23="A"),$E23,IF(AND('Encodage réponses Es'!$BI21="!",'Encodage réponses Es'!X21=""),"!",IF('Encodage réponses Es'!X21="","",'Encodage réponses Es'!X21)))</f>
        <v/>
      </c>
      <c r="BF23" s="114" t="str">
        <f>IF(OR($E23="a",$E23="A"),$E23,IF(AND('Encodage réponses Es'!$BI21="!",'Encodage réponses Es'!Y21=""),"!",IF('Encodage réponses Es'!Y21="","",'Encodage réponses Es'!Y21)))</f>
        <v/>
      </c>
      <c r="BG23" s="114" t="str">
        <f>IF(OR($E23="a",$E23="A"),$E23,IF(AND('Encodage réponses Es'!$BI21="!",'Encodage réponses Es'!Z21=""),"!",IF('Encodage réponses Es'!Z21="","",'Encodage réponses Es'!Z21)))</f>
        <v/>
      </c>
      <c r="BH23" s="114" t="str">
        <f>IF(OR($E23="a",$E23="A"),$E23,IF(AND('Encodage réponses Es'!$BI21="!",'Encodage réponses Es'!AE21=""),"!",IF('Encodage réponses Es'!AE21="","",'Encodage réponses Es'!AE21)))</f>
        <v/>
      </c>
      <c r="BI23" s="114" t="str">
        <f>IF(OR($E23="a",$E23="A"),$E23,IF(AND('Encodage réponses Es'!$BI21="!",'Encodage réponses Es'!AF21=""),"!",IF('Encodage réponses Es'!AF21="","",'Encodage réponses Es'!AF21)))</f>
        <v/>
      </c>
      <c r="BJ23" s="114" t="str">
        <f>IF(OR($E23="a",$E23="A"),$E23,IF(AND('Encodage réponses Es'!$BI21="!",'Encodage réponses Es'!AG21=""),"!",IF('Encodage réponses Es'!AG21="","",'Encodage réponses Es'!AG21)))</f>
        <v/>
      </c>
      <c r="BK23" s="114" t="str">
        <f>IF(OR($E23="a",$E23="A"),$E23,IF(AND('Encodage réponses Es'!$BI21="!",'Encodage réponses Es'!AH21=""),"!",IF('Encodage réponses Es'!AH21="","",'Encodage réponses Es'!AH21)))</f>
        <v/>
      </c>
      <c r="BL23" s="114" t="str">
        <f>IF(OR($E23="a",$E23="A"),$E23,IF(AND('Encodage réponses Es'!$BI21="!",'Encodage réponses Es'!AJ21=""),"!",IF('Encodage réponses Es'!AJ21="","",'Encodage réponses Es'!AJ21)))</f>
        <v/>
      </c>
      <c r="BM23" s="114" t="str">
        <f>IF(OR($E23="a",$E23="A"),$E23,IF(AND('Encodage réponses Es'!$BI21="!",'Encodage réponses Es'!AN21=""),"!",IF('Encodage réponses Es'!AN21="","",'Encodage réponses Es'!AN21)))</f>
        <v/>
      </c>
      <c r="BN23" s="114" t="str">
        <f>IF(OR($E23="a",$E23="A"),$E23,IF(AND('Encodage réponses Es'!$BI21="!",'Encodage réponses Es'!AS21=""),"!",IF('Encodage réponses Es'!AS21="","",'Encodage réponses Es'!AS21)))</f>
        <v/>
      </c>
      <c r="BO23" s="114" t="str">
        <f>IF(OR($E23="a",$E23="A"),$E23,IF(AND('Encodage réponses Es'!$BI21="!",'Encodage réponses Es'!AT21=""),"!",IF('Encodage réponses Es'!AT21="","",'Encodage réponses Es'!AT21)))</f>
        <v/>
      </c>
      <c r="BP23" s="114" t="str">
        <f>IF(OR($E23="a",$E23="A"),$E23,IF(AND('Encodage réponses Es'!$BI21="!",'Encodage réponses Es'!AY21=""),"!",IF('Encodage réponses Es'!AY21="","",'Encodage réponses Es'!AY21)))</f>
        <v/>
      </c>
      <c r="BQ23" s="114" t="str">
        <f>IF(OR($E23="a",$E23="A"),$E23,IF(AND('Encodage réponses Es'!$BI21="!",'Encodage réponses Es'!AZ21=""),"!",IF('Encodage réponses Es'!AZ21="","",'Encodage réponses Es'!AZ21)))</f>
        <v/>
      </c>
      <c r="BR23" s="114" t="str">
        <f>IF(OR($E23="a",$E23="A"),$E23,IF(AND('Encodage réponses Es'!$BI21="!",'Encodage réponses Es'!BA21=""),"!",IF('Encodage réponses Es'!BA21="","",'Encodage réponses Es'!BA21)))</f>
        <v/>
      </c>
      <c r="BS23" s="114" t="str">
        <f>IF(OR($E23="a",$E23="A"),$E23,IF(AND('Encodage réponses Es'!$BI21="!",'Encodage réponses Es'!BB21=""),"!",IF('Encodage réponses Es'!BB21="","",'Encodage réponses Es'!BB21)))</f>
        <v/>
      </c>
      <c r="BT23" s="114" t="str">
        <f>IF(OR($E23="a",$E23="A"),$E23,IF(AND('Encodage réponses Es'!$BI21="!",'Encodage réponses Es'!BC21=""),"!",IF('Encodage réponses Es'!BC21="","",'Encodage réponses Es'!BC21)))</f>
        <v/>
      </c>
      <c r="BU23" s="197" t="str">
        <f t="shared" si="12"/>
        <v/>
      </c>
      <c r="BV23" s="198" t="str">
        <f t="shared" si="13"/>
        <v/>
      </c>
      <c r="BW23" s="326" t="str">
        <f>IF('Encodage réponses Es'!$B$3="","",'Encodage réponses Es'!$B$3)</f>
        <v/>
      </c>
      <c r="BX23" s="189" t="str">
        <f>IF('Encodage réponses Es'!$B$4="","",'Encodage réponses Es'!$B$4)</f>
        <v/>
      </c>
      <c r="BY23" s="325" t="str">
        <f>IF('Encodage réponses Es'!$B$2="","",'Encodage réponses Es'!$B$2)</f>
        <v/>
      </c>
    </row>
    <row r="24" spans="1:77" x14ac:dyDescent="0.25">
      <c r="A24" s="472"/>
      <c r="B24" s="473"/>
      <c r="C24" s="14">
        <v>20</v>
      </c>
      <c r="D24" s="14" t="str">
        <f>IF('Encodage réponses Es'!F22=0,"",'Encodage réponses Es'!F22)</f>
        <v/>
      </c>
      <c r="E24" s="174" t="str">
        <f>IF('Encodage réponses Es'!I22="","",'Encodage réponses Es'!I22)</f>
        <v/>
      </c>
      <c r="F24" s="119" t="str">
        <f t="shared" si="3"/>
        <v/>
      </c>
      <c r="G24" s="110" t="str">
        <f t="shared" si="4"/>
        <v/>
      </c>
      <c r="H24" s="115"/>
      <c r="I24" s="119" t="str">
        <f t="shared" si="5"/>
        <v/>
      </c>
      <c r="J24" s="110" t="str">
        <f t="shared" si="6"/>
        <v/>
      </c>
      <c r="K24" s="115"/>
      <c r="L24" s="119" t="str">
        <f t="shared" si="7"/>
        <v/>
      </c>
      <c r="M24" s="110" t="str">
        <f t="shared" si="8"/>
        <v/>
      </c>
      <c r="N24" s="115"/>
      <c r="O24" s="101"/>
      <c r="P24" s="114" t="str">
        <f>IF(OR(E24="a",E24="A"),E24,IF(AND('Encodage réponses Es'!$BI22="!",'Encodage réponses Es'!P22=""),"!",IF('Encodage réponses Es'!P22="","",'Encodage réponses Es'!P22)))</f>
        <v/>
      </c>
      <c r="Q24" s="114" t="str">
        <f>IF(OR(E24="a",E24="A"),E24,IF(AND('Encodage réponses Es'!$BI22="!",'Encodage réponses Es'!AK22=""),"!",IF('Encodage réponses Es'!AK22="","",'Encodage réponses Es'!AK22)))</f>
        <v/>
      </c>
      <c r="R24" s="114" t="str">
        <f>IF(OR(E24="a",E24="A"),E24,IF(AND('Encodage réponses Es'!$BI22="!",'Encodage réponses Es'!AM22=""),"!",IF('Encodage réponses Es'!AM22="","",'Encodage réponses Es'!AM22)))</f>
        <v/>
      </c>
      <c r="S24" s="114" t="str">
        <f>IF(OR(E24="a",E24="A"),E24,IF(AND('Encodage réponses Es'!$BI22="!",'Encodage réponses Es'!BF22=""),"!",IF('Encodage réponses Es'!BF22="","",'Encodage réponses Es'!BF22)))</f>
        <v/>
      </c>
      <c r="T24" s="114" t="str">
        <f>IF(OR(E24="a",E24="A"),E24,IF(AND('Encodage réponses Es'!$BI22="!",'Encodage réponses Es'!BG22=""),"!",IF('Encodage réponses Es'!BG22="","",'Encodage réponses Es'!BG22)))</f>
        <v/>
      </c>
      <c r="U24" s="354" t="str">
        <f>IF(OR(E24="a",E24="A"),E24,IF(AND('Encodage réponses Es'!$BI22="!",'Encodage réponses Es'!BH22=""),"!",IF('Encodage réponses Es'!BH22="","",'Encodage réponses Es'!BH22)))</f>
        <v/>
      </c>
      <c r="V24" s="199" t="str">
        <f t="shared" si="0"/>
        <v/>
      </c>
      <c r="W24" s="353" t="str">
        <f t="shared" si="9"/>
        <v/>
      </c>
      <c r="X24" s="177" t="str">
        <f>IF(OR(E24="a",E24="A"),E24,IF(AND('Encodage réponses Es'!$BI22="!",'Encodage réponses Es'!Q22=""),"!",IF('Encodage réponses Es'!Q22="","",'Encodage réponses Es'!Q22)))</f>
        <v/>
      </c>
      <c r="Y24" s="177" t="str">
        <f>IF(OR(E24="a",E24="A"),E24,IF(AND('Encodage réponses Es'!$BI22="!",'Encodage réponses Es'!R22=""),"!",IF('Encodage réponses Es'!R22="","",'Encodage réponses Es'!R22)))</f>
        <v/>
      </c>
      <c r="Z24" s="177" t="str">
        <f>IF(OR(E24="a",E24="A"),E24,IF(AND('Encodage réponses Es'!$BI22="!",'Encodage réponses Es'!S22=""),"!",IF('Encodage réponses Es'!S22="","",'Encodage réponses Es'!S22)))</f>
        <v/>
      </c>
      <c r="AA24" s="177" t="str">
        <f>IF(OR(E24="a",E24="A"),E24,IF(AND('Encodage réponses Es'!$BI22="!",'Encodage réponses Es'!T22=""),"!",IF('Encodage réponses Es'!T22="","",'Encodage réponses Es'!T22)))</f>
        <v/>
      </c>
      <c r="AB24" s="177" t="str">
        <f>IF(OR(E24="a",E24="A"),E24,IF(AND('Encodage réponses Es'!$BI22="!",'Encodage réponses Es'!AD22=""),"!",IF('Encodage réponses Es'!AD22="","",'Encodage réponses Es'!AD22)))</f>
        <v/>
      </c>
      <c r="AC24" s="177" t="str">
        <f>IF(OR(E24="a",E24="A"),E24,IF(AND('Encodage réponses Es'!$BI22="!",'Encodage réponses Es'!AI22=""),"!",IF('Encodage réponses Es'!AI22="","",'Encodage réponses Es'!AI22)))</f>
        <v/>
      </c>
      <c r="AD24" s="177" t="str">
        <f>IF(OR(E24="a",E24="A"),E24,IF(AND('Encodage réponses Es'!$BI22="!",'Encodage réponses Es'!AU22=""),"!",IF('Encodage réponses Es'!AU22="","",'Encodage réponses Es'!AU22)))</f>
        <v/>
      </c>
      <c r="AE24" s="177" t="str">
        <f>IF(OR(E24="a",E24="A"),E24,IF(AND('Encodage réponses Es'!$BI22="!",'Encodage réponses Es'!AV22=""),"!",IF('Encodage réponses Es'!AV22="","",'Encodage réponses Es'!AV22)))</f>
        <v/>
      </c>
      <c r="AF24" s="177" t="str">
        <f>IF(OR(E24="a",E24="A"),E24,IF(AND('Encodage réponses Es'!$BI22="!",'Encodage réponses Es'!AW22=""),"!",IF('Encodage réponses Es'!AW22="","",'Encodage réponses Es'!AW22)))</f>
        <v/>
      </c>
      <c r="AG24" s="177" t="str">
        <f>IF(OR(E24="a",E24="A"),E24,IF(AND('Encodage réponses Es'!$BI22="!",'Encodage réponses Es'!AX22=""),"!",IF('Encodage réponses Es'!AX22="","",'Encodage réponses Es'!AX22)))</f>
        <v/>
      </c>
      <c r="AH24" s="177" t="str">
        <f>IF(OR(E24="a",E24="A"),E24,IF(AND('Encodage réponses Es'!$BI22="!",'Encodage réponses Es'!BD22=""),"!",IF('Encodage réponses Es'!BD22="","",'Encodage réponses Es'!BD22)))</f>
        <v/>
      </c>
      <c r="AI24" s="177" t="str">
        <f>IF(OR(E24="a",E24="A"),E24,IF(AND('Encodage réponses Es'!$BI22="!",'Encodage réponses Es'!BE22=""),"!",IF('Encodage réponses Es'!BE22="","",'Encodage réponses Es'!BE22)))</f>
        <v/>
      </c>
      <c r="AJ24" s="197" t="str">
        <f t="shared" si="1"/>
        <v/>
      </c>
      <c r="AK24" s="198" t="str">
        <f t="shared" si="10"/>
        <v/>
      </c>
      <c r="AL24" s="114" t="str">
        <f>IF(OR($E24="a",$E24="A"),$E24,IF(AND('Encodage réponses Es'!$BI22="!",'Encodage réponses Es'!AA22=""),"!",IF('Encodage réponses Es'!AA22="","",'Encodage réponses Es'!AA22)))</f>
        <v/>
      </c>
      <c r="AM24" s="114" t="str">
        <f>IF(OR($E24="a",$E24="A"),$E24,IF(AND('Encodage réponses Es'!$BI22="!",'Encodage réponses Es'!AB22=""),"!",IF('Encodage réponses Es'!AB22="","",'Encodage réponses Es'!AB22)))</f>
        <v/>
      </c>
      <c r="AN24" s="114" t="str">
        <f>IF(OR($E24="a",$E24="A"),$E24,IF(AND('Encodage réponses Es'!$BI22="!",'Encodage réponses Es'!AC22=""),"!",IF('Encodage réponses Es'!AC22="","",'Encodage réponses Es'!AC22)))</f>
        <v/>
      </c>
      <c r="AO24" s="114" t="str">
        <f>IF(OR($E24="a",$E24="A"),$E24,IF(AND('Encodage réponses Es'!$BI22="!",'Encodage réponses Es'!AL22=""),"!",IF('Encodage réponses Es'!AL22="","",'Encodage réponses Es'!AL22)))</f>
        <v/>
      </c>
      <c r="AP24" s="114" t="str">
        <f>IF(OR($E24="a",$E24="A"),$E24,IF(AND('Encodage réponses Es'!$BI22="!",'Encodage réponses Es'!AO22=""),"!",IF('Encodage réponses Es'!AO22="","",'Encodage réponses Es'!AO22)))</f>
        <v/>
      </c>
      <c r="AQ24" s="114" t="str">
        <f>IF(OR($E24="a",$E24="A"),$E24,IF(AND('Encodage réponses Es'!$BI22="!",'Encodage réponses Es'!AP22=""),"!",IF('Encodage réponses Es'!AP22="","",'Encodage réponses Es'!AP22)))</f>
        <v/>
      </c>
      <c r="AR24" s="114" t="str">
        <f>IF(OR($E24="a",$E24="A"),$E24,IF(AND('Encodage réponses Es'!$BI22="!",'Encodage réponses Es'!AQ22=""),"!",IF('Encodage réponses Es'!AQ22="","",'Encodage réponses Es'!AQ22)))</f>
        <v/>
      </c>
      <c r="AS24" s="114" t="str">
        <f>IF(OR($E24="a",$E24="A"),$E24,IF(AND('Encodage réponses Es'!$BI22="!",'Encodage réponses Es'!AR22=""),"!",IF('Encodage réponses Es'!AR22="","",'Encodage réponses Es'!AR22)))</f>
        <v/>
      </c>
      <c r="AT24" s="199" t="str">
        <f t="shared" si="2"/>
        <v/>
      </c>
      <c r="AU24" s="241" t="str">
        <f t="shared" si="11"/>
        <v/>
      </c>
      <c r="AV24" s="350" t="str">
        <f>IF(OR($E24="a",$E24="A"),$E24,IF(AND('Encodage réponses Es'!$BI22="!",'Encodage réponses Es'!J22=""),"!",IF('Encodage réponses Es'!J22="","",'Encodage réponses Es'!J22)))</f>
        <v/>
      </c>
      <c r="AW24" s="114" t="str">
        <f>IF(OR($E24="a",$E24="A"),$E24,IF(AND('Encodage réponses Es'!$BI22="!",'Encodage réponses Es'!K22=""),"!",IF('Encodage réponses Es'!K22="","",'Encodage réponses Es'!K22)))</f>
        <v/>
      </c>
      <c r="AX24" s="114" t="str">
        <f>IF(OR($E24="a",$E24="A"),$E24,IF(AND('Encodage réponses Es'!$BI22="!",'Encodage réponses Es'!L22=""),"!",IF('Encodage réponses Es'!L22="","",'Encodage réponses Es'!L22)))</f>
        <v/>
      </c>
      <c r="AY24" s="114" t="str">
        <f>IF(OR($E24="a",$E24="A"),$E24,IF(AND('Encodage réponses Es'!$BI22="!",'Encodage réponses Es'!M22=""),"!",IF('Encodage réponses Es'!M22="","",'Encodage réponses Es'!M22)))</f>
        <v/>
      </c>
      <c r="AZ24" s="114" t="str">
        <f>IF(OR($E24="a",$E24="A"),$E24,IF(AND('Encodage réponses Es'!$BI22="!",'Encodage réponses Es'!N22=""),"!",IF('Encodage réponses Es'!N22="","",'Encodage réponses Es'!N22)))</f>
        <v/>
      </c>
      <c r="BA24" s="114" t="str">
        <f>IF(OR($E24="a",$E24="A"),$E24,IF(AND('Encodage réponses Es'!$BI22="!",'Encodage réponses Es'!O22=""),"!",IF('Encodage réponses Es'!O22="","",'Encodage réponses Es'!O22)))</f>
        <v/>
      </c>
      <c r="BB24" s="114" t="str">
        <f>IF(OR($E24="a",$E24="A"),$E24,IF(AND('Encodage réponses Es'!$BI22="!",'Encodage réponses Es'!U22=""),"!",IF('Encodage réponses Es'!U22="","",'Encodage réponses Es'!U22)))</f>
        <v/>
      </c>
      <c r="BC24" s="114" t="str">
        <f>IF(OR($E24="a",$E24="A"),$E24,IF(AND('Encodage réponses Es'!$BI22="!",'Encodage réponses Es'!V22=""),"!",IF('Encodage réponses Es'!V22="","",'Encodage réponses Es'!V22)))</f>
        <v/>
      </c>
      <c r="BD24" s="114" t="str">
        <f>IF(OR($E24="a",$E24="A"),$E24,IF(AND('Encodage réponses Es'!$BI22="!",'Encodage réponses Es'!W22=""),"!",IF('Encodage réponses Es'!W22="","",'Encodage réponses Es'!W22)))</f>
        <v/>
      </c>
      <c r="BE24" s="114" t="str">
        <f>IF(OR($E24="a",$E24="A"),$E24,IF(AND('Encodage réponses Es'!$BI22="!",'Encodage réponses Es'!X22=""),"!",IF('Encodage réponses Es'!X22="","",'Encodage réponses Es'!X22)))</f>
        <v/>
      </c>
      <c r="BF24" s="114" t="str">
        <f>IF(OR($E24="a",$E24="A"),$E24,IF(AND('Encodage réponses Es'!$BI22="!",'Encodage réponses Es'!Y22=""),"!",IF('Encodage réponses Es'!Y22="","",'Encodage réponses Es'!Y22)))</f>
        <v/>
      </c>
      <c r="BG24" s="114" t="str">
        <f>IF(OR($E24="a",$E24="A"),$E24,IF(AND('Encodage réponses Es'!$BI22="!",'Encodage réponses Es'!Z22=""),"!",IF('Encodage réponses Es'!Z22="","",'Encodage réponses Es'!Z22)))</f>
        <v/>
      </c>
      <c r="BH24" s="114" t="str">
        <f>IF(OR($E24="a",$E24="A"),$E24,IF(AND('Encodage réponses Es'!$BI22="!",'Encodage réponses Es'!AE22=""),"!",IF('Encodage réponses Es'!AE22="","",'Encodage réponses Es'!AE22)))</f>
        <v/>
      </c>
      <c r="BI24" s="114" t="str">
        <f>IF(OR($E24="a",$E24="A"),$E24,IF(AND('Encodage réponses Es'!$BI22="!",'Encodage réponses Es'!AF22=""),"!",IF('Encodage réponses Es'!AF22="","",'Encodage réponses Es'!AF22)))</f>
        <v/>
      </c>
      <c r="BJ24" s="114" t="str">
        <f>IF(OR($E24="a",$E24="A"),$E24,IF(AND('Encodage réponses Es'!$BI22="!",'Encodage réponses Es'!AG22=""),"!",IF('Encodage réponses Es'!AG22="","",'Encodage réponses Es'!AG22)))</f>
        <v/>
      </c>
      <c r="BK24" s="114" t="str">
        <f>IF(OR($E24="a",$E24="A"),$E24,IF(AND('Encodage réponses Es'!$BI22="!",'Encodage réponses Es'!AH22=""),"!",IF('Encodage réponses Es'!AH22="","",'Encodage réponses Es'!AH22)))</f>
        <v/>
      </c>
      <c r="BL24" s="114" t="str">
        <f>IF(OR($E24="a",$E24="A"),$E24,IF(AND('Encodage réponses Es'!$BI22="!",'Encodage réponses Es'!AJ22=""),"!",IF('Encodage réponses Es'!AJ22="","",'Encodage réponses Es'!AJ22)))</f>
        <v/>
      </c>
      <c r="BM24" s="114" t="str">
        <f>IF(OR($E24="a",$E24="A"),$E24,IF(AND('Encodage réponses Es'!$BI22="!",'Encodage réponses Es'!AN22=""),"!",IF('Encodage réponses Es'!AN22="","",'Encodage réponses Es'!AN22)))</f>
        <v/>
      </c>
      <c r="BN24" s="114" t="str">
        <f>IF(OR($E24="a",$E24="A"),$E24,IF(AND('Encodage réponses Es'!$BI22="!",'Encodage réponses Es'!AS22=""),"!",IF('Encodage réponses Es'!AS22="","",'Encodage réponses Es'!AS22)))</f>
        <v/>
      </c>
      <c r="BO24" s="114" t="str">
        <f>IF(OR($E24="a",$E24="A"),$E24,IF(AND('Encodage réponses Es'!$BI22="!",'Encodage réponses Es'!AT22=""),"!",IF('Encodage réponses Es'!AT22="","",'Encodage réponses Es'!AT22)))</f>
        <v/>
      </c>
      <c r="BP24" s="114" t="str">
        <f>IF(OR($E24="a",$E24="A"),$E24,IF(AND('Encodage réponses Es'!$BI22="!",'Encodage réponses Es'!AY22=""),"!",IF('Encodage réponses Es'!AY22="","",'Encodage réponses Es'!AY22)))</f>
        <v/>
      </c>
      <c r="BQ24" s="114" t="str">
        <f>IF(OR($E24="a",$E24="A"),$E24,IF(AND('Encodage réponses Es'!$BI22="!",'Encodage réponses Es'!AZ22=""),"!",IF('Encodage réponses Es'!AZ22="","",'Encodage réponses Es'!AZ22)))</f>
        <v/>
      </c>
      <c r="BR24" s="114" t="str">
        <f>IF(OR($E24="a",$E24="A"),$E24,IF(AND('Encodage réponses Es'!$BI22="!",'Encodage réponses Es'!BA22=""),"!",IF('Encodage réponses Es'!BA22="","",'Encodage réponses Es'!BA22)))</f>
        <v/>
      </c>
      <c r="BS24" s="114" t="str">
        <f>IF(OR($E24="a",$E24="A"),$E24,IF(AND('Encodage réponses Es'!$BI22="!",'Encodage réponses Es'!BB22=""),"!",IF('Encodage réponses Es'!BB22="","",'Encodage réponses Es'!BB22)))</f>
        <v/>
      </c>
      <c r="BT24" s="114" t="str">
        <f>IF(OR($E24="a",$E24="A"),$E24,IF(AND('Encodage réponses Es'!$BI22="!",'Encodage réponses Es'!BC22=""),"!",IF('Encodage réponses Es'!BC22="","",'Encodage réponses Es'!BC22)))</f>
        <v/>
      </c>
      <c r="BU24" s="197" t="str">
        <f t="shared" si="12"/>
        <v/>
      </c>
      <c r="BV24" s="198" t="str">
        <f t="shared" si="13"/>
        <v/>
      </c>
      <c r="BW24" s="326" t="str">
        <f>IF('Encodage réponses Es'!$B$3="","",'Encodage réponses Es'!$B$3)</f>
        <v/>
      </c>
      <c r="BX24" s="189" t="str">
        <f>IF('Encodage réponses Es'!$B$4="","",'Encodage réponses Es'!$B$4)</f>
        <v/>
      </c>
      <c r="BY24" s="325" t="str">
        <f>IF('Encodage réponses Es'!$B$2="","",'Encodage réponses Es'!$B$2)</f>
        <v/>
      </c>
    </row>
    <row r="25" spans="1:77" x14ac:dyDescent="0.25">
      <c r="A25" s="472"/>
      <c r="B25" s="473"/>
      <c r="C25" s="14">
        <v>21</v>
      </c>
      <c r="D25" s="14" t="str">
        <f>IF('Encodage réponses Es'!F23=0,"",'Encodage réponses Es'!F23)</f>
        <v/>
      </c>
      <c r="E25" s="101" t="str">
        <f>IF('Encodage réponses Es'!I23="","",'Encodage réponses Es'!I23)</f>
        <v/>
      </c>
      <c r="F25" s="119" t="str">
        <f t="shared" si="3"/>
        <v/>
      </c>
      <c r="G25" s="110" t="str">
        <f t="shared" si="4"/>
        <v/>
      </c>
      <c r="H25" s="115"/>
      <c r="I25" s="119" t="str">
        <f t="shared" si="5"/>
        <v/>
      </c>
      <c r="J25" s="110" t="str">
        <f t="shared" si="6"/>
        <v/>
      </c>
      <c r="K25" s="115"/>
      <c r="L25" s="119" t="str">
        <f t="shared" si="7"/>
        <v/>
      </c>
      <c r="M25" s="110" t="str">
        <f t="shared" si="8"/>
        <v/>
      </c>
      <c r="N25" s="115"/>
      <c r="O25" s="101"/>
      <c r="P25" s="114" t="str">
        <f>IF(OR(E25="a",E25="A"),E25,IF(AND('Encodage réponses Es'!$BI23="!",'Encodage réponses Es'!P23=""),"!",IF('Encodage réponses Es'!P23="","",'Encodage réponses Es'!P23)))</f>
        <v/>
      </c>
      <c r="Q25" s="114" t="str">
        <f>IF(OR(E25="a",E25="A"),E25,IF(AND('Encodage réponses Es'!$BI23="!",'Encodage réponses Es'!AK23=""),"!",IF('Encodage réponses Es'!AK23="","",'Encodage réponses Es'!AK23)))</f>
        <v/>
      </c>
      <c r="R25" s="114" t="str">
        <f>IF(OR(E25="a",E25="A"),E25,IF(AND('Encodage réponses Es'!$BI23="!",'Encodage réponses Es'!AM23=""),"!",IF('Encodage réponses Es'!AM23="","",'Encodage réponses Es'!AM23)))</f>
        <v/>
      </c>
      <c r="S25" s="114" t="str">
        <f>IF(OR(E25="a",E25="A"),E25,IF(AND('Encodage réponses Es'!$BI23="!",'Encodage réponses Es'!BF23=""),"!",IF('Encodage réponses Es'!BF23="","",'Encodage réponses Es'!BF23)))</f>
        <v/>
      </c>
      <c r="T25" s="114" t="str">
        <f>IF(OR(E25="a",E25="A"),E25,IF(AND('Encodage réponses Es'!$BI23="!",'Encodage réponses Es'!BG23=""),"!",IF('Encodage réponses Es'!BG23="","",'Encodage réponses Es'!BG23)))</f>
        <v/>
      </c>
      <c r="U25" s="354" t="str">
        <f>IF(OR(E25="a",E25="A"),E25,IF(AND('Encodage réponses Es'!$BI23="!",'Encodage réponses Es'!BH23=""),"!",IF('Encodage réponses Es'!BH23="","",'Encodage réponses Es'!BH23)))</f>
        <v/>
      </c>
      <c r="V25" s="199" t="str">
        <f t="shared" si="0"/>
        <v/>
      </c>
      <c r="W25" s="353" t="str">
        <f t="shared" si="9"/>
        <v/>
      </c>
      <c r="X25" s="177" t="str">
        <f>IF(OR(E25="a",E25="A"),E25,IF(AND('Encodage réponses Es'!$BI23="!",'Encodage réponses Es'!Q23=""),"!",IF('Encodage réponses Es'!Q23="","",'Encodage réponses Es'!Q23)))</f>
        <v/>
      </c>
      <c r="Y25" s="177" t="str">
        <f>IF(OR(E25="a",E25="A"),E25,IF(AND('Encodage réponses Es'!$BI23="!",'Encodage réponses Es'!R23=""),"!",IF('Encodage réponses Es'!R23="","",'Encodage réponses Es'!R23)))</f>
        <v/>
      </c>
      <c r="Z25" s="177" t="str">
        <f>IF(OR(E25="a",E25="A"),E25,IF(AND('Encodage réponses Es'!$BI23="!",'Encodage réponses Es'!S23=""),"!",IF('Encodage réponses Es'!S23="","",'Encodage réponses Es'!S23)))</f>
        <v/>
      </c>
      <c r="AA25" s="177" t="str">
        <f>IF(OR(E25="a",E25="A"),E25,IF(AND('Encodage réponses Es'!$BI23="!",'Encodage réponses Es'!T23=""),"!",IF('Encodage réponses Es'!T23="","",'Encodage réponses Es'!T23)))</f>
        <v/>
      </c>
      <c r="AB25" s="177" t="str">
        <f>IF(OR(E25="a",E25="A"),E25,IF(AND('Encodage réponses Es'!$BI23="!",'Encodage réponses Es'!AD23=""),"!",IF('Encodage réponses Es'!AD23="","",'Encodage réponses Es'!AD23)))</f>
        <v/>
      </c>
      <c r="AC25" s="177" t="str">
        <f>IF(OR(E25="a",E25="A"),E25,IF(AND('Encodage réponses Es'!$BI23="!",'Encodage réponses Es'!AI23=""),"!",IF('Encodage réponses Es'!AI23="","",'Encodage réponses Es'!AI23)))</f>
        <v/>
      </c>
      <c r="AD25" s="177" t="str">
        <f>IF(OR(E25="a",E25="A"),E25,IF(AND('Encodage réponses Es'!$BI23="!",'Encodage réponses Es'!AU23=""),"!",IF('Encodage réponses Es'!AU23="","",'Encodage réponses Es'!AU23)))</f>
        <v/>
      </c>
      <c r="AE25" s="177" t="str">
        <f>IF(OR(E25="a",E25="A"),E25,IF(AND('Encodage réponses Es'!$BI23="!",'Encodage réponses Es'!AV23=""),"!",IF('Encodage réponses Es'!AV23="","",'Encodage réponses Es'!AV23)))</f>
        <v/>
      </c>
      <c r="AF25" s="177" t="str">
        <f>IF(OR(E25="a",E25="A"),E25,IF(AND('Encodage réponses Es'!$BI23="!",'Encodage réponses Es'!AW23=""),"!",IF('Encodage réponses Es'!AW23="","",'Encodage réponses Es'!AW23)))</f>
        <v/>
      </c>
      <c r="AG25" s="177" t="str">
        <f>IF(OR(E25="a",E25="A"),E25,IF(AND('Encodage réponses Es'!$BI23="!",'Encodage réponses Es'!AX23=""),"!",IF('Encodage réponses Es'!AX23="","",'Encodage réponses Es'!AX23)))</f>
        <v/>
      </c>
      <c r="AH25" s="177" t="str">
        <f>IF(OR(E25="a",E25="A"),E25,IF(AND('Encodage réponses Es'!$BI23="!",'Encodage réponses Es'!BD23=""),"!",IF('Encodage réponses Es'!BD23="","",'Encodage réponses Es'!BD23)))</f>
        <v/>
      </c>
      <c r="AI25" s="177" t="str">
        <f>IF(OR(E25="a",E25="A"),E25,IF(AND('Encodage réponses Es'!$BI23="!",'Encodage réponses Es'!BE23=""),"!",IF('Encodage réponses Es'!BE23="","",'Encodage réponses Es'!BE23)))</f>
        <v/>
      </c>
      <c r="AJ25" s="197" t="str">
        <f t="shared" si="1"/>
        <v/>
      </c>
      <c r="AK25" s="198" t="str">
        <f t="shared" si="10"/>
        <v/>
      </c>
      <c r="AL25" s="114" t="str">
        <f>IF(OR($E25="a",$E25="A"),$E25,IF(AND('Encodage réponses Es'!$BI23="!",'Encodage réponses Es'!AA23=""),"!",IF('Encodage réponses Es'!AA23="","",'Encodage réponses Es'!AA23)))</f>
        <v/>
      </c>
      <c r="AM25" s="114" t="str">
        <f>IF(OR($E25="a",$E25="A"),$E25,IF(AND('Encodage réponses Es'!$BI23="!",'Encodage réponses Es'!AB23=""),"!",IF('Encodage réponses Es'!AB23="","",'Encodage réponses Es'!AB23)))</f>
        <v/>
      </c>
      <c r="AN25" s="114" t="str">
        <f>IF(OR($E25="a",$E25="A"),$E25,IF(AND('Encodage réponses Es'!$BI23="!",'Encodage réponses Es'!AC23=""),"!",IF('Encodage réponses Es'!AC23="","",'Encodage réponses Es'!AC23)))</f>
        <v/>
      </c>
      <c r="AO25" s="114" t="str">
        <f>IF(OR($E25="a",$E25="A"),$E25,IF(AND('Encodage réponses Es'!$BI23="!",'Encodage réponses Es'!AL23=""),"!",IF('Encodage réponses Es'!AL23="","",'Encodage réponses Es'!AL23)))</f>
        <v/>
      </c>
      <c r="AP25" s="114" t="str">
        <f>IF(OR($E25="a",$E25="A"),$E25,IF(AND('Encodage réponses Es'!$BI23="!",'Encodage réponses Es'!AO23=""),"!",IF('Encodage réponses Es'!AO23="","",'Encodage réponses Es'!AO23)))</f>
        <v/>
      </c>
      <c r="AQ25" s="114" t="str">
        <f>IF(OR($E25="a",$E25="A"),$E25,IF(AND('Encodage réponses Es'!$BI23="!",'Encodage réponses Es'!AP23=""),"!",IF('Encodage réponses Es'!AP23="","",'Encodage réponses Es'!AP23)))</f>
        <v/>
      </c>
      <c r="AR25" s="114" t="str">
        <f>IF(OR($E25="a",$E25="A"),$E25,IF(AND('Encodage réponses Es'!$BI23="!",'Encodage réponses Es'!AQ23=""),"!",IF('Encodage réponses Es'!AQ23="","",'Encodage réponses Es'!AQ23)))</f>
        <v/>
      </c>
      <c r="AS25" s="114" t="str">
        <f>IF(OR($E25="a",$E25="A"),$E25,IF(AND('Encodage réponses Es'!$BI23="!",'Encodage réponses Es'!AR23=""),"!",IF('Encodage réponses Es'!AR23="","",'Encodage réponses Es'!AR23)))</f>
        <v/>
      </c>
      <c r="AT25" s="199" t="str">
        <f t="shared" si="2"/>
        <v/>
      </c>
      <c r="AU25" s="241" t="str">
        <f t="shared" si="11"/>
        <v/>
      </c>
      <c r="AV25" s="350" t="str">
        <f>IF(OR($E25="a",$E25="A"),$E25,IF(AND('Encodage réponses Es'!$BI23="!",'Encodage réponses Es'!J23=""),"!",IF('Encodage réponses Es'!J23="","",'Encodage réponses Es'!J23)))</f>
        <v/>
      </c>
      <c r="AW25" s="114" t="str">
        <f>IF(OR($E25="a",$E25="A"),$E25,IF(AND('Encodage réponses Es'!$BI23="!",'Encodage réponses Es'!K23=""),"!",IF('Encodage réponses Es'!K23="","",'Encodage réponses Es'!K23)))</f>
        <v/>
      </c>
      <c r="AX25" s="114" t="str">
        <f>IF(OR($E25="a",$E25="A"),$E25,IF(AND('Encodage réponses Es'!$BI23="!",'Encodage réponses Es'!L23=""),"!",IF('Encodage réponses Es'!L23="","",'Encodage réponses Es'!L23)))</f>
        <v/>
      </c>
      <c r="AY25" s="114" t="str">
        <f>IF(OR($E25="a",$E25="A"),$E25,IF(AND('Encodage réponses Es'!$BI23="!",'Encodage réponses Es'!M23=""),"!",IF('Encodage réponses Es'!M23="","",'Encodage réponses Es'!M23)))</f>
        <v/>
      </c>
      <c r="AZ25" s="114" t="str">
        <f>IF(OR($E25="a",$E25="A"),$E25,IF(AND('Encodage réponses Es'!$BI23="!",'Encodage réponses Es'!N23=""),"!",IF('Encodage réponses Es'!N23="","",'Encodage réponses Es'!N23)))</f>
        <v/>
      </c>
      <c r="BA25" s="114" t="str">
        <f>IF(OR($E25="a",$E25="A"),$E25,IF(AND('Encodage réponses Es'!$BI23="!",'Encodage réponses Es'!O23=""),"!",IF('Encodage réponses Es'!O23="","",'Encodage réponses Es'!O23)))</f>
        <v/>
      </c>
      <c r="BB25" s="114" t="str">
        <f>IF(OR($E25="a",$E25="A"),$E25,IF(AND('Encodage réponses Es'!$BI23="!",'Encodage réponses Es'!U23=""),"!",IF('Encodage réponses Es'!U23="","",'Encodage réponses Es'!U23)))</f>
        <v/>
      </c>
      <c r="BC25" s="114" t="str">
        <f>IF(OR($E25="a",$E25="A"),$E25,IF(AND('Encodage réponses Es'!$BI23="!",'Encodage réponses Es'!V23=""),"!",IF('Encodage réponses Es'!V23="","",'Encodage réponses Es'!V23)))</f>
        <v/>
      </c>
      <c r="BD25" s="114" t="str">
        <f>IF(OR($E25="a",$E25="A"),$E25,IF(AND('Encodage réponses Es'!$BI23="!",'Encodage réponses Es'!W23=""),"!",IF('Encodage réponses Es'!W23="","",'Encodage réponses Es'!W23)))</f>
        <v/>
      </c>
      <c r="BE25" s="114" t="str">
        <f>IF(OR($E25="a",$E25="A"),$E25,IF(AND('Encodage réponses Es'!$BI23="!",'Encodage réponses Es'!X23=""),"!",IF('Encodage réponses Es'!X23="","",'Encodage réponses Es'!X23)))</f>
        <v/>
      </c>
      <c r="BF25" s="114" t="str">
        <f>IF(OR($E25="a",$E25="A"),$E25,IF(AND('Encodage réponses Es'!$BI23="!",'Encodage réponses Es'!Y23=""),"!",IF('Encodage réponses Es'!Y23="","",'Encodage réponses Es'!Y23)))</f>
        <v/>
      </c>
      <c r="BG25" s="114" t="str">
        <f>IF(OR($E25="a",$E25="A"),$E25,IF(AND('Encodage réponses Es'!$BI23="!",'Encodage réponses Es'!Z23=""),"!",IF('Encodage réponses Es'!Z23="","",'Encodage réponses Es'!Z23)))</f>
        <v/>
      </c>
      <c r="BH25" s="114" t="str">
        <f>IF(OR($E25="a",$E25="A"),$E25,IF(AND('Encodage réponses Es'!$BI23="!",'Encodage réponses Es'!AE23=""),"!",IF('Encodage réponses Es'!AE23="","",'Encodage réponses Es'!AE23)))</f>
        <v/>
      </c>
      <c r="BI25" s="114" t="str">
        <f>IF(OR($E25="a",$E25="A"),$E25,IF(AND('Encodage réponses Es'!$BI23="!",'Encodage réponses Es'!AF23=""),"!",IF('Encodage réponses Es'!AF23="","",'Encodage réponses Es'!AF23)))</f>
        <v/>
      </c>
      <c r="BJ25" s="114" t="str">
        <f>IF(OR($E25="a",$E25="A"),$E25,IF(AND('Encodage réponses Es'!$BI23="!",'Encodage réponses Es'!AG23=""),"!",IF('Encodage réponses Es'!AG23="","",'Encodage réponses Es'!AG23)))</f>
        <v/>
      </c>
      <c r="BK25" s="114" t="str">
        <f>IF(OR($E25="a",$E25="A"),$E25,IF(AND('Encodage réponses Es'!$BI23="!",'Encodage réponses Es'!AH23=""),"!",IF('Encodage réponses Es'!AH23="","",'Encodage réponses Es'!AH23)))</f>
        <v/>
      </c>
      <c r="BL25" s="114" t="str">
        <f>IF(OR($E25="a",$E25="A"),$E25,IF(AND('Encodage réponses Es'!$BI23="!",'Encodage réponses Es'!AJ23=""),"!",IF('Encodage réponses Es'!AJ23="","",'Encodage réponses Es'!AJ23)))</f>
        <v/>
      </c>
      <c r="BM25" s="114" t="str">
        <f>IF(OR($E25="a",$E25="A"),$E25,IF(AND('Encodage réponses Es'!$BI23="!",'Encodage réponses Es'!AN23=""),"!",IF('Encodage réponses Es'!AN23="","",'Encodage réponses Es'!AN23)))</f>
        <v/>
      </c>
      <c r="BN25" s="114" t="str">
        <f>IF(OR($E25="a",$E25="A"),$E25,IF(AND('Encodage réponses Es'!$BI23="!",'Encodage réponses Es'!AS23=""),"!",IF('Encodage réponses Es'!AS23="","",'Encodage réponses Es'!AS23)))</f>
        <v/>
      </c>
      <c r="BO25" s="114" t="str">
        <f>IF(OR($E25="a",$E25="A"),$E25,IF(AND('Encodage réponses Es'!$BI23="!",'Encodage réponses Es'!AT23=""),"!",IF('Encodage réponses Es'!AT23="","",'Encodage réponses Es'!AT23)))</f>
        <v/>
      </c>
      <c r="BP25" s="114" t="str">
        <f>IF(OR($E25="a",$E25="A"),$E25,IF(AND('Encodage réponses Es'!$BI23="!",'Encodage réponses Es'!AY23=""),"!",IF('Encodage réponses Es'!AY23="","",'Encodage réponses Es'!AY23)))</f>
        <v/>
      </c>
      <c r="BQ25" s="114" t="str">
        <f>IF(OR($E25="a",$E25="A"),$E25,IF(AND('Encodage réponses Es'!$BI23="!",'Encodage réponses Es'!AZ23=""),"!",IF('Encodage réponses Es'!AZ23="","",'Encodage réponses Es'!AZ23)))</f>
        <v/>
      </c>
      <c r="BR25" s="114" t="str">
        <f>IF(OR($E25="a",$E25="A"),$E25,IF(AND('Encodage réponses Es'!$BI23="!",'Encodage réponses Es'!BA23=""),"!",IF('Encodage réponses Es'!BA23="","",'Encodage réponses Es'!BA23)))</f>
        <v/>
      </c>
      <c r="BS25" s="114" t="str">
        <f>IF(OR($E25="a",$E25="A"),$E25,IF(AND('Encodage réponses Es'!$BI23="!",'Encodage réponses Es'!BB23=""),"!",IF('Encodage réponses Es'!BB23="","",'Encodage réponses Es'!BB23)))</f>
        <v/>
      </c>
      <c r="BT25" s="114" t="str">
        <f>IF(OR($E25="a",$E25="A"),$E25,IF(AND('Encodage réponses Es'!$BI23="!",'Encodage réponses Es'!BC23=""),"!",IF('Encodage réponses Es'!BC23="","",'Encodage réponses Es'!BC23)))</f>
        <v/>
      </c>
      <c r="BU25" s="197" t="str">
        <f t="shared" si="12"/>
        <v/>
      </c>
      <c r="BV25" s="198" t="str">
        <f t="shared" si="13"/>
        <v/>
      </c>
      <c r="BW25" s="326" t="str">
        <f>IF('Encodage réponses Es'!$B$3="","",'Encodage réponses Es'!$B$3)</f>
        <v/>
      </c>
      <c r="BX25" s="189" t="str">
        <f>IF('Encodage réponses Es'!$B$4="","",'Encodage réponses Es'!$B$4)</f>
        <v/>
      </c>
      <c r="BY25" s="325" t="str">
        <f>IF('Encodage réponses Es'!$B$2="","",'Encodage réponses Es'!$B$2)</f>
        <v/>
      </c>
    </row>
    <row r="26" spans="1:77" x14ac:dyDescent="0.25">
      <c r="A26" s="472"/>
      <c r="B26" s="473"/>
      <c r="C26" s="14">
        <v>22</v>
      </c>
      <c r="D26" s="14" t="str">
        <f>IF('Encodage réponses Es'!F24=0,"",'Encodage réponses Es'!F24)</f>
        <v/>
      </c>
      <c r="E26" s="175" t="str">
        <f>IF('Encodage réponses Es'!I24="","",'Encodage réponses Es'!I24)</f>
        <v/>
      </c>
      <c r="F26" s="119" t="str">
        <f t="shared" si="3"/>
        <v/>
      </c>
      <c r="G26" s="110" t="str">
        <f t="shared" si="4"/>
        <v/>
      </c>
      <c r="H26" s="115"/>
      <c r="I26" s="119" t="str">
        <f t="shared" si="5"/>
        <v/>
      </c>
      <c r="J26" s="110" t="str">
        <f t="shared" si="6"/>
        <v/>
      </c>
      <c r="K26" s="115"/>
      <c r="L26" s="119" t="str">
        <f t="shared" si="7"/>
        <v/>
      </c>
      <c r="M26" s="110" t="str">
        <f t="shared" si="8"/>
        <v/>
      </c>
      <c r="N26" s="115"/>
      <c r="O26" s="101"/>
      <c r="P26" s="114" t="str">
        <f>IF(OR(E26="a",E26="A"),E26,IF(AND('Encodage réponses Es'!$BI24="!",'Encodage réponses Es'!P24=""),"!",IF('Encodage réponses Es'!P24="","",'Encodage réponses Es'!P24)))</f>
        <v/>
      </c>
      <c r="Q26" s="114" t="str">
        <f>IF(OR(E26="a",E26="A"),E26,IF(AND('Encodage réponses Es'!$BI24="!",'Encodage réponses Es'!AK24=""),"!",IF('Encodage réponses Es'!AK24="","",'Encodage réponses Es'!AK24)))</f>
        <v/>
      </c>
      <c r="R26" s="114" t="str">
        <f>IF(OR(E26="a",E26="A"),E26,IF(AND('Encodage réponses Es'!$BI24="!",'Encodage réponses Es'!AM24=""),"!",IF('Encodage réponses Es'!AM24="","",'Encodage réponses Es'!AM24)))</f>
        <v/>
      </c>
      <c r="S26" s="114" t="str">
        <f>IF(OR(E26="a",E26="A"),E26,IF(AND('Encodage réponses Es'!$BI24="!",'Encodage réponses Es'!BF24=""),"!",IF('Encodage réponses Es'!BF24="","",'Encodage réponses Es'!BF24)))</f>
        <v/>
      </c>
      <c r="T26" s="114" t="str">
        <f>IF(OR(E26="a",E26="A"),E26,IF(AND('Encodage réponses Es'!$BI24="!",'Encodage réponses Es'!BG24=""),"!",IF('Encodage réponses Es'!BG24="","",'Encodage réponses Es'!BG24)))</f>
        <v/>
      </c>
      <c r="U26" s="354" t="str">
        <f>IF(OR(E26="a",E26="A"),E26,IF(AND('Encodage réponses Es'!$BI24="!",'Encodage réponses Es'!BH24=""),"!",IF('Encodage réponses Es'!BH24="","",'Encodage réponses Es'!BH24)))</f>
        <v/>
      </c>
      <c r="V26" s="199" t="str">
        <f t="shared" si="0"/>
        <v/>
      </c>
      <c r="W26" s="353" t="str">
        <f t="shared" si="9"/>
        <v/>
      </c>
      <c r="X26" s="177" t="str">
        <f>IF(OR(E26="a",E26="A"),E26,IF(AND('Encodage réponses Es'!$BI24="!",'Encodage réponses Es'!Q24=""),"!",IF('Encodage réponses Es'!Q24="","",'Encodage réponses Es'!Q24)))</f>
        <v/>
      </c>
      <c r="Y26" s="177" t="str">
        <f>IF(OR(E26="a",E26="A"),E26,IF(AND('Encodage réponses Es'!$BI24="!",'Encodage réponses Es'!R24=""),"!",IF('Encodage réponses Es'!R24="","",'Encodage réponses Es'!R24)))</f>
        <v/>
      </c>
      <c r="Z26" s="177" t="str">
        <f>IF(OR(E26="a",E26="A"),E26,IF(AND('Encodage réponses Es'!$BI24="!",'Encodage réponses Es'!S24=""),"!",IF('Encodage réponses Es'!S24="","",'Encodage réponses Es'!S24)))</f>
        <v/>
      </c>
      <c r="AA26" s="177" t="str">
        <f>IF(OR(E26="a",E26="A"),E26,IF(AND('Encodage réponses Es'!$BI24="!",'Encodage réponses Es'!T24=""),"!",IF('Encodage réponses Es'!T24="","",'Encodage réponses Es'!T24)))</f>
        <v/>
      </c>
      <c r="AB26" s="177" t="str">
        <f>IF(OR(E26="a",E26="A"),E26,IF(AND('Encodage réponses Es'!$BI24="!",'Encodage réponses Es'!AD24=""),"!",IF('Encodage réponses Es'!AD24="","",'Encodage réponses Es'!AD24)))</f>
        <v/>
      </c>
      <c r="AC26" s="177" t="str">
        <f>IF(OR(E26="a",E26="A"),E26,IF(AND('Encodage réponses Es'!$BI24="!",'Encodage réponses Es'!AI24=""),"!",IF('Encodage réponses Es'!AI24="","",'Encodage réponses Es'!AI24)))</f>
        <v/>
      </c>
      <c r="AD26" s="177" t="str">
        <f>IF(OR(E26="a",E26="A"),E26,IF(AND('Encodage réponses Es'!$BI24="!",'Encodage réponses Es'!AU24=""),"!",IF('Encodage réponses Es'!AU24="","",'Encodage réponses Es'!AU24)))</f>
        <v/>
      </c>
      <c r="AE26" s="177" t="str">
        <f>IF(OR(E26="a",E26="A"),E26,IF(AND('Encodage réponses Es'!$BI24="!",'Encodage réponses Es'!AV24=""),"!",IF('Encodage réponses Es'!AV24="","",'Encodage réponses Es'!AV24)))</f>
        <v/>
      </c>
      <c r="AF26" s="177" t="str">
        <f>IF(OR(E26="a",E26="A"),E26,IF(AND('Encodage réponses Es'!$BI24="!",'Encodage réponses Es'!AW24=""),"!",IF('Encodage réponses Es'!AW24="","",'Encodage réponses Es'!AW24)))</f>
        <v/>
      </c>
      <c r="AG26" s="177" t="str">
        <f>IF(OR(E26="a",E26="A"),E26,IF(AND('Encodage réponses Es'!$BI24="!",'Encodage réponses Es'!AX24=""),"!",IF('Encodage réponses Es'!AX24="","",'Encodage réponses Es'!AX24)))</f>
        <v/>
      </c>
      <c r="AH26" s="177" t="str">
        <f>IF(OR(E26="a",E26="A"),E26,IF(AND('Encodage réponses Es'!$BI24="!",'Encodage réponses Es'!BD24=""),"!",IF('Encodage réponses Es'!BD24="","",'Encodage réponses Es'!BD24)))</f>
        <v/>
      </c>
      <c r="AI26" s="177" t="str">
        <f>IF(OR(E26="a",E26="A"),E26,IF(AND('Encodage réponses Es'!$BI24="!",'Encodage réponses Es'!BE24=""),"!",IF('Encodage réponses Es'!BE24="","",'Encodage réponses Es'!BE24)))</f>
        <v/>
      </c>
      <c r="AJ26" s="197" t="str">
        <f t="shared" si="1"/>
        <v/>
      </c>
      <c r="AK26" s="198" t="str">
        <f t="shared" si="10"/>
        <v/>
      </c>
      <c r="AL26" s="114" t="str">
        <f>IF(OR($E26="a",$E26="A"),$E26,IF(AND('Encodage réponses Es'!$BI24="!",'Encodage réponses Es'!AA24=""),"!",IF('Encodage réponses Es'!AA24="","",'Encodage réponses Es'!AA24)))</f>
        <v/>
      </c>
      <c r="AM26" s="114" t="str">
        <f>IF(OR($E26="a",$E26="A"),$E26,IF(AND('Encodage réponses Es'!$BI24="!",'Encodage réponses Es'!AB24=""),"!",IF('Encodage réponses Es'!AB24="","",'Encodage réponses Es'!AB24)))</f>
        <v/>
      </c>
      <c r="AN26" s="114" t="str">
        <f>IF(OR($E26="a",$E26="A"),$E26,IF(AND('Encodage réponses Es'!$BI24="!",'Encodage réponses Es'!AC24=""),"!",IF('Encodage réponses Es'!AC24="","",'Encodage réponses Es'!AC24)))</f>
        <v/>
      </c>
      <c r="AO26" s="114" t="str">
        <f>IF(OR($E26="a",$E26="A"),$E26,IF(AND('Encodage réponses Es'!$BI24="!",'Encodage réponses Es'!AL24=""),"!",IF('Encodage réponses Es'!AL24="","",'Encodage réponses Es'!AL24)))</f>
        <v/>
      </c>
      <c r="AP26" s="114" t="str">
        <f>IF(OR($E26="a",$E26="A"),$E26,IF(AND('Encodage réponses Es'!$BI24="!",'Encodage réponses Es'!AO24=""),"!",IF('Encodage réponses Es'!AO24="","",'Encodage réponses Es'!AO24)))</f>
        <v/>
      </c>
      <c r="AQ26" s="114" t="str">
        <f>IF(OR($E26="a",$E26="A"),$E26,IF(AND('Encodage réponses Es'!$BI24="!",'Encodage réponses Es'!AP24=""),"!",IF('Encodage réponses Es'!AP24="","",'Encodage réponses Es'!AP24)))</f>
        <v/>
      </c>
      <c r="AR26" s="114" t="str">
        <f>IF(OR($E26="a",$E26="A"),$E26,IF(AND('Encodage réponses Es'!$BI24="!",'Encodage réponses Es'!AQ24=""),"!",IF('Encodage réponses Es'!AQ24="","",'Encodage réponses Es'!AQ24)))</f>
        <v/>
      </c>
      <c r="AS26" s="114" t="str">
        <f>IF(OR($E26="a",$E26="A"),$E26,IF(AND('Encodage réponses Es'!$BI24="!",'Encodage réponses Es'!AR24=""),"!",IF('Encodage réponses Es'!AR24="","",'Encodage réponses Es'!AR24)))</f>
        <v/>
      </c>
      <c r="AT26" s="199" t="str">
        <f t="shared" si="2"/>
        <v/>
      </c>
      <c r="AU26" s="241" t="str">
        <f t="shared" si="11"/>
        <v/>
      </c>
      <c r="AV26" s="350" t="str">
        <f>IF(OR($E26="a",$E26="A"),$E26,IF(AND('Encodage réponses Es'!$BI24="!",'Encodage réponses Es'!J24=""),"!",IF('Encodage réponses Es'!J24="","",'Encodage réponses Es'!J24)))</f>
        <v/>
      </c>
      <c r="AW26" s="114" t="str">
        <f>IF(OR($E26="a",$E26="A"),$E26,IF(AND('Encodage réponses Es'!$BI24="!",'Encodage réponses Es'!K24=""),"!",IF('Encodage réponses Es'!K24="","",'Encodage réponses Es'!K24)))</f>
        <v/>
      </c>
      <c r="AX26" s="114" t="str">
        <f>IF(OR($E26="a",$E26="A"),$E26,IF(AND('Encodage réponses Es'!$BI24="!",'Encodage réponses Es'!L24=""),"!",IF('Encodage réponses Es'!L24="","",'Encodage réponses Es'!L24)))</f>
        <v/>
      </c>
      <c r="AY26" s="114" t="str">
        <f>IF(OR($E26="a",$E26="A"),$E26,IF(AND('Encodage réponses Es'!$BI24="!",'Encodage réponses Es'!M24=""),"!",IF('Encodage réponses Es'!M24="","",'Encodage réponses Es'!M24)))</f>
        <v/>
      </c>
      <c r="AZ26" s="114" t="str">
        <f>IF(OR($E26="a",$E26="A"),$E26,IF(AND('Encodage réponses Es'!$BI24="!",'Encodage réponses Es'!N24=""),"!",IF('Encodage réponses Es'!N24="","",'Encodage réponses Es'!N24)))</f>
        <v/>
      </c>
      <c r="BA26" s="114" t="str">
        <f>IF(OR($E26="a",$E26="A"),$E26,IF(AND('Encodage réponses Es'!$BI24="!",'Encodage réponses Es'!O24=""),"!",IF('Encodage réponses Es'!O24="","",'Encodage réponses Es'!O24)))</f>
        <v/>
      </c>
      <c r="BB26" s="114" t="str">
        <f>IF(OR($E26="a",$E26="A"),$E26,IF(AND('Encodage réponses Es'!$BI24="!",'Encodage réponses Es'!U24=""),"!",IF('Encodage réponses Es'!U24="","",'Encodage réponses Es'!U24)))</f>
        <v/>
      </c>
      <c r="BC26" s="114" t="str">
        <f>IF(OR($E26="a",$E26="A"),$E26,IF(AND('Encodage réponses Es'!$BI24="!",'Encodage réponses Es'!V24=""),"!",IF('Encodage réponses Es'!V24="","",'Encodage réponses Es'!V24)))</f>
        <v/>
      </c>
      <c r="BD26" s="114" t="str">
        <f>IF(OR($E26="a",$E26="A"),$E26,IF(AND('Encodage réponses Es'!$BI24="!",'Encodage réponses Es'!W24=""),"!",IF('Encodage réponses Es'!W24="","",'Encodage réponses Es'!W24)))</f>
        <v/>
      </c>
      <c r="BE26" s="114" t="str">
        <f>IF(OR($E26="a",$E26="A"),$E26,IF(AND('Encodage réponses Es'!$BI24="!",'Encodage réponses Es'!X24=""),"!",IF('Encodage réponses Es'!X24="","",'Encodage réponses Es'!X24)))</f>
        <v/>
      </c>
      <c r="BF26" s="114" t="str">
        <f>IF(OR($E26="a",$E26="A"),$E26,IF(AND('Encodage réponses Es'!$BI24="!",'Encodage réponses Es'!Y24=""),"!",IF('Encodage réponses Es'!Y24="","",'Encodage réponses Es'!Y24)))</f>
        <v/>
      </c>
      <c r="BG26" s="114" t="str">
        <f>IF(OR($E26="a",$E26="A"),$E26,IF(AND('Encodage réponses Es'!$BI24="!",'Encodage réponses Es'!Z24=""),"!",IF('Encodage réponses Es'!Z24="","",'Encodage réponses Es'!Z24)))</f>
        <v/>
      </c>
      <c r="BH26" s="114" t="str">
        <f>IF(OR($E26="a",$E26="A"),$E26,IF(AND('Encodage réponses Es'!$BI24="!",'Encodage réponses Es'!AE24=""),"!",IF('Encodage réponses Es'!AE24="","",'Encodage réponses Es'!AE24)))</f>
        <v/>
      </c>
      <c r="BI26" s="114" t="str">
        <f>IF(OR($E26="a",$E26="A"),$E26,IF(AND('Encodage réponses Es'!$BI24="!",'Encodage réponses Es'!AF24=""),"!",IF('Encodage réponses Es'!AF24="","",'Encodage réponses Es'!AF24)))</f>
        <v/>
      </c>
      <c r="BJ26" s="114" t="str">
        <f>IF(OR($E26="a",$E26="A"),$E26,IF(AND('Encodage réponses Es'!$BI24="!",'Encodage réponses Es'!AG24=""),"!",IF('Encodage réponses Es'!AG24="","",'Encodage réponses Es'!AG24)))</f>
        <v/>
      </c>
      <c r="BK26" s="114" t="str">
        <f>IF(OR($E26="a",$E26="A"),$E26,IF(AND('Encodage réponses Es'!$BI24="!",'Encodage réponses Es'!AH24=""),"!",IF('Encodage réponses Es'!AH24="","",'Encodage réponses Es'!AH24)))</f>
        <v/>
      </c>
      <c r="BL26" s="114" t="str">
        <f>IF(OR($E26="a",$E26="A"),$E26,IF(AND('Encodage réponses Es'!$BI24="!",'Encodage réponses Es'!AJ24=""),"!",IF('Encodage réponses Es'!AJ24="","",'Encodage réponses Es'!AJ24)))</f>
        <v/>
      </c>
      <c r="BM26" s="114" t="str">
        <f>IF(OR($E26="a",$E26="A"),$E26,IF(AND('Encodage réponses Es'!$BI24="!",'Encodage réponses Es'!AN24=""),"!",IF('Encodage réponses Es'!AN24="","",'Encodage réponses Es'!AN24)))</f>
        <v/>
      </c>
      <c r="BN26" s="114" t="str">
        <f>IF(OR($E26="a",$E26="A"),$E26,IF(AND('Encodage réponses Es'!$BI24="!",'Encodage réponses Es'!AS24=""),"!",IF('Encodage réponses Es'!AS24="","",'Encodage réponses Es'!AS24)))</f>
        <v/>
      </c>
      <c r="BO26" s="114" t="str">
        <f>IF(OR($E26="a",$E26="A"),$E26,IF(AND('Encodage réponses Es'!$BI24="!",'Encodage réponses Es'!AT24=""),"!",IF('Encodage réponses Es'!AT24="","",'Encodage réponses Es'!AT24)))</f>
        <v/>
      </c>
      <c r="BP26" s="114" t="str">
        <f>IF(OR($E26="a",$E26="A"),$E26,IF(AND('Encodage réponses Es'!$BI24="!",'Encodage réponses Es'!AY24=""),"!",IF('Encodage réponses Es'!AY24="","",'Encodage réponses Es'!AY24)))</f>
        <v/>
      </c>
      <c r="BQ26" s="114" t="str">
        <f>IF(OR($E26="a",$E26="A"),$E26,IF(AND('Encodage réponses Es'!$BI24="!",'Encodage réponses Es'!AZ24=""),"!",IF('Encodage réponses Es'!AZ24="","",'Encodage réponses Es'!AZ24)))</f>
        <v/>
      </c>
      <c r="BR26" s="114" t="str">
        <f>IF(OR($E26="a",$E26="A"),$E26,IF(AND('Encodage réponses Es'!$BI24="!",'Encodage réponses Es'!BA24=""),"!",IF('Encodage réponses Es'!BA24="","",'Encodage réponses Es'!BA24)))</f>
        <v/>
      </c>
      <c r="BS26" s="114" t="str">
        <f>IF(OR($E26="a",$E26="A"),$E26,IF(AND('Encodage réponses Es'!$BI24="!",'Encodage réponses Es'!BB24=""),"!",IF('Encodage réponses Es'!BB24="","",'Encodage réponses Es'!BB24)))</f>
        <v/>
      </c>
      <c r="BT26" s="114" t="str">
        <f>IF(OR($E26="a",$E26="A"),$E26,IF(AND('Encodage réponses Es'!$BI24="!",'Encodage réponses Es'!BC24=""),"!",IF('Encodage réponses Es'!BC24="","",'Encodage réponses Es'!BC24)))</f>
        <v/>
      </c>
      <c r="BU26" s="197" t="str">
        <f t="shared" si="12"/>
        <v/>
      </c>
      <c r="BV26" s="198" t="str">
        <f t="shared" si="13"/>
        <v/>
      </c>
      <c r="BW26" s="326" t="str">
        <f>IF('Encodage réponses Es'!$B$3="","",'Encodage réponses Es'!$B$3)</f>
        <v/>
      </c>
      <c r="BX26" s="189" t="str">
        <f>IF('Encodage réponses Es'!$B$4="","",'Encodage réponses Es'!$B$4)</f>
        <v/>
      </c>
      <c r="BY26" s="325" t="str">
        <f>IF('Encodage réponses Es'!$B$2="","",'Encodage réponses Es'!$B$2)</f>
        <v/>
      </c>
    </row>
    <row r="27" spans="1:77" x14ac:dyDescent="0.25">
      <c r="A27" s="472"/>
      <c r="B27" s="473"/>
      <c r="C27" s="14">
        <v>23</v>
      </c>
      <c r="D27" s="14" t="str">
        <f>IF('Encodage réponses Es'!F25=0,"",'Encodage réponses Es'!F25)</f>
        <v/>
      </c>
      <c r="E27" s="175" t="str">
        <f>IF('Encodage réponses Es'!I25="","",'Encodage réponses Es'!I25)</f>
        <v/>
      </c>
      <c r="F27" s="119" t="str">
        <f t="shared" si="3"/>
        <v/>
      </c>
      <c r="G27" s="110" t="str">
        <f t="shared" si="4"/>
        <v/>
      </c>
      <c r="H27" s="115"/>
      <c r="I27" s="119" t="str">
        <f t="shared" si="5"/>
        <v/>
      </c>
      <c r="J27" s="110" t="str">
        <f t="shared" si="6"/>
        <v/>
      </c>
      <c r="K27" s="115"/>
      <c r="L27" s="119" t="str">
        <f t="shared" si="7"/>
        <v/>
      </c>
      <c r="M27" s="110" t="str">
        <f t="shared" si="8"/>
        <v/>
      </c>
      <c r="N27" s="115"/>
      <c r="O27" s="101"/>
      <c r="P27" s="114" t="str">
        <f>IF(OR(E27="a",E27="A"),E27,IF(AND('Encodage réponses Es'!$BI25="!",'Encodage réponses Es'!P25=""),"!",IF('Encodage réponses Es'!P25="","",'Encodage réponses Es'!P25)))</f>
        <v/>
      </c>
      <c r="Q27" s="114" t="str">
        <f>IF(OR(E27="a",E27="A"),E27,IF(AND('Encodage réponses Es'!$BI25="!",'Encodage réponses Es'!AK25=""),"!",IF('Encodage réponses Es'!AK25="","",'Encodage réponses Es'!AK25)))</f>
        <v/>
      </c>
      <c r="R27" s="114" t="str">
        <f>IF(OR(E27="a",E27="A"),E27,IF(AND('Encodage réponses Es'!$BI25="!",'Encodage réponses Es'!AM25=""),"!",IF('Encodage réponses Es'!AM25="","",'Encodage réponses Es'!AM25)))</f>
        <v/>
      </c>
      <c r="S27" s="114" t="str">
        <f>IF(OR(E27="a",E27="A"),E27,IF(AND('Encodage réponses Es'!$BI25="!",'Encodage réponses Es'!BF25=""),"!",IF('Encodage réponses Es'!BF25="","",'Encodage réponses Es'!BF25)))</f>
        <v/>
      </c>
      <c r="T27" s="114" t="str">
        <f>IF(OR(E27="a",E27="A"),E27,IF(AND('Encodage réponses Es'!$BI25="!",'Encodage réponses Es'!BG25=""),"!",IF('Encodage réponses Es'!BG25="","",'Encodage réponses Es'!BG25)))</f>
        <v/>
      </c>
      <c r="U27" s="354" t="str">
        <f>IF(OR(E27="a",E27="A"),E27,IF(AND('Encodage réponses Es'!$BI25="!",'Encodage réponses Es'!BH25=""),"!",IF('Encodage réponses Es'!BH25="","",'Encodage réponses Es'!BH25)))</f>
        <v/>
      </c>
      <c r="V27" s="199" t="str">
        <f t="shared" si="0"/>
        <v/>
      </c>
      <c r="W27" s="353" t="str">
        <f t="shared" si="9"/>
        <v/>
      </c>
      <c r="X27" s="177" t="str">
        <f>IF(OR(E27="a",E27="A"),E27,IF(AND('Encodage réponses Es'!$BI25="!",'Encodage réponses Es'!Q25=""),"!",IF('Encodage réponses Es'!Q25="","",'Encodage réponses Es'!Q25)))</f>
        <v/>
      </c>
      <c r="Y27" s="177" t="str">
        <f>IF(OR(E27="a",E27="A"),E27,IF(AND('Encodage réponses Es'!$BI25="!",'Encodage réponses Es'!R25=""),"!",IF('Encodage réponses Es'!R25="","",'Encodage réponses Es'!R25)))</f>
        <v/>
      </c>
      <c r="Z27" s="177" t="str">
        <f>IF(OR(E27="a",E27="A"),E27,IF(AND('Encodage réponses Es'!$BI25="!",'Encodage réponses Es'!S25=""),"!",IF('Encodage réponses Es'!S25="","",'Encodage réponses Es'!S25)))</f>
        <v/>
      </c>
      <c r="AA27" s="177" t="str">
        <f>IF(OR(E27="a",E27="A"),E27,IF(AND('Encodage réponses Es'!$BI25="!",'Encodage réponses Es'!T25=""),"!",IF('Encodage réponses Es'!T25="","",'Encodage réponses Es'!T25)))</f>
        <v/>
      </c>
      <c r="AB27" s="177" t="str">
        <f>IF(OR(E27="a",E27="A"),E27,IF(AND('Encodage réponses Es'!$BI25="!",'Encodage réponses Es'!AD25=""),"!",IF('Encodage réponses Es'!AD25="","",'Encodage réponses Es'!AD25)))</f>
        <v/>
      </c>
      <c r="AC27" s="177" t="str">
        <f>IF(OR(E27="a",E27="A"),E27,IF(AND('Encodage réponses Es'!$BI25="!",'Encodage réponses Es'!AI25=""),"!",IF('Encodage réponses Es'!AI25="","",'Encodage réponses Es'!AI25)))</f>
        <v/>
      </c>
      <c r="AD27" s="177" t="str">
        <f>IF(OR(E27="a",E27="A"),E27,IF(AND('Encodage réponses Es'!$BI25="!",'Encodage réponses Es'!AU25=""),"!",IF('Encodage réponses Es'!AU25="","",'Encodage réponses Es'!AU25)))</f>
        <v/>
      </c>
      <c r="AE27" s="177" t="str">
        <f>IF(OR(E27="a",E27="A"),E27,IF(AND('Encodage réponses Es'!$BI25="!",'Encodage réponses Es'!AV25=""),"!",IF('Encodage réponses Es'!AV25="","",'Encodage réponses Es'!AV25)))</f>
        <v/>
      </c>
      <c r="AF27" s="177" t="str">
        <f>IF(OR(E27="a",E27="A"),E27,IF(AND('Encodage réponses Es'!$BI25="!",'Encodage réponses Es'!AW25=""),"!",IF('Encodage réponses Es'!AW25="","",'Encodage réponses Es'!AW25)))</f>
        <v/>
      </c>
      <c r="AG27" s="177" t="str">
        <f>IF(OR(E27="a",E27="A"),E27,IF(AND('Encodage réponses Es'!$BI25="!",'Encodage réponses Es'!AX25=""),"!",IF('Encodage réponses Es'!AX25="","",'Encodage réponses Es'!AX25)))</f>
        <v/>
      </c>
      <c r="AH27" s="177" t="str">
        <f>IF(OR(E27="a",E27="A"),E27,IF(AND('Encodage réponses Es'!$BI25="!",'Encodage réponses Es'!BD25=""),"!",IF('Encodage réponses Es'!BD25="","",'Encodage réponses Es'!BD25)))</f>
        <v/>
      </c>
      <c r="AI27" s="177" t="str">
        <f>IF(OR(E27="a",E27="A"),E27,IF(AND('Encodage réponses Es'!$BI25="!",'Encodage réponses Es'!BE25=""),"!",IF('Encodage réponses Es'!BE25="","",'Encodage réponses Es'!BE25)))</f>
        <v/>
      </c>
      <c r="AJ27" s="197" t="str">
        <f t="shared" si="1"/>
        <v/>
      </c>
      <c r="AK27" s="198" t="str">
        <f t="shared" si="10"/>
        <v/>
      </c>
      <c r="AL27" s="114" t="str">
        <f>IF(OR($E27="a",$E27="A"),$E27,IF(AND('Encodage réponses Es'!$BI25="!",'Encodage réponses Es'!AA25=""),"!",IF('Encodage réponses Es'!AA25="","",'Encodage réponses Es'!AA25)))</f>
        <v/>
      </c>
      <c r="AM27" s="114" t="str">
        <f>IF(OR($E27="a",$E27="A"),$E27,IF(AND('Encodage réponses Es'!$BI25="!",'Encodage réponses Es'!AB25=""),"!",IF('Encodage réponses Es'!AB25="","",'Encodage réponses Es'!AB25)))</f>
        <v/>
      </c>
      <c r="AN27" s="114" t="str">
        <f>IF(OR($E27="a",$E27="A"),$E27,IF(AND('Encodage réponses Es'!$BI25="!",'Encodage réponses Es'!AC25=""),"!",IF('Encodage réponses Es'!AC25="","",'Encodage réponses Es'!AC25)))</f>
        <v/>
      </c>
      <c r="AO27" s="114" t="str">
        <f>IF(OR($E27="a",$E27="A"),$E27,IF(AND('Encodage réponses Es'!$BI25="!",'Encodage réponses Es'!AL25=""),"!",IF('Encodage réponses Es'!AL25="","",'Encodage réponses Es'!AL25)))</f>
        <v/>
      </c>
      <c r="AP27" s="114" t="str">
        <f>IF(OR($E27="a",$E27="A"),$E27,IF(AND('Encodage réponses Es'!$BI25="!",'Encodage réponses Es'!AO25=""),"!",IF('Encodage réponses Es'!AO25="","",'Encodage réponses Es'!AO25)))</f>
        <v/>
      </c>
      <c r="AQ27" s="114" t="str">
        <f>IF(OR($E27="a",$E27="A"),$E27,IF(AND('Encodage réponses Es'!$BI25="!",'Encodage réponses Es'!AP25=""),"!",IF('Encodage réponses Es'!AP25="","",'Encodage réponses Es'!AP25)))</f>
        <v/>
      </c>
      <c r="AR27" s="114" t="str">
        <f>IF(OR($E27="a",$E27="A"),$E27,IF(AND('Encodage réponses Es'!$BI25="!",'Encodage réponses Es'!AQ25=""),"!",IF('Encodage réponses Es'!AQ25="","",'Encodage réponses Es'!AQ25)))</f>
        <v/>
      </c>
      <c r="AS27" s="114" t="str">
        <f>IF(OR($E27="a",$E27="A"),$E27,IF(AND('Encodage réponses Es'!$BI25="!",'Encodage réponses Es'!AR25=""),"!",IF('Encodage réponses Es'!AR25="","",'Encodage réponses Es'!AR25)))</f>
        <v/>
      </c>
      <c r="AT27" s="199" t="str">
        <f t="shared" si="2"/>
        <v/>
      </c>
      <c r="AU27" s="241" t="str">
        <f t="shared" si="11"/>
        <v/>
      </c>
      <c r="AV27" s="350" t="str">
        <f>IF(OR($E27="a",$E27="A"),$E27,IF(AND('Encodage réponses Es'!$BI25="!",'Encodage réponses Es'!J25=""),"!",IF('Encodage réponses Es'!J25="","",'Encodage réponses Es'!J25)))</f>
        <v/>
      </c>
      <c r="AW27" s="114" t="str">
        <f>IF(OR($E27="a",$E27="A"),$E27,IF(AND('Encodage réponses Es'!$BI25="!",'Encodage réponses Es'!K25=""),"!",IF('Encodage réponses Es'!K25="","",'Encodage réponses Es'!K25)))</f>
        <v/>
      </c>
      <c r="AX27" s="114" t="str">
        <f>IF(OR($E27="a",$E27="A"),$E27,IF(AND('Encodage réponses Es'!$BI25="!",'Encodage réponses Es'!L25=""),"!",IF('Encodage réponses Es'!L25="","",'Encodage réponses Es'!L25)))</f>
        <v/>
      </c>
      <c r="AY27" s="114" t="str">
        <f>IF(OR($E27="a",$E27="A"),$E27,IF(AND('Encodage réponses Es'!$BI25="!",'Encodage réponses Es'!M25=""),"!",IF('Encodage réponses Es'!M25="","",'Encodage réponses Es'!M25)))</f>
        <v/>
      </c>
      <c r="AZ27" s="114" t="str">
        <f>IF(OR($E27="a",$E27="A"),$E27,IF(AND('Encodage réponses Es'!$BI25="!",'Encodage réponses Es'!N25=""),"!",IF('Encodage réponses Es'!N25="","",'Encodage réponses Es'!N25)))</f>
        <v/>
      </c>
      <c r="BA27" s="114" t="str">
        <f>IF(OR($E27="a",$E27="A"),$E27,IF(AND('Encodage réponses Es'!$BI25="!",'Encodage réponses Es'!O25=""),"!",IF('Encodage réponses Es'!O25="","",'Encodage réponses Es'!O25)))</f>
        <v/>
      </c>
      <c r="BB27" s="114" t="str">
        <f>IF(OR($E27="a",$E27="A"),$E27,IF(AND('Encodage réponses Es'!$BI25="!",'Encodage réponses Es'!U25=""),"!",IF('Encodage réponses Es'!U25="","",'Encodage réponses Es'!U25)))</f>
        <v/>
      </c>
      <c r="BC27" s="114" t="str">
        <f>IF(OR($E27="a",$E27="A"),$E27,IF(AND('Encodage réponses Es'!$BI25="!",'Encodage réponses Es'!V25=""),"!",IF('Encodage réponses Es'!V25="","",'Encodage réponses Es'!V25)))</f>
        <v/>
      </c>
      <c r="BD27" s="114" t="str">
        <f>IF(OR($E27="a",$E27="A"),$E27,IF(AND('Encodage réponses Es'!$BI25="!",'Encodage réponses Es'!W25=""),"!",IF('Encodage réponses Es'!W25="","",'Encodage réponses Es'!W25)))</f>
        <v/>
      </c>
      <c r="BE27" s="114" t="str">
        <f>IF(OR($E27="a",$E27="A"),$E27,IF(AND('Encodage réponses Es'!$BI25="!",'Encodage réponses Es'!X25=""),"!",IF('Encodage réponses Es'!X25="","",'Encodage réponses Es'!X25)))</f>
        <v/>
      </c>
      <c r="BF27" s="114" t="str">
        <f>IF(OR($E27="a",$E27="A"),$E27,IF(AND('Encodage réponses Es'!$BI25="!",'Encodage réponses Es'!Y25=""),"!",IF('Encodage réponses Es'!Y25="","",'Encodage réponses Es'!Y25)))</f>
        <v/>
      </c>
      <c r="BG27" s="114" t="str">
        <f>IF(OR($E27="a",$E27="A"),$E27,IF(AND('Encodage réponses Es'!$BI25="!",'Encodage réponses Es'!Z25=""),"!",IF('Encodage réponses Es'!Z25="","",'Encodage réponses Es'!Z25)))</f>
        <v/>
      </c>
      <c r="BH27" s="114" t="str">
        <f>IF(OR($E27="a",$E27="A"),$E27,IF(AND('Encodage réponses Es'!$BI25="!",'Encodage réponses Es'!AE25=""),"!",IF('Encodage réponses Es'!AE25="","",'Encodage réponses Es'!AE25)))</f>
        <v/>
      </c>
      <c r="BI27" s="114" t="str">
        <f>IF(OR($E27="a",$E27="A"),$E27,IF(AND('Encodage réponses Es'!$BI25="!",'Encodage réponses Es'!AF25=""),"!",IF('Encodage réponses Es'!AF25="","",'Encodage réponses Es'!AF25)))</f>
        <v/>
      </c>
      <c r="BJ27" s="114" t="str">
        <f>IF(OR($E27="a",$E27="A"),$E27,IF(AND('Encodage réponses Es'!$BI25="!",'Encodage réponses Es'!AG25=""),"!",IF('Encodage réponses Es'!AG25="","",'Encodage réponses Es'!AG25)))</f>
        <v/>
      </c>
      <c r="BK27" s="114" t="str">
        <f>IF(OR($E27="a",$E27="A"),$E27,IF(AND('Encodage réponses Es'!$BI25="!",'Encodage réponses Es'!AH25=""),"!",IF('Encodage réponses Es'!AH25="","",'Encodage réponses Es'!AH25)))</f>
        <v/>
      </c>
      <c r="BL27" s="114" t="str">
        <f>IF(OR($E27="a",$E27="A"),$E27,IF(AND('Encodage réponses Es'!$BI25="!",'Encodage réponses Es'!AJ25=""),"!",IF('Encodage réponses Es'!AJ25="","",'Encodage réponses Es'!AJ25)))</f>
        <v/>
      </c>
      <c r="BM27" s="114" t="str">
        <f>IF(OR($E27="a",$E27="A"),$E27,IF(AND('Encodage réponses Es'!$BI25="!",'Encodage réponses Es'!AN25=""),"!",IF('Encodage réponses Es'!AN25="","",'Encodage réponses Es'!AN25)))</f>
        <v/>
      </c>
      <c r="BN27" s="114" t="str">
        <f>IF(OR($E27="a",$E27="A"),$E27,IF(AND('Encodage réponses Es'!$BI25="!",'Encodage réponses Es'!AS25=""),"!",IF('Encodage réponses Es'!AS25="","",'Encodage réponses Es'!AS25)))</f>
        <v/>
      </c>
      <c r="BO27" s="114" t="str">
        <f>IF(OR($E27="a",$E27="A"),$E27,IF(AND('Encodage réponses Es'!$BI25="!",'Encodage réponses Es'!AT25=""),"!",IF('Encodage réponses Es'!AT25="","",'Encodage réponses Es'!AT25)))</f>
        <v/>
      </c>
      <c r="BP27" s="114" t="str">
        <f>IF(OR($E27="a",$E27="A"),$E27,IF(AND('Encodage réponses Es'!$BI25="!",'Encodage réponses Es'!AY25=""),"!",IF('Encodage réponses Es'!AY25="","",'Encodage réponses Es'!AY25)))</f>
        <v/>
      </c>
      <c r="BQ27" s="114" t="str">
        <f>IF(OR($E27="a",$E27="A"),$E27,IF(AND('Encodage réponses Es'!$BI25="!",'Encodage réponses Es'!AZ25=""),"!",IF('Encodage réponses Es'!AZ25="","",'Encodage réponses Es'!AZ25)))</f>
        <v/>
      </c>
      <c r="BR27" s="114" t="str">
        <f>IF(OR($E27="a",$E27="A"),$E27,IF(AND('Encodage réponses Es'!$BI25="!",'Encodage réponses Es'!BA25=""),"!",IF('Encodage réponses Es'!BA25="","",'Encodage réponses Es'!BA25)))</f>
        <v/>
      </c>
      <c r="BS27" s="114" t="str">
        <f>IF(OR($E27="a",$E27="A"),$E27,IF(AND('Encodage réponses Es'!$BI25="!",'Encodage réponses Es'!BB25=""),"!",IF('Encodage réponses Es'!BB25="","",'Encodage réponses Es'!BB25)))</f>
        <v/>
      </c>
      <c r="BT27" s="114" t="str">
        <f>IF(OR($E27="a",$E27="A"),$E27,IF(AND('Encodage réponses Es'!$BI25="!",'Encodage réponses Es'!BC25=""),"!",IF('Encodage réponses Es'!BC25="","",'Encodage réponses Es'!BC25)))</f>
        <v/>
      </c>
      <c r="BU27" s="197" t="str">
        <f t="shared" si="12"/>
        <v/>
      </c>
      <c r="BV27" s="198" t="str">
        <f t="shared" si="13"/>
        <v/>
      </c>
      <c r="BW27" s="326" t="str">
        <f>IF('Encodage réponses Es'!$B$3="","",'Encodage réponses Es'!$B$3)</f>
        <v/>
      </c>
      <c r="BX27" s="189" t="str">
        <f>IF('Encodage réponses Es'!$B$4="","",'Encodage réponses Es'!$B$4)</f>
        <v/>
      </c>
      <c r="BY27" s="325" t="str">
        <f>IF('Encodage réponses Es'!$B$2="","",'Encodage réponses Es'!$B$2)</f>
        <v/>
      </c>
    </row>
    <row r="28" spans="1:77" x14ac:dyDescent="0.25">
      <c r="A28" s="472"/>
      <c r="B28" s="473"/>
      <c r="C28" s="14">
        <v>24</v>
      </c>
      <c r="D28" s="14" t="str">
        <f>IF('Encodage réponses Es'!F26=0,"",'Encodage réponses Es'!F26)</f>
        <v/>
      </c>
      <c r="E28" s="175" t="str">
        <f>IF('Encodage réponses Es'!I26="","",'Encodage réponses Es'!I26)</f>
        <v/>
      </c>
      <c r="F28" s="119" t="str">
        <f t="shared" si="3"/>
        <v/>
      </c>
      <c r="G28" s="110" t="str">
        <f t="shared" si="4"/>
        <v/>
      </c>
      <c r="H28" s="115"/>
      <c r="I28" s="119" t="str">
        <f t="shared" si="5"/>
        <v/>
      </c>
      <c r="J28" s="110" t="str">
        <f t="shared" si="6"/>
        <v/>
      </c>
      <c r="K28" s="115"/>
      <c r="L28" s="119" t="str">
        <f t="shared" si="7"/>
        <v/>
      </c>
      <c r="M28" s="110" t="str">
        <f t="shared" si="8"/>
        <v/>
      </c>
      <c r="N28" s="115"/>
      <c r="O28" s="101"/>
      <c r="P28" s="114" t="str">
        <f>IF(OR(E28="a",E28="A"),E28,IF(AND('Encodage réponses Es'!$BI26="!",'Encodage réponses Es'!P26=""),"!",IF('Encodage réponses Es'!P26="","",'Encodage réponses Es'!P26)))</f>
        <v/>
      </c>
      <c r="Q28" s="114" t="str">
        <f>IF(OR(E28="a",E28="A"),E28,IF(AND('Encodage réponses Es'!$BI26="!",'Encodage réponses Es'!AK26=""),"!",IF('Encodage réponses Es'!AK26="","",'Encodage réponses Es'!AK26)))</f>
        <v/>
      </c>
      <c r="R28" s="114" t="str">
        <f>IF(OR(E28="a",E28="A"),E28,IF(AND('Encodage réponses Es'!$BI26="!",'Encodage réponses Es'!AM26=""),"!",IF('Encodage réponses Es'!AM26="","",'Encodage réponses Es'!AM26)))</f>
        <v/>
      </c>
      <c r="S28" s="114" t="str">
        <f>IF(OR(E28="a",E28="A"),E28,IF(AND('Encodage réponses Es'!$BI26="!",'Encodage réponses Es'!BF26=""),"!",IF('Encodage réponses Es'!BF26="","",'Encodage réponses Es'!BF26)))</f>
        <v/>
      </c>
      <c r="T28" s="114" t="str">
        <f>IF(OR(E28="a",E28="A"),E28,IF(AND('Encodage réponses Es'!$BI26="!",'Encodage réponses Es'!BG26=""),"!",IF('Encodage réponses Es'!BG26="","",'Encodage réponses Es'!BG26)))</f>
        <v/>
      </c>
      <c r="U28" s="354" t="str">
        <f>IF(OR(E28="a",E28="A"),E28,IF(AND('Encodage réponses Es'!$BI26="!",'Encodage réponses Es'!BH26=""),"!",IF('Encodage réponses Es'!BH26="","",'Encodage réponses Es'!BH26)))</f>
        <v/>
      </c>
      <c r="V28" s="199" t="str">
        <f t="shared" si="0"/>
        <v/>
      </c>
      <c r="W28" s="353" t="str">
        <f t="shared" si="9"/>
        <v/>
      </c>
      <c r="X28" s="177" t="str">
        <f>IF(OR(E28="a",E28="A"),E28,IF(AND('Encodage réponses Es'!$BI26="!",'Encodage réponses Es'!Q26=""),"!",IF('Encodage réponses Es'!Q26="","",'Encodage réponses Es'!Q26)))</f>
        <v/>
      </c>
      <c r="Y28" s="177" t="str">
        <f>IF(OR(E28="a",E28="A"),E28,IF(AND('Encodage réponses Es'!$BI26="!",'Encodage réponses Es'!R26=""),"!",IF('Encodage réponses Es'!R26="","",'Encodage réponses Es'!R26)))</f>
        <v/>
      </c>
      <c r="Z28" s="177" t="str">
        <f>IF(OR(E28="a",E28="A"),E28,IF(AND('Encodage réponses Es'!$BI26="!",'Encodage réponses Es'!S26=""),"!",IF('Encodage réponses Es'!S26="","",'Encodage réponses Es'!S26)))</f>
        <v/>
      </c>
      <c r="AA28" s="177" t="str">
        <f>IF(OR(E28="a",E28="A"),E28,IF(AND('Encodage réponses Es'!$BI26="!",'Encodage réponses Es'!T26=""),"!",IF('Encodage réponses Es'!T26="","",'Encodage réponses Es'!T26)))</f>
        <v/>
      </c>
      <c r="AB28" s="177" t="str">
        <f>IF(OR(E28="a",E28="A"),E28,IF(AND('Encodage réponses Es'!$BI26="!",'Encodage réponses Es'!AD26=""),"!",IF('Encodage réponses Es'!AD26="","",'Encodage réponses Es'!AD26)))</f>
        <v/>
      </c>
      <c r="AC28" s="177" t="str">
        <f>IF(OR(E28="a",E28="A"),E28,IF(AND('Encodage réponses Es'!$BI26="!",'Encodage réponses Es'!AI26=""),"!",IF('Encodage réponses Es'!AI26="","",'Encodage réponses Es'!AI26)))</f>
        <v/>
      </c>
      <c r="AD28" s="177" t="str">
        <f>IF(OR(E28="a",E28="A"),E28,IF(AND('Encodage réponses Es'!$BI26="!",'Encodage réponses Es'!AU26=""),"!",IF('Encodage réponses Es'!AU26="","",'Encodage réponses Es'!AU26)))</f>
        <v/>
      </c>
      <c r="AE28" s="177" t="str">
        <f>IF(OR(E28="a",E28="A"),E28,IF(AND('Encodage réponses Es'!$BI26="!",'Encodage réponses Es'!AV26=""),"!",IF('Encodage réponses Es'!AV26="","",'Encodage réponses Es'!AV26)))</f>
        <v/>
      </c>
      <c r="AF28" s="177" t="str">
        <f>IF(OR(E28="a",E28="A"),E28,IF(AND('Encodage réponses Es'!$BI26="!",'Encodage réponses Es'!AW26=""),"!",IF('Encodage réponses Es'!AW26="","",'Encodage réponses Es'!AW26)))</f>
        <v/>
      </c>
      <c r="AG28" s="177" t="str">
        <f>IF(OR(E28="a",E28="A"),E28,IF(AND('Encodage réponses Es'!$BI26="!",'Encodage réponses Es'!AX26=""),"!",IF('Encodage réponses Es'!AX26="","",'Encodage réponses Es'!AX26)))</f>
        <v/>
      </c>
      <c r="AH28" s="177" t="str">
        <f>IF(OR(E28="a",E28="A"),E28,IF(AND('Encodage réponses Es'!$BI26="!",'Encodage réponses Es'!BD26=""),"!",IF('Encodage réponses Es'!BD26="","",'Encodage réponses Es'!BD26)))</f>
        <v/>
      </c>
      <c r="AI28" s="177" t="str">
        <f>IF(OR(E28="a",E28="A"),E28,IF(AND('Encodage réponses Es'!$BI26="!",'Encodage réponses Es'!BE26=""),"!",IF('Encodage réponses Es'!BE26="","",'Encodage réponses Es'!BE26)))</f>
        <v/>
      </c>
      <c r="AJ28" s="197" t="str">
        <f t="shared" si="1"/>
        <v/>
      </c>
      <c r="AK28" s="198" t="str">
        <f t="shared" si="10"/>
        <v/>
      </c>
      <c r="AL28" s="114" t="str">
        <f>IF(OR($E28="a",$E28="A"),$E28,IF(AND('Encodage réponses Es'!$BI26="!",'Encodage réponses Es'!AA26=""),"!",IF('Encodage réponses Es'!AA26="","",'Encodage réponses Es'!AA26)))</f>
        <v/>
      </c>
      <c r="AM28" s="114" t="str">
        <f>IF(OR($E28="a",$E28="A"),$E28,IF(AND('Encodage réponses Es'!$BI26="!",'Encodage réponses Es'!AB26=""),"!",IF('Encodage réponses Es'!AB26="","",'Encodage réponses Es'!AB26)))</f>
        <v/>
      </c>
      <c r="AN28" s="114" t="str">
        <f>IF(OR($E28="a",$E28="A"),$E28,IF(AND('Encodage réponses Es'!$BI26="!",'Encodage réponses Es'!AC26=""),"!",IF('Encodage réponses Es'!AC26="","",'Encodage réponses Es'!AC26)))</f>
        <v/>
      </c>
      <c r="AO28" s="114" t="str">
        <f>IF(OR($E28="a",$E28="A"),$E28,IF(AND('Encodage réponses Es'!$BI26="!",'Encodage réponses Es'!AL26=""),"!",IF('Encodage réponses Es'!AL26="","",'Encodage réponses Es'!AL26)))</f>
        <v/>
      </c>
      <c r="AP28" s="114" t="str">
        <f>IF(OR($E28="a",$E28="A"),$E28,IF(AND('Encodage réponses Es'!$BI26="!",'Encodage réponses Es'!AO26=""),"!",IF('Encodage réponses Es'!AO26="","",'Encodage réponses Es'!AO26)))</f>
        <v/>
      </c>
      <c r="AQ28" s="114" t="str">
        <f>IF(OR($E28="a",$E28="A"),$E28,IF(AND('Encodage réponses Es'!$BI26="!",'Encodage réponses Es'!AP26=""),"!",IF('Encodage réponses Es'!AP26="","",'Encodage réponses Es'!AP26)))</f>
        <v/>
      </c>
      <c r="AR28" s="114" t="str">
        <f>IF(OR($E28="a",$E28="A"),$E28,IF(AND('Encodage réponses Es'!$BI26="!",'Encodage réponses Es'!AQ26=""),"!",IF('Encodage réponses Es'!AQ26="","",'Encodage réponses Es'!AQ26)))</f>
        <v/>
      </c>
      <c r="AS28" s="114" t="str">
        <f>IF(OR($E28="a",$E28="A"),$E28,IF(AND('Encodage réponses Es'!$BI26="!",'Encodage réponses Es'!AR26=""),"!",IF('Encodage réponses Es'!AR26="","",'Encodage réponses Es'!AR26)))</f>
        <v/>
      </c>
      <c r="AT28" s="199" t="str">
        <f t="shared" si="2"/>
        <v/>
      </c>
      <c r="AU28" s="241" t="str">
        <f t="shared" si="11"/>
        <v/>
      </c>
      <c r="AV28" s="350" t="str">
        <f>IF(OR($E28="a",$E28="A"),$E28,IF(AND('Encodage réponses Es'!$BI26="!",'Encodage réponses Es'!J26=""),"!",IF('Encodage réponses Es'!J26="","",'Encodage réponses Es'!J26)))</f>
        <v/>
      </c>
      <c r="AW28" s="114" t="str">
        <f>IF(OR($E28="a",$E28="A"),$E28,IF(AND('Encodage réponses Es'!$BI26="!",'Encodage réponses Es'!K26=""),"!",IF('Encodage réponses Es'!K26="","",'Encodage réponses Es'!K26)))</f>
        <v/>
      </c>
      <c r="AX28" s="114" t="str">
        <f>IF(OR($E28="a",$E28="A"),$E28,IF(AND('Encodage réponses Es'!$BI26="!",'Encodage réponses Es'!L26=""),"!",IF('Encodage réponses Es'!L26="","",'Encodage réponses Es'!L26)))</f>
        <v/>
      </c>
      <c r="AY28" s="114" t="str">
        <f>IF(OR($E28="a",$E28="A"),$E28,IF(AND('Encodage réponses Es'!$BI26="!",'Encodage réponses Es'!M26=""),"!",IF('Encodage réponses Es'!M26="","",'Encodage réponses Es'!M26)))</f>
        <v/>
      </c>
      <c r="AZ28" s="114" t="str">
        <f>IF(OR($E28="a",$E28="A"),$E28,IF(AND('Encodage réponses Es'!$BI26="!",'Encodage réponses Es'!N26=""),"!",IF('Encodage réponses Es'!N26="","",'Encodage réponses Es'!N26)))</f>
        <v/>
      </c>
      <c r="BA28" s="114" t="str">
        <f>IF(OR($E28="a",$E28="A"),$E28,IF(AND('Encodage réponses Es'!$BI26="!",'Encodage réponses Es'!O26=""),"!",IF('Encodage réponses Es'!O26="","",'Encodage réponses Es'!O26)))</f>
        <v/>
      </c>
      <c r="BB28" s="114" t="str">
        <f>IF(OR($E28="a",$E28="A"),$E28,IF(AND('Encodage réponses Es'!$BI26="!",'Encodage réponses Es'!U26=""),"!",IF('Encodage réponses Es'!U26="","",'Encodage réponses Es'!U26)))</f>
        <v/>
      </c>
      <c r="BC28" s="114" t="str">
        <f>IF(OR($E28="a",$E28="A"),$E28,IF(AND('Encodage réponses Es'!$BI26="!",'Encodage réponses Es'!V26=""),"!",IF('Encodage réponses Es'!V26="","",'Encodage réponses Es'!V26)))</f>
        <v/>
      </c>
      <c r="BD28" s="114" t="str">
        <f>IF(OR($E28="a",$E28="A"),$E28,IF(AND('Encodage réponses Es'!$BI26="!",'Encodage réponses Es'!W26=""),"!",IF('Encodage réponses Es'!W26="","",'Encodage réponses Es'!W26)))</f>
        <v/>
      </c>
      <c r="BE28" s="114" t="str">
        <f>IF(OR($E28="a",$E28="A"),$E28,IF(AND('Encodage réponses Es'!$BI26="!",'Encodage réponses Es'!X26=""),"!",IF('Encodage réponses Es'!X26="","",'Encodage réponses Es'!X26)))</f>
        <v/>
      </c>
      <c r="BF28" s="114" t="str">
        <f>IF(OR($E28="a",$E28="A"),$E28,IF(AND('Encodage réponses Es'!$BI26="!",'Encodage réponses Es'!Y26=""),"!",IF('Encodage réponses Es'!Y26="","",'Encodage réponses Es'!Y26)))</f>
        <v/>
      </c>
      <c r="BG28" s="114" t="str">
        <f>IF(OR($E28="a",$E28="A"),$E28,IF(AND('Encodage réponses Es'!$BI26="!",'Encodage réponses Es'!Z26=""),"!",IF('Encodage réponses Es'!Z26="","",'Encodage réponses Es'!Z26)))</f>
        <v/>
      </c>
      <c r="BH28" s="114" t="str">
        <f>IF(OR($E28="a",$E28="A"),$E28,IF(AND('Encodage réponses Es'!$BI26="!",'Encodage réponses Es'!AE26=""),"!",IF('Encodage réponses Es'!AE26="","",'Encodage réponses Es'!AE26)))</f>
        <v/>
      </c>
      <c r="BI28" s="114" t="str">
        <f>IF(OR($E28="a",$E28="A"),$E28,IF(AND('Encodage réponses Es'!$BI26="!",'Encodage réponses Es'!AF26=""),"!",IF('Encodage réponses Es'!AF26="","",'Encodage réponses Es'!AF26)))</f>
        <v/>
      </c>
      <c r="BJ28" s="114" t="str">
        <f>IF(OR($E28="a",$E28="A"),$E28,IF(AND('Encodage réponses Es'!$BI26="!",'Encodage réponses Es'!AG26=""),"!",IF('Encodage réponses Es'!AG26="","",'Encodage réponses Es'!AG26)))</f>
        <v/>
      </c>
      <c r="BK28" s="114" t="str">
        <f>IF(OR($E28="a",$E28="A"),$E28,IF(AND('Encodage réponses Es'!$BI26="!",'Encodage réponses Es'!AH26=""),"!",IF('Encodage réponses Es'!AH26="","",'Encodage réponses Es'!AH26)))</f>
        <v/>
      </c>
      <c r="BL28" s="114" t="str">
        <f>IF(OR($E28="a",$E28="A"),$E28,IF(AND('Encodage réponses Es'!$BI26="!",'Encodage réponses Es'!AJ26=""),"!",IF('Encodage réponses Es'!AJ26="","",'Encodage réponses Es'!AJ26)))</f>
        <v/>
      </c>
      <c r="BM28" s="114" t="str">
        <f>IF(OR($E28="a",$E28="A"),$E28,IF(AND('Encodage réponses Es'!$BI26="!",'Encodage réponses Es'!AN26=""),"!",IF('Encodage réponses Es'!AN26="","",'Encodage réponses Es'!AN26)))</f>
        <v/>
      </c>
      <c r="BN28" s="114" t="str">
        <f>IF(OR($E28="a",$E28="A"),$E28,IF(AND('Encodage réponses Es'!$BI26="!",'Encodage réponses Es'!AS26=""),"!",IF('Encodage réponses Es'!AS26="","",'Encodage réponses Es'!AS26)))</f>
        <v/>
      </c>
      <c r="BO28" s="114" t="str">
        <f>IF(OR($E28="a",$E28="A"),$E28,IF(AND('Encodage réponses Es'!$BI26="!",'Encodage réponses Es'!AT26=""),"!",IF('Encodage réponses Es'!AT26="","",'Encodage réponses Es'!AT26)))</f>
        <v/>
      </c>
      <c r="BP28" s="114" t="str">
        <f>IF(OR($E28="a",$E28="A"),$E28,IF(AND('Encodage réponses Es'!$BI26="!",'Encodage réponses Es'!AY26=""),"!",IF('Encodage réponses Es'!AY26="","",'Encodage réponses Es'!AY26)))</f>
        <v/>
      </c>
      <c r="BQ28" s="114" t="str">
        <f>IF(OR($E28="a",$E28="A"),$E28,IF(AND('Encodage réponses Es'!$BI26="!",'Encodage réponses Es'!AZ26=""),"!",IF('Encodage réponses Es'!AZ26="","",'Encodage réponses Es'!AZ26)))</f>
        <v/>
      </c>
      <c r="BR28" s="114" t="str">
        <f>IF(OR($E28="a",$E28="A"),$E28,IF(AND('Encodage réponses Es'!$BI26="!",'Encodage réponses Es'!BA26=""),"!",IF('Encodage réponses Es'!BA26="","",'Encodage réponses Es'!BA26)))</f>
        <v/>
      </c>
      <c r="BS28" s="114" t="str">
        <f>IF(OR($E28="a",$E28="A"),$E28,IF(AND('Encodage réponses Es'!$BI26="!",'Encodage réponses Es'!BB26=""),"!",IF('Encodage réponses Es'!BB26="","",'Encodage réponses Es'!BB26)))</f>
        <v/>
      </c>
      <c r="BT28" s="114" t="str">
        <f>IF(OR($E28="a",$E28="A"),$E28,IF(AND('Encodage réponses Es'!$BI26="!",'Encodage réponses Es'!BC26=""),"!",IF('Encodage réponses Es'!BC26="","",'Encodage réponses Es'!BC26)))</f>
        <v/>
      </c>
      <c r="BU28" s="197" t="str">
        <f t="shared" si="12"/>
        <v/>
      </c>
      <c r="BV28" s="198" t="str">
        <f t="shared" si="13"/>
        <v/>
      </c>
      <c r="BW28" s="326" t="str">
        <f>IF('Encodage réponses Es'!$B$3="","",'Encodage réponses Es'!$B$3)</f>
        <v/>
      </c>
      <c r="BX28" s="189" t="str">
        <f>IF('Encodage réponses Es'!$B$4="","",'Encodage réponses Es'!$B$4)</f>
        <v/>
      </c>
      <c r="BY28" s="325" t="str">
        <f>IF('Encodage réponses Es'!$B$2="","",'Encodage réponses Es'!$B$2)</f>
        <v/>
      </c>
    </row>
    <row r="29" spans="1:77" x14ac:dyDescent="0.25">
      <c r="A29" s="472"/>
      <c r="B29" s="473"/>
      <c r="C29" s="14">
        <v>25</v>
      </c>
      <c r="D29" s="14" t="str">
        <f>IF('Encodage réponses Es'!F27=0,"",'Encodage réponses Es'!F27)</f>
        <v/>
      </c>
      <c r="E29" s="175" t="str">
        <f>IF('Encodage réponses Es'!I27="","",'Encodage réponses Es'!I27)</f>
        <v/>
      </c>
      <c r="F29" s="119" t="str">
        <f t="shared" si="3"/>
        <v/>
      </c>
      <c r="G29" s="110" t="str">
        <f t="shared" si="4"/>
        <v/>
      </c>
      <c r="H29" s="115"/>
      <c r="I29" s="119" t="str">
        <f t="shared" si="5"/>
        <v/>
      </c>
      <c r="J29" s="110" t="str">
        <f t="shared" si="6"/>
        <v/>
      </c>
      <c r="K29" s="115"/>
      <c r="L29" s="119" t="str">
        <f t="shared" si="7"/>
        <v/>
      </c>
      <c r="M29" s="110" t="str">
        <f t="shared" si="8"/>
        <v/>
      </c>
      <c r="N29" s="115"/>
      <c r="O29" s="101"/>
      <c r="P29" s="114" t="str">
        <f>IF(OR(E29="a",E29="A"),E29,IF(AND('Encodage réponses Es'!$BI27="!",'Encodage réponses Es'!P27=""),"!",IF('Encodage réponses Es'!P27="","",'Encodage réponses Es'!P27)))</f>
        <v/>
      </c>
      <c r="Q29" s="114" t="str">
        <f>IF(OR(E29="a",E29="A"),E29,IF(AND('Encodage réponses Es'!$BI27="!",'Encodage réponses Es'!AK27=""),"!",IF('Encodage réponses Es'!AK27="","",'Encodage réponses Es'!AK27)))</f>
        <v/>
      </c>
      <c r="R29" s="114" t="str">
        <f>IF(OR(E29="a",E29="A"),E29,IF(AND('Encodage réponses Es'!$BI27="!",'Encodage réponses Es'!AM27=""),"!",IF('Encodage réponses Es'!AM27="","",'Encodage réponses Es'!AM27)))</f>
        <v/>
      </c>
      <c r="S29" s="114" t="str">
        <f>IF(OR(E29="a",E29="A"),E29,IF(AND('Encodage réponses Es'!$BI27="!",'Encodage réponses Es'!BF27=""),"!",IF('Encodage réponses Es'!BF27="","",'Encodage réponses Es'!BF27)))</f>
        <v/>
      </c>
      <c r="T29" s="114" t="str">
        <f>IF(OR(E29="a",E29="A"),E29,IF(AND('Encodage réponses Es'!$BI27="!",'Encodage réponses Es'!BG27=""),"!",IF('Encodage réponses Es'!BG27="","",'Encodage réponses Es'!BG27)))</f>
        <v/>
      </c>
      <c r="U29" s="354" t="str">
        <f>IF(OR(E29="a",E29="A"),E29,IF(AND('Encodage réponses Es'!$BI27="!",'Encodage réponses Es'!BH27=""),"!",IF('Encodage réponses Es'!BH27="","",'Encodage réponses Es'!BH27)))</f>
        <v/>
      </c>
      <c r="V29" s="199" t="str">
        <f t="shared" si="0"/>
        <v/>
      </c>
      <c r="W29" s="353" t="str">
        <f t="shared" si="9"/>
        <v/>
      </c>
      <c r="X29" s="177" t="str">
        <f>IF(OR(E29="a",E29="A"),E29,IF(AND('Encodage réponses Es'!$BI27="!",'Encodage réponses Es'!Q27=""),"!",IF('Encodage réponses Es'!Q27="","",'Encodage réponses Es'!Q27)))</f>
        <v/>
      </c>
      <c r="Y29" s="177" t="str">
        <f>IF(OR(E29="a",E29="A"),E29,IF(AND('Encodage réponses Es'!$BI27="!",'Encodage réponses Es'!R27=""),"!",IF('Encodage réponses Es'!R27="","",'Encodage réponses Es'!R27)))</f>
        <v/>
      </c>
      <c r="Z29" s="177" t="str">
        <f>IF(OR(E29="a",E29="A"),E29,IF(AND('Encodage réponses Es'!$BI27="!",'Encodage réponses Es'!S27=""),"!",IF('Encodage réponses Es'!S27="","",'Encodage réponses Es'!S27)))</f>
        <v/>
      </c>
      <c r="AA29" s="177" t="str">
        <f>IF(OR(E29="a",E29="A"),E29,IF(AND('Encodage réponses Es'!$BI27="!",'Encodage réponses Es'!T27=""),"!",IF('Encodage réponses Es'!T27="","",'Encodage réponses Es'!T27)))</f>
        <v/>
      </c>
      <c r="AB29" s="177" t="str">
        <f>IF(OR(E29="a",E29="A"),E29,IF(AND('Encodage réponses Es'!$BI27="!",'Encodage réponses Es'!AD27=""),"!",IF('Encodage réponses Es'!AD27="","",'Encodage réponses Es'!AD27)))</f>
        <v/>
      </c>
      <c r="AC29" s="177" t="str">
        <f>IF(OR(E29="a",E29="A"),E29,IF(AND('Encodage réponses Es'!$BI27="!",'Encodage réponses Es'!AI27=""),"!",IF('Encodage réponses Es'!AI27="","",'Encodage réponses Es'!AI27)))</f>
        <v/>
      </c>
      <c r="AD29" s="177" t="str">
        <f>IF(OR(E29="a",E29="A"),E29,IF(AND('Encodage réponses Es'!$BI27="!",'Encodage réponses Es'!AU27=""),"!",IF('Encodage réponses Es'!AU27="","",'Encodage réponses Es'!AU27)))</f>
        <v/>
      </c>
      <c r="AE29" s="177" t="str">
        <f>IF(OR(E29="a",E29="A"),E29,IF(AND('Encodage réponses Es'!$BI27="!",'Encodage réponses Es'!AV27=""),"!",IF('Encodage réponses Es'!AV27="","",'Encodage réponses Es'!AV27)))</f>
        <v/>
      </c>
      <c r="AF29" s="177" t="str">
        <f>IF(OR(E29="a",E29="A"),E29,IF(AND('Encodage réponses Es'!$BI27="!",'Encodage réponses Es'!AW27=""),"!",IF('Encodage réponses Es'!AW27="","",'Encodage réponses Es'!AW27)))</f>
        <v/>
      </c>
      <c r="AG29" s="177" t="str">
        <f>IF(OR(E29="a",E29="A"),E29,IF(AND('Encodage réponses Es'!$BI27="!",'Encodage réponses Es'!AX27=""),"!",IF('Encodage réponses Es'!AX27="","",'Encodage réponses Es'!AX27)))</f>
        <v/>
      </c>
      <c r="AH29" s="177" t="str">
        <f>IF(OR(E29="a",E29="A"),E29,IF(AND('Encodage réponses Es'!$BI27="!",'Encodage réponses Es'!BD27=""),"!",IF('Encodage réponses Es'!BD27="","",'Encodage réponses Es'!BD27)))</f>
        <v/>
      </c>
      <c r="AI29" s="177" t="str">
        <f>IF(OR(E29="a",E29="A"),E29,IF(AND('Encodage réponses Es'!$BI27="!",'Encodage réponses Es'!BE27=""),"!",IF('Encodage réponses Es'!BE27="","",'Encodage réponses Es'!BE27)))</f>
        <v/>
      </c>
      <c r="AJ29" s="197" t="str">
        <f t="shared" si="1"/>
        <v/>
      </c>
      <c r="AK29" s="198" t="str">
        <f t="shared" si="10"/>
        <v/>
      </c>
      <c r="AL29" s="114" t="str">
        <f>IF(OR($E29="a",$E29="A"),$E29,IF(AND('Encodage réponses Es'!$BI27="!",'Encodage réponses Es'!AA27=""),"!",IF('Encodage réponses Es'!AA27="","",'Encodage réponses Es'!AA27)))</f>
        <v/>
      </c>
      <c r="AM29" s="114" t="str">
        <f>IF(OR($E29="a",$E29="A"),$E29,IF(AND('Encodage réponses Es'!$BI27="!",'Encodage réponses Es'!AB27=""),"!",IF('Encodage réponses Es'!AB27="","",'Encodage réponses Es'!AB27)))</f>
        <v/>
      </c>
      <c r="AN29" s="114" t="str">
        <f>IF(OR($E29="a",$E29="A"),$E29,IF(AND('Encodage réponses Es'!$BI27="!",'Encodage réponses Es'!AC27=""),"!",IF('Encodage réponses Es'!AC27="","",'Encodage réponses Es'!AC27)))</f>
        <v/>
      </c>
      <c r="AO29" s="114" t="str">
        <f>IF(OR($E29="a",$E29="A"),$E29,IF(AND('Encodage réponses Es'!$BI27="!",'Encodage réponses Es'!AL27=""),"!",IF('Encodage réponses Es'!AL27="","",'Encodage réponses Es'!AL27)))</f>
        <v/>
      </c>
      <c r="AP29" s="114" t="str">
        <f>IF(OR($E29="a",$E29="A"),$E29,IF(AND('Encodage réponses Es'!$BI27="!",'Encodage réponses Es'!AO27=""),"!",IF('Encodage réponses Es'!AO27="","",'Encodage réponses Es'!AO27)))</f>
        <v/>
      </c>
      <c r="AQ29" s="114" t="str">
        <f>IF(OR($E29="a",$E29="A"),$E29,IF(AND('Encodage réponses Es'!$BI27="!",'Encodage réponses Es'!AP27=""),"!",IF('Encodage réponses Es'!AP27="","",'Encodage réponses Es'!AP27)))</f>
        <v/>
      </c>
      <c r="AR29" s="114" t="str">
        <f>IF(OR($E29="a",$E29="A"),$E29,IF(AND('Encodage réponses Es'!$BI27="!",'Encodage réponses Es'!AQ27=""),"!",IF('Encodage réponses Es'!AQ27="","",'Encodage réponses Es'!AQ27)))</f>
        <v/>
      </c>
      <c r="AS29" s="114" t="str">
        <f>IF(OR($E29="a",$E29="A"),$E29,IF(AND('Encodage réponses Es'!$BI27="!",'Encodage réponses Es'!AR27=""),"!",IF('Encodage réponses Es'!AR27="","",'Encodage réponses Es'!AR27)))</f>
        <v/>
      </c>
      <c r="AT29" s="199" t="str">
        <f t="shared" si="2"/>
        <v/>
      </c>
      <c r="AU29" s="241" t="str">
        <f t="shared" si="11"/>
        <v/>
      </c>
      <c r="AV29" s="350" t="str">
        <f>IF(OR($E29="a",$E29="A"),$E29,IF(AND('Encodage réponses Es'!$BI27="!",'Encodage réponses Es'!J27=""),"!",IF('Encodage réponses Es'!J27="","",'Encodage réponses Es'!J27)))</f>
        <v/>
      </c>
      <c r="AW29" s="114" t="str">
        <f>IF(OR($E29="a",$E29="A"),$E29,IF(AND('Encodage réponses Es'!$BI27="!",'Encodage réponses Es'!K27=""),"!",IF('Encodage réponses Es'!K27="","",'Encodage réponses Es'!K27)))</f>
        <v/>
      </c>
      <c r="AX29" s="114" t="str">
        <f>IF(OR($E29="a",$E29="A"),$E29,IF(AND('Encodage réponses Es'!$BI27="!",'Encodage réponses Es'!L27=""),"!",IF('Encodage réponses Es'!L27="","",'Encodage réponses Es'!L27)))</f>
        <v/>
      </c>
      <c r="AY29" s="114" t="str">
        <f>IF(OR($E29="a",$E29="A"),$E29,IF(AND('Encodage réponses Es'!$BI27="!",'Encodage réponses Es'!M27=""),"!",IF('Encodage réponses Es'!M27="","",'Encodage réponses Es'!M27)))</f>
        <v/>
      </c>
      <c r="AZ29" s="114" t="str">
        <f>IF(OR($E29="a",$E29="A"),$E29,IF(AND('Encodage réponses Es'!$BI27="!",'Encodage réponses Es'!N27=""),"!",IF('Encodage réponses Es'!N27="","",'Encodage réponses Es'!N27)))</f>
        <v/>
      </c>
      <c r="BA29" s="114" t="str">
        <f>IF(OR($E29="a",$E29="A"),$E29,IF(AND('Encodage réponses Es'!$BI27="!",'Encodage réponses Es'!O27=""),"!",IF('Encodage réponses Es'!O27="","",'Encodage réponses Es'!O27)))</f>
        <v/>
      </c>
      <c r="BB29" s="114" t="str">
        <f>IF(OR($E29="a",$E29="A"),$E29,IF(AND('Encodage réponses Es'!$BI27="!",'Encodage réponses Es'!U27=""),"!",IF('Encodage réponses Es'!U27="","",'Encodage réponses Es'!U27)))</f>
        <v/>
      </c>
      <c r="BC29" s="114" t="str">
        <f>IF(OR($E29="a",$E29="A"),$E29,IF(AND('Encodage réponses Es'!$BI27="!",'Encodage réponses Es'!V27=""),"!",IF('Encodage réponses Es'!V27="","",'Encodage réponses Es'!V27)))</f>
        <v/>
      </c>
      <c r="BD29" s="114" t="str">
        <f>IF(OR($E29="a",$E29="A"),$E29,IF(AND('Encodage réponses Es'!$BI27="!",'Encodage réponses Es'!W27=""),"!",IF('Encodage réponses Es'!W27="","",'Encodage réponses Es'!W27)))</f>
        <v/>
      </c>
      <c r="BE29" s="114" t="str">
        <f>IF(OR($E29="a",$E29="A"),$E29,IF(AND('Encodage réponses Es'!$BI27="!",'Encodage réponses Es'!X27=""),"!",IF('Encodage réponses Es'!X27="","",'Encodage réponses Es'!X27)))</f>
        <v/>
      </c>
      <c r="BF29" s="114" t="str">
        <f>IF(OR($E29="a",$E29="A"),$E29,IF(AND('Encodage réponses Es'!$BI27="!",'Encodage réponses Es'!Y27=""),"!",IF('Encodage réponses Es'!Y27="","",'Encodage réponses Es'!Y27)))</f>
        <v/>
      </c>
      <c r="BG29" s="114" t="str">
        <f>IF(OR($E29="a",$E29="A"),$E29,IF(AND('Encodage réponses Es'!$BI27="!",'Encodage réponses Es'!Z27=""),"!",IF('Encodage réponses Es'!Z27="","",'Encodage réponses Es'!Z27)))</f>
        <v/>
      </c>
      <c r="BH29" s="114" t="str">
        <f>IF(OR($E29="a",$E29="A"),$E29,IF(AND('Encodage réponses Es'!$BI27="!",'Encodage réponses Es'!AE27=""),"!",IF('Encodage réponses Es'!AE27="","",'Encodage réponses Es'!AE27)))</f>
        <v/>
      </c>
      <c r="BI29" s="114" t="str">
        <f>IF(OR($E29="a",$E29="A"),$E29,IF(AND('Encodage réponses Es'!$BI27="!",'Encodage réponses Es'!AF27=""),"!",IF('Encodage réponses Es'!AF27="","",'Encodage réponses Es'!AF27)))</f>
        <v/>
      </c>
      <c r="BJ29" s="114" t="str">
        <f>IF(OR($E29="a",$E29="A"),$E29,IF(AND('Encodage réponses Es'!$BI27="!",'Encodage réponses Es'!AG27=""),"!",IF('Encodage réponses Es'!AG27="","",'Encodage réponses Es'!AG27)))</f>
        <v/>
      </c>
      <c r="BK29" s="114" t="str">
        <f>IF(OR($E29="a",$E29="A"),$E29,IF(AND('Encodage réponses Es'!$BI27="!",'Encodage réponses Es'!AH27=""),"!",IF('Encodage réponses Es'!AH27="","",'Encodage réponses Es'!AH27)))</f>
        <v/>
      </c>
      <c r="BL29" s="114" t="str">
        <f>IF(OR($E29="a",$E29="A"),$E29,IF(AND('Encodage réponses Es'!$BI27="!",'Encodage réponses Es'!AJ27=""),"!",IF('Encodage réponses Es'!AJ27="","",'Encodage réponses Es'!AJ27)))</f>
        <v/>
      </c>
      <c r="BM29" s="114" t="str">
        <f>IF(OR($E29="a",$E29="A"),$E29,IF(AND('Encodage réponses Es'!$BI27="!",'Encodage réponses Es'!AN27=""),"!",IF('Encodage réponses Es'!AN27="","",'Encodage réponses Es'!AN27)))</f>
        <v/>
      </c>
      <c r="BN29" s="114" t="str">
        <f>IF(OR($E29="a",$E29="A"),$E29,IF(AND('Encodage réponses Es'!$BI27="!",'Encodage réponses Es'!AS27=""),"!",IF('Encodage réponses Es'!AS27="","",'Encodage réponses Es'!AS27)))</f>
        <v/>
      </c>
      <c r="BO29" s="114" t="str">
        <f>IF(OR($E29="a",$E29="A"),$E29,IF(AND('Encodage réponses Es'!$BI27="!",'Encodage réponses Es'!AT27=""),"!",IF('Encodage réponses Es'!AT27="","",'Encodage réponses Es'!AT27)))</f>
        <v/>
      </c>
      <c r="BP29" s="114" t="str">
        <f>IF(OR($E29="a",$E29="A"),$E29,IF(AND('Encodage réponses Es'!$BI27="!",'Encodage réponses Es'!AY27=""),"!",IF('Encodage réponses Es'!AY27="","",'Encodage réponses Es'!AY27)))</f>
        <v/>
      </c>
      <c r="BQ29" s="114" t="str">
        <f>IF(OR($E29="a",$E29="A"),$E29,IF(AND('Encodage réponses Es'!$BI27="!",'Encodage réponses Es'!AZ27=""),"!",IF('Encodage réponses Es'!AZ27="","",'Encodage réponses Es'!AZ27)))</f>
        <v/>
      </c>
      <c r="BR29" s="114" t="str">
        <f>IF(OR($E29="a",$E29="A"),$E29,IF(AND('Encodage réponses Es'!$BI27="!",'Encodage réponses Es'!BA27=""),"!",IF('Encodage réponses Es'!BA27="","",'Encodage réponses Es'!BA27)))</f>
        <v/>
      </c>
      <c r="BS29" s="114" t="str">
        <f>IF(OR($E29="a",$E29="A"),$E29,IF(AND('Encodage réponses Es'!$BI27="!",'Encodage réponses Es'!BB27=""),"!",IF('Encodage réponses Es'!BB27="","",'Encodage réponses Es'!BB27)))</f>
        <v/>
      </c>
      <c r="BT29" s="114" t="str">
        <f>IF(OR($E29="a",$E29="A"),$E29,IF(AND('Encodage réponses Es'!$BI27="!",'Encodage réponses Es'!BC27=""),"!",IF('Encodage réponses Es'!BC27="","",'Encodage réponses Es'!BC27)))</f>
        <v/>
      </c>
      <c r="BU29" s="197" t="str">
        <f t="shared" si="12"/>
        <v/>
      </c>
      <c r="BV29" s="198" t="str">
        <f t="shared" si="13"/>
        <v/>
      </c>
      <c r="BW29" s="326" t="str">
        <f>IF('Encodage réponses Es'!$B$3="","",'Encodage réponses Es'!$B$3)</f>
        <v/>
      </c>
      <c r="BX29" s="189" t="str">
        <f>IF('Encodage réponses Es'!$B$4="","",'Encodage réponses Es'!$B$4)</f>
        <v/>
      </c>
      <c r="BY29" s="325" t="str">
        <f>IF('Encodage réponses Es'!$B$2="","",'Encodage réponses Es'!$B$2)</f>
        <v/>
      </c>
    </row>
    <row r="30" spans="1:77" x14ac:dyDescent="0.25">
      <c r="A30" s="472"/>
      <c r="B30" s="473"/>
      <c r="C30" s="14">
        <v>26</v>
      </c>
      <c r="D30" s="14" t="str">
        <f>IF('Encodage réponses Es'!F28=0,"",'Encodage réponses Es'!F28)</f>
        <v/>
      </c>
      <c r="E30" s="174" t="str">
        <f>IF('Encodage réponses Es'!I28="","",'Encodage réponses Es'!I28)</f>
        <v/>
      </c>
      <c r="F30" s="119" t="str">
        <f t="shared" si="3"/>
        <v/>
      </c>
      <c r="G30" s="110" t="str">
        <f t="shared" si="4"/>
        <v/>
      </c>
      <c r="H30" s="115"/>
      <c r="I30" s="119" t="str">
        <f t="shared" si="5"/>
        <v/>
      </c>
      <c r="J30" s="110" t="str">
        <f t="shared" si="6"/>
        <v/>
      </c>
      <c r="K30" s="115"/>
      <c r="L30" s="119" t="str">
        <f t="shared" si="7"/>
        <v/>
      </c>
      <c r="M30" s="110" t="str">
        <f t="shared" si="8"/>
        <v/>
      </c>
      <c r="N30" s="115"/>
      <c r="O30" s="101"/>
      <c r="P30" s="114" t="str">
        <f>IF(OR(E30="a",E30="A"),E30,IF(AND('Encodage réponses Es'!$BI28="!",'Encodage réponses Es'!P28=""),"!",IF('Encodage réponses Es'!P28="","",'Encodage réponses Es'!P28)))</f>
        <v/>
      </c>
      <c r="Q30" s="114" t="str">
        <f>IF(OR(E30="a",E30="A"),E30,IF(AND('Encodage réponses Es'!$BI28="!",'Encodage réponses Es'!AK28=""),"!",IF('Encodage réponses Es'!AK28="","",'Encodage réponses Es'!AK28)))</f>
        <v/>
      </c>
      <c r="R30" s="114" t="str">
        <f>IF(OR(E30="a",E30="A"),E30,IF(AND('Encodage réponses Es'!$BI28="!",'Encodage réponses Es'!AM28=""),"!",IF('Encodage réponses Es'!AM28="","",'Encodage réponses Es'!AM28)))</f>
        <v/>
      </c>
      <c r="S30" s="114" t="str">
        <f>IF(OR(E30="a",E30="A"),E30,IF(AND('Encodage réponses Es'!$BI28="!",'Encodage réponses Es'!BF28=""),"!",IF('Encodage réponses Es'!BF28="","",'Encodage réponses Es'!BF28)))</f>
        <v/>
      </c>
      <c r="T30" s="114" t="str">
        <f>IF(OR(E30="a",E30="A"),E30,IF(AND('Encodage réponses Es'!$BI28="!",'Encodage réponses Es'!BG28=""),"!",IF('Encodage réponses Es'!BG28="","",'Encodage réponses Es'!BG28)))</f>
        <v/>
      </c>
      <c r="U30" s="354" t="str">
        <f>IF(OR(E30="a",E30="A"),E30,IF(AND('Encodage réponses Es'!$BI28="!",'Encodage réponses Es'!BH28=""),"!",IF('Encodage réponses Es'!BH28="","",'Encodage réponses Es'!BH28)))</f>
        <v/>
      </c>
      <c r="V30" s="199" t="str">
        <f t="shared" si="0"/>
        <v/>
      </c>
      <c r="W30" s="353" t="str">
        <f t="shared" si="9"/>
        <v/>
      </c>
      <c r="X30" s="177" t="str">
        <f>IF(OR(E30="a",E30="A"),E30,IF(AND('Encodage réponses Es'!$BI28="!",'Encodage réponses Es'!Q28=""),"!",IF('Encodage réponses Es'!Q28="","",'Encodage réponses Es'!Q28)))</f>
        <v/>
      </c>
      <c r="Y30" s="177" t="str">
        <f>IF(OR(E30="a",E30="A"),E30,IF(AND('Encodage réponses Es'!$BI28="!",'Encodage réponses Es'!R28=""),"!",IF('Encodage réponses Es'!R28="","",'Encodage réponses Es'!R28)))</f>
        <v/>
      </c>
      <c r="Z30" s="177" t="str">
        <f>IF(OR(E30="a",E30="A"),E30,IF(AND('Encodage réponses Es'!$BI28="!",'Encodage réponses Es'!S28=""),"!",IF('Encodage réponses Es'!S28="","",'Encodage réponses Es'!S28)))</f>
        <v/>
      </c>
      <c r="AA30" s="177" t="str">
        <f>IF(OR(E30="a",E30="A"),E30,IF(AND('Encodage réponses Es'!$BI28="!",'Encodage réponses Es'!T28=""),"!",IF('Encodage réponses Es'!T28="","",'Encodage réponses Es'!T28)))</f>
        <v/>
      </c>
      <c r="AB30" s="177" t="str">
        <f>IF(OR(E30="a",E30="A"),E30,IF(AND('Encodage réponses Es'!$BI28="!",'Encodage réponses Es'!AD28=""),"!",IF('Encodage réponses Es'!AD28="","",'Encodage réponses Es'!AD28)))</f>
        <v/>
      </c>
      <c r="AC30" s="177" t="str">
        <f>IF(OR(E30="a",E30="A"),E30,IF(AND('Encodage réponses Es'!$BI28="!",'Encodage réponses Es'!AI28=""),"!",IF('Encodage réponses Es'!AI28="","",'Encodage réponses Es'!AI28)))</f>
        <v/>
      </c>
      <c r="AD30" s="177" t="str">
        <f>IF(OR(E30="a",E30="A"),E30,IF(AND('Encodage réponses Es'!$BI28="!",'Encodage réponses Es'!AU28=""),"!",IF('Encodage réponses Es'!AU28="","",'Encodage réponses Es'!AU28)))</f>
        <v/>
      </c>
      <c r="AE30" s="177" t="str">
        <f>IF(OR(E30="a",E30="A"),E30,IF(AND('Encodage réponses Es'!$BI28="!",'Encodage réponses Es'!AV28=""),"!",IF('Encodage réponses Es'!AV28="","",'Encodage réponses Es'!AV28)))</f>
        <v/>
      </c>
      <c r="AF30" s="177" t="str">
        <f>IF(OR(E30="a",E30="A"),E30,IF(AND('Encodage réponses Es'!$BI28="!",'Encodage réponses Es'!AW28=""),"!",IF('Encodage réponses Es'!AW28="","",'Encodage réponses Es'!AW28)))</f>
        <v/>
      </c>
      <c r="AG30" s="177" t="str">
        <f>IF(OR(E30="a",E30="A"),E30,IF(AND('Encodage réponses Es'!$BI28="!",'Encodage réponses Es'!AX28=""),"!",IF('Encodage réponses Es'!AX28="","",'Encodage réponses Es'!AX28)))</f>
        <v/>
      </c>
      <c r="AH30" s="177" t="str">
        <f>IF(OR(E30="a",E30="A"),E30,IF(AND('Encodage réponses Es'!$BI28="!",'Encodage réponses Es'!BD28=""),"!",IF('Encodage réponses Es'!BD28="","",'Encodage réponses Es'!BD28)))</f>
        <v/>
      </c>
      <c r="AI30" s="177" t="str">
        <f>IF(OR(E30="a",E30="A"),E30,IF(AND('Encodage réponses Es'!$BI28="!",'Encodage réponses Es'!BE28=""),"!",IF('Encodage réponses Es'!BE28="","",'Encodage réponses Es'!BE28)))</f>
        <v/>
      </c>
      <c r="AJ30" s="197" t="str">
        <f t="shared" si="1"/>
        <v/>
      </c>
      <c r="AK30" s="198" t="str">
        <f t="shared" si="10"/>
        <v/>
      </c>
      <c r="AL30" s="114" t="str">
        <f>IF(OR($E30="a",$E30="A"),$E30,IF(AND('Encodage réponses Es'!$BI28="!",'Encodage réponses Es'!AA28=""),"!",IF('Encodage réponses Es'!AA28="","",'Encodage réponses Es'!AA28)))</f>
        <v/>
      </c>
      <c r="AM30" s="114" t="str">
        <f>IF(OR($E30="a",$E30="A"),$E30,IF(AND('Encodage réponses Es'!$BI28="!",'Encodage réponses Es'!AB28=""),"!",IF('Encodage réponses Es'!AB28="","",'Encodage réponses Es'!AB28)))</f>
        <v/>
      </c>
      <c r="AN30" s="114" t="str">
        <f>IF(OR($E30="a",$E30="A"),$E30,IF(AND('Encodage réponses Es'!$BI28="!",'Encodage réponses Es'!AC28=""),"!",IF('Encodage réponses Es'!AC28="","",'Encodage réponses Es'!AC28)))</f>
        <v/>
      </c>
      <c r="AO30" s="114" t="str">
        <f>IF(OR($E30="a",$E30="A"),$E30,IF(AND('Encodage réponses Es'!$BI28="!",'Encodage réponses Es'!AL28=""),"!",IF('Encodage réponses Es'!AL28="","",'Encodage réponses Es'!AL28)))</f>
        <v/>
      </c>
      <c r="AP30" s="114" t="str">
        <f>IF(OR($E30="a",$E30="A"),$E30,IF(AND('Encodage réponses Es'!$BI28="!",'Encodage réponses Es'!AO28=""),"!",IF('Encodage réponses Es'!AO28="","",'Encodage réponses Es'!AO28)))</f>
        <v/>
      </c>
      <c r="AQ30" s="114" t="str">
        <f>IF(OR($E30="a",$E30="A"),$E30,IF(AND('Encodage réponses Es'!$BI28="!",'Encodage réponses Es'!AP28=""),"!",IF('Encodage réponses Es'!AP28="","",'Encodage réponses Es'!AP28)))</f>
        <v/>
      </c>
      <c r="AR30" s="114" t="str">
        <f>IF(OR($E30="a",$E30="A"),$E30,IF(AND('Encodage réponses Es'!$BI28="!",'Encodage réponses Es'!AQ28=""),"!",IF('Encodage réponses Es'!AQ28="","",'Encodage réponses Es'!AQ28)))</f>
        <v/>
      </c>
      <c r="AS30" s="114" t="str">
        <f>IF(OR($E30="a",$E30="A"),$E30,IF(AND('Encodage réponses Es'!$BI28="!",'Encodage réponses Es'!AR28=""),"!",IF('Encodage réponses Es'!AR28="","",'Encodage réponses Es'!AR28)))</f>
        <v/>
      </c>
      <c r="AT30" s="199" t="str">
        <f t="shared" si="2"/>
        <v/>
      </c>
      <c r="AU30" s="241" t="str">
        <f t="shared" si="11"/>
        <v/>
      </c>
      <c r="AV30" s="350" t="str">
        <f>IF(OR($E30="a",$E30="A"),$E30,IF(AND('Encodage réponses Es'!$BI28="!",'Encodage réponses Es'!J28=""),"!",IF('Encodage réponses Es'!J28="","",'Encodage réponses Es'!J28)))</f>
        <v/>
      </c>
      <c r="AW30" s="114" t="str">
        <f>IF(OR($E30="a",$E30="A"),$E30,IF(AND('Encodage réponses Es'!$BI28="!",'Encodage réponses Es'!K28=""),"!",IF('Encodage réponses Es'!K28="","",'Encodage réponses Es'!K28)))</f>
        <v/>
      </c>
      <c r="AX30" s="114" t="str">
        <f>IF(OR($E30="a",$E30="A"),$E30,IF(AND('Encodage réponses Es'!$BI28="!",'Encodage réponses Es'!L28=""),"!",IF('Encodage réponses Es'!L28="","",'Encodage réponses Es'!L28)))</f>
        <v/>
      </c>
      <c r="AY30" s="114" t="str">
        <f>IF(OR($E30="a",$E30="A"),$E30,IF(AND('Encodage réponses Es'!$BI28="!",'Encodage réponses Es'!M28=""),"!",IF('Encodage réponses Es'!M28="","",'Encodage réponses Es'!M28)))</f>
        <v/>
      </c>
      <c r="AZ30" s="114" t="str">
        <f>IF(OR($E30="a",$E30="A"),$E30,IF(AND('Encodage réponses Es'!$BI28="!",'Encodage réponses Es'!N28=""),"!",IF('Encodage réponses Es'!N28="","",'Encodage réponses Es'!N28)))</f>
        <v/>
      </c>
      <c r="BA30" s="114" t="str">
        <f>IF(OR($E30="a",$E30="A"),$E30,IF(AND('Encodage réponses Es'!$BI28="!",'Encodage réponses Es'!O28=""),"!",IF('Encodage réponses Es'!O28="","",'Encodage réponses Es'!O28)))</f>
        <v/>
      </c>
      <c r="BB30" s="114" t="str">
        <f>IF(OR($E30="a",$E30="A"),$E30,IF(AND('Encodage réponses Es'!$BI28="!",'Encodage réponses Es'!U28=""),"!",IF('Encodage réponses Es'!U28="","",'Encodage réponses Es'!U28)))</f>
        <v/>
      </c>
      <c r="BC30" s="114" t="str">
        <f>IF(OR($E30="a",$E30="A"),$E30,IF(AND('Encodage réponses Es'!$BI28="!",'Encodage réponses Es'!V28=""),"!",IF('Encodage réponses Es'!V28="","",'Encodage réponses Es'!V28)))</f>
        <v/>
      </c>
      <c r="BD30" s="114" t="str">
        <f>IF(OR($E30="a",$E30="A"),$E30,IF(AND('Encodage réponses Es'!$BI28="!",'Encodage réponses Es'!W28=""),"!",IF('Encodage réponses Es'!W28="","",'Encodage réponses Es'!W28)))</f>
        <v/>
      </c>
      <c r="BE30" s="114" t="str">
        <f>IF(OR($E30="a",$E30="A"),$E30,IF(AND('Encodage réponses Es'!$BI28="!",'Encodage réponses Es'!X28=""),"!",IF('Encodage réponses Es'!X28="","",'Encodage réponses Es'!X28)))</f>
        <v/>
      </c>
      <c r="BF30" s="114" t="str">
        <f>IF(OR($E30="a",$E30="A"),$E30,IF(AND('Encodage réponses Es'!$BI28="!",'Encodage réponses Es'!Y28=""),"!",IF('Encodage réponses Es'!Y28="","",'Encodage réponses Es'!Y28)))</f>
        <v/>
      </c>
      <c r="BG30" s="114" t="str">
        <f>IF(OR($E30="a",$E30="A"),$E30,IF(AND('Encodage réponses Es'!$BI28="!",'Encodage réponses Es'!Z28=""),"!",IF('Encodage réponses Es'!Z28="","",'Encodage réponses Es'!Z28)))</f>
        <v/>
      </c>
      <c r="BH30" s="114" t="str">
        <f>IF(OR($E30="a",$E30="A"),$E30,IF(AND('Encodage réponses Es'!$BI28="!",'Encodage réponses Es'!AE28=""),"!",IF('Encodage réponses Es'!AE28="","",'Encodage réponses Es'!AE28)))</f>
        <v/>
      </c>
      <c r="BI30" s="114" t="str">
        <f>IF(OR($E30="a",$E30="A"),$E30,IF(AND('Encodage réponses Es'!$BI28="!",'Encodage réponses Es'!AF28=""),"!",IF('Encodage réponses Es'!AF28="","",'Encodage réponses Es'!AF28)))</f>
        <v/>
      </c>
      <c r="BJ30" s="114" t="str">
        <f>IF(OR($E30="a",$E30="A"),$E30,IF(AND('Encodage réponses Es'!$BI28="!",'Encodage réponses Es'!AG28=""),"!",IF('Encodage réponses Es'!AG28="","",'Encodage réponses Es'!AG28)))</f>
        <v/>
      </c>
      <c r="BK30" s="114" t="str">
        <f>IF(OR($E30="a",$E30="A"),$E30,IF(AND('Encodage réponses Es'!$BI28="!",'Encodage réponses Es'!AH28=""),"!",IF('Encodage réponses Es'!AH28="","",'Encodage réponses Es'!AH28)))</f>
        <v/>
      </c>
      <c r="BL30" s="114" t="str">
        <f>IF(OR($E30="a",$E30="A"),$E30,IF(AND('Encodage réponses Es'!$BI28="!",'Encodage réponses Es'!AJ28=""),"!",IF('Encodage réponses Es'!AJ28="","",'Encodage réponses Es'!AJ28)))</f>
        <v/>
      </c>
      <c r="BM30" s="114" t="str">
        <f>IF(OR($E30="a",$E30="A"),$E30,IF(AND('Encodage réponses Es'!$BI28="!",'Encodage réponses Es'!AN28=""),"!",IF('Encodage réponses Es'!AN28="","",'Encodage réponses Es'!AN28)))</f>
        <v/>
      </c>
      <c r="BN30" s="114" t="str">
        <f>IF(OR($E30="a",$E30="A"),$E30,IF(AND('Encodage réponses Es'!$BI28="!",'Encodage réponses Es'!AS28=""),"!",IF('Encodage réponses Es'!AS28="","",'Encodage réponses Es'!AS28)))</f>
        <v/>
      </c>
      <c r="BO30" s="114" t="str">
        <f>IF(OR($E30="a",$E30="A"),$E30,IF(AND('Encodage réponses Es'!$BI28="!",'Encodage réponses Es'!AT28=""),"!",IF('Encodage réponses Es'!AT28="","",'Encodage réponses Es'!AT28)))</f>
        <v/>
      </c>
      <c r="BP30" s="114" t="str">
        <f>IF(OR($E30="a",$E30="A"),$E30,IF(AND('Encodage réponses Es'!$BI28="!",'Encodage réponses Es'!AY28=""),"!",IF('Encodage réponses Es'!AY28="","",'Encodage réponses Es'!AY28)))</f>
        <v/>
      </c>
      <c r="BQ30" s="114" t="str">
        <f>IF(OR($E30="a",$E30="A"),$E30,IF(AND('Encodage réponses Es'!$BI28="!",'Encodage réponses Es'!AZ28=""),"!",IF('Encodage réponses Es'!AZ28="","",'Encodage réponses Es'!AZ28)))</f>
        <v/>
      </c>
      <c r="BR30" s="114" t="str">
        <f>IF(OR($E30="a",$E30="A"),$E30,IF(AND('Encodage réponses Es'!$BI28="!",'Encodage réponses Es'!BA28=""),"!",IF('Encodage réponses Es'!BA28="","",'Encodage réponses Es'!BA28)))</f>
        <v/>
      </c>
      <c r="BS30" s="114" t="str">
        <f>IF(OR($E30="a",$E30="A"),$E30,IF(AND('Encodage réponses Es'!$BI28="!",'Encodage réponses Es'!BB28=""),"!",IF('Encodage réponses Es'!BB28="","",'Encodage réponses Es'!BB28)))</f>
        <v/>
      </c>
      <c r="BT30" s="114" t="str">
        <f>IF(OR($E30="a",$E30="A"),$E30,IF(AND('Encodage réponses Es'!$BI28="!",'Encodage réponses Es'!BC28=""),"!",IF('Encodage réponses Es'!BC28="","",'Encodage réponses Es'!BC28)))</f>
        <v/>
      </c>
      <c r="BU30" s="197" t="str">
        <f t="shared" si="12"/>
        <v/>
      </c>
      <c r="BV30" s="198" t="str">
        <f t="shared" si="13"/>
        <v/>
      </c>
      <c r="BW30" s="326" t="str">
        <f>IF('Encodage réponses Es'!$B$3="","",'Encodage réponses Es'!$B$3)</f>
        <v/>
      </c>
      <c r="BX30" s="189" t="str">
        <f>IF('Encodage réponses Es'!$B$4="","",'Encodage réponses Es'!$B$4)</f>
        <v/>
      </c>
      <c r="BY30" s="325" t="str">
        <f>IF('Encodage réponses Es'!$B$2="","",'Encodage réponses Es'!$B$2)</f>
        <v/>
      </c>
    </row>
    <row r="31" spans="1:77" x14ac:dyDescent="0.25">
      <c r="A31" s="472"/>
      <c r="B31" s="473"/>
      <c r="C31" s="14">
        <v>27</v>
      </c>
      <c r="D31" s="14" t="str">
        <f>IF('Encodage réponses Es'!F29=0,"",'Encodage réponses Es'!F29)</f>
        <v/>
      </c>
      <c r="E31" s="101" t="str">
        <f>IF('Encodage réponses Es'!I29="","",'Encodage réponses Es'!I29)</f>
        <v/>
      </c>
      <c r="F31" s="119" t="str">
        <f t="shared" si="3"/>
        <v/>
      </c>
      <c r="G31" s="110" t="str">
        <f t="shared" si="4"/>
        <v/>
      </c>
      <c r="H31" s="115"/>
      <c r="I31" s="119" t="str">
        <f t="shared" si="5"/>
        <v/>
      </c>
      <c r="J31" s="110" t="str">
        <f t="shared" si="6"/>
        <v/>
      </c>
      <c r="K31" s="115"/>
      <c r="L31" s="119" t="str">
        <f t="shared" si="7"/>
        <v/>
      </c>
      <c r="M31" s="110" t="str">
        <f t="shared" si="8"/>
        <v/>
      </c>
      <c r="N31" s="115"/>
      <c r="O31" s="101"/>
      <c r="P31" s="114" t="str">
        <f>IF(OR(E31="a",E31="A"),E31,IF(AND('Encodage réponses Es'!$BI29="!",'Encodage réponses Es'!P29=""),"!",IF('Encodage réponses Es'!P29="","",'Encodage réponses Es'!P29)))</f>
        <v/>
      </c>
      <c r="Q31" s="114" t="str">
        <f>IF(OR(E31="a",E31="A"),E31,IF(AND('Encodage réponses Es'!$BI29="!",'Encodage réponses Es'!AK29=""),"!",IF('Encodage réponses Es'!AK29="","",'Encodage réponses Es'!AK29)))</f>
        <v/>
      </c>
      <c r="R31" s="114" t="str">
        <f>IF(OR(E31="a",E31="A"),E31,IF(AND('Encodage réponses Es'!$BI29="!",'Encodage réponses Es'!AM29=""),"!",IF('Encodage réponses Es'!AM29="","",'Encodage réponses Es'!AM29)))</f>
        <v/>
      </c>
      <c r="S31" s="114" t="str">
        <f>IF(OR(E31="a",E31="A"),E31,IF(AND('Encodage réponses Es'!$BI29="!",'Encodage réponses Es'!BF29=""),"!",IF('Encodage réponses Es'!BF29="","",'Encodage réponses Es'!BF29)))</f>
        <v/>
      </c>
      <c r="T31" s="114" t="str">
        <f>IF(OR(E31="a",E31="A"),E31,IF(AND('Encodage réponses Es'!$BI29="!",'Encodage réponses Es'!BG29=""),"!",IF('Encodage réponses Es'!BG29="","",'Encodage réponses Es'!BG29)))</f>
        <v/>
      </c>
      <c r="U31" s="354" t="str">
        <f>IF(OR(E31="a",E31="A"),E31,IF(AND('Encodage réponses Es'!$BI29="!",'Encodage réponses Es'!BH29=""),"!",IF('Encodage réponses Es'!BH29="","",'Encodage réponses Es'!BH29)))</f>
        <v/>
      </c>
      <c r="V31" s="199" t="str">
        <f t="shared" si="0"/>
        <v/>
      </c>
      <c r="W31" s="353" t="str">
        <f t="shared" si="9"/>
        <v/>
      </c>
      <c r="X31" s="177" t="str">
        <f>IF(OR(E31="a",E31="A"),E31,IF(AND('Encodage réponses Es'!$BI29="!",'Encodage réponses Es'!Q29=""),"!",IF('Encodage réponses Es'!Q29="","",'Encodage réponses Es'!Q29)))</f>
        <v/>
      </c>
      <c r="Y31" s="177" t="str">
        <f>IF(OR(E31="a",E31="A"),E31,IF(AND('Encodage réponses Es'!$BI29="!",'Encodage réponses Es'!R29=""),"!",IF('Encodage réponses Es'!R29="","",'Encodage réponses Es'!R29)))</f>
        <v/>
      </c>
      <c r="Z31" s="177" t="str">
        <f>IF(OR(E31="a",E31="A"),E31,IF(AND('Encodage réponses Es'!$BI29="!",'Encodage réponses Es'!S29=""),"!",IF('Encodage réponses Es'!S29="","",'Encodage réponses Es'!S29)))</f>
        <v/>
      </c>
      <c r="AA31" s="177" t="str">
        <f>IF(OR(E31="a",E31="A"),E31,IF(AND('Encodage réponses Es'!$BI29="!",'Encodage réponses Es'!T29=""),"!",IF('Encodage réponses Es'!T29="","",'Encodage réponses Es'!T29)))</f>
        <v/>
      </c>
      <c r="AB31" s="177" t="str">
        <f>IF(OR(E31="a",E31="A"),E31,IF(AND('Encodage réponses Es'!$BI29="!",'Encodage réponses Es'!AD29=""),"!",IF('Encodage réponses Es'!AD29="","",'Encodage réponses Es'!AD29)))</f>
        <v/>
      </c>
      <c r="AC31" s="177" t="str">
        <f>IF(OR(E31="a",E31="A"),E31,IF(AND('Encodage réponses Es'!$BI29="!",'Encodage réponses Es'!AI29=""),"!",IF('Encodage réponses Es'!AI29="","",'Encodage réponses Es'!AI29)))</f>
        <v/>
      </c>
      <c r="AD31" s="177" t="str">
        <f>IF(OR(E31="a",E31="A"),E31,IF(AND('Encodage réponses Es'!$BI29="!",'Encodage réponses Es'!AU29=""),"!",IF('Encodage réponses Es'!AU29="","",'Encodage réponses Es'!AU29)))</f>
        <v/>
      </c>
      <c r="AE31" s="177" t="str">
        <f>IF(OR(E31="a",E31="A"),E31,IF(AND('Encodage réponses Es'!$BI29="!",'Encodage réponses Es'!AV29=""),"!",IF('Encodage réponses Es'!AV29="","",'Encodage réponses Es'!AV29)))</f>
        <v/>
      </c>
      <c r="AF31" s="177" t="str">
        <f>IF(OR(E31="a",E31="A"),E31,IF(AND('Encodage réponses Es'!$BI29="!",'Encodage réponses Es'!AW29=""),"!",IF('Encodage réponses Es'!AW29="","",'Encodage réponses Es'!AW29)))</f>
        <v/>
      </c>
      <c r="AG31" s="177" t="str">
        <f>IF(OR(E31="a",E31="A"),E31,IF(AND('Encodage réponses Es'!$BI29="!",'Encodage réponses Es'!AX29=""),"!",IF('Encodage réponses Es'!AX29="","",'Encodage réponses Es'!AX29)))</f>
        <v/>
      </c>
      <c r="AH31" s="177" t="str">
        <f>IF(OR(E31="a",E31="A"),E31,IF(AND('Encodage réponses Es'!$BI29="!",'Encodage réponses Es'!BD29=""),"!",IF('Encodage réponses Es'!BD29="","",'Encodage réponses Es'!BD29)))</f>
        <v/>
      </c>
      <c r="AI31" s="177" t="str">
        <f>IF(OR(E31="a",E31="A"),E31,IF(AND('Encodage réponses Es'!$BI29="!",'Encodage réponses Es'!BE29=""),"!",IF('Encodage réponses Es'!BE29="","",'Encodage réponses Es'!BE29)))</f>
        <v/>
      </c>
      <c r="AJ31" s="197" t="str">
        <f t="shared" si="1"/>
        <v/>
      </c>
      <c r="AK31" s="198" t="str">
        <f t="shared" si="10"/>
        <v/>
      </c>
      <c r="AL31" s="114" t="str">
        <f>IF(OR($E31="a",$E31="A"),$E31,IF(AND('Encodage réponses Es'!$BI29="!",'Encodage réponses Es'!AA29=""),"!",IF('Encodage réponses Es'!AA29="","",'Encodage réponses Es'!AA29)))</f>
        <v/>
      </c>
      <c r="AM31" s="114" t="str">
        <f>IF(OR($E31="a",$E31="A"),$E31,IF(AND('Encodage réponses Es'!$BI29="!",'Encodage réponses Es'!AB29=""),"!",IF('Encodage réponses Es'!AB29="","",'Encodage réponses Es'!AB29)))</f>
        <v/>
      </c>
      <c r="AN31" s="114" t="str">
        <f>IF(OR($E31="a",$E31="A"),$E31,IF(AND('Encodage réponses Es'!$BI29="!",'Encodage réponses Es'!AC29=""),"!",IF('Encodage réponses Es'!AC29="","",'Encodage réponses Es'!AC29)))</f>
        <v/>
      </c>
      <c r="AO31" s="114" t="str">
        <f>IF(OR($E31="a",$E31="A"),$E31,IF(AND('Encodage réponses Es'!$BI29="!",'Encodage réponses Es'!AL29=""),"!",IF('Encodage réponses Es'!AL29="","",'Encodage réponses Es'!AL29)))</f>
        <v/>
      </c>
      <c r="AP31" s="114" t="str">
        <f>IF(OR($E31="a",$E31="A"),$E31,IF(AND('Encodage réponses Es'!$BI29="!",'Encodage réponses Es'!AO29=""),"!",IF('Encodage réponses Es'!AO29="","",'Encodage réponses Es'!AO29)))</f>
        <v/>
      </c>
      <c r="AQ31" s="114" t="str">
        <f>IF(OR($E31="a",$E31="A"),$E31,IF(AND('Encodage réponses Es'!$BI29="!",'Encodage réponses Es'!AP29=""),"!",IF('Encodage réponses Es'!AP29="","",'Encodage réponses Es'!AP29)))</f>
        <v/>
      </c>
      <c r="AR31" s="114" t="str">
        <f>IF(OR($E31="a",$E31="A"),$E31,IF(AND('Encodage réponses Es'!$BI29="!",'Encodage réponses Es'!AQ29=""),"!",IF('Encodage réponses Es'!AQ29="","",'Encodage réponses Es'!AQ29)))</f>
        <v/>
      </c>
      <c r="AS31" s="114" t="str">
        <f>IF(OR($E31="a",$E31="A"),$E31,IF(AND('Encodage réponses Es'!$BI29="!",'Encodage réponses Es'!AR29=""),"!",IF('Encodage réponses Es'!AR29="","",'Encodage réponses Es'!AR29)))</f>
        <v/>
      </c>
      <c r="AT31" s="199" t="str">
        <f t="shared" si="2"/>
        <v/>
      </c>
      <c r="AU31" s="241" t="str">
        <f t="shared" si="11"/>
        <v/>
      </c>
      <c r="AV31" s="350" t="str">
        <f>IF(OR($E31="a",$E31="A"),$E31,IF(AND('Encodage réponses Es'!$BI29="!",'Encodage réponses Es'!J29=""),"!",IF('Encodage réponses Es'!J29="","",'Encodage réponses Es'!J29)))</f>
        <v/>
      </c>
      <c r="AW31" s="114" t="str">
        <f>IF(OR($E31="a",$E31="A"),$E31,IF(AND('Encodage réponses Es'!$BI29="!",'Encodage réponses Es'!K29=""),"!",IF('Encodage réponses Es'!K29="","",'Encodage réponses Es'!K29)))</f>
        <v/>
      </c>
      <c r="AX31" s="114" t="str">
        <f>IF(OR($E31="a",$E31="A"),$E31,IF(AND('Encodage réponses Es'!$BI29="!",'Encodage réponses Es'!L29=""),"!",IF('Encodage réponses Es'!L29="","",'Encodage réponses Es'!L29)))</f>
        <v/>
      </c>
      <c r="AY31" s="114" t="str">
        <f>IF(OR($E31="a",$E31="A"),$E31,IF(AND('Encodage réponses Es'!$BI29="!",'Encodage réponses Es'!M29=""),"!",IF('Encodage réponses Es'!M29="","",'Encodage réponses Es'!M29)))</f>
        <v/>
      </c>
      <c r="AZ31" s="114" t="str">
        <f>IF(OR($E31="a",$E31="A"),$E31,IF(AND('Encodage réponses Es'!$BI29="!",'Encodage réponses Es'!N29=""),"!",IF('Encodage réponses Es'!N29="","",'Encodage réponses Es'!N29)))</f>
        <v/>
      </c>
      <c r="BA31" s="114" t="str">
        <f>IF(OR($E31="a",$E31="A"),$E31,IF(AND('Encodage réponses Es'!$BI29="!",'Encodage réponses Es'!O29=""),"!",IF('Encodage réponses Es'!O29="","",'Encodage réponses Es'!O29)))</f>
        <v/>
      </c>
      <c r="BB31" s="114" t="str">
        <f>IF(OR($E31="a",$E31="A"),$E31,IF(AND('Encodage réponses Es'!$BI29="!",'Encodage réponses Es'!U29=""),"!",IF('Encodage réponses Es'!U29="","",'Encodage réponses Es'!U29)))</f>
        <v/>
      </c>
      <c r="BC31" s="114" t="str">
        <f>IF(OR($E31="a",$E31="A"),$E31,IF(AND('Encodage réponses Es'!$BI29="!",'Encodage réponses Es'!V29=""),"!",IF('Encodage réponses Es'!V29="","",'Encodage réponses Es'!V29)))</f>
        <v/>
      </c>
      <c r="BD31" s="114" t="str">
        <f>IF(OR($E31="a",$E31="A"),$E31,IF(AND('Encodage réponses Es'!$BI29="!",'Encodage réponses Es'!W29=""),"!",IF('Encodage réponses Es'!W29="","",'Encodage réponses Es'!W29)))</f>
        <v/>
      </c>
      <c r="BE31" s="114" t="str">
        <f>IF(OR($E31="a",$E31="A"),$E31,IF(AND('Encodage réponses Es'!$BI29="!",'Encodage réponses Es'!X29=""),"!",IF('Encodage réponses Es'!X29="","",'Encodage réponses Es'!X29)))</f>
        <v/>
      </c>
      <c r="BF31" s="114" t="str">
        <f>IF(OR($E31="a",$E31="A"),$E31,IF(AND('Encodage réponses Es'!$BI29="!",'Encodage réponses Es'!Y29=""),"!",IF('Encodage réponses Es'!Y29="","",'Encodage réponses Es'!Y29)))</f>
        <v/>
      </c>
      <c r="BG31" s="114" t="str">
        <f>IF(OR($E31="a",$E31="A"),$E31,IF(AND('Encodage réponses Es'!$BI29="!",'Encodage réponses Es'!Z29=""),"!",IF('Encodage réponses Es'!Z29="","",'Encodage réponses Es'!Z29)))</f>
        <v/>
      </c>
      <c r="BH31" s="114" t="str">
        <f>IF(OR($E31="a",$E31="A"),$E31,IF(AND('Encodage réponses Es'!$BI29="!",'Encodage réponses Es'!AE29=""),"!",IF('Encodage réponses Es'!AE29="","",'Encodage réponses Es'!AE29)))</f>
        <v/>
      </c>
      <c r="BI31" s="114" t="str">
        <f>IF(OR($E31="a",$E31="A"),$E31,IF(AND('Encodage réponses Es'!$BI29="!",'Encodage réponses Es'!AF29=""),"!",IF('Encodage réponses Es'!AF29="","",'Encodage réponses Es'!AF29)))</f>
        <v/>
      </c>
      <c r="BJ31" s="114" t="str">
        <f>IF(OR($E31="a",$E31="A"),$E31,IF(AND('Encodage réponses Es'!$BI29="!",'Encodage réponses Es'!AG29=""),"!",IF('Encodage réponses Es'!AG29="","",'Encodage réponses Es'!AG29)))</f>
        <v/>
      </c>
      <c r="BK31" s="114" t="str">
        <f>IF(OR($E31="a",$E31="A"),$E31,IF(AND('Encodage réponses Es'!$BI29="!",'Encodage réponses Es'!AH29=""),"!",IF('Encodage réponses Es'!AH29="","",'Encodage réponses Es'!AH29)))</f>
        <v/>
      </c>
      <c r="BL31" s="114" t="str">
        <f>IF(OR($E31="a",$E31="A"),$E31,IF(AND('Encodage réponses Es'!$BI29="!",'Encodage réponses Es'!AJ29=""),"!",IF('Encodage réponses Es'!AJ29="","",'Encodage réponses Es'!AJ29)))</f>
        <v/>
      </c>
      <c r="BM31" s="114" t="str">
        <f>IF(OR($E31="a",$E31="A"),$E31,IF(AND('Encodage réponses Es'!$BI29="!",'Encodage réponses Es'!AN29=""),"!",IF('Encodage réponses Es'!AN29="","",'Encodage réponses Es'!AN29)))</f>
        <v/>
      </c>
      <c r="BN31" s="114" t="str">
        <f>IF(OR($E31="a",$E31="A"),$E31,IF(AND('Encodage réponses Es'!$BI29="!",'Encodage réponses Es'!AS29=""),"!",IF('Encodage réponses Es'!AS29="","",'Encodage réponses Es'!AS29)))</f>
        <v/>
      </c>
      <c r="BO31" s="114" t="str">
        <f>IF(OR($E31="a",$E31="A"),$E31,IF(AND('Encodage réponses Es'!$BI29="!",'Encodage réponses Es'!AT29=""),"!",IF('Encodage réponses Es'!AT29="","",'Encodage réponses Es'!AT29)))</f>
        <v/>
      </c>
      <c r="BP31" s="114" t="str">
        <f>IF(OR($E31="a",$E31="A"),$E31,IF(AND('Encodage réponses Es'!$BI29="!",'Encodage réponses Es'!AY29=""),"!",IF('Encodage réponses Es'!AY29="","",'Encodage réponses Es'!AY29)))</f>
        <v/>
      </c>
      <c r="BQ31" s="114" t="str">
        <f>IF(OR($E31="a",$E31="A"),$E31,IF(AND('Encodage réponses Es'!$BI29="!",'Encodage réponses Es'!AZ29=""),"!",IF('Encodage réponses Es'!AZ29="","",'Encodage réponses Es'!AZ29)))</f>
        <v/>
      </c>
      <c r="BR31" s="114" t="str">
        <f>IF(OR($E31="a",$E31="A"),$E31,IF(AND('Encodage réponses Es'!$BI29="!",'Encodage réponses Es'!BA29=""),"!",IF('Encodage réponses Es'!BA29="","",'Encodage réponses Es'!BA29)))</f>
        <v/>
      </c>
      <c r="BS31" s="114" t="str">
        <f>IF(OR($E31="a",$E31="A"),$E31,IF(AND('Encodage réponses Es'!$BI29="!",'Encodage réponses Es'!BB29=""),"!",IF('Encodage réponses Es'!BB29="","",'Encodage réponses Es'!BB29)))</f>
        <v/>
      </c>
      <c r="BT31" s="114" t="str">
        <f>IF(OR($E31="a",$E31="A"),$E31,IF(AND('Encodage réponses Es'!$BI29="!",'Encodage réponses Es'!BC29=""),"!",IF('Encodage réponses Es'!BC29="","",'Encodage réponses Es'!BC29)))</f>
        <v/>
      </c>
      <c r="BU31" s="197" t="str">
        <f t="shared" si="12"/>
        <v/>
      </c>
      <c r="BV31" s="198" t="str">
        <f t="shared" si="13"/>
        <v/>
      </c>
      <c r="BW31" s="326" t="str">
        <f>IF('Encodage réponses Es'!$B$3="","",'Encodage réponses Es'!$B$3)</f>
        <v/>
      </c>
      <c r="BX31" s="189" t="str">
        <f>IF('Encodage réponses Es'!$B$4="","",'Encodage réponses Es'!$B$4)</f>
        <v/>
      </c>
      <c r="BY31" s="325" t="str">
        <f>IF('Encodage réponses Es'!$B$2="","",'Encodage réponses Es'!$B$2)</f>
        <v/>
      </c>
    </row>
    <row r="32" spans="1:77" x14ac:dyDescent="0.25">
      <c r="A32" s="472"/>
      <c r="B32" s="473"/>
      <c r="C32" s="14">
        <v>28</v>
      </c>
      <c r="D32" s="14" t="str">
        <f>IF('Encodage réponses Es'!F30=0,"",'Encodage réponses Es'!F30)</f>
        <v/>
      </c>
      <c r="E32" s="175" t="str">
        <f>IF('Encodage réponses Es'!I30="","",'Encodage réponses Es'!I30)</f>
        <v/>
      </c>
      <c r="F32" s="119" t="str">
        <f t="shared" si="3"/>
        <v/>
      </c>
      <c r="G32" s="110" t="str">
        <f t="shared" si="4"/>
        <v/>
      </c>
      <c r="H32" s="115"/>
      <c r="I32" s="119" t="str">
        <f t="shared" si="5"/>
        <v/>
      </c>
      <c r="J32" s="110" t="str">
        <f t="shared" si="6"/>
        <v/>
      </c>
      <c r="K32" s="115"/>
      <c r="L32" s="119" t="str">
        <f t="shared" si="7"/>
        <v/>
      </c>
      <c r="M32" s="110" t="str">
        <f t="shared" si="8"/>
        <v/>
      </c>
      <c r="N32" s="115"/>
      <c r="O32" s="101"/>
      <c r="P32" s="114" t="str">
        <f>IF(OR(E32="a",E32="A"),E32,IF(AND('Encodage réponses Es'!$BI30="!",'Encodage réponses Es'!P30=""),"!",IF('Encodage réponses Es'!P30="","",'Encodage réponses Es'!P30)))</f>
        <v/>
      </c>
      <c r="Q32" s="114" t="str">
        <f>IF(OR(E32="a",E32="A"),E32,IF(AND('Encodage réponses Es'!$BI30="!",'Encodage réponses Es'!AK30=""),"!",IF('Encodage réponses Es'!AK30="","",'Encodage réponses Es'!AK30)))</f>
        <v/>
      </c>
      <c r="R32" s="114" t="str">
        <f>IF(OR(E32="a",E32="A"),E32,IF(AND('Encodage réponses Es'!$BI30="!",'Encodage réponses Es'!AM30=""),"!",IF('Encodage réponses Es'!AM30="","",'Encodage réponses Es'!AM30)))</f>
        <v/>
      </c>
      <c r="S32" s="114" t="str">
        <f>IF(OR(E32="a",E32="A"),E32,IF(AND('Encodage réponses Es'!$BI30="!",'Encodage réponses Es'!BF30=""),"!",IF('Encodage réponses Es'!BF30="","",'Encodage réponses Es'!BF30)))</f>
        <v/>
      </c>
      <c r="T32" s="114" t="str">
        <f>IF(OR(E32="a",E32="A"),E32,IF(AND('Encodage réponses Es'!$BI30="!",'Encodage réponses Es'!BG30=""),"!",IF('Encodage réponses Es'!BG30="","",'Encodage réponses Es'!BG30)))</f>
        <v/>
      </c>
      <c r="U32" s="354" t="str">
        <f>IF(OR(E32="a",E32="A"),E32,IF(AND('Encodage réponses Es'!$BI30="!",'Encodage réponses Es'!BH30=""),"!",IF('Encodage réponses Es'!BH30="","",'Encodage réponses Es'!BH30)))</f>
        <v/>
      </c>
      <c r="V32" s="199" t="str">
        <f t="shared" si="0"/>
        <v/>
      </c>
      <c r="W32" s="353" t="str">
        <f t="shared" si="9"/>
        <v/>
      </c>
      <c r="X32" s="177" t="str">
        <f>IF(OR(E32="a",E32="A"),E32,IF(AND('Encodage réponses Es'!$BI30="!",'Encodage réponses Es'!Q30=""),"!",IF('Encodage réponses Es'!Q30="","",'Encodage réponses Es'!Q30)))</f>
        <v/>
      </c>
      <c r="Y32" s="177" t="str">
        <f>IF(OR(E32="a",E32="A"),E32,IF(AND('Encodage réponses Es'!$BI30="!",'Encodage réponses Es'!R30=""),"!",IF('Encodage réponses Es'!R30="","",'Encodage réponses Es'!R30)))</f>
        <v/>
      </c>
      <c r="Z32" s="177" t="str">
        <f>IF(OR(E32="a",E32="A"),E32,IF(AND('Encodage réponses Es'!$BI30="!",'Encodage réponses Es'!S30=""),"!",IF('Encodage réponses Es'!S30="","",'Encodage réponses Es'!S30)))</f>
        <v/>
      </c>
      <c r="AA32" s="177" t="str">
        <f>IF(OR(E32="a",E32="A"),E32,IF(AND('Encodage réponses Es'!$BI30="!",'Encodage réponses Es'!T30=""),"!",IF('Encodage réponses Es'!T30="","",'Encodage réponses Es'!T30)))</f>
        <v/>
      </c>
      <c r="AB32" s="177" t="str">
        <f>IF(OR(E32="a",E32="A"),E32,IF(AND('Encodage réponses Es'!$BI30="!",'Encodage réponses Es'!AD30=""),"!",IF('Encodage réponses Es'!AD30="","",'Encodage réponses Es'!AD30)))</f>
        <v/>
      </c>
      <c r="AC32" s="177" t="str">
        <f>IF(OR(E32="a",E32="A"),E32,IF(AND('Encodage réponses Es'!$BI30="!",'Encodage réponses Es'!AI30=""),"!",IF('Encodage réponses Es'!AI30="","",'Encodage réponses Es'!AI30)))</f>
        <v/>
      </c>
      <c r="AD32" s="177" t="str">
        <f>IF(OR(E32="a",E32="A"),E32,IF(AND('Encodage réponses Es'!$BI30="!",'Encodage réponses Es'!AU30=""),"!",IF('Encodage réponses Es'!AU30="","",'Encodage réponses Es'!AU30)))</f>
        <v/>
      </c>
      <c r="AE32" s="177" t="str">
        <f>IF(OR(E32="a",E32="A"),E32,IF(AND('Encodage réponses Es'!$BI30="!",'Encodage réponses Es'!AV30=""),"!",IF('Encodage réponses Es'!AV30="","",'Encodage réponses Es'!AV30)))</f>
        <v/>
      </c>
      <c r="AF32" s="177" t="str">
        <f>IF(OR(E32="a",E32="A"),E32,IF(AND('Encodage réponses Es'!$BI30="!",'Encodage réponses Es'!AW30=""),"!",IF('Encodage réponses Es'!AW30="","",'Encodage réponses Es'!AW30)))</f>
        <v/>
      </c>
      <c r="AG32" s="177" t="str">
        <f>IF(OR(E32="a",E32="A"),E32,IF(AND('Encodage réponses Es'!$BI30="!",'Encodage réponses Es'!AX30=""),"!",IF('Encodage réponses Es'!AX30="","",'Encodage réponses Es'!AX30)))</f>
        <v/>
      </c>
      <c r="AH32" s="177" t="str">
        <f>IF(OR(E32="a",E32="A"),E32,IF(AND('Encodage réponses Es'!$BI30="!",'Encodage réponses Es'!BD30=""),"!",IF('Encodage réponses Es'!BD30="","",'Encodage réponses Es'!BD30)))</f>
        <v/>
      </c>
      <c r="AI32" s="177" t="str">
        <f>IF(OR(E32="a",E32="A"),E32,IF(AND('Encodage réponses Es'!$BI30="!",'Encodage réponses Es'!BE30=""),"!",IF('Encodage réponses Es'!BE30="","",'Encodage réponses Es'!BE30)))</f>
        <v/>
      </c>
      <c r="AJ32" s="197" t="str">
        <f t="shared" si="1"/>
        <v/>
      </c>
      <c r="AK32" s="198" t="str">
        <f t="shared" si="10"/>
        <v/>
      </c>
      <c r="AL32" s="114" t="str">
        <f>IF(OR($E32="a",$E32="A"),$E32,IF(AND('Encodage réponses Es'!$BI30="!",'Encodage réponses Es'!AA30=""),"!",IF('Encodage réponses Es'!AA30="","",'Encodage réponses Es'!AA30)))</f>
        <v/>
      </c>
      <c r="AM32" s="114" t="str">
        <f>IF(OR($E32="a",$E32="A"),$E32,IF(AND('Encodage réponses Es'!$BI30="!",'Encodage réponses Es'!AB30=""),"!",IF('Encodage réponses Es'!AB30="","",'Encodage réponses Es'!AB30)))</f>
        <v/>
      </c>
      <c r="AN32" s="114" t="str">
        <f>IF(OR($E32="a",$E32="A"),$E32,IF(AND('Encodage réponses Es'!$BI30="!",'Encodage réponses Es'!AC30=""),"!",IF('Encodage réponses Es'!AC30="","",'Encodage réponses Es'!AC30)))</f>
        <v/>
      </c>
      <c r="AO32" s="114" t="str">
        <f>IF(OR($E32="a",$E32="A"),$E32,IF(AND('Encodage réponses Es'!$BI30="!",'Encodage réponses Es'!AL30=""),"!",IF('Encodage réponses Es'!AL30="","",'Encodage réponses Es'!AL30)))</f>
        <v/>
      </c>
      <c r="AP32" s="114" t="str">
        <f>IF(OR($E32="a",$E32="A"),$E32,IF(AND('Encodage réponses Es'!$BI30="!",'Encodage réponses Es'!AO30=""),"!",IF('Encodage réponses Es'!AO30="","",'Encodage réponses Es'!AO30)))</f>
        <v/>
      </c>
      <c r="AQ32" s="114" t="str">
        <f>IF(OR($E32="a",$E32="A"),$E32,IF(AND('Encodage réponses Es'!$BI30="!",'Encodage réponses Es'!AP30=""),"!",IF('Encodage réponses Es'!AP30="","",'Encodage réponses Es'!AP30)))</f>
        <v/>
      </c>
      <c r="AR32" s="114" t="str">
        <f>IF(OR($E32="a",$E32="A"),$E32,IF(AND('Encodage réponses Es'!$BI30="!",'Encodage réponses Es'!AQ30=""),"!",IF('Encodage réponses Es'!AQ30="","",'Encodage réponses Es'!AQ30)))</f>
        <v/>
      </c>
      <c r="AS32" s="114" t="str">
        <f>IF(OR($E32="a",$E32="A"),$E32,IF(AND('Encodage réponses Es'!$BI30="!",'Encodage réponses Es'!AR30=""),"!",IF('Encodage réponses Es'!AR30="","",'Encodage réponses Es'!AR30)))</f>
        <v/>
      </c>
      <c r="AT32" s="199" t="str">
        <f t="shared" si="2"/>
        <v/>
      </c>
      <c r="AU32" s="241" t="str">
        <f t="shared" si="11"/>
        <v/>
      </c>
      <c r="AV32" s="350" t="str">
        <f>IF(OR($E32="a",$E32="A"),$E32,IF(AND('Encodage réponses Es'!$BI30="!",'Encodage réponses Es'!J30=""),"!",IF('Encodage réponses Es'!J30="","",'Encodage réponses Es'!J30)))</f>
        <v/>
      </c>
      <c r="AW32" s="114" t="str">
        <f>IF(OR($E32="a",$E32="A"),$E32,IF(AND('Encodage réponses Es'!$BI30="!",'Encodage réponses Es'!K30=""),"!",IF('Encodage réponses Es'!K30="","",'Encodage réponses Es'!K30)))</f>
        <v/>
      </c>
      <c r="AX32" s="114" t="str">
        <f>IF(OR($E32="a",$E32="A"),$E32,IF(AND('Encodage réponses Es'!$BI30="!",'Encodage réponses Es'!L30=""),"!",IF('Encodage réponses Es'!L30="","",'Encodage réponses Es'!L30)))</f>
        <v/>
      </c>
      <c r="AY32" s="114" t="str">
        <f>IF(OR($E32="a",$E32="A"),$E32,IF(AND('Encodage réponses Es'!$BI30="!",'Encodage réponses Es'!M30=""),"!",IF('Encodage réponses Es'!M30="","",'Encodage réponses Es'!M30)))</f>
        <v/>
      </c>
      <c r="AZ32" s="114" t="str">
        <f>IF(OR($E32="a",$E32="A"),$E32,IF(AND('Encodage réponses Es'!$BI30="!",'Encodage réponses Es'!N30=""),"!",IF('Encodage réponses Es'!N30="","",'Encodage réponses Es'!N30)))</f>
        <v/>
      </c>
      <c r="BA32" s="114" t="str">
        <f>IF(OR($E32="a",$E32="A"),$E32,IF(AND('Encodage réponses Es'!$BI30="!",'Encodage réponses Es'!O30=""),"!",IF('Encodage réponses Es'!O30="","",'Encodage réponses Es'!O30)))</f>
        <v/>
      </c>
      <c r="BB32" s="114" t="str">
        <f>IF(OR($E32="a",$E32="A"),$E32,IF(AND('Encodage réponses Es'!$BI30="!",'Encodage réponses Es'!U30=""),"!",IF('Encodage réponses Es'!U30="","",'Encodage réponses Es'!U30)))</f>
        <v/>
      </c>
      <c r="BC32" s="114" t="str">
        <f>IF(OR($E32="a",$E32="A"),$E32,IF(AND('Encodage réponses Es'!$BI30="!",'Encodage réponses Es'!V30=""),"!",IF('Encodage réponses Es'!V30="","",'Encodage réponses Es'!V30)))</f>
        <v/>
      </c>
      <c r="BD32" s="114" t="str">
        <f>IF(OR($E32="a",$E32="A"),$E32,IF(AND('Encodage réponses Es'!$BI30="!",'Encodage réponses Es'!W30=""),"!",IF('Encodage réponses Es'!W30="","",'Encodage réponses Es'!W30)))</f>
        <v/>
      </c>
      <c r="BE32" s="114" t="str">
        <f>IF(OR($E32="a",$E32="A"),$E32,IF(AND('Encodage réponses Es'!$BI30="!",'Encodage réponses Es'!X30=""),"!",IF('Encodage réponses Es'!X30="","",'Encodage réponses Es'!X30)))</f>
        <v/>
      </c>
      <c r="BF32" s="114" t="str">
        <f>IF(OR($E32="a",$E32="A"),$E32,IF(AND('Encodage réponses Es'!$BI30="!",'Encodage réponses Es'!Y30=""),"!",IF('Encodage réponses Es'!Y30="","",'Encodage réponses Es'!Y30)))</f>
        <v/>
      </c>
      <c r="BG32" s="114" t="str">
        <f>IF(OR($E32="a",$E32="A"),$E32,IF(AND('Encodage réponses Es'!$BI30="!",'Encodage réponses Es'!Z30=""),"!",IF('Encodage réponses Es'!Z30="","",'Encodage réponses Es'!Z30)))</f>
        <v/>
      </c>
      <c r="BH32" s="114" t="str">
        <f>IF(OR($E32="a",$E32="A"),$E32,IF(AND('Encodage réponses Es'!$BI30="!",'Encodage réponses Es'!AE30=""),"!",IF('Encodage réponses Es'!AE30="","",'Encodage réponses Es'!AE30)))</f>
        <v/>
      </c>
      <c r="BI32" s="114" t="str">
        <f>IF(OR($E32="a",$E32="A"),$E32,IF(AND('Encodage réponses Es'!$BI30="!",'Encodage réponses Es'!AF30=""),"!",IF('Encodage réponses Es'!AF30="","",'Encodage réponses Es'!AF30)))</f>
        <v/>
      </c>
      <c r="BJ32" s="114" t="str">
        <f>IF(OR($E32="a",$E32="A"),$E32,IF(AND('Encodage réponses Es'!$BI30="!",'Encodage réponses Es'!AG30=""),"!",IF('Encodage réponses Es'!AG30="","",'Encodage réponses Es'!AG30)))</f>
        <v/>
      </c>
      <c r="BK32" s="114" t="str">
        <f>IF(OR($E32="a",$E32="A"),$E32,IF(AND('Encodage réponses Es'!$BI30="!",'Encodage réponses Es'!AH30=""),"!",IF('Encodage réponses Es'!AH30="","",'Encodage réponses Es'!AH30)))</f>
        <v/>
      </c>
      <c r="BL32" s="114" t="str">
        <f>IF(OR($E32="a",$E32="A"),$E32,IF(AND('Encodage réponses Es'!$BI30="!",'Encodage réponses Es'!AJ30=""),"!",IF('Encodage réponses Es'!AJ30="","",'Encodage réponses Es'!AJ30)))</f>
        <v/>
      </c>
      <c r="BM32" s="114" t="str">
        <f>IF(OR($E32="a",$E32="A"),$E32,IF(AND('Encodage réponses Es'!$BI30="!",'Encodage réponses Es'!AN30=""),"!",IF('Encodage réponses Es'!AN30="","",'Encodage réponses Es'!AN30)))</f>
        <v/>
      </c>
      <c r="BN32" s="114" t="str">
        <f>IF(OR($E32="a",$E32="A"),$E32,IF(AND('Encodage réponses Es'!$BI30="!",'Encodage réponses Es'!AS30=""),"!",IF('Encodage réponses Es'!AS30="","",'Encodage réponses Es'!AS30)))</f>
        <v/>
      </c>
      <c r="BO32" s="114" t="str">
        <f>IF(OR($E32="a",$E32="A"),$E32,IF(AND('Encodage réponses Es'!$BI30="!",'Encodage réponses Es'!AT30=""),"!",IF('Encodage réponses Es'!AT30="","",'Encodage réponses Es'!AT30)))</f>
        <v/>
      </c>
      <c r="BP32" s="114" t="str">
        <f>IF(OR($E32="a",$E32="A"),$E32,IF(AND('Encodage réponses Es'!$BI30="!",'Encodage réponses Es'!AY30=""),"!",IF('Encodage réponses Es'!AY30="","",'Encodage réponses Es'!AY30)))</f>
        <v/>
      </c>
      <c r="BQ32" s="114" t="str">
        <f>IF(OR($E32="a",$E32="A"),$E32,IF(AND('Encodage réponses Es'!$BI30="!",'Encodage réponses Es'!AZ30=""),"!",IF('Encodage réponses Es'!AZ30="","",'Encodage réponses Es'!AZ30)))</f>
        <v/>
      </c>
      <c r="BR32" s="114" t="str">
        <f>IF(OR($E32="a",$E32="A"),$E32,IF(AND('Encodage réponses Es'!$BI30="!",'Encodage réponses Es'!BA30=""),"!",IF('Encodage réponses Es'!BA30="","",'Encodage réponses Es'!BA30)))</f>
        <v/>
      </c>
      <c r="BS32" s="114" t="str">
        <f>IF(OR($E32="a",$E32="A"),$E32,IF(AND('Encodage réponses Es'!$BI30="!",'Encodage réponses Es'!BB30=""),"!",IF('Encodage réponses Es'!BB30="","",'Encodage réponses Es'!BB30)))</f>
        <v/>
      </c>
      <c r="BT32" s="114" t="str">
        <f>IF(OR($E32="a",$E32="A"),$E32,IF(AND('Encodage réponses Es'!$BI30="!",'Encodage réponses Es'!BC30=""),"!",IF('Encodage réponses Es'!BC30="","",'Encodage réponses Es'!BC30)))</f>
        <v/>
      </c>
      <c r="BU32" s="197" t="str">
        <f t="shared" si="12"/>
        <v/>
      </c>
      <c r="BV32" s="198" t="str">
        <f t="shared" si="13"/>
        <v/>
      </c>
      <c r="BW32" s="326" t="str">
        <f>IF('Encodage réponses Es'!$B$3="","",'Encodage réponses Es'!$B$3)</f>
        <v/>
      </c>
      <c r="BX32" s="189" t="str">
        <f>IF('Encodage réponses Es'!$B$4="","",'Encodage réponses Es'!$B$4)</f>
        <v/>
      </c>
      <c r="BY32" s="325" t="str">
        <f>IF('Encodage réponses Es'!$B$2="","",'Encodage réponses Es'!$B$2)</f>
        <v/>
      </c>
    </row>
    <row r="33" spans="1:77" x14ac:dyDescent="0.25">
      <c r="A33" s="472"/>
      <c r="B33" s="473"/>
      <c r="C33" s="14">
        <v>29</v>
      </c>
      <c r="D33" s="14" t="str">
        <f>IF('Encodage réponses Es'!F31=0,"",'Encodage réponses Es'!F31)</f>
        <v/>
      </c>
      <c r="E33" s="175" t="str">
        <f>IF('Encodage réponses Es'!I31="","",'Encodage réponses Es'!I31)</f>
        <v/>
      </c>
      <c r="F33" s="119" t="str">
        <f t="shared" si="3"/>
        <v/>
      </c>
      <c r="G33" s="110" t="str">
        <f t="shared" si="4"/>
        <v/>
      </c>
      <c r="H33" s="115"/>
      <c r="I33" s="119" t="str">
        <f t="shared" si="5"/>
        <v/>
      </c>
      <c r="J33" s="110" t="str">
        <f t="shared" si="6"/>
        <v/>
      </c>
      <c r="K33" s="115"/>
      <c r="L33" s="119" t="str">
        <f t="shared" si="7"/>
        <v/>
      </c>
      <c r="M33" s="110" t="str">
        <f t="shared" si="8"/>
        <v/>
      </c>
      <c r="N33" s="115"/>
      <c r="O33" s="101"/>
      <c r="P33" s="114" t="str">
        <f>IF(OR(E33="a",E33="A"),E33,IF(AND('Encodage réponses Es'!$BI31="!",'Encodage réponses Es'!P31=""),"!",IF('Encodage réponses Es'!P31="","",'Encodage réponses Es'!P31)))</f>
        <v/>
      </c>
      <c r="Q33" s="114" t="str">
        <f>IF(OR(E33="a",E33="A"),E33,IF(AND('Encodage réponses Es'!$BI31="!",'Encodage réponses Es'!AK31=""),"!",IF('Encodage réponses Es'!AK31="","",'Encodage réponses Es'!AK31)))</f>
        <v/>
      </c>
      <c r="R33" s="114" t="str">
        <f>IF(OR(E33="a",E33="A"),E33,IF(AND('Encodage réponses Es'!$BI31="!",'Encodage réponses Es'!AM31=""),"!",IF('Encodage réponses Es'!AM31="","",'Encodage réponses Es'!AM31)))</f>
        <v/>
      </c>
      <c r="S33" s="114" t="str">
        <f>IF(OR(E33="a",E33="A"),E33,IF(AND('Encodage réponses Es'!$BI31="!",'Encodage réponses Es'!BF31=""),"!",IF('Encodage réponses Es'!BF31="","",'Encodage réponses Es'!BF31)))</f>
        <v/>
      </c>
      <c r="T33" s="114" t="str">
        <f>IF(OR(E33="a",E33="A"),E33,IF(AND('Encodage réponses Es'!$BI31="!",'Encodage réponses Es'!BG31=""),"!",IF('Encodage réponses Es'!BG31="","",'Encodage réponses Es'!BG31)))</f>
        <v/>
      </c>
      <c r="U33" s="354" t="str">
        <f>IF(OR(E33="a",E33="A"),E33,IF(AND('Encodage réponses Es'!$BI31="!",'Encodage réponses Es'!BH31=""),"!",IF('Encodage réponses Es'!BH31="","",'Encodage réponses Es'!BH31)))</f>
        <v/>
      </c>
      <c r="V33" s="199" t="str">
        <f t="shared" si="0"/>
        <v/>
      </c>
      <c r="W33" s="353" t="str">
        <f t="shared" si="9"/>
        <v/>
      </c>
      <c r="X33" s="177" t="str">
        <f>IF(OR(E33="a",E33="A"),E33,IF(AND('Encodage réponses Es'!$BI31="!",'Encodage réponses Es'!Q31=""),"!",IF('Encodage réponses Es'!Q31="","",'Encodage réponses Es'!Q31)))</f>
        <v/>
      </c>
      <c r="Y33" s="177" t="str">
        <f>IF(OR(E33="a",E33="A"),E33,IF(AND('Encodage réponses Es'!$BI31="!",'Encodage réponses Es'!R31=""),"!",IF('Encodage réponses Es'!R31="","",'Encodage réponses Es'!R31)))</f>
        <v/>
      </c>
      <c r="Z33" s="177" t="str">
        <f>IF(OR(E33="a",E33="A"),E33,IF(AND('Encodage réponses Es'!$BI31="!",'Encodage réponses Es'!S31=""),"!",IF('Encodage réponses Es'!S31="","",'Encodage réponses Es'!S31)))</f>
        <v/>
      </c>
      <c r="AA33" s="177" t="str">
        <f>IF(OR(E33="a",E33="A"),E33,IF(AND('Encodage réponses Es'!$BI31="!",'Encodage réponses Es'!T31=""),"!",IF('Encodage réponses Es'!T31="","",'Encodage réponses Es'!T31)))</f>
        <v/>
      </c>
      <c r="AB33" s="177" t="str">
        <f>IF(OR(E33="a",E33="A"),E33,IF(AND('Encodage réponses Es'!$BI31="!",'Encodage réponses Es'!AD31=""),"!",IF('Encodage réponses Es'!AD31="","",'Encodage réponses Es'!AD31)))</f>
        <v/>
      </c>
      <c r="AC33" s="177" t="str">
        <f>IF(OR(E33="a",E33="A"),E33,IF(AND('Encodage réponses Es'!$BI31="!",'Encodage réponses Es'!AI31=""),"!",IF('Encodage réponses Es'!AI31="","",'Encodage réponses Es'!AI31)))</f>
        <v/>
      </c>
      <c r="AD33" s="177" t="str">
        <f>IF(OR(E33="a",E33="A"),E33,IF(AND('Encodage réponses Es'!$BI31="!",'Encodage réponses Es'!AU31=""),"!",IF('Encodage réponses Es'!AU31="","",'Encodage réponses Es'!AU31)))</f>
        <v/>
      </c>
      <c r="AE33" s="177" t="str">
        <f>IF(OR(E33="a",E33="A"),E33,IF(AND('Encodage réponses Es'!$BI31="!",'Encodage réponses Es'!AV31=""),"!",IF('Encodage réponses Es'!AV31="","",'Encodage réponses Es'!AV31)))</f>
        <v/>
      </c>
      <c r="AF33" s="177" t="str">
        <f>IF(OR(E33="a",E33="A"),E33,IF(AND('Encodage réponses Es'!$BI31="!",'Encodage réponses Es'!AW31=""),"!",IF('Encodage réponses Es'!AW31="","",'Encodage réponses Es'!AW31)))</f>
        <v/>
      </c>
      <c r="AG33" s="177" t="str">
        <f>IF(OR(E33="a",E33="A"),E33,IF(AND('Encodage réponses Es'!$BI31="!",'Encodage réponses Es'!AX31=""),"!",IF('Encodage réponses Es'!AX31="","",'Encodage réponses Es'!AX31)))</f>
        <v/>
      </c>
      <c r="AH33" s="177" t="str">
        <f>IF(OR(E33="a",E33="A"),E33,IF(AND('Encodage réponses Es'!$BI31="!",'Encodage réponses Es'!BD31=""),"!",IF('Encodage réponses Es'!BD31="","",'Encodage réponses Es'!BD31)))</f>
        <v/>
      </c>
      <c r="AI33" s="177" t="str">
        <f>IF(OR(E33="a",E33="A"),E33,IF(AND('Encodage réponses Es'!$BI31="!",'Encodage réponses Es'!BE31=""),"!",IF('Encodage réponses Es'!BE31="","",'Encodage réponses Es'!BE31)))</f>
        <v/>
      </c>
      <c r="AJ33" s="197" t="str">
        <f t="shared" si="1"/>
        <v/>
      </c>
      <c r="AK33" s="198" t="str">
        <f t="shared" si="10"/>
        <v/>
      </c>
      <c r="AL33" s="114" t="str">
        <f>IF(OR($E33="a",$E33="A"),$E33,IF(AND('Encodage réponses Es'!$BI31="!",'Encodage réponses Es'!AA31=""),"!",IF('Encodage réponses Es'!AA31="","",'Encodage réponses Es'!AA31)))</f>
        <v/>
      </c>
      <c r="AM33" s="114" t="str">
        <f>IF(OR($E33="a",$E33="A"),$E33,IF(AND('Encodage réponses Es'!$BI31="!",'Encodage réponses Es'!AB31=""),"!",IF('Encodage réponses Es'!AB31="","",'Encodage réponses Es'!AB31)))</f>
        <v/>
      </c>
      <c r="AN33" s="114" t="str">
        <f>IF(OR($E33="a",$E33="A"),$E33,IF(AND('Encodage réponses Es'!$BI31="!",'Encodage réponses Es'!AC31=""),"!",IF('Encodage réponses Es'!AC31="","",'Encodage réponses Es'!AC31)))</f>
        <v/>
      </c>
      <c r="AO33" s="114" t="str">
        <f>IF(OR($E33="a",$E33="A"),$E33,IF(AND('Encodage réponses Es'!$BI31="!",'Encodage réponses Es'!AL31=""),"!",IF('Encodage réponses Es'!AL31="","",'Encodage réponses Es'!AL31)))</f>
        <v/>
      </c>
      <c r="AP33" s="114" t="str">
        <f>IF(OR($E33="a",$E33="A"),$E33,IF(AND('Encodage réponses Es'!$BI31="!",'Encodage réponses Es'!AO31=""),"!",IF('Encodage réponses Es'!AO31="","",'Encodage réponses Es'!AO31)))</f>
        <v/>
      </c>
      <c r="AQ33" s="114" t="str">
        <f>IF(OR($E33="a",$E33="A"),$E33,IF(AND('Encodage réponses Es'!$BI31="!",'Encodage réponses Es'!AP31=""),"!",IF('Encodage réponses Es'!AP31="","",'Encodage réponses Es'!AP31)))</f>
        <v/>
      </c>
      <c r="AR33" s="114" t="str">
        <f>IF(OR($E33="a",$E33="A"),$E33,IF(AND('Encodage réponses Es'!$BI31="!",'Encodage réponses Es'!AQ31=""),"!",IF('Encodage réponses Es'!AQ31="","",'Encodage réponses Es'!AQ31)))</f>
        <v/>
      </c>
      <c r="AS33" s="114" t="str">
        <f>IF(OR($E33="a",$E33="A"),$E33,IF(AND('Encodage réponses Es'!$BI31="!",'Encodage réponses Es'!AR31=""),"!",IF('Encodage réponses Es'!AR31="","",'Encodage réponses Es'!AR31)))</f>
        <v/>
      </c>
      <c r="AT33" s="199" t="str">
        <f t="shared" si="2"/>
        <v/>
      </c>
      <c r="AU33" s="241" t="str">
        <f t="shared" si="11"/>
        <v/>
      </c>
      <c r="AV33" s="350" t="str">
        <f>IF(OR($E33="a",$E33="A"),$E33,IF(AND('Encodage réponses Es'!$BI31="!",'Encodage réponses Es'!J31=""),"!",IF('Encodage réponses Es'!J31="","",'Encodage réponses Es'!J31)))</f>
        <v/>
      </c>
      <c r="AW33" s="114" t="str">
        <f>IF(OR($E33="a",$E33="A"),$E33,IF(AND('Encodage réponses Es'!$BI31="!",'Encodage réponses Es'!K31=""),"!",IF('Encodage réponses Es'!K31="","",'Encodage réponses Es'!K31)))</f>
        <v/>
      </c>
      <c r="AX33" s="114" t="str">
        <f>IF(OR($E33="a",$E33="A"),$E33,IF(AND('Encodage réponses Es'!$BI31="!",'Encodage réponses Es'!L31=""),"!",IF('Encodage réponses Es'!L31="","",'Encodage réponses Es'!L31)))</f>
        <v/>
      </c>
      <c r="AY33" s="114" t="str">
        <f>IF(OR($E33="a",$E33="A"),$E33,IF(AND('Encodage réponses Es'!$BI31="!",'Encodage réponses Es'!M31=""),"!",IF('Encodage réponses Es'!M31="","",'Encodage réponses Es'!M31)))</f>
        <v/>
      </c>
      <c r="AZ33" s="114" t="str">
        <f>IF(OR($E33="a",$E33="A"),$E33,IF(AND('Encodage réponses Es'!$BI31="!",'Encodage réponses Es'!N31=""),"!",IF('Encodage réponses Es'!N31="","",'Encodage réponses Es'!N31)))</f>
        <v/>
      </c>
      <c r="BA33" s="114" t="str">
        <f>IF(OR($E33="a",$E33="A"),$E33,IF(AND('Encodage réponses Es'!$BI31="!",'Encodage réponses Es'!O31=""),"!",IF('Encodage réponses Es'!O31="","",'Encodage réponses Es'!O31)))</f>
        <v/>
      </c>
      <c r="BB33" s="114" t="str">
        <f>IF(OR($E33="a",$E33="A"),$E33,IF(AND('Encodage réponses Es'!$BI31="!",'Encodage réponses Es'!U31=""),"!",IF('Encodage réponses Es'!U31="","",'Encodage réponses Es'!U31)))</f>
        <v/>
      </c>
      <c r="BC33" s="114" t="str">
        <f>IF(OR($E33="a",$E33="A"),$E33,IF(AND('Encodage réponses Es'!$BI31="!",'Encodage réponses Es'!V31=""),"!",IF('Encodage réponses Es'!V31="","",'Encodage réponses Es'!V31)))</f>
        <v/>
      </c>
      <c r="BD33" s="114" t="str">
        <f>IF(OR($E33="a",$E33="A"),$E33,IF(AND('Encodage réponses Es'!$BI31="!",'Encodage réponses Es'!W31=""),"!",IF('Encodage réponses Es'!W31="","",'Encodage réponses Es'!W31)))</f>
        <v/>
      </c>
      <c r="BE33" s="114" t="str">
        <f>IF(OR($E33="a",$E33="A"),$E33,IF(AND('Encodage réponses Es'!$BI31="!",'Encodage réponses Es'!X31=""),"!",IF('Encodage réponses Es'!X31="","",'Encodage réponses Es'!X31)))</f>
        <v/>
      </c>
      <c r="BF33" s="114" t="str">
        <f>IF(OR($E33="a",$E33="A"),$E33,IF(AND('Encodage réponses Es'!$BI31="!",'Encodage réponses Es'!Y31=""),"!",IF('Encodage réponses Es'!Y31="","",'Encodage réponses Es'!Y31)))</f>
        <v/>
      </c>
      <c r="BG33" s="114" t="str">
        <f>IF(OR($E33="a",$E33="A"),$E33,IF(AND('Encodage réponses Es'!$BI31="!",'Encodage réponses Es'!Z31=""),"!",IF('Encodage réponses Es'!Z31="","",'Encodage réponses Es'!Z31)))</f>
        <v/>
      </c>
      <c r="BH33" s="114" t="str">
        <f>IF(OR($E33="a",$E33="A"),$E33,IF(AND('Encodage réponses Es'!$BI31="!",'Encodage réponses Es'!AE31=""),"!",IF('Encodage réponses Es'!AE31="","",'Encodage réponses Es'!AE31)))</f>
        <v/>
      </c>
      <c r="BI33" s="114" t="str">
        <f>IF(OR($E33="a",$E33="A"),$E33,IF(AND('Encodage réponses Es'!$BI31="!",'Encodage réponses Es'!AF31=""),"!",IF('Encodage réponses Es'!AF31="","",'Encodage réponses Es'!AF31)))</f>
        <v/>
      </c>
      <c r="BJ33" s="114" t="str">
        <f>IF(OR($E33="a",$E33="A"),$E33,IF(AND('Encodage réponses Es'!$BI31="!",'Encodage réponses Es'!AG31=""),"!",IF('Encodage réponses Es'!AG31="","",'Encodage réponses Es'!AG31)))</f>
        <v/>
      </c>
      <c r="BK33" s="114" t="str">
        <f>IF(OR($E33="a",$E33="A"),$E33,IF(AND('Encodage réponses Es'!$BI31="!",'Encodage réponses Es'!AH31=""),"!",IF('Encodage réponses Es'!AH31="","",'Encodage réponses Es'!AH31)))</f>
        <v/>
      </c>
      <c r="BL33" s="114" t="str">
        <f>IF(OR($E33="a",$E33="A"),$E33,IF(AND('Encodage réponses Es'!$BI31="!",'Encodage réponses Es'!AJ31=""),"!",IF('Encodage réponses Es'!AJ31="","",'Encodage réponses Es'!AJ31)))</f>
        <v/>
      </c>
      <c r="BM33" s="114" t="str">
        <f>IF(OR($E33="a",$E33="A"),$E33,IF(AND('Encodage réponses Es'!$BI31="!",'Encodage réponses Es'!AN31=""),"!",IF('Encodage réponses Es'!AN31="","",'Encodage réponses Es'!AN31)))</f>
        <v/>
      </c>
      <c r="BN33" s="114" t="str">
        <f>IF(OR($E33="a",$E33="A"),$E33,IF(AND('Encodage réponses Es'!$BI31="!",'Encodage réponses Es'!AS31=""),"!",IF('Encodage réponses Es'!AS31="","",'Encodage réponses Es'!AS31)))</f>
        <v/>
      </c>
      <c r="BO33" s="114" t="str">
        <f>IF(OR($E33="a",$E33="A"),$E33,IF(AND('Encodage réponses Es'!$BI31="!",'Encodage réponses Es'!AT31=""),"!",IF('Encodage réponses Es'!AT31="","",'Encodage réponses Es'!AT31)))</f>
        <v/>
      </c>
      <c r="BP33" s="114" t="str">
        <f>IF(OR($E33="a",$E33="A"),$E33,IF(AND('Encodage réponses Es'!$BI31="!",'Encodage réponses Es'!AY31=""),"!",IF('Encodage réponses Es'!AY31="","",'Encodage réponses Es'!AY31)))</f>
        <v/>
      </c>
      <c r="BQ33" s="114" t="str">
        <f>IF(OR($E33="a",$E33="A"),$E33,IF(AND('Encodage réponses Es'!$BI31="!",'Encodage réponses Es'!AZ31=""),"!",IF('Encodage réponses Es'!AZ31="","",'Encodage réponses Es'!AZ31)))</f>
        <v/>
      </c>
      <c r="BR33" s="114" t="str">
        <f>IF(OR($E33="a",$E33="A"),$E33,IF(AND('Encodage réponses Es'!$BI31="!",'Encodage réponses Es'!BA31=""),"!",IF('Encodage réponses Es'!BA31="","",'Encodage réponses Es'!BA31)))</f>
        <v/>
      </c>
      <c r="BS33" s="114" t="str">
        <f>IF(OR($E33="a",$E33="A"),$E33,IF(AND('Encodage réponses Es'!$BI31="!",'Encodage réponses Es'!BB31=""),"!",IF('Encodage réponses Es'!BB31="","",'Encodage réponses Es'!BB31)))</f>
        <v/>
      </c>
      <c r="BT33" s="114" t="str">
        <f>IF(OR($E33="a",$E33="A"),$E33,IF(AND('Encodage réponses Es'!$BI31="!",'Encodage réponses Es'!BC31=""),"!",IF('Encodage réponses Es'!BC31="","",'Encodage réponses Es'!BC31)))</f>
        <v/>
      </c>
      <c r="BU33" s="197" t="str">
        <f t="shared" si="12"/>
        <v/>
      </c>
      <c r="BV33" s="198" t="str">
        <f t="shared" si="13"/>
        <v/>
      </c>
      <c r="BW33" s="326" t="str">
        <f>IF('Encodage réponses Es'!$B$3="","",'Encodage réponses Es'!$B$3)</f>
        <v/>
      </c>
      <c r="BX33" s="189" t="str">
        <f>IF('Encodage réponses Es'!$B$4="","",'Encodage réponses Es'!$B$4)</f>
        <v/>
      </c>
      <c r="BY33" s="325" t="str">
        <f>IF('Encodage réponses Es'!$B$2="","",'Encodage réponses Es'!$B$2)</f>
        <v/>
      </c>
    </row>
    <row r="34" spans="1:77" x14ac:dyDescent="0.25">
      <c r="A34" s="472"/>
      <c r="B34" s="473"/>
      <c r="C34" s="14">
        <v>30</v>
      </c>
      <c r="D34" s="14" t="str">
        <f>IF('Encodage réponses Es'!F32=0,"",'Encodage réponses Es'!F32)</f>
        <v/>
      </c>
      <c r="E34" s="175" t="str">
        <f>IF('Encodage réponses Es'!I32="","",'Encodage réponses Es'!I32)</f>
        <v/>
      </c>
      <c r="F34" s="119" t="str">
        <f t="shared" si="3"/>
        <v/>
      </c>
      <c r="G34" s="110" t="str">
        <f t="shared" si="4"/>
        <v/>
      </c>
      <c r="H34" s="115"/>
      <c r="I34" s="119" t="str">
        <f t="shared" si="5"/>
        <v/>
      </c>
      <c r="J34" s="110" t="str">
        <f t="shared" si="6"/>
        <v/>
      </c>
      <c r="K34" s="115"/>
      <c r="L34" s="119" t="str">
        <f t="shared" si="7"/>
        <v/>
      </c>
      <c r="M34" s="110" t="str">
        <f t="shared" si="8"/>
        <v/>
      </c>
      <c r="N34" s="115"/>
      <c r="O34" s="101"/>
      <c r="P34" s="114" t="str">
        <f>IF(OR(E34="a",E34="A"),E34,IF(AND('Encodage réponses Es'!$BI32="!",'Encodage réponses Es'!P32=""),"!",IF('Encodage réponses Es'!P32="","",'Encodage réponses Es'!P32)))</f>
        <v/>
      </c>
      <c r="Q34" s="114" t="str">
        <f>IF(OR(E34="a",E34="A"),E34,IF(AND('Encodage réponses Es'!$BI32="!",'Encodage réponses Es'!AK32=""),"!",IF('Encodage réponses Es'!AK32="","",'Encodage réponses Es'!AK32)))</f>
        <v/>
      </c>
      <c r="R34" s="114" t="str">
        <f>IF(OR(E34="a",E34="A"),E34,IF(AND('Encodage réponses Es'!$BI32="!",'Encodage réponses Es'!AM32=""),"!",IF('Encodage réponses Es'!AM32="","",'Encodage réponses Es'!AM32)))</f>
        <v/>
      </c>
      <c r="S34" s="114" t="str">
        <f>IF(OR(E34="a",E34="A"),E34,IF(AND('Encodage réponses Es'!$BI32="!",'Encodage réponses Es'!BF32=""),"!",IF('Encodage réponses Es'!BF32="","",'Encodage réponses Es'!BF32)))</f>
        <v/>
      </c>
      <c r="T34" s="114" t="str">
        <f>IF(OR(E34="a",E34="A"),E34,IF(AND('Encodage réponses Es'!$BI32="!",'Encodage réponses Es'!BG32=""),"!",IF('Encodage réponses Es'!BG32="","",'Encodage réponses Es'!BG32)))</f>
        <v/>
      </c>
      <c r="U34" s="354" t="str">
        <f>IF(OR(E34="a",E34="A"),E34,IF(AND('Encodage réponses Es'!$BI32="!",'Encodage réponses Es'!BH32=""),"!",IF('Encodage réponses Es'!BH32="","",'Encodage réponses Es'!BH32)))</f>
        <v/>
      </c>
      <c r="V34" s="199" t="str">
        <f t="shared" si="0"/>
        <v/>
      </c>
      <c r="W34" s="353" t="str">
        <f t="shared" si="9"/>
        <v/>
      </c>
      <c r="X34" s="177" t="str">
        <f>IF(OR(E34="a",E34="A"),E34,IF(AND('Encodage réponses Es'!$BI32="!",'Encodage réponses Es'!Q32=""),"!",IF('Encodage réponses Es'!Q32="","",'Encodage réponses Es'!Q32)))</f>
        <v/>
      </c>
      <c r="Y34" s="177" t="str">
        <f>IF(OR(E34="a",E34="A"),E34,IF(AND('Encodage réponses Es'!$BI32="!",'Encodage réponses Es'!R32=""),"!",IF('Encodage réponses Es'!R32="","",'Encodage réponses Es'!R32)))</f>
        <v/>
      </c>
      <c r="Z34" s="177" t="str">
        <f>IF(OR(E34="a",E34="A"),E34,IF(AND('Encodage réponses Es'!$BI32="!",'Encodage réponses Es'!S32=""),"!",IF('Encodage réponses Es'!S32="","",'Encodage réponses Es'!S32)))</f>
        <v/>
      </c>
      <c r="AA34" s="177" t="str">
        <f>IF(OR(E34="a",E34="A"),E34,IF(AND('Encodage réponses Es'!$BI32="!",'Encodage réponses Es'!T32=""),"!",IF('Encodage réponses Es'!T32="","",'Encodage réponses Es'!T32)))</f>
        <v/>
      </c>
      <c r="AB34" s="177" t="str">
        <f>IF(OR(E34="a",E34="A"),E34,IF(AND('Encodage réponses Es'!$BI32="!",'Encodage réponses Es'!AD32=""),"!",IF('Encodage réponses Es'!AD32="","",'Encodage réponses Es'!AD32)))</f>
        <v/>
      </c>
      <c r="AC34" s="177" t="str">
        <f>IF(OR(E34="a",E34="A"),E34,IF(AND('Encodage réponses Es'!$BI32="!",'Encodage réponses Es'!AI32=""),"!",IF('Encodage réponses Es'!AI32="","",'Encodage réponses Es'!AI32)))</f>
        <v/>
      </c>
      <c r="AD34" s="177" t="str">
        <f>IF(OR(E34="a",E34="A"),E34,IF(AND('Encodage réponses Es'!$BI32="!",'Encodage réponses Es'!AU32=""),"!",IF('Encodage réponses Es'!AU32="","",'Encodage réponses Es'!AU32)))</f>
        <v/>
      </c>
      <c r="AE34" s="177" t="str">
        <f>IF(OR(E34="a",E34="A"),E34,IF(AND('Encodage réponses Es'!$BI32="!",'Encodage réponses Es'!AV32=""),"!",IF('Encodage réponses Es'!AV32="","",'Encodage réponses Es'!AV32)))</f>
        <v/>
      </c>
      <c r="AF34" s="177" t="str">
        <f>IF(OR(E34="a",E34="A"),E34,IF(AND('Encodage réponses Es'!$BI32="!",'Encodage réponses Es'!AW32=""),"!",IF('Encodage réponses Es'!AW32="","",'Encodage réponses Es'!AW32)))</f>
        <v/>
      </c>
      <c r="AG34" s="177" t="str">
        <f>IF(OR(E34="a",E34="A"),E34,IF(AND('Encodage réponses Es'!$BI32="!",'Encodage réponses Es'!AX32=""),"!",IF('Encodage réponses Es'!AX32="","",'Encodage réponses Es'!AX32)))</f>
        <v/>
      </c>
      <c r="AH34" s="177" t="str">
        <f>IF(OR(E34="a",E34="A"),E34,IF(AND('Encodage réponses Es'!$BI32="!",'Encodage réponses Es'!BD32=""),"!",IF('Encodage réponses Es'!BD32="","",'Encodage réponses Es'!BD32)))</f>
        <v/>
      </c>
      <c r="AI34" s="177" t="str">
        <f>IF(OR(E34="a",E34="A"),E34,IF(AND('Encodage réponses Es'!$BI32="!",'Encodage réponses Es'!BE32=""),"!",IF('Encodage réponses Es'!BE32="","",'Encodage réponses Es'!BE32)))</f>
        <v/>
      </c>
      <c r="AJ34" s="197" t="str">
        <f t="shared" si="1"/>
        <v/>
      </c>
      <c r="AK34" s="198" t="str">
        <f t="shared" si="10"/>
        <v/>
      </c>
      <c r="AL34" s="114" t="str">
        <f>IF(OR($E34="a",$E34="A"),$E34,IF(AND('Encodage réponses Es'!$BI32="!",'Encodage réponses Es'!AA32=""),"!",IF('Encodage réponses Es'!AA32="","",'Encodage réponses Es'!AA32)))</f>
        <v/>
      </c>
      <c r="AM34" s="114" t="str">
        <f>IF(OR($E34="a",$E34="A"),$E34,IF(AND('Encodage réponses Es'!$BI32="!",'Encodage réponses Es'!AB32=""),"!",IF('Encodage réponses Es'!AB32="","",'Encodage réponses Es'!AB32)))</f>
        <v/>
      </c>
      <c r="AN34" s="114" t="str">
        <f>IF(OR($E34="a",$E34="A"),$E34,IF(AND('Encodage réponses Es'!$BI32="!",'Encodage réponses Es'!AC32=""),"!",IF('Encodage réponses Es'!AC32="","",'Encodage réponses Es'!AC32)))</f>
        <v/>
      </c>
      <c r="AO34" s="114" t="str">
        <f>IF(OR($E34="a",$E34="A"),$E34,IF(AND('Encodage réponses Es'!$BI32="!",'Encodage réponses Es'!AL32=""),"!",IF('Encodage réponses Es'!AL32="","",'Encodage réponses Es'!AL32)))</f>
        <v/>
      </c>
      <c r="AP34" s="114" t="str">
        <f>IF(OR($E34="a",$E34="A"),$E34,IF(AND('Encodage réponses Es'!$BI32="!",'Encodage réponses Es'!AO32=""),"!",IF('Encodage réponses Es'!AO32="","",'Encodage réponses Es'!AO32)))</f>
        <v/>
      </c>
      <c r="AQ34" s="114" t="str">
        <f>IF(OR($E34="a",$E34="A"),$E34,IF(AND('Encodage réponses Es'!$BI32="!",'Encodage réponses Es'!AP32=""),"!",IF('Encodage réponses Es'!AP32="","",'Encodage réponses Es'!AP32)))</f>
        <v/>
      </c>
      <c r="AR34" s="114" t="str">
        <f>IF(OR($E34="a",$E34="A"),$E34,IF(AND('Encodage réponses Es'!$BI32="!",'Encodage réponses Es'!AQ32=""),"!",IF('Encodage réponses Es'!AQ32="","",'Encodage réponses Es'!AQ32)))</f>
        <v/>
      </c>
      <c r="AS34" s="114" t="str">
        <f>IF(OR($E34="a",$E34="A"),$E34,IF(AND('Encodage réponses Es'!$BI32="!",'Encodage réponses Es'!AR32=""),"!",IF('Encodage réponses Es'!AR32="","",'Encodage réponses Es'!AR32)))</f>
        <v/>
      </c>
      <c r="AT34" s="199" t="str">
        <f t="shared" si="2"/>
        <v/>
      </c>
      <c r="AU34" s="241" t="str">
        <f t="shared" si="11"/>
        <v/>
      </c>
      <c r="AV34" s="350" t="str">
        <f>IF(OR($E34="a",$E34="A"),$E34,IF(AND('Encodage réponses Es'!$BI32="!",'Encodage réponses Es'!J32=""),"!",IF('Encodage réponses Es'!J32="","",'Encodage réponses Es'!J32)))</f>
        <v/>
      </c>
      <c r="AW34" s="114" t="str">
        <f>IF(OR($E34="a",$E34="A"),$E34,IF(AND('Encodage réponses Es'!$BI32="!",'Encodage réponses Es'!K32=""),"!",IF('Encodage réponses Es'!K32="","",'Encodage réponses Es'!K32)))</f>
        <v/>
      </c>
      <c r="AX34" s="114" t="str">
        <f>IF(OR($E34="a",$E34="A"),$E34,IF(AND('Encodage réponses Es'!$BI32="!",'Encodage réponses Es'!L32=""),"!",IF('Encodage réponses Es'!L32="","",'Encodage réponses Es'!L32)))</f>
        <v/>
      </c>
      <c r="AY34" s="114" t="str">
        <f>IF(OR($E34="a",$E34="A"),$E34,IF(AND('Encodage réponses Es'!$BI32="!",'Encodage réponses Es'!M32=""),"!",IF('Encodage réponses Es'!M32="","",'Encodage réponses Es'!M32)))</f>
        <v/>
      </c>
      <c r="AZ34" s="114" t="str">
        <f>IF(OR($E34="a",$E34="A"),$E34,IF(AND('Encodage réponses Es'!$BI32="!",'Encodage réponses Es'!N32=""),"!",IF('Encodage réponses Es'!N32="","",'Encodage réponses Es'!N32)))</f>
        <v/>
      </c>
      <c r="BA34" s="114" t="str">
        <f>IF(OR($E34="a",$E34="A"),$E34,IF(AND('Encodage réponses Es'!$BI32="!",'Encodage réponses Es'!O32=""),"!",IF('Encodage réponses Es'!O32="","",'Encodage réponses Es'!O32)))</f>
        <v/>
      </c>
      <c r="BB34" s="114" t="str">
        <f>IF(OR($E34="a",$E34="A"),$E34,IF(AND('Encodage réponses Es'!$BI32="!",'Encodage réponses Es'!U32=""),"!",IF('Encodage réponses Es'!U32="","",'Encodage réponses Es'!U32)))</f>
        <v/>
      </c>
      <c r="BC34" s="114" t="str">
        <f>IF(OR($E34="a",$E34="A"),$E34,IF(AND('Encodage réponses Es'!$BI32="!",'Encodage réponses Es'!V32=""),"!",IF('Encodage réponses Es'!V32="","",'Encodage réponses Es'!V32)))</f>
        <v/>
      </c>
      <c r="BD34" s="114" t="str">
        <f>IF(OR($E34="a",$E34="A"),$E34,IF(AND('Encodage réponses Es'!$BI32="!",'Encodage réponses Es'!W32=""),"!",IF('Encodage réponses Es'!W32="","",'Encodage réponses Es'!W32)))</f>
        <v/>
      </c>
      <c r="BE34" s="114" t="str">
        <f>IF(OR($E34="a",$E34="A"),$E34,IF(AND('Encodage réponses Es'!$BI32="!",'Encodage réponses Es'!X32=""),"!",IF('Encodage réponses Es'!X32="","",'Encodage réponses Es'!X32)))</f>
        <v/>
      </c>
      <c r="BF34" s="114" t="str">
        <f>IF(OR($E34="a",$E34="A"),$E34,IF(AND('Encodage réponses Es'!$BI32="!",'Encodage réponses Es'!Y32=""),"!",IF('Encodage réponses Es'!Y32="","",'Encodage réponses Es'!Y32)))</f>
        <v/>
      </c>
      <c r="BG34" s="114" t="str">
        <f>IF(OR($E34="a",$E34="A"),$E34,IF(AND('Encodage réponses Es'!$BI32="!",'Encodage réponses Es'!Z32=""),"!",IF('Encodage réponses Es'!Z32="","",'Encodage réponses Es'!Z32)))</f>
        <v/>
      </c>
      <c r="BH34" s="114" t="str">
        <f>IF(OR($E34="a",$E34="A"),$E34,IF(AND('Encodage réponses Es'!$BI32="!",'Encodage réponses Es'!AE32=""),"!",IF('Encodage réponses Es'!AE32="","",'Encodage réponses Es'!AE32)))</f>
        <v/>
      </c>
      <c r="BI34" s="114" t="str">
        <f>IF(OR($E34="a",$E34="A"),$E34,IF(AND('Encodage réponses Es'!$BI32="!",'Encodage réponses Es'!AF32=""),"!",IF('Encodage réponses Es'!AF32="","",'Encodage réponses Es'!AF32)))</f>
        <v/>
      </c>
      <c r="BJ34" s="114" t="str">
        <f>IF(OR($E34="a",$E34="A"),$E34,IF(AND('Encodage réponses Es'!$BI32="!",'Encodage réponses Es'!AG32=""),"!",IF('Encodage réponses Es'!AG32="","",'Encodage réponses Es'!AG32)))</f>
        <v/>
      </c>
      <c r="BK34" s="114" t="str">
        <f>IF(OR($E34="a",$E34="A"),$E34,IF(AND('Encodage réponses Es'!$BI32="!",'Encodage réponses Es'!AH32=""),"!",IF('Encodage réponses Es'!AH32="","",'Encodage réponses Es'!AH32)))</f>
        <v/>
      </c>
      <c r="BL34" s="114" t="str">
        <f>IF(OR($E34="a",$E34="A"),$E34,IF(AND('Encodage réponses Es'!$BI32="!",'Encodage réponses Es'!AJ32=""),"!",IF('Encodage réponses Es'!AJ32="","",'Encodage réponses Es'!AJ32)))</f>
        <v/>
      </c>
      <c r="BM34" s="114" t="str">
        <f>IF(OR($E34="a",$E34="A"),$E34,IF(AND('Encodage réponses Es'!$BI32="!",'Encodage réponses Es'!AN32=""),"!",IF('Encodage réponses Es'!AN32="","",'Encodage réponses Es'!AN32)))</f>
        <v/>
      </c>
      <c r="BN34" s="114" t="str">
        <f>IF(OR($E34="a",$E34="A"),$E34,IF(AND('Encodage réponses Es'!$BI32="!",'Encodage réponses Es'!AS32=""),"!",IF('Encodage réponses Es'!AS32="","",'Encodage réponses Es'!AS32)))</f>
        <v/>
      </c>
      <c r="BO34" s="114" t="str">
        <f>IF(OR($E34="a",$E34="A"),$E34,IF(AND('Encodage réponses Es'!$BI32="!",'Encodage réponses Es'!AT32=""),"!",IF('Encodage réponses Es'!AT32="","",'Encodage réponses Es'!AT32)))</f>
        <v/>
      </c>
      <c r="BP34" s="114" t="str">
        <f>IF(OR($E34="a",$E34="A"),$E34,IF(AND('Encodage réponses Es'!$BI32="!",'Encodage réponses Es'!AY32=""),"!",IF('Encodage réponses Es'!AY32="","",'Encodage réponses Es'!AY32)))</f>
        <v/>
      </c>
      <c r="BQ34" s="114" t="str">
        <f>IF(OR($E34="a",$E34="A"),$E34,IF(AND('Encodage réponses Es'!$BI32="!",'Encodage réponses Es'!AZ32=""),"!",IF('Encodage réponses Es'!AZ32="","",'Encodage réponses Es'!AZ32)))</f>
        <v/>
      </c>
      <c r="BR34" s="114" t="str">
        <f>IF(OR($E34="a",$E34="A"),$E34,IF(AND('Encodage réponses Es'!$BI32="!",'Encodage réponses Es'!BA32=""),"!",IF('Encodage réponses Es'!BA32="","",'Encodage réponses Es'!BA32)))</f>
        <v/>
      </c>
      <c r="BS34" s="114" t="str">
        <f>IF(OR($E34="a",$E34="A"),$E34,IF(AND('Encodage réponses Es'!$BI32="!",'Encodage réponses Es'!BB32=""),"!",IF('Encodage réponses Es'!BB32="","",'Encodage réponses Es'!BB32)))</f>
        <v/>
      </c>
      <c r="BT34" s="114" t="str">
        <f>IF(OR($E34="a",$E34="A"),$E34,IF(AND('Encodage réponses Es'!$BI32="!",'Encodage réponses Es'!BC32=""),"!",IF('Encodage réponses Es'!BC32="","",'Encodage réponses Es'!BC32)))</f>
        <v/>
      </c>
      <c r="BU34" s="197" t="str">
        <f t="shared" si="12"/>
        <v/>
      </c>
      <c r="BV34" s="198" t="str">
        <f t="shared" si="13"/>
        <v/>
      </c>
      <c r="BW34" s="326" t="str">
        <f>IF('Encodage réponses Es'!$B$3="","",'Encodage réponses Es'!$B$3)</f>
        <v/>
      </c>
      <c r="BX34" s="189" t="str">
        <f>IF('Encodage réponses Es'!$B$4="","",'Encodage réponses Es'!$B$4)</f>
        <v/>
      </c>
      <c r="BY34" s="325" t="str">
        <f>IF('Encodage réponses Es'!$B$2="","",'Encodage réponses Es'!$B$2)</f>
        <v/>
      </c>
    </row>
    <row r="35" spans="1:77" x14ac:dyDescent="0.25">
      <c r="A35" s="472"/>
      <c r="B35" s="473"/>
      <c r="C35" s="14">
        <v>31</v>
      </c>
      <c r="D35" s="14" t="str">
        <f>IF('Encodage réponses Es'!F33=0,"",'Encodage réponses Es'!F33)</f>
        <v/>
      </c>
      <c r="E35" s="174" t="str">
        <f>IF('Encodage réponses Es'!I33="","",'Encodage réponses Es'!I33)</f>
        <v/>
      </c>
      <c r="F35" s="119" t="str">
        <f t="shared" si="3"/>
        <v/>
      </c>
      <c r="G35" s="110" t="str">
        <f t="shared" si="4"/>
        <v/>
      </c>
      <c r="H35" s="115"/>
      <c r="I35" s="119" t="str">
        <f t="shared" si="5"/>
        <v/>
      </c>
      <c r="J35" s="110" t="str">
        <f t="shared" si="6"/>
        <v/>
      </c>
      <c r="K35" s="115"/>
      <c r="L35" s="119" t="str">
        <f t="shared" si="7"/>
        <v/>
      </c>
      <c r="M35" s="110" t="str">
        <f t="shared" si="8"/>
        <v/>
      </c>
      <c r="N35" s="115"/>
      <c r="O35" s="101"/>
      <c r="P35" s="114" t="str">
        <f>IF(OR(E35="a",E35="A"),E35,IF(AND('Encodage réponses Es'!$BI33="!",'Encodage réponses Es'!P33=""),"!",IF('Encodage réponses Es'!P33="","",'Encodage réponses Es'!P33)))</f>
        <v/>
      </c>
      <c r="Q35" s="114" t="str">
        <f>IF(OR(E35="a",E35="A"),E35,IF(AND('Encodage réponses Es'!$BI33="!",'Encodage réponses Es'!AK33=""),"!",IF('Encodage réponses Es'!AK33="","",'Encodage réponses Es'!AK33)))</f>
        <v/>
      </c>
      <c r="R35" s="114" t="str">
        <f>IF(OR(E35="a",E35="A"),E35,IF(AND('Encodage réponses Es'!$BI33="!",'Encodage réponses Es'!AM33=""),"!",IF('Encodage réponses Es'!AM33="","",'Encodage réponses Es'!AM33)))</f>
        <v/>
      </c>
      <c r="S35" s="114" t="str">
        <f>IF(OR(E35="a",E35="A"),E35,IF(AND('Encodage réponses Es'!$BI33="!",'Encodage réponses Es'!BF33=""),"!",IF('Encodage réponses Es'!BF33="","",'Encodage réponses Es'!BF33)))</f>
        <v/>
      </c>
      <c r="T35" s="114" t="str">
        <f>IF(OR(E35="a",E35="A"),E35,IF(AND('Encodage réponses Es'!$BI33="!",'Encodage réponses Es'!BG33=""),"!",IF('Encodage réponses Es'!BG33="","",'Encodage réponses Es'!BG33)))</f>
        <v/>
      </c>
      <c r="U35" s="354" t="str">
        <f>IF(OR(E35="a",E35="A"),E35,IF(AND('Encodage réponses Es'!$BI33="!",'Encodage réponses Es'!BH33=""),"!",IF('Encodage réponses Es'!BH33="","",'Encodage réponses Es'!BH33)))</f>
        <v/>
      </c>
      <c r="V35" s="199" t="str">
        <f t="shared" si="0"/>
        <v/>
      </c>
      <c r="W35" s="353" t="str">
        <f t="shared" si="9"/>
        <v/>
      </c>
      <c r="X35" s="177" t="str">
        <f>IF(OR(E35="a",E35="A"),E35,IF(AND('Encodage réponses Es'!$BI33="!",'Encodage réponses Es'!Q33=""),"!",IF('Encodage réponses Es'!Q33="","",'Encodage réponses Es'!Q33)))</f>
        <v/>
      </c>
      <c r="Y35" s="177" t="str">
        <f>IF(OR(E35="a",E35="A"),E35,IF(AND('Encodage réponses Es'!$BI33="!",'Encodage réponses Es'!R33=""),"!",IF('Encodage réponses Es'!R33="","",'Encodage réponses Es'!R33)))</f>
        <v/>
      </c>
      <c r="Z35" s="177" t="str">
        <f>IF(OR(E35="a",E35="A"),E35,IF(AND('Encodage réponses Es'!$BI33="!",'Encodage réponses Es'!S33=""),"!",IF('Encodage réponses Es'!S33="","",'Encodage réponses Es'!S33)))</f>
        <v/>
      </c>
      <c r="AA35" s="177" t="str">
        <f>IF(OR(E35="a",E35="A"),E35,IF(AND('Encodage réponses Es'!$BI33="!",'Encodage réponses Es'!T33=""),"!",IF('Encodage réponses Es'!T33="","",'Encodage réponses Es'!T33)))</f>
        <v/>
      </c>
      <c r="AB35" s="177" t="str">
        <f>IF(OR(E35="a",E35="A"),E35,IF(AND('Encodage réponses Es'!$BI33="!",'Encodage réponses Es'!AD33=""),"!",IF('Encodage réponses Es'!AD33="","",'Encodage réponses Es'!AD33)))</f>
        <v/>
      </c>
      <c r="AC35" s="177" t="str">
        <f>IF(OR(E35="a",E35="A"),E35,IF(AND('Encodage réponses Es'!$BI33="!",'Encodage réponses Es'!AI33=""),"!",IF('Encodage réponses Es'!AI33="","",'Encodage réponses Es'!AI33)))</f>
        <v/>
      </c>
      <c r="AD35" s="177" t="str">
        <f>IF(OR(E35="a",E35="A"),E35,IF(AND('Encodage réponses Es'!$BI33="!",'Encodage réponses Es'!AU33=""),"!",IF('Encodage réponses Es'!AU33="","",'Encodage réponses Es'!AU33)))</f>
        <v/>
      </c>
      <c r="AE35" s="177" t="str">
        <f>IF(OR(E35="a",E35="A"),E35,IF(AND('Encodage réponses Es'!$BI33="!",'Encodage réponses Es'!AV33=""),"!",IF('Encodage réponses Es'!AV33="","",'Encodage réponses Es'!AV33)))</f>
        <v/>
      </c>
      <c r="AF35" s="177" t="str">
        <f>IF(OR(E35="a",E35="A"),E35,IF(AND('Encodage réponses Es'!$BI33="!",'Encodage réponses Es'!AW33=""),"!",IF('Encodage réponses Es'!AW33="","",'Encodage réponses Es'!AW33)))</f>
        <v/>
      </c>
      <c r="AG35" s="177" t="str">
        <f>IF(OR(E35="a",E35="A"),E35,IF(AND('Encodage réponses Es'!$BI33="!",'Encodage réponses Es'!AX33=""),"!",IF('Encodage réponses Es'!AX33="","",'Encodage réponses Es'!AX33)))</f>
        <v/>
      </c>
      <c r="AH35" s="177" t="str">
        <f>IF(OR(E35="a",E35="A"),E35,IF(AND('Encodage réponses Es'!$BI33="!",'Encodage réponses Es'!BD33=""),"!",IF('Encodage réponses Es'!BD33="","",'Encodage réponses Es'!BD33)))</f>
        <v/>
      </c>
      <c r="AI35" s="177" t="str">
        <f>IF(OR(E35="a",E35="A"),E35,IF(AND('Encodage réponses Es'!$BI33="!",'Encodage réponses Es'!BE33=""),"!",IF('Encodage réponses Es'!BE33="","",'Encodage réponses Es'!BE33)))</f>
        <v/>
      </c>
      <c r="AJ35" s="197" t="str">
        <f t="shared" si="1"/>
        <v/>
      </c>
      <c r="AK35" s="198" t="str">
        <f t="shared" si="10"/>
        <v/>
      </c>
      <c r="AL35" s="114" t="str">
        <f>IF(OR($E35="a",$E35="A"),$E35,IF(AND('Encodage réponses Es'!$BI33="!",'Encodage réponses Es'!AA33=""),"!",IF('Encodage réponses Es'!AA33="","",'Encodage réponses Es'!AA33)))</f>
        <v/>
      </c>
      <c r="AM35" s="114" t="str">
        <f>IF(OR($E35="a",$E35="A"),$E35,IF(AND('Encodage réponses Es'!$BI33="!",'Encodage réponses Es'!AB33=""),"!",IF('Encodage réponses Es'!AB33="","",'Encodage réponses Es'!AB33)))</f>
        <v/>
      </c>
      <c r="AN35" s="114" t="str">
        <f>IF(OR($E35="a",$E35="A"),$E35,IF(AND('Encodage réponses Es'!$BI33="!",'Encodage réponses Es'!AC33=""),"!",IF('Encodage réponses Es'!AC33="","",'Encodage réponses Es'!AC33)))</f>
        <v/>
      </c>
      <c r="AO35" s="114" t="str">
        <f>IF(OR($E35="a",$E35="A"),$E35,IF(AND('Encodage réponses Es'!$BI33="!",'Encodage réponses Es'!AL33=""),"!",IF('Encodage réponses Es'!AL33="","",'Encodage réponses Es'!AL33)))</f>
        <v/>
      </c>
      <c r="AP35" s="114" t="str">
        <f>IF(OR($E35="a",$E35="A"),$E35,IF(AND('Encodage réponses Es'!$BI33="!",'Encodage réponses Es'!AO33=""),"!",IF('Encodage réponses Es'!AO33="","",'Encodage réponses Es'!AO33)))</f>
        <v/>
      </c>
      <c r="AQ35" s="114" t="str">
        <f>IF(OR($E35="a",$E35="A"),$E35,IF(AND('Encodage réponses Es'!$BI33="!",'Encodage réponses Es'!AP33=""),"!",IF('Encodage réponses Es'!AP33="","",'Encodage réponses Es'!AP33)))</f>
        <v/>
      </c>
      <c r="AR35" s="114" t="str">
        <f>IF(OR($E35="a",$E35="A"),$E35,IF(AND('Encodage réponses Es'!$BI33="!",'Encodage réponses Es'!AQ33=""),"!",IF('Encodage réponses Es'!AQ33="","",'Encodage réponses Es'!AQ33)))</f>
        <v/>
      </c>
      <c r="AS35" s="114" t="str">
        <f>IF(OR($E35="a",$E35="A"),$E35,IF(AND('Encodage réponses Es'!$BI33="!",'Encodage réponses Es'!AR33=""),"!",IF('Encodage réponses Es'!AR33="","",'Encodage réponses Es'!AR33)))</f>
        <v/>
      </c>
      <c r="AT35" s="199" t="str">
        <f t="shared" si="2"/>
        <v/>
      </c>
      <c r="AU35" s="241" t="str">
        <f t="shared" si="11"/>
        <v/>
      </c>
      <c r="AV35" s="350" t="str">
        <f>IF(OR($E35="a",$E35="A"),$E35,IF(AND('Encodage réponses Es'!$BI33="!",'Encodage réponses Es'!J33=""),"!",IF('Encodage réponses Es'!J33="","",'Encodage réponses Es'!J33)))</f>
        <v/>
      </c>
      <c r="AW35" s="114" t="str">
        <f>IF(OR($E35="a",$E35="A"),$E35,IF(AND('Encodage réponses Es'!$BI33="!",'Encodage réponses Es'!K33=""),"!",IF('Encodage réponses Es'!K33="","",'Encodage réponses Es'!K33)))</f>
        <v/>
      </c>
      <c r="AX35" s="114" t="str">
        <f>IF(OR($E35="a",$E35="A"),$E35,IF(AND('Encodage réponses Es'!$BI33="!",'Encodage réponses Es'!L33=""),"!",IF('Encodage réponses Es'!L33="","",'Encodage réponses Es'!L33)))</f>
        <v/>
      </c>
      <c r="AY35" s="114" t="str">
        <f>IF(OR($E35="a",$E35="A"),$E35,IF(AND('Encodage réponses Es'!$BI33="!",'Encodage réponses Es'!M33=""),"!",IF('Encodage réponses Es'!M33="","",'Encodage réponses Es'!M33)))</f>
        <v/>
      </c>
      <c r="AZ35" s="114" t="str">
        <f>IF(OR($E35="a",$E35="A"),$E35,IF(AND('Encodage réponses Es'!$BI33="!",'Encodage réponses Es'!N33=""),"!",IF('Encodage réponses Es'!N33="","",'Encodage réponses Es'!N33)))</f>
        <v/>
      </c>
      <c r="BA35" s="114" t="str">
        <f>IF(OR($E35="a",$E35="A"),$E35,IF(AND('Encodage réponses Es'!$BI33="!",'Encodage réponses Es'!O33=""),"!",IF('Encodage réponses Es'!O33="","",'Encodage réponses Es'!O33)))</f>
        <v/>
      </c>
      <c r="BB35" s="114" t="str">
        <f>IF(OR($E35="a",$E35="A"),$E35,IF(AND('Encodage réponses Es'!$BI33="!",'Encodage réponses Es'!U33=""),"!",IF('Encodage réponses Es'!U33="","",'Encodage réponses Es'!U33)))</f>
        <v/>
      </c>
      <c r="BC35" s="114" t="str">
        <f>IF(OR($E35="a",$E35="A"),$E35,IF(AND('Encodage réponses Es'!$BI33="!",'Encodage réponses Es'!V33=""),"!",IF('Encodage réponses Es'!V33="","",'Encodage réponses Es'!V33)))</f>
        <v/>
      </c>
      <c r="BD35" s="114" t="str">
        <f>IF(OR($E35="a",$E35="A"),$E35,IF(AND('Encodage réponses Es'!$BI33="!",'Encodage réponses Es'!W33=""),"!",IF('Encodage réponses Es'!W33="","",'Encodage réponses Es'!W33)))</f>
        <v/>
      </c>
      <c r="BE35" s="114" t="str">
        <f>IF(OR($E35="a",$E35="A"),$E35,IF(AND('Encodage réponses Es'!$BI33="!",'Encodage réponses Es'!X33=""),"!",IF('Encodage réponses Es'!X33="","",'Encodage réponses Es'!X33)))</f>
        <v/>
      </c>
      <c r="BF35" s="114" t="str">
        <f>IF(OR($E35="a",$E35="A"),$E35,IF(AND('Encodage réponses Es'!$BI33="!",'Encodage réponses Es'!Y33=""),"!",IF('Encodage réponses Es'!Y33="","",'Encodage réponses Es'!Y33)))</f>
        <v/>
      </c>
      <c r="BG35" s="114" t="str">
        <f>IF(OR($E35="a",$E35="A"),$E35,IF(AND('Encodage réponses Es'!$BI33="!",'Encodage réponses Es'!Z33=""),"!",IF('Encodage réponses Es'!Z33="","",'Encodage réponses Es'!Z33)))</f>
        <v/>
      </c>
      <c r="BH35" s="114" t="str">
        <f>IF(OR($E35="a",$E35="A"),$E35,IF(AND('Encodage réponses Es'!$BI33="!",'Encodage réponses Es'!AE33=""),"!",IF('Encodage réponses Es'!AE33="","",'Encodage réponses Es'!AE33)))</f>
        <v/>
      </c>
      <c r="BI35" s="114" t="str">
        <f>IF(OR($E35="a",$E35="A"),$E35,IF(AND('Encodage réponses Es'!$BI33="!",'Encodage réponses Es'!AF33=""),"!",IF('Encodage réponses Es'!AF33="","",'Encodage réponses Es'!AF33)))</f>
        <v/>
      </c>
      <c r="BJ35" s="114" t="str">
        <f>IF(OR($E35="a",$E35="A"),$E35,IF(AND('Encodage réponses Es'!$BI33="!",'Encodage réponses Es'!AG33=""),"!",IF('Encodage réponses Es'!AG33="","",'Encodage réponses Es'!AG33)))</f>
        <v/>
      </c>
      <c r="BK35" s="114" t="str">
        <f>IF(OR($E35="a",$E35="A"),$E35,IF(AND('Encodage réponses Es'!$BI33="!",'Encodage réponses Es'!AH33=""),"!",IF('Encodage réponses Es'!AH33="","",'Encodage réponses Es'!AH33)))</f>
        <v/>
      </c>
      <c r="BL35" s="114" t="str">
        <f>IF(OR($E35="a",$E35="A"),$E35,IF(AND('Encodage réponses Es'!$BI33="!",'Encodage réponses Es'!AJ33=""),"!",IF('Encodage réponses Es'!AJ33="","",'Encodage réponses Es'!AJ33)))</f>
        <v/>
      </c>
      <c r="BM35" s="114" t="str">
        <f>IF(OR($E35="a",$E35="A"),$E35,IF(AND('Encodage réponses Es'!$BI33="!",'Encodage réponses Es'!AN33=""),"!",IF('Encodage réponses Es'!AN33="","",'Encodage réponses Es'!AN33)))</f>
        <v/>
      </c>
      <c r="BN35" s="114" t="str">
        <f>IF(OR($E35="a",$E35="A"),$E35,IF(AND('Encodage réponses Es'!$BI33="!",'Encodage réponses Es'!AS33=""),"!",IF('Encodage réponses Es'!AS33="","",'Encodage réponses Es'!AS33)))</f>
        <v/>
      </c>
      <c r="BO35" s="114" t="str">
        <f>IF(OR($E35="a",$E35="A"),$E35,IF(AND('Encodage réponses Es'!$BI33="!",'Encodage réponses Es'!AT33=""),"!",IF('Encodage réponses Es'!AT33="","",'Encodage réponses Es'!AT33)))</f>
        <v/>
      </c>
      <c r="BP35" s="114" t="str">
        <f>IF(OR($E35="a",$E35="A"),$E35,IF(AND('Encodage réponses Es'!$BI33="!",'Encodage réponses Es'!AY33=""),"!",IF('Encodage réponses Es'!AY33="","",'Encodage réponses Es'!AY33)))</f>
        <v/>
      </c>
      <c r="BQ35" s="114" t="str">
        <f>IF(OR($E35="a",$E35="A"),$E35,IF(AND('Encodage réponses Es'!$BI33="!",'Encodage réponses Es'!AZ33=""),"!",IF('Encodage réponses Es'!AZ33="","",'Encodage réponses Es'!AZ33)))</f>
        <v/>
      </c>
      <c r="BR35" s="114" t="str">
        <f>IF(OR($E35="a",$E35="A"),$E35,IF(AND('Encodage réponses Es'!$BI33="!",'Encodage réponses Es'!BA33=""),"!",IF('Encodage réponses Es'!BA33="","",'Encodage réponses Es'!BA33)))</f>
        <v/>
      </c>
      <c r="BS35" s="114" t="str">
        <f>IF(OR($E35="a",$E35="A"),$E35,IF(AND('Encodage réponses Es'!$BI33="!",'Encodage réponses Es'!BB33=""),"!",IF('Encodage réponses Es'!BB33="","",'Encodage réponses Es'!BB33)))</f>
        <v/>
      </c>
      <c r="BT35" s="114" t="str">
        <f>IF(OR($E35="a",$E35="A"),$E35,IF(AND('Encodage réponses Es'!$BI33="!",'Encodage réponses Es'!BC33=""),"!",IF('Encodage réponses Es'!BC33="","",'Encodage réponses Es'!BC33)))</f>
        <v/>
      </c>
      <c r="BU35" s="197" t="str">
        <f t="shared" si="12"/>
        <v/>
      </c>
      <c r="BV35" s="198" t="str">
        <f t="shared" si="13"/>
        <v/>
      </c>
      <c r="BW35" s="326" t="str">
        <f>IF('Encodage réponses Es'!$B$3="","",'Encodage réponses Es'!$B$3)</f>
        <v/>
      </c>
      <c r="BX35" s="189" t="str">
        <f>IF('Encodage réponses Es'!$B$4="","",'Encodage réponses Es'!$B$4)</f>
        <v/>
      </c>
      <c r="BY35" s="325" t="str">
        <f>IF('Encodage réponses Es'!$B$2="","",'Encodage réponses Es'!$B$2)</f>
        <v/>
      </c>
    </row>
    <row r="36" spans="1:77" x14ac:dyDescent="0.25">
      <c r="A36" s="472"/>
      <c r="B36" s="473"/>
      <c r="C36" s="14">
        <v>32</v>
      </c>
      <c r="D36" s="14" t="str">
        <f>IF('Encodage réponses Es'!F34=0,"",'Encodage réponses Es'!F34)</f>
        <v/>
      </c>
      <c r="E36" s="101" t="str">
        <f>IF('Encodage réponses Es'!I34="","",'Encodage réponses Es'!I34)</f>
        <v/>
      </c>
      <c r="F36" s="119" t="str">
        <f t="shared" si="3"/>
        <v/>
      </c>
      <c r="G36" s="110" t="str">
        <f t="shared" si="4"/>
        <v/>
      </c>
      <c r="H36" s="115"/>
      <c r="I36" s="119" t="str">
        <f t="shared" si="5"/>
        <v/>
      </c>
      <c r="J36" s="110" t="str">
        <f t="shared" si="6"/>
        <v/>
      </c>
      <c r="K36" s="115"/>
      <c r="L36" s="119" t="str">
        <f t="shared" si="7"/>
        <v/>
      </c>
      <c r="M36" s="110" t="str">
        <f t="shared" si="8"/>
        <v/>
      </c>
      <c r="N36" s="115"/>
      <c r="O36" s="101"/>
      <c r="P36" s="114" t="str">
        <f>IF(OR(E36="a",E36="A"),E36,IF(AND('Encodage réponses Es'!$BI34="!",'Encodage réponses Es'!P34=""),"!",IF('Encodage réponses Es'!P34="","",'Encodage réponses Es'!P34)))</f>
        <v/>
      </c>
      <c r="Q36" s="114" t="str">
        <f>IF(OR(E36="a",E36="A"),E36,IF(AND('Encodage réponses Es'!$BI34="!",'Encodage réponses Es'!AK34=""),"!",IF('Encodage réponses Es'!AK34="","",'Encodage réponses Es'!AK34)))</f>
        <v/>
      </c>
      <c r="R36" s="114" t="str">
        <f>IF(OR(E36="a",E36="A"),E36,IF(AND('Encodage réponses Es'!$BI34="!",'Encodage réponses Es'!AM34=""),"!",IF('Encodage réponses Es'!AM34="","",'Encodage réponses Es'!AM34)))</f>
        <v/>
      </c>
      <c r="S36" s="114" t="str">
        <f>IF(OR(E36="a",E36="A"),E36,IF(AND('Encodage réponses Es'!$BI34="!",'Encodage réponses Es'!BF34=""),"!",IF('Encodage réponses Es'!BF34="","",'Encodage réponses Es'!BF34)))</f>
        <v/>
      </c>
      <c r="T36" s="114" t="str">
        <f>IF(OR(E36="a",E36="A"),E36,IF(AND('Encodage réponses Es'!$BI34="!",'Encodage réponses Es'!BG34=""),"!",IF('Encodage réponses Es'!BG34="","",'Encodage réponses Es'!BG34)))</f>
        <v/>
      </c>
      <c r="U36" s="354" t="str">
        <f>IF(OR(E36="a",E36="A"),E36,IF(AND('Encodage réponses Es'!$BI34="!",'Encodage réponses Es'!BH34=""),"!",IF('Encodage réponses Es'!BH34="","",'Encodage réponses Es'!BH34)))</f>
        <v/>
      </c>
      <c r="V36" s="199" t="str">
        <f t="shared" si="0"/>
        <v/>
      </c>
      <c r="W36" s="353" t="str">
        <f t="shared" si="9"/>
        <v/>
      </c>
      <c r="X36" s="177" t="str">
        <f>IF(OR(E36="a",E36="A"),E36,IF(AND('Encodage réponses Es'!$BI34="!",'Encodage réponses Es'!Q34=""),"!",IF('Encodage réponses Es'!Q34="","",'Encodage réponses Es'!Q34)))</f>
        <v/>
      </c>
      <c r="Y36" s="177" t="str">
        <f>IF(OR(E36="a",E36="A"),E36,IF(AND('Encodage réponses Es'!$BI34="!",'Encodage réponses Es'!R34=""),"!",IF('Encodage réponses Es'!R34="","",'Encodage réponses Es'!R34)))</f>
        <v/>
      </c>
      <c r="Z36" s="177" t="str">
        <f>IF(OR(E36="a",E36="A"),E36,IF(AND('Encodage réponses Es'!$BI34="!",'Encodage réponses Es'!S34=""),"!",IF('Encodage réponses Es'!S34="","",'Encodage réponses Es'!S34)))</f>
        <v/>
      </c>
      <c r="AA36" s="177" t="str">
        <f>IF(OR(E36="a",E36="A"),E36,IF(AND('Encodage réponses Es'!$BI34="!",'Encodage réponses Es'!T34=""),"!",IF('Encodage réponses Es'!T34="","",'Encodage réponses Es'!T34)))</f>
        <v/>
      </c>
      <c r="AB36" s="177" t="str">
        <f>IF(OR(E36="a",E36="A"),E36,IF(AND('Encodage réponses Es'!$BI34="!",'Encodage réponses Es'!AD34=""),"!",IF('Encodage réponses Es'!AD34="","",'Encodage réponses Es'!AD34)))</f>
        <v/>
      </c>
      <c r="AC36" s="177" t="str">
        <f>IF(OR(E36="a",E36="A"),E36,IF(AND('Encodage réponses Es'!$BI34="!",'Encodage réponses Es'!AI34=""),"!",IF('Encodage réponses Es'!AI34="","",'Encodage réponses Es'!AI34)))</f>
        <v/>
      </c>
      <c r="AD36" s="177" t="str">
        <f>IF(OR(E36="a",E36="A"),E36,IF(AND('Encodage réponses Es'!$BI34="!",'Encodage réponses Es'!AU34=""),"!",IF('Encodage réponses Es'!AU34="","",'Encodage réponses Es'!AU34)))</f>
        <v/>
      </c>
      <c r="AE36" s="177" t="str">
        <f>IF(OR(E36="a",E36="A"),E36,IF(AND('Encodage réponses Es'!$BI34="!",'Encodage réponses Es'!AV34=""),"!",IF('Encodage réponses Es'!AV34="","",'Encodage réponses Es'!AV34)))</f>
        <v/>
      </c>
      <c r="AF36" s="177" t="str">
        <f>IF(OR(E36="a",E36="A"),E36,IF(AND('Encodage réponses Es'!$BI34="!",'Encodage réponses Es'!AW34=""),"!",IF('Encodage réponses Es'!AW34="","",'Encodage réponses Es'!AW34)))</f>
        <v/>
      </c>
      <c r="AG36" s="177" t="str">
        <f>IF(OR(E36="a",E36="A"),E36,IF(AND('Encodage réponses Es'!$BI34="!",'Encodage réponses Es'!AX34=""),"!",IF('Encodage réponses Es'!AX34="","",'Encodage réponses Es'!AX34)))</f>
        <v/>
      </c>
      <c r="AH36" s="177" t="str">
        <f>IF(OR(E36="a",E36="A"),E36,IF(AND('Encodage réponses Es'!$BI34="!",'Encodage réponses Es'!BD34=""),"!",IF('Encodage réponses Es'!BD34="","",'Encodage réponses Es'!BD34)))</f>
        <v/>
      </c>
      <c r="AI36" s="177" t="str">
        <f>IF(OR(E36="a",E36="A"),E36,IF(AND('Encodage réponses Es'!$BI34="!",'Encodage réponses Es'!BE34=""),"!",IF('Encodage réponses Es'!BE34="","",'Encodage réponses Es'!BE34)))</f>
        <v/>
      </c>
      <c r="AJ36" s="197" t="str">
        <f t="shared" si="1"/>
        <v/>
      </c>
      <c r="AK36" s="198" t="str">
        <f t="shared" si="10"/>
        <v/>
      </c>
      <c r="AL36" s="114" t="str">
        <f>IF(OR($E36="a",$E36="A"),$E36,IF(AND('Encodage réponses Es'!$BI34="!",'Encodage réponses Es'!AA34=""),"!",IF('Encodage réponses Es'!AA34="","",'Encodage réponses Es'!AA34)))</f>
        <v/>
      </c>
      <c r="AM36" s="114" t="str">
        <f>IF(OR($E36="a",$E36="A"),$E36,IF(AND('Encodage réponses Es'!$BI34="!",'Encodage réponses Es'!AB34=""),"!",IF('Encodage réponses Es'!AB34="","",'Encodage réponses Es'!AB34)))</f>
        <v/>
      </c>
      <c r="AN36" s="114" t="str">
        <f>IF(OR($E36="a",$E36="A"),$E36,IF(AND('Encodage réponses Es'!$BI34="!",'Encodage réponses Es'!AC34=""),"!",IF('Encodage réponses Es'!AC34="","",'Encodage réponses Es'!AC34)))</f>
        <v/>
      </c>
      <c r="AO36" s="114" t="str">
        <f>IF(OR($E36="a",$E36="A"),$E36,IF(AND('Encodage réponses Es'!$BI34="!",'Encodage réponses Es'!AL34=""),"!",IF('Encodage réponses Es'!AL34="","",'Encodage réponses Es'!AL34)))</f>
        <v/>
      </c>
      <c r="AP36" s="114" t="str">
        <f>IF(OR($E36="a",$E36="A"),$E36,IF(AND('Encodage réponses Es'!$BI34="!",'Encodage réponses Es'!AO34=""),"!",IF('Encodage réponses Es'!AO34="","",'Encodage réponses Es'!AO34)))</f>
        <v/>
      </c>
      <c r="AQ36" s="114" t="str">
        <f>IF(OR($E36="a",$E36="A"),$E36,IF(AND('Encodage réponses Es'!$BI34="!",'Encodage réponses Es'!AP34=""),"!",IF('Encodage réponses Es'!AP34="","",'Encodage réponses Es'!AP34)))</f>
        <v/>
      </c>
      <c r="AR36" s="114" t="str">
        <f>IF(OR($E36="a",$E36="A"),$E36,IF(AND('Encodage réponses Es'!$BI34="!",'Encodage réponses Es'!AQ34=""),"!",IF('Encodage réponses Es'!AQ34="","",'Encodage réponses Es'!AQ34)))</f>
        <v/>
      </c>
      <c r="AS36" s="114" t="str">
        <f>IF(OR($E36="a",$E36="A"),$E36,IF(AND('Encodage réponses Es'!$BI34="!",'Encodage réponses Es'!AR34=""),"!",IF('Encodage réponses Es'!AR34="","",'Encodage réponses Es'!AR34)))</f>
        <v/>
      </c>
      <c r="AT36" s="199" t="str">
        <f t="shared" si="2"/>
        <v/>
      </c>
      <c r="AU36" s="241" t="str">
        <f t="shared" si="11"/>
        <v/>
      </c>
      <c r="AV36" s="350" t="str">
        <f>IF(OR($E36="a",$E36="A"),$E36,IF(AND('Encodage réponses Es'!$BI34="!",'Encodage réponses Es'!J34=""),"!",IF('Encodage réponses Es'!J34="","",'Encodage réponses Es'!J34)))</f>
        <v/>
      </c>
      <c r="AW36" s="114" t="str">
        <f>IF(OR($E36="a",$E36="A"),$E36,IF(AND('Encodage réponses Es'!$BI34="!",'Encodage réponses Es'!K34=""),"!",IF('Encodage réponses Es'!K34="","",'Encodage réponses Es'!K34)))</f>
        <v/>
      </c>
      <c r="AX36" s="114" t="str">
        <f>IF(OR($E36="a",$E36="A"),$E36,IF(AND('Encodage réponses Es'!$BI34="!",'Encodage réponses Es'!L34=""),"!",IF('Encodage réponses Es'!L34="","",'Encodage réponses Es'!L34)))</f>
        <v/>
      </c>
      <c r="AY36" s="114" t="str">
        <f>IF(OR($E36="a",$E36="A"),$E36,IF(AND('Encodage réponses Es'!$BI34="!",'Encodage réponses Es'!M34=""),"!",IF('Encodage réponses Es'!M34="","",'Encodage réponses Es'!M34)))</f>
        <v/>
      </c>
      <c r="AZ36" s="114" t="str">
        <f>IF(OR($E36="a",$E36="A"),$E36,IF(AND('Encodage réponses Es'!$BI34="!",'Encodage réponses Es'!N34=""),"!",IF('Encodage réponses Es'!N34="","",'Encodage réponses Es'!N34)))</f>
        <v/>
      </c>
      <c r="BA36" s="114" t="str">
        <f>IF(OR($E36="a",$E36="A"),$E36,IF(AND('Encodage réponses Es'!$BI34="!",'Encodage réponses Es'!O34=""),"!",IF('Encodage réponses Es'!O34="","",'Encodage réponses Es'!O34)))</f>
        <v/>
      </c>
      <c r="BB36" s="114" t="str">
        <f>IF(OR($E36="a",$E36="A"),$E36,IF(AND('Encodage réponses Es'!$BI34="!",'Encodage réponses Es'!U34=""),"!",IF('Encodage réponses Es'!U34="","",'Encodage réponses Es'!U34)))</f>
        <v/>
      </c>
      <c r="BC36" s="114" t="str">
        <f>IF(OR($E36="a",$E36="A"),$E36,IF(AND('Encodage réponses Es'!$BI34="!",'Encodage réponses Es'!V34=""),"!",IF('Encodage réponses Es'!V34="","",'Encodage réponses Es'!V34)))</f>
        <v/>
      </c>
      <c r="BD36" s="114" t="str">
        <f>IF(OR($E36="a",$E36="A"),$E36,IF(AND('Encodage réponses Es'!$BI34="!",'Encodage réponses Es'!W34=""),"!",IF('Encodage réponses Es'!W34="","",'Encodage réponses Es'!W34)))</f>
        <v/>
      </c>
      <c r="BE36" s="114" t="str">
        <f>IF(OR($E36="a",$E36="A"),$E36,IF(AND('Encodage réponses Es'!$BI34="!",'Encodage réponses Es'!X34=""),"!",IF('Encodage réponses Es'!X34="","",'Encodage réponses Es'!X34)))</f>
        <v/>
      </c>
      <c r="BF36" s="114" t="str">
        <f>IF(OR($E36="a",$E36="A"),$E36,IF(AND('Encodage réponses Es'!$BI34="!",'Encodage réponses Es'!Y34=""),"!",IF('Encodage réponses Es'!Y34="","",'Encodage réponses Es'!Y34)))</f>
        <v/>
      </c>
      <c r="BG36" s="114" t="str">
        <f>IF(OR($E36="a",$E36="A"),$E36,IF(AND('Encodage réponses Es'!$BI34="!",'Encodage réponses Es'!Z34=""),"!",IF('Encodage réponses Es'!Z34="","",'Encodage réponses Es'!Z34)))</f>
        <v/>
      </c>
      <c r="BH36" s="114" t="str">
        <f>IF(OR($E36="a",$E36="A"),$E36,IF(AND('Encodage réponses Es'!$BI34="!",'Encodage réponses Es'!AE34=""),"!",IF('Encodage réponses Es'!AE34="","",'Encodage réponses Es'!AE34)))</f>
        <v/>
      </c>
      <c r="BI36" s="114" t="str">
        <f>IF(OR($E36="a",$E36="A"),$E36,IF(AND('Encodage réponses Es'!$BI34="!",'Encodage réponses Es'!AF34=""),"!",IF('Encodage réponses Es'!AF34="","",'Encodage réponses Es'!AF34)))</f>
        <v/>
      </c>
      <c r="BJ36" s="114" t="str">
        <f>IF(OR($E36="a",$E36="A"),$E36,IF(AND('Encodage réponses Es'!$BI34="!",'Encodage réponses Es'!AG34=""),"!",IF('Encodage réponses Es'!AG34="","",'Encodage réponses Es'!AG34)))</f>
        <v/>
      </c>
      <c r="BK36" s="114" t="str">
        <f>IF(OR($E36="a",$E36="A"),$E36,IF(AND('Encodage réponses Es'!$BI34="!",'Encodage réponses Es'!AH34=""),"!",IF('Encodage réponses Es'!AH34="","",'Encodage réponses Es'!AH34)))</f>
        <v/>
      </c>
      <c r="BL36" s="114" t="str">
        <f>IF(OR($E36="a",$E36="A"),$E36,IF(AND('Encodage réponses Es'!$BI34="!",'Encodage réponses Es'!AJ34=""),"!",IF('Encodage réponses Es'!AJ34="","",'Encodage réponses Es'!AJ34)))</f>
        <v/>
      </c>
      <c r="BM36" s="114" t="str">
        <f>IF(OR($E36="a",$E36="A"),$E36,IF(AND('Encodage réponses Es'!$BI34="!",'Encodage réponses Es'!AN34=""),"!",IF('Encodage réponses Es'!AN34="","",'Encodage réponses Es'!AN34)))</f>
        <v/>
      </c>
      <c r="BN36" s="114" t="str">
        <f>IF(OR($E36="a",$E36="A"),$E36,IF(AND('Encodage réponses Es'!$BI34="!",'Encodage réponses Es'!AS34=""),"!",IF('Encodage réponses Es'!AS34="","",'Encodage réponses Es'!AS34)))</f>
        <v/>
      </c>
      <c r="BO36" s="114" t="str">
        <f>IF(OR($E36="a",$E36="A"),$E36,IF(AND('Encodage réponses Es'!$BI34="!",'Encodage réponses Es'!AT34=""),"!",IF('Encodage réponses Es'!AT34="","",'Encodage réponses Es'!AT34)))</f>
        <v/>
      </c>
      <c r="BP36" s="114" t="str">
        <f>IF(OR($E36="a",$E36="A"),$E36,IF(AND('Encodage réponses Es'!$BI34="!",'Encodage réponses Es'!AY34=""),"!",IF('Encodage réponses Es'!AY34="","",'Encodage réponses Es'!AY34)))</f>
        <v/>
      </c>
      <c r="BQ36" s="114" t="str">
        <f>IF(OR($E36="a",$E36="A"),$E36,IF(AND('Encodage réponses Es'!$BI34="!",'Encodage réponses Es'!AZ34=""),"!",IF('Encodage réponses Es'!AZ34="","",'Encodage réponses Es'!AZ34)))</f>
        <v/>
      </c>
      <c r="BR36" s="114" t="str">
        <f>IF(OR($E36="a",$E36="A"),$E36,IF(AND('Encodage réponses Es'!$BI34="!",'Encodage réponses Es'!BA34=""),"!",IF('Encodage réponses Es'!BA34="","",'Encodage réponses Es'!BA34)))</f>
        <v/>
      </c>
      <c r="BS36" s="114" t="str">
        <f>IF(OR($E36="a",$E36="A"),$E36,IF(AND('Encodage réponses Es'!$BI34="!",'Encodage réponses Es'!BB34=""),"!",IF('Encodage réponses Es'!BB34="","",'Encodage réponses Es'!BB34)))</f>
        <v/>
      </c>
      <c r="BT36" s="114" t="str">
        <f>IF(OR($E36="a",$E36="A"),$E36,IF(AND('Encodage réponses Es'!$BI34="!",'Encodage réponses Es'!BC34=""),"!",IF('Encodage réponses Es'!BC34="","",'Encodage réponses Es'!BC34)))</f>
        <v/>
      </c>
      <c r="BU36" s="197" t="str">
        <f t="shared" si="12"/>
        <v/>
      </c>
      <c r="BV36" s="198" t="str">
        <f t="shared" si="13"/>
        <v/>
      </c>
      <c r="BW36" s="326" t="str">
        <f>IF('Encodage réponses Es'!$B$3="","",'Encodage réponses Es'!$B$3)</f>
        <v/>
      </c>
      <c r="BX36" s="189" t="str">
        <f>IF('Encodage réponses Es'!$B$4="","",'Encodage réponses Es'!$B$4)</f>
        <v/>
      </c>
      <c r="BY36" s="325" t="str">
        <f>IF('Encodage réponses Es'!$B$2="","",'Encodage réponses Es'!$B$2)</f>
        <v/>
      </c>
    </row>
    <row r="37" spans="1:77" x14ac:dyDescent="0.25">
      <c r="A37" s="472"/>
      <c r="B37" s="473"/>
      <c r="C37" s="14">
        <v>33</v>
      </c>
      <c r="D37" s="14" t="str">
        <f>IF('Encodage réponses Es'!F35=0,"",'Encodage réponses Es'!F35)</f>
        <v/>
      </c>
      <c r="E37" s="175" t="str">
        <f>IF('Encodage réponses Es'!I35="","",'Encodage réponses Es'!I35)</f>
        <v/>
      </c>
      <c r="F37" s="119" t="str">
        <f t="shared" si="3"/>
        <v/>
      </c>
      <c r="G37" s="110" t="str">
        <f t="shared" si="4"/>
        <v/>
      </c>
      <c r="H37" s="116"/>
      <c r="I37" s="119" t="str">
        <f t="shared" si="5"/>
        <v/>
      </c>
      <c r="J37" s="110" t="str">
        <f t="shared" si="6"/>
        <v/>
      </c>
      <c r="K37" s="115"/>
      <c r="L37" s="119" t="str">
        <f t="shared" si="7"/>
        <v/>
      </c>
      <c r="M37" s="110" t="str">
        <f t="shared" si="8"/>
        <v/>
      </c>
      <c r="N37" s="115"/>
      <c r="O37" s="102"/>
      <c r="P37" s="114" t="str">
        <f>IF(OR(E37="a",E37="A"),E37,IF(AND('Encodage réponses Es'!$BI35="!",'Encodage réponses Es'!P35=""),"!",IF('Encodage réponses Es'!P35="","",'Encodage réponses Es'!P35)))</f>
        <v/>
      </c>
      <c r="Q37" s="114" t="str">
        <f>IF(OR(E37="a",E37="A"),E37,IF(AND('Encodage réponses Es'!$BI35="!",'Encodage réponses Es'!AK35=""),"!",IF('Encodage réponses Es'!AK35="","",'Encodage réponses Es'!AK35)))</f>
        <v/>
      </c>
      <c r="R37" s="114" t="str">
        <f>IF(OR(E37="a",E37="A"),E37,IF(AND('Encodage réponses Es'!$BI35="!",'Encodage réponses Es'!AM35=""),"!",IF('Encodage réponses Es'!AM35="","",'Encodage réponses Es'!AM35)))</f>
        <v/>
      </c>
      <c r="S37" s="114" t="str">
        <f>IF(OR(E37="a",E37="A"),E37,IF(AND('Encodage réponses Es'!$BI35="!",'Encodage réponses Es'!BF35=""),"!",IF('Encodage réponses Es'!BF35="","",'Encodage réponses Es'!BF35)))</f>
        <v/>
      </c>
      <c r="T37" s="114" t="str">
        <f>IF(OR(E37="a",E37="A"),E37,IF(AND('Encodage réponses Es'!$BI35="!",'Encodage réponses Es'!BG35=""),"!",IF('Encodage réponses Es'!BG35="","",'Encodage réponses Es'!BG35)))</f>
        <v/>
      </c>
      <c r="U37" s="354" t="str">
        <f>IF(OR(E37="a",E37="A"),E37,IF(AND('Encodage réponses Es'!$BI35="!",'Encodage réponses Es'!BH35=""),"!",IF('Encodage réponses Es'!BH35="","",'Encodage réponses Es'!BH35)))</f>
        <v/>
      </c>
      <c r="V37" s="199" t="str">
        <f t="shared" si="0"/>
        <v/>
      </c>
      <c r="W37" s="353" t="str">
        <f t="shared" si="9"/>
        <v/>
      </c>
      <c r="X37" s="177" t="str">
        <f>IF(OR(E37="a",E37="A"),E37,IF(AND('Encodage réponses Es'!$BI35="!",'Encodage réponses Es'!Q35=""),"!",IF('Encodage réponses Es'!Q35="","",'Encodage réponses Es'!Q35)))</f>
        <v/>
      </c>
      <c r="Y37" s="177" t="str">
        <f>IF(OR(E37="a",E37="A"),E37,IF(AND('Encodage réponses Es'!$BI35="!",'Encodage réponses Es'!R35=""),"!",IF('Encodage réponses Es'!R35="","",'Encodage réponses Es'!R35)))</f>
        <v/>
      </c>
      <c r="Z37" s="177" t="str">
        <f>IF(OR(E37="a",E37="A"),E37,IF(AND('Encodage réponses Es'!$BI35="!",'Encodage réponses Es'!S35=""),"!",IF('Encodage réponses Es'!S35="","",'Encodage réponses Es'!S35)))</f>
        <v/>
      </c>
      <c r="AA37" s="177" t="str">
        <f>IF(OR(E37="a",E37="A"),E37,IF(AND('Encodage réponses Es'!$BI35="!",'Encodage réponses Es'!T35=""),"!",IF('Encodage réponses Es'!T35="","",'Encodage réponses Es'!T35)))</f>
        <v/>
      </c>
      <c r="AB37" s="177" t="str">
        <f>IF(OR(E37="a",E37="A"),E37,IF(AND('Encodage réponses Es'!$BI35="!",'Encodage réponses Es'!AD35=""),"!",IF('Encodage réponses Es'!AD35="","",'Encodage réponses Es'!AD35)))</f>
        <v/>
      </c>
      <c r="AC37" s="177" t="str">
        <f>IF(OR(E37="a",E37="A"),E37,IF(AND('Encodage réponses Es'!$BI35="!",'Encodage réponses Es'!AI35=""),"!",IF('Encodage réponses Es'!AI35="","",'Encodage réponses Es'!AI35)))</f>
        <v/>
      </c>
      <c r="AD37" s="177" t="str">
        <f>IF(OR(E37="a",E37="A"),E37,IF(AND('Encodage réponses Es'!$BI35="!",'Encodage réponses Es'!AU35=""),"!",IF('Encodage réponses Es'!AU35="","",'Encodage réponses Es'!AU35)))</f>
        <v/>
      </c>
      <c r="AE37" s="177" t="str">
        <f>IF(OR(E37="a",E37="A"),E37,IF(AND('Encodage réponses Es'!$BI35="!",'Encodage réponses Es'!AV35=""),"!",IF('Encodage réponses Es'!AV35="","",'Encodage réponses Es'!AV35)))</f>
        <v/>
      </c>
      <c r="AF37" s="177" t="str">
        <f>IF(OR(E37="a",E37="A"),E37,IF(AND('Encodage réponses Es'!$BI35="!",'Encodage réponses Es'!AW35=""),"!",IF('Encodage réponses Es'!AW35="","",'Encodage réponses Es'!AW35)))</f>
        <v/>
      </c>
      <c r="AG37" s="177" t="str">
        <f>IF(OR(E37="a",E37="A"),E37,IF(AND('Encodage réponses Es'!$BI35="!",'Encodage réponses Es'!AX35=""),"!",IF('Encodage réponses Es'!AX35="","",'Encodage réponses Es'!AX35)))</f>
        <v/>
      </c>
      <c r="AH37" s="177" t="str">
        <f>IF(OR(E37="a",E37="A"),E37,IF(AND('Encodage réponses Es'!$BI35="!",'Encodage réponses Es'!BD35=""),"!",IF('Encodage réponses Es'!BD35="","",'Encodage réponses Es'!BD35)))</f>
        <v/>
      </c>
      <c r="AI37" s="177" t="str">
        <f>IF(OR(E37="a",E37="A"),E37,IF(AND('Encodage réponses Es'!$BI35="!",'Encodage réponses Es'!BE35=""),"!",IF('Encodage réponses Es'!BE35="","",'Encodage réponses Es'!BE35)))</f>
        <v/>
      </c>
      <c r="AJ37" s="197" t="str">
        <f t="shared" si="1"/>
        <v/>
      </c>
      <c r="AK37" s="198" t="str">
        <f t="shared" si="10"/>
        <v/>
      </c>
      <c r="AL37" s="114" t="str">
        <f>IF(OR($E37="a",$E37="A"),$E37,IF(AND('Encodage réponses Es'!$BI35="!",'Encodage réponses Es'!AA35=""),"!",IF('Encodage réponses Es'!AA35="","",'Encodage réponses Es'!AA35)))</f>
        <v/>
      </c>
      <c r="AM37" s="114" t="str">
        <f>IF(OR($E37="a",$E37="A"),$E37,IF(AND('Encodage réponses Es'!$BI35="!",'Encodage réponses Es'!AB35=""),"!",IF('Encodage réponses Es'!AB35="","",'Encodage réponses Es'!AB35)))</f>
        <v/>
      </c>
      <c r="AN37" s="114" t="str">
        <f>IF(OR($E37="a",$E37="A"),$E37,IF(AND('Encodage réponses Es'!$BI35="!",'Encodage réponses Es'!AC35=""),"!",IF('Encodage réponses Es'!AC35="","",'Encodage réponses Es'!AC35)))</f>
        <v/>
      </c>
      <c r="AO37" s="114" t="str">
        <f>IF(OR($E37="a",$E37="A"),$E37,IF(AND('Encodage réponses Es'!$BI35="!",'Encodage réponses Es'!AL35=""),"!",IF('Encodage réponses Es'!AL35="","",'Encodage réponses Es'!AL35)))</f>
        <v/>
      </c>
      <c r="AP37" s="114" t="str">
        <f>IF(OR($E37="a",$E37="A"),$E37,IF(AND('Encodage réponses Es'!$BI35="!",'Encodage réponses Es'!AO35=""),"!",IF('Encodage réponses Es'!AO35="","",'Encodage réponses Es'!AO35)))</f>
        <v/>
      </c>
      <c r="AQ37" s="114" t="str">
        <f>IF(OR($E37="a",$E37="A"),$E37,IF(AND('Encodage réponses Es'!$BI35="!",'Encodage réponses Es'!AP35=""),"!",IF('Encodage réponses Es'!AP35="","",'Encodage réponses Es'!AP35)))</f>
        <v/>
      </c>
      <c r="AR37" s="114" t="str">
        <f>IF(OR($E37="a",$E37="A"),$E37,IF(AND('Encodage réponses Es'!$BI35="!",'Encodage réponses Es'!AQ35=""),"!",IF('Encodage réponses Es'!AQ35="","",'Encodage réponses Es'!AQ35)))</f>
        <v/>
      </c>
      <c r="AS37" s="114" t="str">
        <f>IF(OR($E37="a",$E37="A"),$E37,IF(AND('Encodage réponses Es'!$BI35="!",'Encodage réponses Es'!AR35=""),"!",IF('Encodage réponses Es'!AR35="","",'Encodage réponses Es'!AR35)))</f>
        <v/>
      </c>
      <c r="AT37" s="199" t="str">
        <f t="shared" si="2"/>
        <v/>
      </c>
      <c r="AU37" s="241" t="str">
        <f t="shared" si="11"/>
        <v/>
      </c>
      <c r="AV37" s="350" t="str">
        <f>IF(OR($E37="a",$E37="A"),$E37,IF(AND('Encodage réponses Es'!$BI35="!",'Encodage réponses Es'!J35=""),"!",IF('Encodage réponses Es'!J35="","",'Encodage réponses Es'!J35)))</f>
        <v/>
      </c>
      <c r="AW37" s="114" t="str">
        <f>IF(OR($E37="a",$E37="A"),$E37,IF(AND('Encodage réponses Es'!$BI35="!",'Encodage réponses Es'!K35=""),"!",IF('Encodage réponses Es'!K35="","",'Encodage réponses Es'!K35)))</f>
        <v/>
      </c>
      <c r="AX37" s="114" t="str">
        <f>IF(OR($E37="a",$E37="A"),$E37,IF(AND('Encodage réponses Es'!$BI35="!",'Encodage réponses Es'!L35=""),"!",IF('Encodage réponses Es'!L35="","",'Encodage réponses Es'!L35)))</f>
        <v/>
      </c>
      <c r="AY37" s="114" t="str">
        <f>IF(OR($E37="a",$E37="A"),$E37,IF(AND('Encodage réponses Es'!$BI35="!",'Encodage réponses Es'!M35=""),"!",IF('Encodage réponses Es'!M35="","",'Encodage réponses Es'!M35)))</f>
        <v/>
      </c>
      <c r="AZ37" s="114" t="str">
        <f>IF(OR($E37="a",$E37="A"),$E37,IF(AND('Encodage réponses Es'!$BI35="!",'Encodage réponses Es'!N35=""),"!",IF('Encodage réponses Es'!N35="","",'Encodage réponses Es'!N35)))</f>
        <v/>
      </c>
      <c r="BA37" s="114" t="str">
        <f>IF(OR($E37="a",$E37="A"),$E37,IF(AND('Encodage réponses Es'!$BI35="!",'Encodage réponses Es'!O35=""),"!",IF('Encodage réponses Es'!O35="","",'Encodage réponses Es'!O35)))</f>
        <v/>
      </c>
      <c r="BB37" s="114" t="str">
        <f>IF(OR($E37="a",$E37="A"),$E37,IF(AND('Encodage réponses Es'!$BI35="!",'Encodage réponses Es'!U35=""),"!",IF('Encodage réponses Es'!U35="","",'Encodage réponses Es'!U35)))</f>
        <v/>
      </c>
      <c r="BC37" s="114" t="str">
        <f>IF(OR($E37="a",$E37="A"),$E37,IF(AND('Encodage réponses Es'!$BI35="!",'Encodage réponses Es'!V35=""),"!",IF('Encodage réponses Es'!V35="","",'Encodage réponses Es'!V35)))</f>
        <v/>
      </c>
      <c r="BD37" s="114" t="str">
        <f>IF(OR($E37="a",$E37="A"),$E37,IF(AND('Encodage réponses Es'!$BI35="!",'Encodage réponses Es'!W35=""),"!",IF('Encodage réponses Es'!W35="","",'Encodage réponses Es'!W35)))</f>
        <v/>
      </c>
      <c r="BE37" s="114" t="str">
        <f>IF(OR($E37="a",$E37="A"),$E37,IF(AND('Encodage réponses Es'!$BI35="!",'Encodage réponses Es'!X35=""),"!",IF('Encodage réponses Es'!X35="","",'Encodage réponses Es'!X35)))</f>
        <v/>
      </c>
      <c r="BF37" s="114" t="str">
        <f>IF(OR($E37="a",$E37="A"),$E37,IF(AND('Encodage réponses Es'!$BI35="!",'Encodage réponses Es'!Y35=""),"!",IF('Encodage réponses Es'!Y35="","",'Encodage réponses Es'!Y35)))</f>
        <v/>
      </c>
      <c r="BG37" s="114" t="str">
        <f>IF(OR($E37="a",$E37="A"),$E37,IF(AND('Encodage réponses Es'!$BI35="!",'Encodage réponses Es'!Z35=""),"!",IF('Encodage réponses Es'!Z35="","",'Encodage réponses Es'!Z35)))</f>
        <v/>
      </c>
      <c r="BH37" s="114" t="str">
        <f>IF(OR($E37="a",$E37="A"),$E37,IF(AND('Encodage réponses Es'!$BI35="!",'Encodage réponses Es'!AE35=""),"!",IF('Encodage réponses Es'!AE35="","",'Encodage réponses Es'!AE35)))</f>
        <v/>
      </c>
      <c r="BI37" s="114" t="str">
        <f>IF(OR($E37="a",$E37="A"),$E37,IF(AND('Encodage réponses Es'!$BI35="!",'Encodage réponses Es'!AF35=""),"!",IF('Encodage réponses Es'!AF35="","",'Encodage réponses Es'!AF35)))</f>
        <v/>
      </c>
      <c r="BJ37" s="114" t="str">
        <f>IF(OR($E37="a",$E37="A"),$E37,IF(AND('Encodage réponses Es'!$BI35="!",'Encodage réponses Es'!AG35=""),"!",IF('Encodage réponses Es'!AG35="","",'Encodage réponses Es'!AG35)))</f>
        <v/>
      </c>
      <c r="BK37" s="114" t="str">
        <f>IF(OR($E37="a",$E37="A"),$E37,IF(AND('Encodage réponses Es'!$BI35="!",'Encodage réponses Es'!AH35=""),"!",IF('Encodage réponses Es'!AH35="","",'Encodage réponses Es'!AH35)))</f>
        <v/>
      </c>
      <c r="BL37" s="114" t="str">
        <f>IF(OR($E37="a",$E37="A"),$E37,IF(AND('Encodage réponses Es'!$BI35="!",'Encodage réponses Es'!AJ35=""),"!",IF('Encodage réponses Es'!AJ35="","",'Encodage réponses Es'!AJ35)))</f>
        <v/>
      </c>
      <c r="BM37" s="114" t="str">
        <f>IF(OR($E37="a",$E37="A"),$E37,IF(AND('Encodage réponses Es'!$BI35="!",'Encodage réponses Es'!AN35=""),"!",IF('Encodage réponses Es'!AN35="","",'Encodage réponses Es'!AN35)))</f>
        <v/>
      </c>
      <c r="BN37" s="114" t="str">
        <f>IF(OR($E37="a",$E37="A"),$E37,IF(AND('Encodage réponses Es'!$BI35="!",'Encodage réponses Es'!AS35=""),"!",IF('Encodage réponses Es'!AS35="","",'Encodage réponses Es'!AS35)))</f>
        <v/>
      </c>
      <c r="BO37" s="114" t="str">
        <f>IF(OR($E37="a",$E37="A"),$E37,IF(AND('Encodage réponses Es'!$BI35="!",'Encodage réponses Es'!AT35=""),"!",IF('Encodage réponses Es'!AT35="","",'Encodage réponses Es'!AT35)))</f>
        <v/>
      </c>
      <c r="BP37" s="114" t="str">
        <f>IF(OR($E37="a",$E37="A"),$E37,IF(AND('Encodage réponses Es'!$BI35="!",'Encodage réponses Es'!AY35=""),"!",IF('Encodage réponses Es'!AY35="","",'Encodage réponses Es'!AY35)))</f>
        <v/>
      </c>
      <c r="BQ37" s="114" t="str">
        <f>IF(OR($E37="a",$E37="A"),$E37,IF(AND('Encodage réponses Es'!$BI35="!",'Encodage réponses Es'!AZ35=""),"!",IF('Encodage réponses Es'!AZ35="","",'Encodage réponses Es'!AZ35)))</f>
        <v/>
      </c>
      <c r="BR37" s="114" t="str">
        <f>IF(OR($E37="a",$E37="A"),$E37,IF(AND('Encodage réponses Es'!$BI35="!",'Encodage réponses Es'!BA35=""),"!",IF('Encodage réponses Es'!BA35="","",'Encodage réponses Es'!BA35)))</f>
        <v/>
      </c>
      <c r="BS37" s="114" t="str">
        <f>IF(OR($E37="a",$E37="A"),$E37,IF(AND('Encodage réponses Es'!$BI35="!",'Encodage réponses Es'!BB35=""),"!",IF('Encodage réponses Es'!BB35="","",'Encodage réponses Es'!BB35)))</f>
        <v/>
      </c>
      <c r="BT37" s="114" t="str">
        <f>IF(OR($E37="a",$E37="A"),$E37,IF(AND('Encodage réponses Es'!$BI35="!",'Encodage réponses Es'!BC35=""),"!",IF('Encodage réponses Es'!BC35="","",'Encodage réponses Es'!BC35)))</f>
        <v/>
      </c>
      <c r="BU37" s="197" t="str">
        <f t="shared" si="12"/>
        <v/>
      </c>
      <c r="BV37" s="198" t="str">
        <f t="shared" si="13"/>
        <v/>
      </c>
      <c r="BW37" s="326" t="str">
        <f>IF('Encodage réponses Es'!$B$3="","",'Encodage réponses Es'!$B$3)</f>
        <v/>
      </c>
      <c r="BX37" s="189" t="str">
        <f>IF('Encodage réponses Es'!$B$4="","",'Encodage réponses Es'!$B$4)</f>
        <v/>
      </c>
      <c r="BY37" s="325" t="str">
        <f>IF('Encodage réponses Es'!$B$2="","",'Encodage réponses Es'!$B$2)</f>
        <v/>
      </c>
    </row>
    <row r="38" spans="1:77" ht="13.8" thickBot="1" x14ac:dyDescent="0.3">
      <c r="A38" s="474"/>
      <c r="B38" s="475"/>
      <c r="C38" s="15">
        <v>34</v>
      </c>
      <c r="D38" s="15" t="str">
        <f>IF('Encodage réponses Es'!F36=0,"",'Encodage réponses Es'!F36)</f>
        <v/>
      </c>
      <c r="E38" s="120" t="str">
        <f>IF('Encodage réponses Es'!I36="","",'Encodage réponses Es'!I36)</f>
        <v/>
      </c>
      <c r="F38" s="120" t="str">
        <f t="shared" si="3"/>
        <v/>
      </c>
      <c r="G38" s="111" t="str">
        <f t="shared" si="4"/>
        <v/>
      </c>
      <c r="H38" s="116"/>
      <c r="I38" s="120" t="str">
        <f t="shared" si="5"/>
        <v/>
      </c>
      <c r="J38" s="111" t="str">
        <f t="shared" si="6"/>
        <v/>
      </c>
      <c r="K38" s="115"/>
      <c r="L38" s="120" t="str">
        <f t="shared" si="7"/>
        <v/>
      </c>
      <c r="M38" s="111" t="str">
        <f t="shared" si="8"/>
        <v/>
      </c>
      <c r="N38" s="115"/>
      <c r="O38" s="103"/>
      <c r="P38" s="114" t="str">
        <f>IF(OR(E38="a",E38="A"),E38,IF(AND('Encodage réponses Es'!$BI36="!",'Encodage réponses Es'!P36=""),"!",IF('Encodage réponses Es'!P36="","",'Encodage réponses Es'!P36)))</f>
        <v/>
      </c>
      <c r="Q38" s="114" t="str">
        <f>IF(OR(E38="a",E38="A"),E38,IF(AND('Encodage réponses Es'!$BI36="!",'Encodage réponses Es'!AK36=""),"!",IF('Encodage réponses Es'!AK36="","",'Encodage réponses Es'!AK36)))</f>
        <v/>
      </c>
      <c r="R38" s="114" t="str">
        <f>IF(OR(E38="a",E38="A"),E38,IF(AND('Encodage réponses Es'!$BI36="!",'Encodage réponses Es'!AM36=""),"!",IF('Encodage réponses Es'!AM36="","",'Encodage réponses Es'!AM36)))</f>
        <v/>
      </c>
      <c r="S38" s="114" t="str">
        <f>IF(OR(E38="a",E38="A"),E38,IF(AND('Encodage réponses Es'!$BI36="!",'Encodage réponses Es'!BF36=""),"!",IF('Encodage réponses Es'!BF36="","",'Encodage réponses Es'!BF36)))</f>
        <v/>
      </c>
      <c r="T38" s="114" t="str">
        <f>IF(OR(E38="a",E38="A"),E38,IF(AND('Encodage réponses Es'!$BI36="!",'Encodage réponses Es'!BG36=""),"!",IF('Encodage réponses Es'!BG36="","",'Encodage réponses Es'!BG36)))</f>
        <v/>
      </c>
      <c r="U38" s="354" t="str">
        <f>IF(OR(E38="a",E38="A"),E38,IF(AND('Encodage réponses Es'!$BI36="!",'Encodage réponses Es'!BH36=""),"!",IF('Encodage réponses Es'!BH36="","",'Encodage réponses Es'!BH36)))</f>
        <v/>
      </c>
      <c r="V38" s="199" t="str">
        <f t="shared" si="0"/>
        <v/>
      </c>
      <c r="W38" s="353" t="str">
        <f t="shared" si="9"/>
        <v/>
      </c>
      <c r="X38" s="177" t="str">
        <f>IF(OR(E38="a",E38="A"),E38,IF(AND('Encodage réponses Es'!$BI36="!",'Encodage réponses Es'!Q36=""),"!",IF('Encodage réponses Es'!Q36="","",'Encodage réponses Es'!Q36)))</f>
        <v/>
      </c>
      <c r="Y38" s="177" t="str">
        <f>IF(OR(E38="a",E38="A"),E38,IF(AND('Encodage réponses Es'!$BI36="!",'Encodage réponses Es'!R36=""),"!",IF('Encodage réponses Es'!R36="","",'Encodage réponses Es'!R36)))</f>
        <v/>
      </c>
      <c r="Z38" s="177" t="str">
        <f>IF(OR(E38="a",E38="A"),E38,IF(AND('Encodage réponses Es'!$BI36="!",'Encodage réponses Es'!S36=""),"!",IF('Encodage réponses Es'!S36="","",'Encodage réponses Es'!S36)))</f>
        <v/>
      </c>
      <c r="AA38" s="177" t="str">
        <f>IF(OR(E38="a",E38="A"),E38,IF(AND('Encodage réponses Es'!$BI36="!",'Encodage réponses Es'!T36=""),"!",IF('Encodage réponses Es'!T36="","",'Encodage réponses Es'!T36)))</f>
        <v/>
      </c>
      <c r="AB38" s="177" t="str">
        <f>IF(OR(E38="a",E38="A"),E38,IF(AND('Encodage réponses Es'!$BI36="!",'Encodage réponses Es'!AD36=""),"!",IF('Encodage réponses Es'!AD36="","",'Encodage réponses Es'!AD36)))</f>
        <v/>
      </c>
      <c r="AC38" s="177" t="str">
        <f>IF(OR(E38="a",E38="A"),E38,IF(AND('Encodage réponses Es'!$BI36="!",'Encodage réponses Es'!AI36=""),"!",IF('Encodage réponses Es'!AI36="","",'Encodage réponses Es'!AI36)))</f>
        <v/>
      </c>
      <c r="AD38" s="177" t="str">
        <f>IF(OR(E38="a",E38="A"),E38,IF(AND('Encodage réponses Es'!$BI36="!",'Encodage réponses Es'!AU36=""),"!",IF('Encodage réponses Es'!AU36="","",'Encodage réponses Es'!AU36)))</f>
        <v/>
      </c>
      <c r="AE38" s="177" t="str">
        <f>IF(OR(E38="a",E38="A"),E38,IF(AND('Encodage réponses Es'!$BI36="!",'Encodage réponses Es'!AV36=""),"!",IF('Encodage réponses Es'!AV36="","",'Encodage réponses Es'!AV36)))</f>
        <v/>
      </c>
      <c r="AF38" s="177" t="str">
        <f>IF(OR(E38="a",E38="A"),E38,IF(AND('Encodage réponses Es'!$BI36="!",'Encodage réponses Es'!AW36=""),"!",IF('Encodage réponses Es'!AW36="","",'Encodage réponses Es'!AW36)))</f>
        <v/>
      </c>
      <c r="AG38" s="177" t="str">
        <f>IF(OR(E38="a",E38="A"),E38,IF(AND('Encodage réponses Es'!$BI36="!",'Encodage réponses Es'!AX36=""),"!",IF('Encodage réponses Es'!AX36="","",'Encodage réponses Es'!AX36)))</f>
        <v/>
      </c>
      <c r="AH38" s="177" t="str">
        <f>IF(OR(E38="a",E38="A"),E38,IF(AND('Encodage réponses Es'!$BI36="!",'Encodage réponses Es'!BD36=""),"!",IF('Encodage réponses Es'!BD36="","",'Encodage réponses Es'!BD36)))</f>
        <v/>
      </c>
      <c r="AI38" s="177" t="str">
        <f>IF(OR(E38="a",E38="A"),E38,IF(AND('Encodage réponses Es'!$BI36="!",'Encodage réponses Es'!BE36=""),"!",IF('Encodage réponses Es'!BE36="","",'Encodage réponses Es'!BE36)))</f>
        <v/>
      </c>
      <c r="AJ38" s="197" t="str">
        <f t="shared" si="1"/>
        <v/>
      </c>
      <c r="AK38" s="198" t="str">
        <f t="shared" si="10"/>
        <v/>
      </c>
      <c r="AL38" s="114" t="str">
        <f>IF(OR($E38="a",$E38="A"),$E38,IF(AND('Encodage réponses Es'!$BI36="!",'Encodage réponses Es'!AA36=""),"!",IF('Encodage réponses Es'!AA36="","",'Encodage réponses Es'!AA36)))</f>
        <v/>
      </c>
      <c r="AM38" s="114" t="str">
        <f>IF(OR($E38="a",$E38="A"),$E38,IF(AND('Encodage réponses Es'!$BI36="!",'Encodage réponses Es'!AB36=""),"!",IF('Encodage réponses Es'!AB36="","",'Encodage réponses Es'!AB36)))</f>
        <v/>
      </c>
      <c r="AN38" s="114" t="str">
        <f>IF(OR($E38="a",$E38="A"),$E38,IF(AND('Encodage réponses Es'!$BI36="!",'Encodage réponses Es'!AC36=""),"!",IF('Encodage réponses Es'!AC36="","",'Encodage réponses Es'!AC36)))</f>
        <v/>
      </c>
      <c r="AO38" s="114" t="str">
        <f>IF(OR($E38="a",$E38="A"),$E38,IF(AND('Encodage réponses Es'!$BI36="!",'Encodage réponses Es'!AL36=""),"!",IF('Encodage réponses Es'!AL36="","",'Encodage réponses Es'!AL36)))</f>
        <v/>
      </c>
      <c r="AP38" s="114" t="str">
        <f>IF(OR($E38="a",$E38="A"),$E38,IF(AND('Encodage réponses Es'!$BI36="!",'Encodage réponses Es'!AO36=""),"!",IF('Encodage réponses Es'!AO36="","",'Encodage réponses Es'!AO36)))</f>
        <v/>
      </c>
      <c r="AQ38" s="114" t="str">
        <f>IF(OR($E38="a",$E38="A"),$E38,IF(AND('Encodage réponses Es'!$BI36="!",'Encodage réponses Es'!AP36=""),"!",IF('Encodage réponses Es'!AP36="","",'Encodage réponses Es'!AP36)))</f>
        <v/>
      </c>
      <c r="AR38" s="114" t="str">
        <f>IF(OR($E38="a",$E38="A"),$E38,IF(AND('Encodage réponses Es'!$BI36="!",'Encodage réponses Es'!AQ36=""),"!",IF('Encodage réponses Es'!AQ36="","",'Encodage réponses Es'!AQ36)))</f>
        <v/>
      </c>
      <c r="AS38" s="114" t="str">
        <f>IF(OR($E38="a",$E38="A"),$E38,IF(AND('Encodage réponses Es'!$BI36="!",'Encodage réponses Es'!AR36=""),"!",IF('Encodage réponses Es'!AR36="","",'Encodage réponses Es'!AR36)))</f>
        <v/>
      </c>
      <c r="AT38" s="199" t="str">
        <f t="shared" si="2"/>
        <v/>
      </c>
      <c r="AU38" s="241" t="str">
        <f t="shared" si="11"/>
        <v/>
      </c>
      <c r="AV38" s="350" t="str">
        <f>IF(OR($E38="a",$E38="A"),$E38,IF(AND('Encodage réponses Es'!$BI36="!",'Encodage réponses Es'!J36=""),"!",IF('Encodage réponses Es'!J36="","",'Encodage réponses Es'!J36)))</f>
        <v/>
      </c>
      <c r="AW38" s="114" t="str">
        <f>IF(OR($E38="a",$E38="A"),$E38,IF(AND('Encodage réponses Es'!$BI36="!",'Encodage réponses Es'!K36=""),"!",IF('Encodage réponses Es'!K36="","",'Encodage réponses Es'!K36)))</f>
        <v/>
      </c>
      <c r="AX38" s="114" t="str">
        <f>IF(OR($E38="a",$E38="A"),$E38,IF(AND('Encodage réponses Es'!$BI36="!",'Encodage réponses Es'!L36=""),"!",IF('Encodage réponses Es'!L36="","",'Encodage réponses Es'!L36)))</f>
        <v/>
      </c>
      <c r="AY38" s="114" t="str">
        <f>IF(OR($E38="a",$E38="A"),$E38,IF(AND('Encodage réponses Es'!$BI36="!",'Encodage réponses Es'!M36=""),"!",IF('Encodage réponses Es'!M36="","",'Encodage réponses Es'!M36)))</f>
        <v/>
      </c>
      <c r="AZ38" s="114" t="str">
        <f>IF(OR($E38="a",$E38="A"),$E38,IF(AND('Encodage réponses Es'!$BI36="!",'Encodage réponses Es'!N36=""),"!",IF('Encodage réponses Es'!N36="","",'Encodage réponses Es'!N36)))</f>
        <v/>
      </c>
      <c r="BA38" s="114" t="str">
        <f>IF(OR($E38="a",$E38="A"),$E38,IF(AND('Encodage réponses Es'!$BI36="!",'Encodage réponses Es'!O36=""),"!",IF('Encodage réponses Es'!O36="","",'Encodage réponses Es'!O36)))</f>
        <v/>
      </c>
      <c r="BB38" s="114" t="str">
        <f>IF(OR($E38="a",$E38="A"),$E38,IF(AND('Encodage réponses Es'!$BI36="!",'Encodage réponses Es'!U36=""),"!",IF('Encodage réponses Es'!U36="","",'Encodage réponses Es'!U36)))</f>
        <v/>
      </c>
      <c r="BC38" s="114" t="str">
        <f>IF(OR($E38="a",$E38="A"),$E38,IF(AND('Encodage réponses Es'!$BI36="!",'Encodage réponses Es'!V36=""),"!",IF('Encodage réponses Es'!V36="","",'Encodage réponses Es'!V36)))</f>
        <v/>
      </c>
      <c r="BD38" s="114" t="str">
        <f>IF(OR($E38="a",$E38="A"),$E38,IF(AND('Encodage réponses Es'!$BI36="!",'Encodage réponses Es'!W36=""),"!",IF('Encodage réponses Es'!W36="","",'Encodage réponses Es'!W36)))</f>
        <v/>
      </c>
      <c r="BE38" s="114" t="str">
        <f>IF(OR($E38="a",$E38="A"),$E38,IF(AND('Encodage réponses Es'!$BI36="!",'Encodage réponses Es'!X36=""),"!",IF('Encodage réponses Es'!X36="","",'Encodage réponses Es'!X36)))</f>
        <v/>
      </c>
      <c r="BF38" s="114" t="str">
        <f>IF(OR($E38="a",$E38="A"),$E38,IF(AND('Encodage réponses Es'!$BI36="!",'Encodage réponses Es'!Y36=""),"!",IF('Encodage réponses Es'!Y36="","",'Encodage réponses Es'!Y36)))</f>
        <v/>
      </c>
      <c r="BG38" s="114" t="str">
        <f>IF(OR($E38="a",$E38="A"),$E38,IF(AND('Encodage réponses Es'!$BI36="!",'Encodage réponses Es'!Z36=""),"!",IF('Encodage réponses Es'!Z36="","",'Encodage réponses Es'!Z36)))</f>
        <v/>
      </c>
      <c r="BH38" s="114" t="str">
        <f>IF(OR($E38="a",$E38="A"),$E38,IF(AND('Encodage réponses Es'!$BI36="!",'Encodage réponses Es'!AE36=""),"!",IF('Encodage réponses Es'!AE36="","",'Encodage réponses Es'!AE36)))</f>
        <v/>
      </c>
      <c r="BI38" s="114" t="str">
        <f>IF(OR($E38="a",$E38="A"),$E38,IF(AND('Encodage réponses Es'!$BI36="!",'Encodage réponses Es'!AF36=""),"!",IF('Encodage réponses Es'!AF36="","",'Encodage réponses Es'!AF36)))</f>
        <v/>
      </c>
      <c r="BJ38" s="114" t="str">
        <f>IF(OR($E38="a",$E38="A"),$E38,IF(AND('Encodage réponses Es'!$BI36="!",'Encodage réponses Es'!AG36=""),"!",IF('Encodage réponses Es'!AG36="","",'Encodage réponses Es'!AG36)))</f>
        <v/>
      </c>
      <c r="BK38" s="114" t="str">
        <f>IF(OR($E38="a",$E38="A"),$E38,IF(AND('Encodage réponses Es'!$BI36="!",'Encodage réponses Es'!AH36=""),"!",IF('Encodage réponses Es'!AH36="","",'Encodage réponses Es'!AH36)))</f>
        <v/>
      </c>
      <c r="BL38" s="114" t="str">
        <f>IF(OR($E38="a",$E38="A"),$E38,IF(AND('Encodage réponses Es'!$BI36="!",'Encodage réponses Es'!AJ36=""),"!",IF('Encodage réponses Es'!AJ36="","",'Encodage réponses Es'!AJ36)))</f>
        <v/>
      </c>
      <c r="BM38" s="114" t="str">
        <f>IF(OR($E38="a",$E38="A"),$E38,IF(AND('Encodage réponses Es'!$BI36="!",'Encodage réponses Es'!AN36=""),"!",IF('Encodage réponses Es'!AN36="","",'Encodage réponses Es'!AN36)))</f>
        <v/>
      </c>
      <c r="BN38" s="114" t="str">
        <f>IF(OR($E38="a",$E38="A"),$E38,IF(AND('Encodage réponses Es'!$BI36="!",'Encodage réponses Es'!AS36=""),"!",IF('Encodage réponses Es'!AS36="","",'Encodage réponses Es'!AS36)))</f>
        <v/>
      </c>
      <c r="BO38" s="114" t="str">
        <f>IF(OR($E38="a",$E38="A"),$E38,IF(AND('Encodage réponses Es'!$BI36="!",'Encodage réponses Es'!AT36=""),"!",IF('Encodage réponses Es'!AT36="","",'Encodage réponses Es'!AT36)))</f>
        <v/>
      </c>
      <c r="BP38" s="114" t="str">
        <f>IF(OR($E38="a",$E38="A"),$E38,IF(AND('Encodage réponses Es'!$BI36="!",'Encodage réponses Es'!AY36=""),"!",IF('Encodage réponses Es'!AY36="","",'Encodage réponses Es'!AY36)))</f>
        <v/>
      </c>
      <c r="BQ38" s="114" t="str">
        <f>IF(OR($E38="a",$E38="A"),$E38,IF(AND('Encodage réponses Es'!$BI36="!",'Encodage réponses Es'!AZ36=""),"!",IF('Encodage réponses Es'!AZ36="","",'Encodage réponses Es'!AZ36)))</f>
        <v/>
      </c>
      <c r="BR38" s="114" t="str">
        <f>IF(OR($E38="a",$E38="A"),$E38,IF(AND('Encodage réponses Es'!$BI36="!",'Encodage réponses Es'!BA36=""),"!",IF('Encodage réponses Es'!BA36="","",'Encodage réponses Es'!BA36)))</f>
        <v/>
      </c>
      <c r="BS38" s="114" t="str">
        <f>IF(OR($E38="a",$E38="A"),$E38,IF(AND('Encodage réponses Es'!$BI36="!",'Encodage réponses Es'!BB36=""),"!",IF('Encodage réponses Es'!BB36="","",'Encodage réponses Es'!BB36)))</f>
        <v/>
      </c>
      <c r="BT38" s="114" t="str">
        <f>IF(OR($E38="a",$E38="A"),$E38,IF(AND('Encodage réponses Es'!$BI36="!",'Encodage réponses Es'!BC36=""),"!",IF('Encodage réponses Es'!BC36="","",'Encodage réponses Es'!BC36)))</f>
        <v/>
      </c>
      <c r="BU38" s="197" t="str">
        <f t="shared" si="12"/>
        <v/>
      </c>
      <c r="BV38" s="198" t="str">
        <f t="shared" si="13"/>
        <v/>
      </c>
      <c r="BW38" s="326" t="str">
        <f>IF('Encodage réponses Es'!$B$3="","",'Encodage réponses Es'!$B$3)</f>
        <v/>
      </c>
      <c r="BX38" s="189" t="str">
        <f>IF('Encodage réponses Es'!$B$4="","",'Encodage réponses Es'!$B$4)</f>
        <v/>
      </c>
      <c r="BY38" s="325" t="str">
        <f>IF('Encodage réponses Es'!$B$2="","",'Encodage réponses Es'!$B$2)</f>
        <v/>
      </c>
    </row>
    <row r="39" spans="1:77" ht="12.75" customHeight="1" thickBot="1" x14ac:dyDescent="0.3">
      <c r="A39" s="72"/>
      <c r="B39" s="72"/>
      <c r="C39" s="72"/>
      <c r="D39" s="73"/>
      <c r="E39" s="179"/>
      <c r="F39" s="136"/>
      <c r="G39" s="136"/>
      <c r="H39" s="136"/>
      <c r="I39" s="136"/>
      <c r="J39" s="136"/>
      <c r="K39" s="136"/>
      <c r="L39" s="136"/>
      <c r="M39" s="136"/>
      <c r="N39" s="51"/>
      <c r="O39" s="58"/>
      <c r="P39" s="95"/>
      <c r="Q39" s="95"/>
      <c r="R39" s="95"/>
      <c r="S39" s="95"/>
      <c r="T39" s="95"/>
      <c r="U39" s="95"/>
      <c r="V39" s="132"/>
      <c r="W39" s="132"/>
      <c r="X39" s="95"/>
      <c r="Y39" s="95"/>
      <c r="Z39" s="95"/>
      <c r="AA39" s="95"/>
      <c r="AB39" s="95"/>
      <c r="AC39" s="95"/>
      <c r="AD39" s="95"/>
      <c r="AE39" s="95"/>
      <c r="AF39" s="95"/>
      <c r="AG39" s="95"/>
      <c r="AH39" s="95"/>
      <c r="AI39" s="95"/>
      <c r="AJ39" s="46"/>
      <c r="AK39" s="46"/>
      <c r="AL39" s="95"/>
      <c r="AM39" s="95"/>
      <c r="AN39" s="95"/>
      <c r="AO39" s="95"/>
      <c r="AP39" s="95"/>
      <c r="AQ39" s="95"/>
      <c r="AR39" s="95"/>
      <c r="AS39" s="95"/>
      <c r="AT39" s="82"/>
      <c r="AU39" s="82"/>
      <c r="AV39" s="95"/>
      <c r="AW39" s="95"/>
      <c r="AX39" s="95"/>
      <c r="AY39" s="95"/>
      <c r="AZ39" s="95"/>
      <c r="BA39" s="95"/>
      <c r="BB39" s="95"/>
      <c r="BC39" s="95"/>
      <c r="BD39" s="95"/>
      <c r="BE39" s="95"/>
      <c r="BF39" s="95"/>
      <c r="BG39" s="95"/>
      <c r="BH39" s="95"/>
      <c r="BI39" s="95"/>
      <c r="BJ39" s="95"/>
      <c r="BK39" s="95"/>
      <c r="BL39" s="95"/>
      <c r="BM39" s="95"/>
      <c r="BN39" s="95"/>
      <c r="BO39" s="95"/>
      <c r="BP39" s="95"/>
      <c r="BQ39" s="95"/>
      <c r="BR39" s="95"/>
      <c r="BS39" s="95"/>
      <c r="BT39" s="95"/>
      <c r="BU39" s="82"/>
      <c r="BV39" s="82"/>
    </row>
    <row r="40" spans="1:77" ht="12.75" customHeight="1" x14ac:dyDescent="0.25">
      <c r="A40" s="56"/>
      <c r="B40" s="57"/>
      <c r="C40" s="57"/>
      <c r="D40" s="58" t="s">
        <v>4</v>
      </c>
      <c r="E40" s="104"/>
      <c r="F40" s="256">
        <f>COUNT(F5:F38)</f>
        <v>0</v>
      </c>
      <c r="G40" s="388" t="s">
        <v>58</v>
      </c>
      <c r="H40" s="387"/>
      <c r="I40" s="263">
        <f>COUNT(I5:I38)</f>
        <v>0</v>
      </c>
      <c r="J40" s="264" t="s">
        <v>58</v>
      </c>
      <c r="K40" s="180"/>
      <c r="L40" s="291">
        <f>COUNT(L5:L38)</f>
        <v>0</v>
      </c>
      <c r="M40" s="292" t="s">
        <v>58</v>
      </c>
      <c r="N40" s="349"/>
      <c r="O40" s="75"/>
      <c r="P40" s="6">
        <f>IF('Encodage réponses Es'!P38="","",'Encodage réponses Es'!P38)</f>
        <v>0</v>
      </c>
      <c r="Q40" s="6">
        <f>IF('Encodage réponses Es'!AK38="","",'Encodage réponses Es'!AK38)</f>
        <v>0</v>
      </c>
      <c r="R40" s="6">
        <f>IF('Encodage réponses Es'!AM38="","",'Encodage réponses Es'!AM38)</f>
        <v>0</v>
      </c>
      <c r="S40" s="6">
        <f>IF('Encodage réponses Es'!BF38="","",'Encodage réponses Es'!BF38)</f>
        <v>0</v>
      </c>
      <c r="T40" s="6">
        <f>IF('Encodage réponses Es'!BG38="","",'Encodage réponses Es'!BG38)</f>
        <v>0</v>
      </c>
      <c r="U40" s="6">
        <f>IF('Encodage réponses Es'!BH38="","",'Encodage réponses Es'!BH38)</f>
        <v>0</v>
      </c>
      <c r="V40" s="274" t="s">
        <v>0</v>
      </c>
      <c r="W40" s="275">
        <f>COUNT(V5:V38)</f>
        <v>0</v>
      </c>
      <c r="X40" s="6">
        <f>IF('Encodage réponses Es'!Q38="","",'Encodage réponses Es'!Q38)</f>
        <v>0</v>
      </c>
      <c r="Y40" s="6">
        <f>IF('Encodage réponses Es'!R38="","",'Encodage réponses Es'!R38)</f>
        <v>0</v>
      </c>
      <c r="Z40" s="6">
        <f>IF('Encodage réponses Es'!S38="","",'Encodage réponses Es'!S38)</f>
        <v>0</v>
      </c>
      <c r="AA40" s="6">
        <f>IF('Encodage réponses Es'!T38="","",'Encodage réponses Es'!T38)</f>
        <v>0</v>
      </c>
      <c r="AB40" s="6">
        <f>IF('Encodage réponses Es'!AD38="","",'Encodage réponses Es'!AD38)</f>
        <v>0</v>
      </c>
      <c r="AC40" s="6">
        <f>IF('Encodage réponses Es'!AI38="","",'Encodage réponses Es'!AI38)</f>
        <v>0</v>
      </c>
      <c r="AD40" s="6">
        <f>IF('Encodage réponses Es'!AU38="","",'Encodage réponses Es'!AU38)</f>
        <v>0</v>
      </c>
      <c r="AE40" s="6">
        <f>IF('Encodage réponses Es'!AV38="","",'Encodage réponses Es'!AV38)</f>
        <v>0</v>
      </c>
      <c r="AF40" s="6">
        <f>IF('Encodage réponses Es'!AW38="","",'Encodage réponses Es'!AW38)</f>
        <v>0</v>
      </c>
      <c r="AG40" s="6">
        <f>IF('Encodage réponses Es'!AX38="","",'Encodage réponses Es'!AX38)</f>
        <v>0</v>
      </c>
      <c r="AH40" s="6">
        <f>IF('Encodage réponses Es'!BD38="","",'Encodage réponses Es'!BD38)</f>
        <v>0</v>
      </c>
      <c r="AI40" s="6">
        <f>IF('Encodage réponses Es'!BE38="","",'Encodage réponses Es'!BE38)</f>
        <v>0</v>
      </c>
      <c r="AJ40" s="274" t="s">
        <v>0</v>
      </c>
      <c r="AK40" s="275">
        <f>COUNT(AJ5:AJ38)</f>
        <v>0</v>
      </c>
      <c r="AL40" s="6">
        <f>IF('Encodage réponses Es'!AA38="","",'Encodage réponses Es'!AA38)</f>
        <v>0</v>
      </c>
      <c r="AM40" s="6">
        <f>IF('Encodage réponses Es'!AB38="","",'Encodage réponses Es'!AB38)</f>
        <v>0</v>
      </c>
      <c r="AN40" s="6">
        <f>IF('Encodage réponses Es'!AC38="","",'Encodage réponses Es'!AC38)</f>
        <v>0</v>
      </c>
      <c r="AO40" s="6">
        <f>IF('Encodage réponses Es'!AL38="","",'Encodage réponses Es'!AL38)</f>
        <v>0</v>
      </c>
      <c r="AP40" s="6">
        <f>IF('Encodage réponses Es'!AO38="","",'Encodage réponses Es'!AO38)</f>
        <v>0</v>
      </c>
      <c r="AQ40" s="6">
        <f>IF('Encodage réponses Es'!AP38="","",'Encodage réponses Es'!AP38)</f>
        <v>0</v>
      </c>
      <c r="AR40" s="6">
        <f>IF('Encodage réponses Es'!AQ38="","",'Encodage réponses Es'!AQ38)</f>
        <v>0</v>
      </c>
      <c r="AS40" s="6">
        <f>IF('Encodage réponses Es'!AR38="","",'Encodage réponses Es'!AR38)</f>
        <v>0</v>
      </c>
      <c r="AT40" s="274" t="s">
        <v>0</v>
      </c>
      <c r="AU40" s="275">
        <f>COUNT(AT5:AT38)</f>
        <v>0</v>
      </c>
      <c r="AV40" s="6" t="str">
        <f>IF('Encodage réponses Es'!J8="","",'Encodage réponses Es'!J38)</f>
        <v/>
      </c>
      <c r="AW40" s="6" t="str">
        <f>IF('Encodage réponses Es'!K8="","",'Encodage réponses Es'!K38)</f>
        <v/>
      </c>
      <c r="AX40" s="6" t="str">
        <f>IF('Encodage réponses Es'!L8="","",'Encodage réponses Es'!L38)</f>
        <v/>
      </c>
      <c r="AY40" s="6" t="str">
        <f>IF('Encodage réponses Es'!M8="","",'Encodage réponses Es'!M38)</f>
        <v/>
      </c>
      <c r="AZ40" s="6" t="str">
        <f>IF('Encodage réponses Es'!N8="","",'Encodage réponses Es'!N38)</f>
        <v/>
      </c>
      <c r="BA40" s="6" t="str">
        <f>IF('Encodage réponses Es'!O8="","",'Encodage réponses Es'!O38)</f>
        <v/>
      </c>
      <c r="BB40" s="6" t="str">
        <f>IF('Encodage réponses Es'!U8="","",'Encodage réponses Es'!U38)</f>
        <v/>
      </c>
      <c r="BC40" s="6" t="str">
        <f>IF('Encodage réponses Es'!V8="","",'Encodage réponses Es'!V38)</f>
        <v/>
      </c>
      <c r="BD40" s="6" t="str">
        <f>IF('Encodage réponses Es'!W8="","",'Encodage réponses Es'!W38)</f>
        <v/>
      </c>
      <c r="BE40" s="6" t="str">
        <f>IF('Encodage réponses Es'!X8="","",'Encodage réponses Es'!X38)</f>
        <v/>
      </c>
      <c r="BF40" s="6" t="str">
        <f>IF('Encodage réponses Es'!Y8="","",'Encodage réponses Es'!Y38)</f>
        <v/>
      </c>
      <c r="BG40" s="6" t="str">
        <f>IF('Encodage réponses Es'!Z8="","",'Encodage réponses Es'!Z38)</f>
        <v/>
      </c>
      <c r="BH40" s="6" t="str">
        <f>IF('Encodage réponses Es'!AE8="","",'Encodage réponses Es'!AE38)</f>
        <v/>
      </c>
      <c r="BI40" s="6" t="str">
        <f>IF('Encodage réponses Es'!AF8="","",'Encodage réponses Es'!AF38)</f>
        <v/>
      </c>
      <c r="BJ40" s="6" t="str">
        <f>IF('Encodage réponses Es'!AG8="","",'Encodage réponses Es'!AG38)</f>
        <v/>
      </c>
      <c r="BK40" s="6" t="str">
        <f>IF('Encodage réponses Es'!AH8="","",'Encodage réponses Es'!AH38)</f>
        <v/>
      </c>
      <c r="BL40" s="6" t="str">
        <f>IF('Encodage réponses Es'!AJ8="","",'Encodage réponses Es'!AJ38)</f>
        <v/>
      </c>
      <c r="BM40" s="6" t="str">
        <f>IF('Encodage réponses Es'!AN8="","",'Encodage réponses Es'!AN38)</f>
        <v/>
      </c>
      <c r="BN40" s="6" t="str">
        <f>IF('Encodage réponses Es'!AS8="","",'Encodage réponses Es'!AS38)</f>
        <v/>
      </c>
      <c r="BO40" s="6" t="str">
        <f>IF('Encodage réponses Es'!AT8="","",'Encodage réponses Es'!AT38)</f>
        <v/>
      </c>
      <c r="BP40" s="6" t="str">
        <f>IF('Encodage réponses Es'!AY8="","",'Encodage réponses Es'!AY38)</f>
        <v/>
      </c>
      <c r="BQ40" s="6" t="str">
        <f>IF('Encodage réponses Es'!AZ8="","",'Encodage réponses Es'!AZ38)</f>
        <v/>
      </c>
      <c r="BR40" s="6" t="str">
        <f>IF('Encodage réponses Es'!BA8="","",'Encodage réponses Es'!BA38)</f>
        <v/>
      </c>
      <c r="BS40" s="6" t="str">
        <f>IF('Encodage réponses Es'!BB8="","",'Encodage réponses Es'!BB38)</f>
        <v/>
      </c>
      <c r="BT40" s="6" t="str">
        <f>IF('Encodage réponses Es'!BC8="","",'Encodage réponses Es'!BC38)</f>
        <v/>
      </c>
      <c r="BU40" s="295" t="s">
        <v>0</v>
      </c>
      <c r="BV40" s="296">
        <f>COUNT(BU5:BU38)</f>
        <v>0</v>
      </c>
    </row>
    <row r="41" spans="1:77" ht="12.75" customHeight="1" x14ac:dyDescent="0.25">
      <c r="A41" s="54"/>
      <c r="B41" s="58"/>
      <c r="C41" s="58"/>
      <c r="D41" s="58" t="s">
        <v>5</v>
      </c>
      <c r="E41" s="104"/>
      <c r="F41" s="257" t="s">
        <v>44</v>
      </c>
      <c r="G41" s="258" t="str">
        <f>IF(COUNT(G5:G38)=0,"",STDEVP(G5:G38))</f>
        <v/>
      </c>
      <c r="H41" s="69"/>
      <c r="I41" s="265" t="s">
        <v>44</v>
      </c>
      <c r="J41" s="266" t="str">
        <f>IF(COUNT(J5:J38)=0,"",STDEVP(J5:J38))</f>
        <v/>
      </c>
      <c r="K41" s="69"/>
      <c r="L41" s="293" t="s">
        <v>44</v>
      </c>
      <c r="M41" s="294" t="str">
        <f>IF(COUNT(M5:M38)=0,"",STDEVP(M5:M38))</f>
        <v/>
      </c>
      <c r="N41" s="137"/>
      <c r="O41" s="75"/>
      <c r="P41" s="123">
        <f>IF('Encodage réponses Es'!P39="","",'Encodage réponses Es'!P39)</f>
        <v>0</v>
      </c>
      <c r="Q41" s="123">
        <f>IF('Encodage réponses Es'!AK39="","",'Encodage réponses Es'!AK39)</f>
        <v>0</v>
      </c>
      <c r="R41" s="123">
        <f>IF('Encodage réponses Es'!AM39="","",'Encodage réponses Es'!AM39)</f>
        <v>0</v>
      </c>
      <c r="S41" s="123">
        <f>IF('Encodage réponses Es'!BF39="","",'Encodage réponses Es'!BF39)</f>
        <v>0</v>
      </c>
      <c r="T41" s="123">
        <f>IF('Encodage réponses Es'!BG39="","",'Encodage réponses Es'!BG39)</f>
        <v>0</v>
      </c>
      <c r="U41" s="123">
        <f>IF('Encodage réponses Es'!BH39="","",'Encodage réponses Es'!BH39)</f>
        <v>0</v>
      </c>
      <c r="V41" s="276" t="s">
        <v>63</v>
      </c>
      <c r="W41" s="277" t="str">
        <f>IF(COUNT(W5:W38)=0,"",AVERAGE(W5:W38))</f>
        <v/>
      </c>
      <c r="X41" s="124">
        <f>IF('Encodage réponses Es'!Q39="","",'Encodage réponses Es'!Q39)</f>
        <v>0</v>
      </c>
      <c r="Y41" s="124">
        <f>IF('Encodage réponses Es'!R39="","",'Encodage réponses Es'!R39)</f>
        <v>0</v>
      </c>
      <c r="Z41" s="124">
        <f>IF('Encodage réponses Es'!S39="","",'Encodage réponses Es'!S39)</f>
        <v>0</v>
      </c>
      <c r="AA41" s="124">
        <f>IF('Encodage réponses Es'!T39="","",'Encodage réponses Es'!T39)</f>
        <v>0</v>
      </c>
      <c r="AB41" s="124">
        <f>IF('Encodage réponses Es'!AD39="","",'Encodage réponses Es'!AD39)</f>
        <v>0</v>
      </c>
      <c r="AC41" s="124">
        <f>IF('Encodage réponses Es'!AI39="","",'Encodage réponses Es'!AI39)</f>
        <v>0</v>
      </c>
      <c r="AD41" s="124">
        <f>IF('Encodage réponses Es'!AU39="","",'Encodage réponses Es'!AU39)</f>
        <v>0</v>
      </c>
      <c r="AE41" s="124">
        <f>IF('Encodage réponses Es'!AV39="","",'Encodage réponses Es'!AV39)</f>
        <v>0</v>
      </c>
      <c r="AF41" s="124">
        <f>IF('Encodage réponses Es'!AW39="","",'Encodage réponses Es'!AW39)</f>
        <v>0</v>
      </c>
      <c r="AG41" s="124">
        <f>IF('Encodage réponses Es'!AX39="","",'Encodage réponses Es'!AX39)</f>
        <v>0</v>
      </c>
      <c r="AH41" s="123">
        <f>IF('Encodage réponses Es'!BD39="","",'Encodage réponses Es'!BD39)</f>
        <v>0</v>
      </c>
      <c r="AI41" s="123">
        <f>IF('Encodage réponses Es'!BE39="","",'Encodage réponses Es'!BE39)</f>
        <v>0</v>
      </c>
      <c r="AJ41" s="278" t="s">
        <v>63</v>
      </c>
      <c r="AK41" s="279" t="str">
        <f>IF(COUNT(AK5:AK38)=0,"",AVERAGE(AK5:AK38))</f>
        <v/>
      </c>
      <c r="AL41" s="123">
        <f>IF('Encodage réponses Es'!AA39="","",'Encodage réponses Es'!AA39)</f>
        <v>0</v>
      </c>
      <c r="AM41" s="123">
        <f>IF('Encodage réponses Es'!AB39="","",'Encodage réponses Es'!AB39)</f>
        <v>0</v>
      </c>
      <c r="AN41" s="123">
        <f>IF('Encodage réponses Es'!AC39="","",'Encodage réponses Es'!AC39)</f>
        <v>0</v>
      </c>
      <c r="AO41" s="123">
        <f>IF('Encodage réponses Es'!AL39="","",'Encodage réponses Es'!AL39)</f>
        <v>0</v>
      </c>
      <c r="AP41" s="123">
        <f>IF('Encodage réponses Es'!AO39="","",'Encodage réponses Es'!AO39)</f>
        <v>0</v>
      </c>
      <c r="AQ41" s="123">
        <f>IF('Encodage réponses Es'!AP39="","",'Encodage réponses Es'!AP39)</f>
        <v>0</v>
      </c>
      <c r="AR41" s="123">
        <f>IF('Encodage réponses Es'!AQ39="","",'Encodage réponses Es'!AQ39)</f>
        <v>0</v>
      </c>
      <c r="AS41" s="123">
        <f>IF('Encodage réponses Es'!AR39="","",'Encodage réponses Es'!AR39)</f>
        <v>0</v>
      </c>
      <c r="AT41" s="278" t="s">
        <v>63</v>
      </c>
      <c r="AU41" s="279" t="str">
        <f>IF(COUNT(AU5:AU38)=0,"",AVERAGE(AU5:AU38))</f>
        <v/>
      </c>
      <c r="AV41" s="123">
        <f>IF('Encodage réponses Es'!J39="","",'Encodage réponses Es'!J39)</f>
        <v>0</v>
      </c>
      <c r="AW41" s="123">
        <f>IF('Encodage réponses Es'!K39="","",'Encodage réponses Es'!K39)</f>
        <v>0</v>
      </c>
      <c r="AX41" s="123">
        <f>IF('Encodage réponses Es'!L39="","",'Encodage réponses Es'!L39)</f>
        <v>0</v>
      </c>
      <c r="AY41" s="123">
        <f>IF('Encodage réponses Es'!M39="","",'Encodage réponses Es'!M39)</f>
        <v>0</v>
      </c>
      <c r="AZ41" s="123">
        <f>IF('Encodage réponses Es'!N39="","",'Encodage réponses Es'!N39)</f>
        <v>0</v>
      </c>
      <c r="BA41" s="123">
        <f>IF('Encodage réponses Es'!O39="","",'Encodage réponses Es'!O39)</f>
        <v>0</v>
      </c>
      <c r="BB41" s="123">
        <f>IF('Encodage réponses Es'!U39="","",'Encodage réponses Es'!U39)</f>
        <v>0</v>
      </c>
      <c r="BC41" s="123">
        <f>IF('Encodage réponses Es'!V39="","",'Encodage réponses Es'!V39)</f>
        <v>0</v>
      </c>
      <c r="BD41" s="123">
        <f>IF('Encodage réponses Es'!W39="","",'Encodage réponses Es'!W39)</f>
        <v>0</v>
      </c>
      <c r="BE41" s="123">
        <f>IF('Encodage réponses Es'!X39="","",'Encodage réponses Es'!X39)</f>
        <v>0</v>
      </c>
      <c r="BF41" s="123">
        <f>IF('Encodage réponses Es'!Y39="","",'Encodage réponses Es'!Y39)</f>
        <v>0</v>
      </c>
      <c r="BG41" s="123">
        <f>IF('Encodage réponses Es'!Z39="","",'Encodage réponses Es'!Z39)</f>
        <v>0</v>
      </c>
      <c r="BH41" s="123">
        <f>IF('Encodage réponses Es'!AE39="","",'Encodage réponses Es'!AE39)</f>
        <v>0</v>
      </c>
      <c r="BI41" s="123">
        <f>IF('Encodage réponses Es'!AF39="","",'Encodage réponses Es'!AF39)</f>
        <v>0</v>
      </c>
      <c r="BJ41" s="123">
        <f>IF('Encodage réponses Es'!AG39="","",'Encodage réponses Es'!AG39)</f>
        <v>0</v>
      </c>
      <c r="BK41" s="123">
        <f>IF('Encodage réponses Es'!AH39="","",'Encodage réponses Es'!AH39)</f>
        <v>0</v>
      </c>
      <c r="BL41" s="123">
        <f>IF('Encodage réponses Es'!AJ39="","",'Encodage réponses Es'!AJ39)</f>
        <v>0</v>
      </c>
      <c r="BM41" s="123">
        <f>IF('Encodage réponses Es'!AN39="","",'Encodage réponses Es'!AN39)</f>
        <v>0</v>
      </c>
      <c r="BN41" s="123">
        <f>IF('Encodage réponses Es'!AS39="","",'Encodage réponses Es'!AS39)</f>
        <v>0</v>
      </c>
      <c r="BO41" s="123">
        <f>IF('Encodage réponses Es'!AT39="","",'Encodage réponses Es'!AT39)</f>
        <v>0</v>
      </c>
      <c r="BP41" s="123">
        <f>IF('Encodage réponses Es'!AY39="","",'Encodage réponses Es'!AY39)</f>
        <v>0</v>
      </c>
      <c r="BQ41" s="123">
        <f>IF('Encodage réponses Es'!AZ39="","",'Encodage réponses Es'!AZ39)</f>
        <v>0</v>
      </c>
      <c r="BR41" s="123">
        <f>IF('Encodage réponses Es'!BA39="","",'Encodage réponses Es'!BA39)</f>
        <v>0</v>
      </c>
      <c r="BS41" s="123">
        <f>IF('Encodage réponses Es'!BB39="","",'Encodage réponses Es'!BB39)</f>
        <v>0</v>
      </c>
      <c r="BT41" s="123">
        <f>IF('Encodage réponses Es'!BC39="","",'Encodage réponses Es'!BC39)</f>
        <v>0</v>
      </c>
      <c r="BU41" s="295" t="s">
        <v>63</v>
      </c>
      <c r="BV41" s="297" t="str">
        <f>IF(COUNT(BV5:BV38)=0,"",AVERAGE(BV5:BV38))</f>
        <v/>
      </c>
    </row>
    <row r="42" spans="1:77" ht="12.75" customHeight="1" x14ac:dyDescent="0.25">
      <c r="A42" s="54"/>
      <c r="B42" s="58"/>
      <c r="C42" s="58"/>
      <c r="D42" s="58" t="s">
        <v>98</v>
      </c>
      <c r="E42" s="104"/>
      <c r="F42" s="389" t="s">
        <v>126</v>
      </c>
      <c r="G42" s="390" t="str">
        <f>IF(COUNT(G5:G38)=0,"",AVERAGE(G5:G38))</f>
        <v/>
      </c>
      <c r="H42" s="69"/>
      <c r="I42" s="336" t="s">
        <v>126</v>
      </c>
      <c r="J42" s="337" t="str">
        <f>IF(COUNT(J5:J38)=0,"",AVERAGE(J5:J38))</f>
        <v/>
      </c>
      <c r="K42" s="69"/>
      <c r="L42" s="338" t="s">
        <v>126</v>
      </c>
      <c r="M42" s="339" t="str">
        <f>IF(COUNT(M5:M38)=0,"",AVERAGE(M5:M38))</f>
        <v/>
      </c>
      <c r="N42" s="137"/>
      <c r="O42" s="75"/>
      <c r="P42" s="345"/>
      <c r="Q42" s="345"/>
      <c r="R42" s="345"/>
      <c r="S42" s="345"/>
      <c r="T42" s="345"/>
      <c r="U42" s="345"/>
      <c r="V42" s="340"/>
      <c r="W42" s="341"/>
      <c r="X42" s="346"/>
      <c r="Y42" s="346"/>
      <c r="Z42" s="346"/>
      <c r="AA42" s="346"/>
      <c r="AB42" s="346"/>
      <c r="AC42" s="346"/>
      <c r="AD42" s="346"/>
      <c r="AE42" s="346"/>
      <c r="AF42" s="346"/>
      <c r="AG42" s="124">
        <f>IF('Encodage réponses Es'!AX40="","",'Encodage réponses Es'!AX40)</f>
        <v>0</v>
      </c>
      <c r="AH42" s="345"/>
      <c r="AI42" s="345"/>
      <c r="AJ42" s="340"/>
      <c r="AK42" s="342"/>
      <c r="AL42" s="345"/>
      <c r="AM42" s="345"/>
      <c r="AN42" s="345"/>
      <c r="AO42" s="345"/>
      <c r="AP42" s="345"/>
      <c r="AQ42" s="345"/>
      <c r="AR42" s="345"/>
      <c r="AS42" s="345"/>
      <c r="AT42" s="340"/>
      <c r="AU42" s="342"/>
      <c r="AV42" s="346"/>
      <c r="AW42" s="346"/>
      <c r="AX42" s="346"/>
      <c r="AY42" s="346"/>
      <c r="AZ42" s="346"/>
      <c r="BA42" s="346"/>
      <c r="BB42" s="346"/>
      <c r="BC42" s="346"/>
      <c r="BD42" s="346"/>
      <c r="BE42" s="346"/>
      <c r="BF42" s="346"/>
      <c r="BG42" s="346"/>
      <c r="BH42" s="346"/>
      <c r="BI42" s="346"/>
      <c r="BJ42" s="346"/>
      <c r="BK42" s="346"/>
      <c r="BL42" s="346"/>
      <c r="BM42" s="346"/>
      <c r="BN42" s="346"/>
      <c r="BO42" s="346"/>
      <c r="BP42" s="346"/>
      <c r="BQ42" s="346"/>
      <c r="BR42" s="346"/>
      <c r="BS42" s="346"/>
      <c r="BT42" s="346"/>
      <c r="BU42" s="343"/>
      <c r="BV42" s="344"/>
    </row>
    <row r="43" spans="1:77" ht="12.75" customHeight="1" thickBot="1" x14ac:dyDescent="0.3">
      <c r="A43" s="56"/>
      <c r="B43" s="58"/>
      <c r="C43" s="58"/>
      <c r="D43" s="58" t="s">
        <v>6</v>
      </c>
      <c r="E43" s="105"/>
      <c r="F43" s="16" t="s">
        <v>37</v>
      </c>
      <c r="G43" s="94">
        <v>0.7</v>
      </c>
      <c r="H43" s="71"/>
      <c r="I43" s="16" t="s">
        <v>37</v>
      </c>
      <c r="J43" s="94">
        <v>0.65</v>
      </c>
      <c r="K43" s="59"/>
      <c r="L43" s="16" t="s">
        <v>37</v>
      </c>
      <c r="M43" s="94">
        <v>0.76</v>
      </c>
      <c r="N43" s="138"/>
      <c r="O43" s="76"/>
      <c r="P43" s="6">
        <f>IF('Encodage réponses Es'!P41="","",'Encodage réponses Es'!P41)</f>
        <v>0</v>
      </c>
      <c r="Q43" s="6">
        <f>IF('Encodage réponses Es'!AK41="","",'Encodage réponses Es'!AK41)</f>
        <v>0</v>
      </c>
      <c r="R43" s="6">
        <f>IF('Encodage réponses Es'!AM41="","",'Encodage réponses Es'!AM41)</f>
        <v>0</v>
      </c>
      <c r="S43" s="6">
        <f>IF('Encodage réponses Es'!BF41="","",'Encodage réponses Es'!BF41)</f>
        <v>0</v>
      </c>
      <c r="T43" s="6">
        <f>IF('Encodage réponses Es'!BG41="","",'Encodage réponses Es'!BG41)</f>
        <v>0</v>
      </c>
      <c r="U43" s="6">
        <f>IF('Encodage réponses Es'!BH41="","",'Encodage réponses Es'!BH41)</f>
        <v>0</v>
      </c>
      <c r="V43" s="1" t="s">
        <v>48</v>
      </c>
      <c r="W43" s="17">
        <f>COUNTIF(W$5:W$38,"&lt;0,10")</f>
        <v>0</v>
      </c>
      <c r="X43" s="74">
        <f>IF('Encodage réponses Es'!Q41="","",'Encodage réponses Es'!Q41)</f>
        <v>0</v>
      </c>
      <c r="Y43" s="74">
        <f>IF('Encodage réponses Es'!R41="","",'Encodage réponses Es'!R41)</f>
        <v>0</v>
      </c>
      <c r="Z43" s="74">
        <f>IF('Encodage réponses Es'!S41="","",'Encodage réponses Es'!S41)</f>
        <v>0</v>
      </c>
      <c r="AA43" s="74">
        <f>IF('Encodage réponses Es'!T41="","",'Encodage réponses Es'!T41)</f>
        <v>0</v>
      </c>
      <c r="AB43" s="74">
        <f>IF('Encodage réponses Es'!AD41="","",'Encodage réponses Es'!AD41)</f>
        <v>0</v>
      </c>
      <c r="AC43" s="74">
        <f>IF('Encodage réponses Es'!AI41="","",'Encodage réponses Es'!AI41)</f>
        <v>0</v>
      </c>
      <c r="AD43" s="74">
        <f>IF('Encodage réponses Es'!AU41="","",'Encodage réponses Es'!AU41)</f>
        <v>0</v>
      </c>
      <c r="AE43" s="74">
        <f>IF('Encodage réponses Es'!AV41="","",'Encodage réponses Es'!AV41)</f>
        <v>0</v>
      </c>
      <c r="AF43" s="74">
        <f>IF('Encodage réponses Es'!AW41="","",'Encodage réponses Es'!AW41)</f>
        <v>0</v>
      </c>
      <c r="AG43" s="74">
        <f>IF('Encodage réponses Es'!AX41="","",'Encodage réponses Es'!AX41)</f>
        <v>0</v>
      </c>
      <c r="AH43" s="6">
        <f>IF('Encodage réponses Es'!BD41="","",'Encodage réponses Es'!BD41)</f>
        <v>0</v>
      </c>
      <c r="AI43" s="6">
        <f>IF('Encodage réponses Es'!BE41="","",'Encodage réponses Es'!BE41)</f>
        <v>0</v>
      </c>
      <c r="AJ43" s="1" t="s">
        <v>48</v>
      </c>
      <c r="AK43" s="17">
        <f>COUNTIF(AK$5:AK$38,"&lt;0,10")</f>
        <v>0</v>
      </c>
      <c r="AL43" s="6">
        <f>IF('Encodage réponses Es'!AA41="","",'Encodage réponses Es'!AA41)</f>
        <v>0</v>
      </c>
      <c r="AM43" s="6">
        <f>IF('Encodage réponses Es'!AB41="","",'Encodage réponses Es'!AB41)</f>
        <v>0</v>
      </c>
      <c r="AN43" s="6">
        <f>IF('Encodage réponses Es'!AC41="","",'Encodage réponses Es'!AC41)</f>
        <v>0</v>
      </c>
      <c r="AO43" s="6">
        <f>IF('Encodage réponses Es'!AL41="","",'Encodage réponses Es'!AL41)</f>
        <v>0</v>
      </c>
      <c r="AP43" s="6">
        <f>IF('Encodage réponses Es'!AO41="","",'Encodage réponses Es'!AO41)</f>
        <v>0</v>
      </c>
      <c r="AQ43" s="6">
        <f>IF('Encodage réponses Es'!AP41="","",'Encodage réponses Es'!AP41)</f>
        <v>0</v>
      </c>
      <c r="AR43" s="6">
        <f>IF('Encodage réponses Es'!AQ41="","",'Encodage réponses Es'!AQ41)</f>
        <v>0</v>
      </c>
      <c r="AS43" s="6">
        <f>IF('Encodage réponses Es'!AR41="","",'Encodage réponses Es'!AR41)</f>
        <v>0</v>
      </c>
      <c r="AT43" s="1" t="s">
        <v>48</v>
      </c>
      <c r="AU43" s="17">
        <f>COUNTIF(AU$5:AU$38,"&lt;0,10")</f>
        <v>0</v>
      </c>
      <c r="AV43" s="74">
        <f>IF('Encodage réponses Es'!J41="","",'Encodage réponses Es'!J41)</f>
        <v>0</v>
      </c>
      <c r="AW43" s="74">
        <f>IF('Encodage réponses Es'!K41="","",'Encodage réponses Es'!K41)</f>
        <v>0</v>
      </c>
      <c r="AX43" s="74">
        <f>IF('Encodage réponses Es'!L41="","",'Encodage réponses Es'!L41)</f>
        <v>0</v>
      </c>
      <c r="AY43" s="74">
        <f>IF('Encodage réponses Es'!M41="","",'Encodage réponses Es'!M41)</f>
        <v>0</v>
      </c>
      <c r="AZ43" s="74">
        <f>IF('Encodage réponses Es'!N41="","",'Encodage réponses Es'!N41)</f>
        <v>0</v>
      </c>
      <c r="BA43" s="74">
        <f>IF('Encodage réponses Es'!O41="","",'Encodage réponses Es'!O41)</f>
        <v>0</v>
      </c>
      <c r="BB43" s="74">
        <f>IF('Encodage réponses Es'!U41="","",'Encodage réponses Es'!U41)</f>
        <v>0</v>
      </c>
      <c r="BC43" s="74">
        <f>IF('Encodage réponses Es'!V41="","",'Encodage réponses Es'!V41)</f>
        <v>0</v>
      </c>
      <c r="BD43" s="74">
        <f>IF('Encodage réponses Es'!W41="","",'Encodage réponses Es'!W41)</f>
        <v>0</v>
      </c>
      <c r="BE43" s="74">
        <f>IF('Encodage réponses Es'!X41="","",'Encodage réponses Es'!X41)</f>
        <v>0</v>
      </c>
      <c r="BF43" s="74">
        <f>IF('Encodage réponses Es'!Y41="","",'Encodage réponses Es'!Y41)</f>
        <v>0</v>
      </c>
      <c r="BG43" s="74">
        <f>IF('Encodage réponses Es'!Z41="","",'Encodage réponses Es'!Z41)</f>
        <v>0</v>
      </c>
      <c r="BH43" s="74">
        <f>IF('Encodage réponses Es'!AE41="","",'Encodage réponses Es'!AE41)</f>
        <v>0</v>
      </c>
      <c r="BI43" s="74">
        <f>IF('Encodage réponses Es'!AF41="","",'Encodage réponses Es'!AF41)</f>
        <v>0</v>
      </c>
      <c r="BJ43" s="74">
        <f>IF('Encodage réponses Es'!AG41="","",'Encodage réponses Es'!AG41)</f>
        <v>0</v>
      </c>
      <c r="BK43" s="74">
        <f>IF('Encodage réponses Es'!AH41="","",'Encodage réponses Es'!AH41)</f>
        <v>0</v>
      </c>
      <c r="BL43" s="74">
        <f>IF('Encodage réponses Es'!AJ41="","",'Encodage réponses Es'!AJ41)</f>
        <v>0</v>
      </c>
      <c r="BM43" s="74">
        <f>IF('Encodage réponses Es'!AN41="","",'Encodage réponses Es'!AN41)</f>
        <v>0</v>
      </c>
      <c r="BN43" s="74">
        <f>IF('Encodage réponses Es'!AS41="","",'Encodage réponses Es'!AS41)</f>
        <v>0</v>
      </c>
      <c r="BO43" s="74">
        <f>IF('Encodage réponses Es'!AT41="","",'Encodage réponses Es'!AT41)</f>
        <v>0</v>
      </c>
      <c r="BP43" s="74">
        <f>IF('Encodage réponses Es'!AY41="","",'Encodage réponses Es'!AY41)</f>
        <v>0</v>
      </c>
      <c r="BQ43" s="74">
        <f>IF('Encodage réponses Es'!AZ41="","",'Encodage réponses Es'!AZ41)</f>
        <v>0</v>
      </c>
      <c r="BR43" s="74">
        <f>IF('Encodage réponses Es'!BA41="","",'Encodage réponses Es'!BA41)</f>
        <v>0</v>
      </c>
      <c r="BS43" s="74">
        <f>IF('Encodage réponses Es'!BB41="","",'Encodage réponses Es'!BB41)</f>
        <v>0</v>
      </c>
      <c r="BT43" s="74">
        <f>IF('Encodage réponses Es'!BC41="","",'Encodage réponses Es'!BC41)</f>
        <v>0</v>
      </c>
      <c r="BU43" s="1" t="s">
        <v>48</v>
      </c>
      <c r="BV43" s="17">
        <f>COUNTIF(BV$5:BV$38,"&lt;0,10")</f>
        <v>0</v>
      </c>
      <c r="BW43" s="327"/>
    </row>
    <row r="44" spans="1:77" ht="12.75" customHeight="1" x14ac:dyDescent="0.25">
      <c r="A44" s="56"/>
      <c r="B44" s="58"/>
      <c r="C44" s="58"/>
      <c r="D44" s="58" t="s">
        <v>10</v>
      </c>
      <c r="E44" s="105"/>
      <c r="F44" s="52"/>
      <c r="G44" s="138"/>
      <c r="H44" s="58"/>
      <c r="I44" s="52"/>
      <c r="J44" s="138"/>
      <c r="K44" s="58"/>
      <c r="L44" s="150"/>
      <c r="M44" s="138"/>
      <c r="N44" s="138"/>
      <c r="O44" s="76"/>
      <c r="P44" s="35">
        <f>IF('Encodage réponses Es'!P42="","",'Encodage réponses Es'!P42)</f>
        <v>0</v>
      </c>
      <c r="Q44" s="35">
        <f>IF('Encodage réponses Es'!AK42="","",'Encodage réponses Es'!AK42)</f>
        <v>0</v>
      </c>
      <c r="R44" s="35">
        <f>IF('Encodage réponses Es'!AM42="","",'Encodage réponses Es'!AM42)</f>
        <v>0</v>
      </c>
      <c r="S44" s="35">
        <f>IF('Encodage réponses Es'!BF42="","",'Encodage réponses Es'!BF42)</f>
        <v>0</v>
      </c>
      <c r="T44" s="35">
        <f>IF('Encodage réponses Es'!BG42="","",'Encodage réponses Es'!BG42)</f>
        <v>0</v>
      </c>
      <c r="U44" s="35">
        <f>IF('Encodage réponses Es'!BH42="","",'Encodage réponses Es'!BH42)</f>
        <v>0</v>
      </c>
      <c r="V44" s="87" t="s">
        <v>49</v>
      </c>
      <c r="W44" s="88">
        <f>COUNTIF(W$5:W$38,"&lt;0,20")-W43</f>
        <v>0</v>
      </c>
      <c r="X44" s="83">
        <f>IF('Encodage réponses Es'!Q42="","",'Encodage réponses Es'!Q42)</f>
        <v>0</v>
      </c>
      <c r="Y44" s="83">
        <f>IF('Encodage réponses Es'!R42="","",'Encodage réponses Es'!R42)</f>
        <v>0</v>
      </c>
      <c r="Z44" s="83">
        <f>IF('Encodage réponses Es'!S42="","",'Encodage réponses Es'!S42)</f>
        <v>0</v>
      </c>
      <c r="AA44" s="83">
        <f>IF('Encodage réponses Es'!T42="","",'Encodage réponses Es'!T42)</f>
        <v>0</v>
      </c>
      <c r="AB44" s="83">
        <f>IF('Encodage réponses Es'!AD42="","",'Encodage réponses Es'!AD42)</f>
        <v>0</v>
      </c>
      <c r="AC44" s="83">
        <f>IF('Encodage réponses Es'!AI42="","",'Encodage réponses Es'!AI42)</f>
        <v>0</v>
      </c>
      <c r="AD44" s="83">
        <f>IF('Encodage réponses Es'!AU42="","",'Encodage réponses Es'!AU42)</f>
        <v>0</v>
      </c>
      <c r="AE44" s="83">
        <f>IF('Encodage réponses Es'!AV42="","",'Encodage réponses Es'!AV42)</f>
        <v>0</v>
      </c>
      <c r="AF44" s="83">
        <f>IF('Encodage réponses Es'!AW42="","",'Encodage réponses Es'!AW42)</f>
        <v>0</v>
      </c>
      <c r="AG44" s="83">
        <f>IF('Encodage réponses Es'!AX42="","",'Encodage réponses Es'!AX42)</f>
        <v>0</v>
      </c>
      <c r="AH44" s="35">
        <f>IF('Encodage réponses Es'!BD42="","",'Encodage réponses Es'!BD42)</f>
        <v>0</v>
      </c>
      <c r="AI44" s="35">
        <f>IF('Encodage réponses Es'!BE42="","",'Encodage réponses Es'!BE42)</f>
        <v>0</v>
      </c>
      <c r="AJ44" s="87" t="s">
        <v>49</v>
      </c>
      <c r="AK44" s="88">
        <f>COUNTIF(AK$5:AK$38,"&lt;0,20")-AK43</f>
        <v>0</v>
      </c>
      <c r="AL44" s="35">
        <f>IF('Encodage réponses Es'!AA42="","",'Encodage réponses Es'!AA42)</f>
        <v>0</v>
      </c>
      <c r="AM44" s="35">
        <f>IF('Encodage réponses Es'!AB42="","",'Encodage réponses Es'!AB42)</f>
        <v>0</v>
      </c>
      <c r="AN44" s="35">
        <f>IF('Encodage réponses Es'!AC42="","",'Encodage réponses Es'!AC42)</f>
        <v>0</v>
      </c>
      <c r="AO44" s="35">
        <f>IF('Encodage réponses Es'!AL42="","",'Encodage réponses Es'!AL42)</f>
        <v>0</v>
      </c>
      <c r="AP44" s="35">
        <f>IF('Encodage réponses Es'!AO42="","",'Encodage réponses Es'!AO42)</f>
        <v>0</v>
      </c>
      <c r="AQ44" s="35">
        <f>IF('Encodage réponses Es'!AP42="","",'Encodage réponses Es'!AP42)</f>
        <v>0</v>
      </c>
      <c r="AR44" s="35">
        <f>IF('Encodage réponses Es'!AQ42="","",'Encodage réponses Es'!AQ42)</f>
        <v>0</v>
      </c>
      <c r="AS44" s="35">
        <f>IF('Encodage réponses Es'!AR42="","",'Encodage réponses Es'!AR42)</f>
        <v>0</v>
      </c>
      <c r="AT44" s="87" t="s">
        <v>49</v>
      </c>
      <c r="AU44" s="88">
        <f>COUNTIF(AU$5:AU$38,"&lt;0,20")-AU43</f>
        <v>0</v>
      </c>
      <c r="AV44" s="83">
        <f>IF('Encodage réponses Es'!J42="","",'Encodage réponses Es'!J42)</f>
        <v>0</v>
      </c>
      <c r="AW44" s="83">
        <f>IF('Encodage réponses Es'!K42="","",'Encodage réponses Es'!K42)</f>
        <v>0</v>
      </c>
      <c r="AX44" s="83">
        <f>IF('Encodage réponses Es'!L42="","",'Encodage réponses Es'!L42)</f>
        <v>0</v>
      </c>
      <c r="AY44" s="83">
        <f>IF('Encodage réponses Es'!M42="","",'Encodage réponses Es'!M42)</f>
        <v>0</v>
      </c>
      <c r="AZ44" s="83">
        <f>IF('Encodage réponses Es'!N42="","",'Encodage réponses Es'!N42)</f>
        <v>0</v>
      </c>
      <c r="BA44" s="83">
        <f>IF('Encodage réponses Es'!O42="","",'Encodage réponses Es'!O42)</f>
        <v>0</v>
      </c>
      <c r="BB44" s="83">
        <f>IF('Encodage réponses Es'!U42="","",'Encodage réponses Es'!U42)</f>
        <v>0</v>
      </c>
      <c r="BC44" s="83">
        <f>IF('Encodage réponses Es'!V42="","",'Encodage réponses Es'!V42)</f>
        <v>0</v>
      </c>
      <c r="BD44" s="83">
        <f>IF('Encodage réponses Es'!W42="","",'Encodage réponses Es'!W42)</f>
        <v>0</v>
      </c>
      <c r="BE44" s="83">
        <f>IF('Encodage réponses Es'!X42="","",'Encodage réponses Es'!X42)</f>
        <v>0</v>
      </c>
      <c r="BF44" s="83">
        <f>IF('Encodage réponses Es'!Y42="","",'Encodage réponses Es'!Y42)</f>
        <v>0</v>
      </c>
      <c r="BG44" s="83">
        <f>IF('Encodage réponses Es'!Z42="","",'Encodage réponses Es'!Z42)</f>
        <v>0</v>
      </c>
      <c r="BH44" s="83">
        <f>IF('Encodage réponses Es'!AE42="","",'Encodage réponses Es'!AE42)</f>
        <v>0</v>
      </c>
      <c r="BI44" s="83">
        <f>IF('Encodage réponses Es'!AF42="","",'Encodage réponses Es'!AF42)</f>
        <v>0</v>
      </c>
      <c r="BJ44" s="83">
        <f>IF('Encodage réponses Es'!AG42="","",'Encodage réponses Es'!AG42)</f>
        <v>0</v>
      </c>
      <c r="BK44" s="83">
        <f>IF('Encodage réponses Es'!AH42="","",'Encodage réponses Es'!AH42)</f>
        <v>0</v>
      </c>
      <c r="BL44" s="83">
        <f>IF('Encodage réponses Es'!AJ42="","",'Encodage réponses Es'!AJ42)</f>
        <v>0</v>
      </c>
      <c r="BM44" s="83">
        <f>IF('Encodage réponses Es'!AN42="","",'Encodage réponses Es'!AN42)</f>
        <v>0</v>
      </c>
      <c r="BN44" s="83">
        <f>IF('Encodage réponses Es'!AS42="","",'Encodage réponses Es'!AS42)</f>
        <v>0</v>
      </c>
      <c r="BO44" s="83">
        <f>IF('Encodage réponses Es'!AT42="","",'Encodage réponses Es'!AT42)</f>
        <v>0</v>
      </c>
      <c r="BP44" s="83">
        <f>IF('Encodage réponses Es'!AY42="","",'Encodage réponses Es'!AY42)</f>
        <v>0</v>
      </c>
      <c r="BQ44" s="83">
        <f>IF('Encodage réponses Es'!AZ42="","",'Encodage réponses Es'!AZ42)</f>
        <v>0</v>
      </c>
      <c r="BR44" s="83">
        <f>IF('Encodage réponses Es'!BA42="","",'Encodage réponses Es'!BA42)</f>
        <v>0</v>
      </c>
      <c r="BS44" s="83">
        <f>IF('Encodage réponses Es'!BB42="","",'Encodage réponses Es'!BB42)</f>
        <v>0</v>
      </c>
      <c r="BT44" s="83">
        <f>IF('Encodage réponses Es'!BC42="","",'Encodage réponses Es'!BC42)</f>
        <v>0</v>
      </c>
      <c r="BU44" s="87" t="s">
        <v>49</v>
      </c>
      <c r="BV44" s="88">
        <f>COUNTIF(BV$5:BV$38,"&lt;0,20")-BV43</f>
        <v>0</v>
      </c>
      <c r="BW44" s="328"/>
    </row>
    <row r="45" spans="1:77" ht="8.25" customHeight="1" x14ac:dyDescent="0.25">
      <c r="A45" s="56"/>
      <c r="B45" s="58"/>
      <c r="C45" s="58"/>
      <c r="D45" s="57"/>
      <c r="E45" s="106"/>
      <c r="F45" s="151" t="s">
        <v>48</v>
      </c>
      <c r="G45" s="17">
        <f>COUNTIF(G$5:G$38,"&lt;0,10")</f>
        <v>0</v>
      </c>
      <c r="H45" s="67"/>
      <c r="I45" s="1" t="s">
        <v>48</v>
      </c>
      <c r="J45" s="17">
        <f>COUNTIF(J$5:J$38,"&lt;0,10")</f>
        <v>0</v>
      </c>
      <c r="K45" s="67"/>
      <c r="L45" s="1" t="s">
        <v>48</v>
      </c>
      <c r="M45" s="17">
        <f>COUNTIF(M$5:M$38,"&lt;0,10")</f>
        <v>0</v>
      </c>
      <c r="N45" s="139"/>
      <c r="O45" s="146"/>
      <c r="P45" s="77"/>
      <c r="Q45" s="77"/>
      <c r="R45" s="77"/>
      <c r="S45" s="77"/>
      <c r="T45" s="77"/>
      <c r="U45" s="77"/>
      <c r="V45" s="20" t="s">
        <v>50</v>
      </c>
      <c r="W45" s="21">
        <f>COUNTIF(W$5:W$38,"&lt;0,30")-SUM(W43:W44)</f>
        <v>0</v>
      </c>
      <c r="X45" s="77"/>
      <c r="Y45" s="77"/>
      <c r="Z45" s="77"/>
      <c r="AA45" s="77"/>
      <c r="AB45" s="77"/>
      <c r="AC45" s="77"/>
      <c r="AD45" s="77"/>
      <c r="AE45" s="77"/>
      <c r="AF45" s="77"/>
      <c r="AG45" s="77"/>
      <c r="AH45" s="77"/>
      <c r="AI45" s="77"/>
      <c r="AJ45" s="20" t="s">
        <v>50</v>
      </c>
      <c r="AK45" s="21">
        <f>COUNTIF(AK$5:AK$38,"&lt;0,30")-SUM(AK43:AK44)</f>
        <v>0</v>
      </c>
      <c r="AL45" s="77"/>
      <c r="AM45" s="77"/>
      <c r="AN45" s="77"/>
      <c r="AO45" s="77"/>
      <c r="AP45" s="77"/>
      <c r="AQ45" s="77"/>
      <c r="AR45" s="77"/>
      <c r="AS45" s="77"/>
      <c r="AT45" s="20" t="s">
        <v>50</v>
      </c>
      <c r="AU45" s="21">
        <f>COUNTIF(AU$5:AU$38,"&lt;0,30")-SUM(AU43:AU44)</f>
        <v>0</v>
      </c>
      <c r="AV45" s="77"/>
      <c r="AW45" s="77"/>
      <c r="AX45" s="77"/>
      <c r="AY45" s="77"/>
      <c r="AZ45" s="77"/>
      <c r="BA45" s="77"/>
      <c r="BB45" s="77"/>
      <c r="BC45" s="77"/>
      <c r="BD45" s="77"/>
      <c r="BE45" s="77"/>
      <c r="BF45" s="77"/>
      <c r="BG45" s="77"/>
      <c r="BH45" s="77"/>
      <c r="BI45" s="77"/>
      <c r="BJ45" s="77"/>
      <c r="BK45" s="77"/>
      <c r="BL45" s="77"/>
      <c r="BM45" s="77"/>
      <c r="BN45" s="77"/>
      <c r="BO45" s="77"/>
      <c r="BP45" s="77"/>
      <c r="BQ45" s="77"/>
      <c r="BR45" s="77"/>
      <c r="BS45" s="77"/>
      <c r="BT45" s="77"/>
      <c r="BU45" s="20" t="s">
        <v>50</v>
      </c>
      <c r="BV45" s="21">
        <f>COUNTIF(BV$5:BV$38,"&lt;0,30")-SUM(BV43:BV44)</f>
        <v>0</v>
      </c>
      <c r="BW45" s="328"/>
    </row>
    <row r="46" spans="1:77" s="89" customFormat="1" x14ac:dyDescent="0.25">
      <c r="A46" s="85"/>
      <c r="B46" s="468" t="s">
        <v>26</v>
      </c>
      <c r="C46" s="468"/>
      <c r="D46" s="469"/>
      <c r="E46" s="107"/>
      <c r="F46" s="87" t="s">
        <v>49</v>
      </c>
      <c r="G46" s="88">
        <f>COUNTIF(G$5:G$38,"&lt;0,20")-G45</f>
        <v>0</v>
      </c>
      <c r="H46" s="86"/>
      <c r="I46" s="87" t="s">
        <v>49</v>
      </c>
      <c r="J46" s="88">
        <f>COUNTIF(J$5:J$38,"&lt;0,20")-J45</f>
        <v>0</v>
      </c>
      <c r="K46" s="86"/>
      <c r="L46" s="87" t="s">
        <v>49</v>
      </c>
      <c r="M46" s="88">
        <f>COUNTIF(M$5:M$38,"&lt;0,20")-M45</f>
        <v>0</v>
      </c>
      <c r="N46" s="140"/>
      <c r="O46" s="147"/>
      <c r="P46" s="90">
        <f>IF('Encodage réponses Es'!P44="","",'Encodage réponses Es'!P44)</f>
        <v>0.51</v>
      </c>
      <c r="Q46" s="90">
        <f>IF('Encodage réponses Es'!AK44="","",'Encodage réponses Es'!AK44)</f>
        <v>0.86</v>
      </c>
      <c r="R46" s="90">
        <f>IF('Encodage réponses Es'!AM44="","",'Encodage réponses Es'!AM44)</f>
        <v>0.81</v>
      </c>
      <c r="S46" s="90">
        <f>IF('Encodage réponses Es'!BF44="","",'Encodage réponses Es'!BF44)</f>
        <v>0.57999999999999996</v>
      </c>
      <c r="T46" s="90">
        <f>IF('Encodage réponses Es'!BG44="","",'Encodage réponses Es'!BG44)</f>
        <v>0.56000000000000005</v>
      </c>
      <c r="U46" s="90">
        <f>IF('Encodage réponses Es'!BH44="","",'Encodage réponses Es'!BH44)</f>
        <v>0.82</v>
      </c>
      <c r="V46" s="1" t="s">
        <v>51</v>
      </c>
      <c r="W46" s="17">
        <f>COUNTIF(W$5:W$38,"&lt;0,40")-SUM(W43:W45)</f>
        <v>0</v>
      </c>
      <c r="X46" s="154">
        <f>IF('Encodage réponses Es'!Q44="","",'Encodage réponses Es'!Q44)</f>
        <v>0.31</v>
      </c>
      <c r="Y46" s="154">
        <f>IF('Encodage réponses Es'!R44="","",'Encodage réponses Es'!R44)</f>
        <v>0.79</v>
      </c>
      <c r="Z46" s="154">
        <f>IF('Encodage réponses Es'!S44="","",'Encodage réponses Es'!S44)</f>
        <v>0.21</v>
      </c>
      <c r="AA46" s="154">
        <f>IF('Encodage réponses Es'!T44="","",'Encodage réponses Es'!T44)</f>
        <v>0.81</v>
      </c>
      <c r="AB46" s="154">
        <f>IF('Encodage réponses Es'!AD44="","",'Encodage réponses Es'!AD44)</f>
        <v>0.52</v>
      </c>
      <c r="AC46" s="154">
        <f>IF('Encodage réponses Es'!AI44="","",'Encodage réponses Es'!AI44)</f>
        <v>0.34</v>
      </c>
      <c r="AD46" s="154">
        <f>IF('Encodage réponses Es'!AU44="","",'Encodage réponses Es'!AU44)</f>
        <v>0.75</v>
      </c>
      <c r="AE46" s="154">
        <f>IF('Encodage réponses Es'!AV44="","",'Encodage réponses Es'!AV44)</f>
        <v>0.67</v>
      </c>
      <c r="AF46" s="154">
        <f>IF('Encodage réponses Es'!AW44="","",'Encodage réponses Es'!AW44)</f>
        <v>0.11</v>
      </c>
      <c r="AG46" s="154">
        <f>IF('Encodage réponses Es'!AX44="","",'Encodage réponses Es'!AX44)</f>
        <v>0.35</v>
      </c>
      <c r="AH46" s="90">
        <f>IF('Encodage réponses Es'!BD44="","",'Encodage réponses Es'!BD44)</f>
        <v>0.86</v>
      </c>
      <c r="AI46" s="90">
        <f>IF('Encodage réponses Es'!BE44="","",'Encodage réponses Es'!BE44)</f>
        <v>0.94</v>
      </c>
      <c r="AJ46" s="1" t="s">
        <v>51</v>
      </c>
      <c r="AK46" s="17">
        <f>COUNTIF(AK$5:AK$38,"&lt;0,40")-SUM(AK43:AK45)</f>
        <v>0</v>
      </c>
      <c r="AL46" s="90">
        <f>IF('Encodage réponses Es'!AA44="","",'Encodage réponses Es'!AA44)</f>
        <v>0.93</v>
      </c>
      <c r="AM46" s="90">
        <f>IF('Encodage réponses Es'!AB44="","",'Encodage réponses Es'!AB44)</f>
        <v>0.68</v>
      </c>
      <c r="AN46" s="90">
        <f>IF('Encodage réponses Es'!AC44="","",'Encodage réponses Es'!AC44)</f>
        <v>0.61</v>
      </c>
      <c r="AO46" s="90">
        <f>IF('Encodage réponses Es'!AL44="","",'Encodage réponses Es'!AL44)</f>
        <v>0.59</v>
      </c>
      <c r="AP46" s="90">
        <f>IF('Encodage réponses Es'!AO44="","",'Encodage réponses Es'!AO44)</f>
        <v>0.85</v>
      </c>
      <c r="AQ46" s="90">
        <f>IF('Encodage réponses Es'!AP44="","",'Encodage réponses Es'!AP44)</f>
        <v>0.53</v>
      </c>
      <c r="AR46" s="90">
        <f>IF('Encodage réponses Es'!AQ44="","",'Encodage réponses Es'!AQ44)</f>
        <v>0.51</v>
      </c>
      <c r="AS46" s="90">
        <f>IF('Encodage réponses Es'!AR44="","",'Encodage réponses Es'!AR44)</f>
        <v>0.8</v>
      </c>
      <c r="AT46" s="1" t="s">
        <v>51</v>
      </c>
      <c r="AU46" s="17">
        <f>COUNTIF(AU$5:AU$38,"&lt;0,40")-SUM(AU43:AU45)</f>
        <v>0</v>
      </c>
      <c r="AV46" s="236">
        <f>IF('Encodage réponses Es'!J44="","",'Encodage réponses Es'!J44)</f>
        <v>0.8</v>
      </c>
      <c r="AW46" s="236">
        <f>IF('Encodage réponses Es'!K44="","",'Encodage réponses Es'!K44)</f>
        <v>0.91</v>
      </c>
      <c r="AX46" s="236">
        <f>IF('Encodage réponses Es'!L44="","",'Encodage réponses Es'!L44)</f>
        <v>0.83</v>
      </c>
      <c r="AY46" s="236">
        <f>IF('Encodage réponses Es'!M44="","",'Encodage réponses Es'!M44)</f>
        <v>0.8</v>
      </c>
      <c r="AZ46" s="236">
        <f>IF('Encodage réponses Es'!N44="","",'Encodage réponses Es'!N44)</f>
        <v>0.84</v>
      </c>
      <c r="BA46" s="236">
        <f>IF('Encodage réponses Es'!O44="","",'Encodage réponses Es'!O44)</f>
        <v>0.44</v>
      </c>
      <c r="BB46" s="236">
        <f>IF('Encodage réponses Es'!U44="","",'Encodage réponses Es'!U44)</f>
        <v>0.56000000000000005</v>
      </c>
      <c r="BC46" s="236">
        <f>IF('Encodage réponses Es'!V44="","",'Encodage réponses Es'!V44)</f>
        <v>0.9</v>
      </c>
      <c r="BD46" s="236">
        <f>IF('Encodage réponses Es'!W44="","",'Encodage réponses Es'!W44)</f>
        <v>0.87</v>
      </c>
      <c r="BE46" s="236">
        <f>IF('Encodage réponses Es'!X44="","",'Encodage réponses Es'!X44)</f>
        <v>0.95</v>
      </c>
      <c r="BF46" s="236">
        <f>IF('Encodage réponses Es'!Y44="","",'Encodage réponses Es'!Y44)</f>
        <v>0.93</v>
      </c>
      <c r="BG46" s="236">
        <f>IF('Encodage réponses Es'!Z44="","",'Encodage réponses Es'!Z44)</f>
        <v>0.78</v>
      </c>
      <c r="BH46" s="236">
        <f>IF('Encodage réponses Es'!AE44="","",'Encodage réponses Es'!AE44)</f>
        <v>0.53</v>
      </c>
      <c r="BI46" s="236">
        <f>IF('Encodage réponses Es'!AF44="","",'Encodage réponses Es'!AF44)</f>
        <v>0.63</v>
      </c>
      <c r="BJ46" s="236">
        <f>IF('Encodage réponses Es'!AG44="","",'Encodage réponses Es'!AG44)</f>
        <v>0.82</v>
      </c>
      <c r="BK46" s="236">
        <f>IF('Encodage réponses Es'!AH44="","",'Encodage réponses Es'!AH44)</f>
        <v>0.27</v>
      </c>
      <c r="BL46" s="236">
        <f>IF('Encodage réponses Es'!AJ44="","",'Encodage réponses Es'!AJ44)</f>
        <v>0.54</v>
      </c>
      <c r="BM46" s="236">
        <f>IF('Encodage réponses Es'!AN44="","",'Encodage réponses Es'!AN44)</f>
        <v>0.8</v>
      </c>
      <c r="BN46" s="236">
        <f>IF('Encodage réponses Es'!AR44="","",'Encodage réponses Es'!AR44)</f>
        <v>0.8</v>
      </c>
      <c r="BO46" s="236">
        <f>IF('Encodage réponses Es'!AS44="","",'Encodage réponses Es'!AS44)</f>
        <v>0.85</v>
      </c>
      <c r="BP46" s="236">
        <f>IF('Encodage réponses Es'!AY44="","",'Encodage réponses Es'!AY44)</f>
        <v>0.51</v>
      </c>
      <c r="BQ46" s="236">
        <f>IF('Encodage réponses Es'!AZ44="","",'Encodage réponses Es'!AZ44)</f>
        <v>0.8</v>
      </c>
      <c r="BR46" s="236">
        <f>IF('Encodage réponses Es'!BA44="","",'Encodage réponses Es'!BA44)</f>
        <v>0.93</v>
      </c>
      <c r="BS46" s="236">
        <f>IF('Encodage réponses Es'!BB44="","",'Encodage réponses Es'!BB44)</f>
        <v>0.95</v>
      </c>
      <c r="BT46" s="236">
        <f>IF('Encodage réponses Es'!BC44="","",'Encodage réponses Es'!BC44)</f>
        <v>0.8</v>
      </c>
      <c r="BU46" s="1" t="s">
        <v>51</v>
      </c>
      <c r="BV46" s="17">
        <f>COUNTIF(BV$5:BV$38,"&lt;0,40")-SUM(BV43:BV45)</f>
        <v>0</v>
      </c>
      <c r="BW46" s="329"/>
      <c r="BX46" s="330"/>
      <c r="BY46" s="330"/>
    </row>
    <row r="47" spans="1:77" s="19" customFormat="1" ht="13.8" hidden="1" thickBot="1" x14ac:dyDescent="0.3">
      <c r="A47" s="61"/>
      <c r="B47" s="61"/>
      <c r="C47" s="62"/>
      <c r="D47" s="63" t="s">
        <v>27</v>
      </c>
      <c r="E47" s="108"/>
      <c r="F47" s="20" t="s">
        <v>50</v>
      </c>
      <c r="G47" s="21">
        <f>COUNTIF(G$5:G$38,"&lt;0,30")-SUM(G45:G46)</f>
        <v>0</v>
      </c>
      <c r="H47" s="60"/>
      <c r="I47" s="20" t="s">
        <v>50</v>
      </c>
      <c r="J47" s="21">
        <f>COUNTIF(J$5:J$38,"&lt;0,30")-SUM(J45:J46)</f>
        <v>0</v>
      </c>
      <c r="K47" s="60"/>
      <c r="L47" s="20" t="s">
        <v>50</v>
      </c>
      <c r="M47" s="21">
        <f>COUNTIF(M$5:M$38,"&lt;0,30")-SUM(M45:M46)</f>
        <v>0</v>
      </c>
      <c r="N47" s="141"/>
      <c r="O47" s="148"/>
      <c r="P47" s="91" t="str">
        <f>IF('Encodage réponses Es'!J45="","",'Encodage réponses Es'!J45)</f>
        <v/>
      </c>
      <c r="Q47" s="91" t="str">
        <f>IF('Encodage réponses Es'!K45="","",'Encodage réponses Es'!K45)</f>
        <v/>
      </c>
      <c r="R47" s="91" t="str">
        <f>IF('Encodage réponses Es'!L45="","",'Encodage réponses Es'!L45)</f>
        <v/>
      </c>
      <c r="S47" s="91" t="str">
        <f>IF('Encodage réponses Es'!M45="","",'Encodage réponses Es'!M45)</f>
        <v/>
      </c>
      <c r="T47" s="91" t="str">
        <f>IF('Encodage réponses Es'!N45="","",'Encodage réponses Es'!N45)</f>
        <v/>
      </c>
      <c r="U47" s="91" t="str">
        <f>IF('Encodage réponses Es'!T45="","",'Encodage réponses Es'!T45)</f>
        <v/>
      </c>
      <c r="V47" s="1" t="s">
        <v>52</v>
      </c>
      <c r="W47" s="17">
        <f>COUNTIF(W$5:W$38,"&lt;0,50")-SUM(W43:W46)</f>
        <v>0</v>
      </c>
      <c r="X47" s="160" t="str">
        <f>IF('Encodage réponses Es'!U45="","",'Encodage réponses Es'!U45)</f>
        <v/>
      </c>
      <c r="Y47" s="160" t="str">
        <f>IF('Encodage réponses Es'!V45="","",'Encodage réponses Es'!V45)</f>
        <v/>
      </c>
      <c r="Z47" s="160" t="str">
        <f>IF('Encodage réponses Es'!W45="","",'Encodage réponses Es'!W45)</f>
        <v/>
      </c>
      <c r="AA47" s="160" t="str">
        <f>IF('Encodage réponses Es'!X45="","",'Encodage réponses Es'!X45)</f>
        <v/>
      </c>
      <c r="AB47" s="160" t="str">
        <f>IF('Encodage réponses Es'!Y45="","",'Encodage réponses Es'!Y45)</f>
        <v/>
      </c>
      <c r="AC47" s="160" t="str">
        <f>IF('Encodage réponses Es'!Z45="","",'Encodage réponses Es'!Z45)</f>
        <v/>
      </c>
      <c r="AD47" s="160" t="str">
        <f>IF('Encodage réponses Es'!AA45="","",'Encodage réponses Es'!AA45)</f>
        <v/>
      </c>
      <c r="AE47" s="91"/>
      <c r="AF47" s="91"/>
      <c r="AG47" s="91"/>
      <c r="AH47" s="91"/>
      <c r="AI47" s="91"/>
      <c r="AJ47" s="1" t="s">
        <v>52</v>
      </c>
      <c r="AK47" s="17">
        <f>COUNTIF(AK$5:AK$38,"&lt;0,50")-SUM(AK43:AK46)</f>
        <v>0</v>
      </c>
      <c r="AL47" s="91" t="str">
        <f>IF('Encodage réponses Es'!P45="","",'Encodage réponses Es'!P45)</f>
        <v/>
      </c>
      <c r="AM47" s="91" t="str">
        <f>IF('Encodage réponses Es'!S45="","",'Encodage réponses Es'!S45)</f>
        <v/>
      </c>
      <c r="AN47" s="91" t="str">
        <f>IF('Encodage réponses Es'!AR45="","",'Encodage réponses Es'!AR45)</f>
        <v/>
      </c>
      <c r="AO47" s="152"/>
      <c r="AP47" s="152"/>
      <c r="AQ47" s="152"/>
      <c r="AR47" s="152"/>
      <c r="AS47" s="152" t="str">
        <f>IF('Encodage réponses Es'!AZ45="","",'Encodage réponses Es'!AZ45)</f>
        <v/>
      </c>
      <c r="AT47" s="1" t="s">
        <v>52</v>
      </c>
      <c r="AU47" s="17">
        <f>COUNTIF(AU$5:AU$38,"&lt;0,50")-SUM(AU43:AU46)</f>
        <v>0</v>
      </c>
      <c r="AV47" s="92" t="str">
        <f>IF('Encodage réponses Es'!Z45="","",'Encodage réponses Es'!Z45)</f>
        <v/>
      </c>
      <c r="AW47" s="156"/>
      <c r="AX47" s="156"/>
      <c r="AY47" s="156"/>
      <c r="AZ47" s="156"/>
      <c r="BA47" s="156"/>
      <c r="BB47" s="156"/>
      <c r="BC47" s="156"/>
      <c r="BD47" s="156"/>
      <c r="BE47" s="156"/>
      <c r="BF47" s="156"/>
      <c r="BG47" s="156"/>
      <c r="BH47" s="156"/>
      <c r="BI47" s="156"/>
      <c r="BJ47" s="156"/>
      <c r="BK47" s="156"/>
      <c r="BL47" s="156"/>
      <c r="BM47" s="156"/>
      <c r="BN47" s="156"/>
      <c r="BO47" s="242" t="str">
        <f>IF('Encodage réponses Es'!AJ45="","",'Encodage réponses Es'!AJ45)</f>
        <v/>
      </c>
      <c r="BP47" s="92"/>
      <c r="BQ47" s="92"/>
      <c r="BR47" s="92"/>
      <c r="BS47" s="92"/>
      <c r="BT47" s="91" t="str">
        <f>IF('Encodage réponses Es'!AK45="","",'Encodage réponses Es'!AK45)</f>
        <v/>
      </c>
      <c r="BU47" s="1" t="s">
        <v>52</v>
      </c>
      <c r="BV47" s="17">
        <f>COUNTIF(BV$5:BV$38,"&lt;0,50")-SUM(BV43:BV46)</f>
        <v>0</v>
      </c>
      <c r="BW47" s="331"/>
      <c r="BX47" s="332"/>
      <c r="BY47" s="332"/>
    </row>
    <row r="48" spans="1:77" ht="12.75" customHeight="1" x14ac:dyDescent="0.25">
      <c r="A48" s="56"/>
      <c r="B48" s="56"/>
      <c r="C48" s="56"/>
      <c r="D48" s="56"/>
      <c r="E48" s="56"/>
      <c r="F48" s="1" t="s">
        <v>51</v>
      </c>
      <c r="G48" s="17">
        <f>COUNTIF(G$5:G$38,"&lt;0,40")-SUM(G45:G47)</f>
        <v>0</v>
      </c>
      <c r="H48" s="56"/>
      <c r="I48" s="1" t="s">
        <v>51</v>
      </c>
      <c r="J48" s="17">
        <f>COUNTIF(J$5:J$38,"&lt;0,40")-SUM(J45:J47)</f>
        <v>0</v>
      </c>
      <c r="K48" s="56"/>
      <c r="L48" s="1" t="s">
        <v>51</v>
      </c>
      <c r="M48" s="17">
        <f>COUNTIF(M$5:M$38,"&lt;0,40")-SUM(M45:M47)</f>
        <v>0</v>
      </c>
      <c r="N48" s="139"/>
      <c r="O48" s="51"/>
      <c r="P48" s="71"/>
      <c r="Q48" s="71"/>
      <c r="R48" s="71"/>
      <c r="S48" s="71"/>
      <c r="T48" s="71"/>
      <c r="U48" s="71"/>
      <c r="V48" s="1" t="s">
        <v>53</v>
      </c>
      <c r="W48" s="17">
        <f>COUNTIF(W$5:W$38,"&lt;0,60")-SUM(W43:W47)</f>
        <v>0</v>
      </c>
      <c r="X48" s="69"/>
      <c r="Y48" s="69"/>
      <c r="Z48" s="69"/>
      <c r="AA48" s="69"/>
      <c r="AB48" s="69"/>
      <c r="AC48" s="69"/>
      <c r="AD48" s="69"/>
      <c r="AE48" s="69"/>
      <c r="AF48" s="69"/>
      <c r="AG48" s="69"/>
      <c r="AH48" s="69"/>
      <c r="AI48" s="69"/>
      <c r="AJ48" s="1" t="s">
        <v>53</v>
      </c>
      <c r="AK48" s="17">
        <f>COUNTIF(AK$5:AK$38,"&lt;0,60")-SUM(AK43:AK47)</f>
        <v>0</v>
      </c>
      <c r="AL48" s="155"/>
      <c r="AM48" s="69"/>
      <c r="AN48" s="69"/>
      <c r="AO48" s="69"/>
      <c r="AP48" s="69"/>
      <c r="AQ48" s="69"/>
      <c r="AR48" s="69"/>
      <c r="AS48" s="69"/>
      <c r="AT48" s="1" t="s">
        <v>53</v>
      </c>
      <c r="AU48" s="17">
        <f>COUNTIF(AU$5:AU$38,"&lt;0,60")-SUM(AU43:AU47)</f>
        <v>0</v>
      </c>
      <c r="AV48" s="69"/>
      <c r="AW48" s="69"/>
      <c r="AX48" s="69"/>
      <c r="AY48" s="69"/>
      <c r="AZ48" s="69"/>
      <c r="BA48" s="69"/>
      <c r="BB48" s="69"/>
      <c r="BC48" s="69"/>
      <c r="BD48" s="69"/>
      <c r="BE48" s="69"/>
      <c r="BF48" s="69"/>
      <c r="BG48" s="69"/>
      <c r="BH48" s="69"/>
      <c r="BI48" s="69"/>
      <c r="BJ48" s="69"/>
      <c r="BK48" s="69"/>
      <c r="BL48" s="69"/>
      <c r="BM48" s="69"/>
      <c r="BN48" s="69"/>
      <c r="BO48" s="69"/>
      <c r="BP48" s="69"/>
      <c r="BQ48" s="69"/>
      <c r="BR48" s="69"/>
      <c r="BS48" s="69"/>
      <c r="BT48" s="69"/>
      <c r="BU48" s="1" t="s">
        <v>53</v>
      </c>
      <c r="BV48" s="17">
        <f>COUNTIF(BV$5:BV$38,"&lt;0,60")-SUM(BV43:BV47)</f>
        <v>0</v>
      </c>
      <c r="BW48" s="328"/>
    </row>
    <row r="49" spans="1:77" ht="12.75" customHeight="1" x14ac:dyDescent="0.25">
      <c r="A49" s="56"/>
      <c r="B49" s="56"/>
      <c r="C49" s="56"/>
      <c r="D49" s="56"/>
      <c r="E49" s="56"/>
      <c r="F49" s="1" t="s">
        <v>52</v>
      </c>
      <c r="G49" s="17">
        <f>COUNTIF(G$5:G$38,"&lt;0,50")-SUM(G45:G48)</f>
        <v>0</v>
      </c>
      <c r="H49" s="56"/>
      <c r="I49" s="1" t="s">
        <v>52</v>
      </c>
      <c r="J49" s="17">
        <f>COUNTIF(J$5:J$38,"&lt;0,50")-SUM(J45:J48)</f>
        <v>0</v>
      </c>
      <c r="K49" s="56"/>
      <c r="L49" s="1" t="s">
        <v>52</v>
      </c>
      <c r="M49" s="17">
        <f>COUNTIF(M$5:M$38,"&lt;0,50")-SUM(M45:M48)</f>
        <v>0</v>
      </c>
      <c r="N49" s="139"/>
      <c r="O49" s="51"/>
      <c r="P49" s="71"/>
      <c r="Q49" s="71"/>
      <c r="R49" s="71"/>
      <c r="S49" s="71"/>
      <c r="T49" s="71"/>
      <c r="U49" s="71"/>
      <c r="V49" s="1" t="s">
        <v>54</v>
      </c>
      <c r="W49" s="17">
        <f>COUNTIF(W$5:W$38,"&lt;0,70")-SUM(W43:W48)</f>
        <v>0</v>
      </c>
      <c r="X49" s="69"/>
      <c r="Y49" s="69"/>
      <c r="Z49" s="69"/>
      <c r="AA49" s="69"/>
      <c r="AB49" s="69"/>
      <c r="AC49" s="69"/>
      <c r="AD49" s="69"/>
      <c r="AE49" s="69"/>
      <c r="AF49" s="69"/>
      <c r="AG49" s="69"/>
      <c r="AH49" s="69"/>
      <c r="AI49" s="69"/>
      <c r="AJ49" s="1" t="s">
        <v>54</v>
      </c>
      <c r="AK49" s="17">
        <f>COUNTIF(AK$5:AK$38,"&lt;0,70")-SUM(AK43:AK48)</f>
        <v>0</v>
      </c>
      <c r="AL49" s="69"/>
      <c r="AM49" s="69"/>
      <c r="AN49" s="69"/>
      <c r="AO49" s="69"/>
      <c r="AP49" s="69"/>
      <c r="AQ49" s="69"/>
      <c r="AR49" s="69"/>
      <c r="AS49" s="69"/>
      <c r="AT49" s="1" t="s">
        <v>54</v>
      </c>
      <c r="AU49" s="17">
        <f>COUNTIF(AU$5:AU$38,"&lt;0,70")-SUM(AU43:AU48)</f>
        <v>0</v>
      </c>
      <c r="AV49" s="69"/>
      <c r="AW49" s="69"/>
      <c r="AX49" s="69"/>
      <c r="AY49" s="69"/>
      <c r="AZ49" s="69"/>
      <c r="BA49" s="69"/>
      <c r="BB49" s="69"/>
      <c r="BC49" s="69"/>
      <c r="BD49" s="69"/>
      <c r="BE49" s="69"/>
      <c r="BF49" s="69"/>
      <c r="BG49" s="69"/>
      <c r="BH49" s="69"/>
      <c r="BI49" s="69"/>
      <c r="BJ49" s="69"/>
      <c r="BK49" s="69"/>
      <c r="BL49" s="69"/>
      <c r="BM49" s="69"/>
      <c r="BN49" s="69"/>
      <c r="BO49" s="69"/>
      <c r="BP49" s="69"/>
      <c r="BQ49" s="69"/>
      <c r="BR49" s="69"/>
      <c r="BS49" s="69"/>
      <c r="BT49" s="69"/>
      <c r="BU49" s="1" t="s">
        <v>54</v>
      </c>
      <c r="BV49" s="17">
        <f>COUNTIF(BV$5:BV$38,"&lt;0,70")-SUM(BV43:BV48)</f>
        <v>0</v>
      </c>
      <c r="BW49" s="328"/>
    </row>
    <row r="50" spans="1:77" ht="12.75" customHeight="1" x14ac:dyDescent="0.25">
      <c r="A50" s="56"/>
      <c r="B50" s="56"/>
      <c r="C50" s="56"/>
      <c r="D50" s="56"/>
      <c r="E50" s="56"/>
      <c r="F50" s="1" t="s">
        <v>53</v>
      </c>
      <c r="G50" s="17">
        <f>COUNTIF(G$5:G$38,"&lt;0,60")-SUM(G45:G49)</f>
        <v>0</v>
      </c>
      <c r="H50" s="56"/>
      <c r="I50" s="1" t="s">
        <v>53</v>
      </c>
      <c r="J50" s="17">
        <f>COUNTIF(J$5:J$38,"&lt;0,60")-SUM(J45:J49)</f>
        <v>0</v>
      </c>
      <c r="K50" s="56"/>
      <c r="L50" s="1" t="s">
        <v>53</v>
      </c>
      <c r="M50" s="17">
        <f>COUNTIF(M$5:M$38,"&lt;0,60")-SUM(M45:M49)</f>
        <v>0</v>
      </c>
      <c r="N50" s="139"/>
      <c r="O50" s="51"/>
      <c r="P50" s="71"/>
      <c r="Q50" s="71"/>
      <c r="R50" s="71"/>
      <c r="S50" s="71"/>
      <c r="T50" s="71"/>
      <c r="U50" s="71"/>
      <c r="V50" s="1" t="s">
        <v>55</v>
      </c>
      <c r="W50" s="17">
        <f>COUNTIF(W$5:W$38,"&lt;0,80")-SUM(W43:W49)</f>
        <v>0</v>
      </c>
      <c r="X50" s="69"/>
      <c r="Y50" s="69"/>
      <c r="Z50" s="69"/>
      <c r="AA50" s="69"/>
      <c r="AB50" s="69"/>
      <c r="AC50" s="69"/>
      <c r="AD50" s="69"/>
      <c r="AE50" s="69"/>
      <c r="AF50" s="69"/>
      <c r="AG50" s="69"/>
      <c r="AH50" s="69"/>
      <c r="AI50" s="69"/>
      <c r="AJ50" s="1" t="s">
        <v>55</v>
      </c>
      <c r="AK50" s="17">
        <f>COUNTIF(AK$5:AK$38,"&lt;0,80")-SUM(AK43:AK49)</f>
        <v>0</v>
      </c>
      <c r="AL50" s="69"/>
      <c r="AM50" s="69"/>
      <c r="AN50" s="69"/>
      <c r="AO50" s="69"/>
      <c r="AP50" s="69"/>
      <c r="AQ50" s="69"/>
      <c r="AR50" s="69"/>
      <c r="AS50" s="69"/>
      <c r="AT50" s="1" t="s">
        <v>55</v>
      </c>
      <c r="AU50" s="17">
        <f>COUNTIF(AU$5:AU$38,"&lt;0,80")-SUM(AU43:AU49)</f>
        <v>0</v>
      </c>
      <c r="AV50" s="69"/>
      <c r="AW50" s="69"/>
      <c r="AX50" s="69"/>
      <c r="AY50" s="69"/>
      <c r="AZ50" s="69"/>
      <c r="BA50" s="69"/>
      <c r="BB50" s="69"/>
      <c r="BC50" s="69"/>
      <c r="BD50" s="69"/>
      <c r="BE50" s="69"/>
      <c r="BF50" s="69"/>
      <c r="BG50" s="69"/>
      <c r="BH50" s="69"/>
      <c r="BI50" s="69"/>
      <c r="BJ50" s="69"/>
      <c r="BK50" s="69"/>
      <c r="BL50" s="69"/>
      <c r="BM50" s="69"/>
      <c r="BN50" s="69"/>
      <c r="BO50" s="69"/>
      <c r="BP50" s="69"/>
      <c r="BQ50" s="69"/>
      <c r="BR50" s="69"/>
      <c r="BS50" s="69"/>
      <c r="BT50" s="69"/>
      <c r="BU50" s="1" t="s">
        <v>55</v>
      </c>
      <c r="BV50" s="17">
        <f>COUNTIF(BV$5:BV$38,"&lt;0,80")-SUM(BV43:BV49)</f>
        <v>0</v>
      </c>
      <c r="BW50" s="328"/>
    </row>
    <row r="51" spans="1:77" ht="12.75" customHeight="1" x14ac:dyDescent="0.25">
      <c r="A51" s="56"/>
      <c r="B51" s="56"/>
      <c r="C51" s="56"/>
      <c r="D51" s="56"/>
      <c r="E51" s="56"/>
      <c r="F51" s="1" t="s">
        <v>54</v>
      </c>
      <c r="G51" s="17">
        <f>COUNTIF(G$5:G$38,"&lt;0,70")-SUM(G45:G50)</f>
        <v>0</v>
      </c>
      <c r="H51" s="56"/>
      <c r="I51" s="1" t="s">
        <v>54</v>
      </c>
      <c r="J51" s="17">
        <f>COUNTIF(J$5:J$38,"&lt;0,70")-SUM(J45:J50)</f>
        <v>0</v>
      </c>
      <c r="K51" s="56"/>
      <c r="L51" s="1" t="s">
        <v>54</v>
      </c>
      <c r="M51" s="17">
        <f>COUNTIF(M$5:M$38,"&lt;0,70")-SUM(M45:M50)</f>
        <v>0</v>
      </c>
      <c r="N51" s="139"/>
      <c r="O51" s="51"/>
      <c r="P51" s="71"/>
      <c r="Q51" s="71"/>
      <c r="R51" s="71"/>
      <c r="S51" s="71"/>
      <c r="T51" s="71"/>
      <c r="U51" s="71"/>
      <c r="V51" s="1" t="s">
        <v>56</v>
      </c>
      <c r="W51" s="17">
        <f>COUNTIF(W$5:W$38,"&lt;0,90")-SUM(W43:W50)</f>
        <v>0</v>
      </c>
      <c r="X51" s="69"/>
      <c r="Y51" s="69"/>
      <c r="Z51" s="69"/>
      <c r="AA51" s="69"/>
      <c r="AB51" s="69"/>
      <c r="AC51" s="69"/>
      <c r="AD51" s="69"/>
      <c r="AE51" s="69"/>
      <c r="AF51" s="69"/>
      <c r="AG51" s="69"/>
      <c r="AH51" s="69"/>
      <c r="AI51" s="69"/>
      <c r="AJ51" s="1" t="s">
        <v>56</v>
      </c>
      <c r="AK51" s="17">
        <f>COUNTIF(AK$5:AK$38,"&lt;0,90")-SUM(AK43:AK50)</f>
        <v>0</v>
      </c>
      <c r="AL51" s="69"/>
      <c r="AM51" s="69"/>
      <c r="AN51" s="69"/>
      <c r="AO51" s="69"/>
      <c r="AP51" s="69"/>
      <c r="AQ51" s="69"/>
      <c r="AR51" s="69"/>
      <c r="AS51" s="69"/>
      <c r="AT51" s="1" t="s">
        <v>56</v>
      </c>
      <c r="AU51" s="17">
        <f>COUNTIF(AU$5:AU$38,"&lt;0,90")-SUM(AU43:AU50)</f>
        <v>0</v>
      </c>
      <c r="AV51" s="69"/>
      <c r="AW51" s="69"/>
      <c r="AX51" s="69"/>
      <c r="AY51" s="69"/>
      <c r="AZ51" s="69"/>
      <c r="BA51" s="69"/>
      <c r="BB51" s="69"/>
      <c r="BC51" s="69"/>
      <c r="BD51" s="69"/>
      <c r="BE51" s="69"/>
      <c r="BF51" s="69"/>
      <c r="BG51" s="69"/>
      <c r="BH51" s="69"/>
      <c r="BI51" s="69"/>
      <c r="BJ51" s="69"/>
      <c r="BK51" s="69"/>
      <c r="BL51" s="69"/>
      <c r="BM51" s="69"/>
      <c r="BN51" s="69"/>
      <c r="BO51" s="69"/>
      <c r="BP51" s="69"/>
      <c r="BQ51" s="69"/>
      <c r="BR51" s="69"/>
      <c r="BS51" s="69"/>
      <c r="BT51" s="69"/>
      <c r="BU51" s="1" t="s">
        <v>56</v>
      </c>
      <c r="BV51" s="17">
        <f>COUNTIF(BV$5:BV$38,"&lt;0,90")-SUM(BV43:BV50)</f>
        <v>0</v>
      </c>
      <c r="BW51" s="328"/>
    </row>
    <row r="52" spans="1:77" ht="12.75" customHeight="1" x14ac:dyDescent="0.25">
      <c r="A52" s="56"/>
      <c r="B52" s="56"/>
      <c r="C52" s="56"/>
      <c r="D52" s="56"/>
      <c r="E52" s="56"/>
      <c r="F52" s="1" t="s">
        <v>55</v>
      </c>
      <c r="G52" s="17">
        <f>COUNTIF(G$5:G$38,"&lt;0,80")-SUM(G45:G51)</f>
        <v>0</v>
      </c>
      <c r="H52" s="56"/>
      <c r="I52" s="1" t="s">
        <v>55</v>
      </c>
      <c r="J52" s="17">
        <f>COUNTIF(J$5:J$38,"&lt;0,80")-SUM(J45:J51)</f>
        <v>0</v>
      </c>
      <c r="K52" s="56"/>
      <c r="L52" s="1" t="s">
        <v>55</v>
      </c>
      <c r="M52" s="17">
        <f>COUNTIF(M$5:M$38,"&lt;0,80")-SUM(M45:M51)</f>
        <v>0</v>
      </c>
      <c r="N52" s="139"/>
      <c r="O52" s="51"/>
      <c r="P52" s="71"/>
      <c r="Q52" s="71"/>
      <c r="R52" s="71"/>
      <c r="S52" s="71"/>
      <c r="T52" s="71"/>
      <c r="U52" s="71"/>
      <c r="V52" s="1" t="s">
        <v>57</v>
      </c>
      <c r="W52" s="17">
        <f>COUNTIF(W$5:W$38,"&lt;=1")-SUM(W43:W51)</f>
        <v>0</v>
      </c>
      <c r="X52" s="69"/>
      <c r="Y52" s="69"/>
      <c r="Z52" s="69"/>
      <c r="AA52" s="69"/>
      <c r="AB52" s="69"/>
      <c r="AC52" s="69"/>
      <c r="AD52" s="69"/>
      <c r="AE52" s="69"/>
      <c r="AF52" s="69"/>
      <c r="AG52" s="69"/>
      <c r="AH52" s="69"/>
      <c r="AI52" s="69"/>
      <c r="AJ52" s="1" t="s">
        <v>57</v>
      </c>
      <c r="AK52" s="17">
        <f>COUNTIF(AK$5:AK$38,"&lt;=1")-SUM(AK43:AK51)</f>
        <v>0</v>
      </c>
      <c r="AL52" s="69"/>
      <c r="AM52" s="69"/>
      <c r="AN52" s="69"/>
      <c r="AO52" s="69"/>
      <c r="AP52" s="69"/>
      <c r="AQ52" s="69"/>
      <c r="AR52" s="69"/>
      <c r="AS52" s="69"/>
      <c r="AT52" s="1" t="s">
        <v>57</v>
      </c>
      <c r="AU52" s="17">
        <f>COUNTIF(AU$5:AU$38,"&lt;=1")-SUM(AU43:AU51)</f>
        <v>0</v>
      </c>
      <c r="AV52" s="69"/>
      <c r="AW52" s="69"/>
      <c r="AX52" s="69"/>
      <c r="AY52" s="69"/>
      <c r="AZ52" s="69"/>
      <c r="BA52" s="69"/>
      <c r="BB52" s="69"/>
      <c r="BC52" s="69"/>
      <c r="BD52" s="69"/>
      <c r="BE52" s="69"/>
      <c r="BF52" s="69"/>
      <c r="BG52" s="69"/>
      <c r="BH52" s="69"/>
      <c r="BI52" s="69"/>
      <c r="BJ52" s="69"/>
      <c r="BK52" s="69"/>
      <c r="BL52" s="69"/>
      <c r="BM52" s="69"/>
      <c r="BN52" s="69"/>
      <c r="BO52" s="69"/>
      <c r="BP52" s="69"/>
      <c r="BQ52" s="69"/>
      <c r="BR52" s="69"/>
      <c r="BS52" s="69"/>
      <c r="BT52" s="69"/>
      <c r="BU52" s="1" t="s">
        <v>57</v>
      </c>
      <c r="BV52" s="17">
        <f>COUNTIF(BV$5:BV$38,"&lt;=1")-SUM(BV43:BV51)</f>
        <v>0</v>
      </c>
      <c r="BW52" s="328"/>
    </row>
    <row r="53" spans="1:77" ht="12.75" customHeight="1" x14ac:dyDescent="0.25">
      <c r="A53" s="56"/>
      <c r="B53" s="56"/>
      <c r="C53" s="56"/>
      <c r="D53" s="56"/>
      <c r="E53" s="56"/>
      <c r="F53" s="1" t="s">
        <v>56</v>
      </c>
      <c r="G53" s="17">
        <f>COUNTIF(G$5:G$38,"&lt;0,90")-SUM(G45:G52)</f>
        <v>0</v>
      </c>
      <c r="H53" s="56"/>
      <c r="I53" s="1" t="s">
        <v>56</v>
      </c>
      <c r="J53" s="17">
        <f>COUNTIF(J$5:J$38,"&lt;0,90")-SUM(J45:J52)</f>
        <v>0</v>
      </c>
      <c r="K53" s="56"/>
      <c r="L53" s="1" t="s">
        <v>56</v>
      </c>
      <c r="M53" s="17">
        <f>COUNTIF(M$5:M$38,"&lt;0,90")-SUM(M45:M52)</f>
        <v>0</v>
      </c>
      <c r="N53" s="139"/>
      <c r="O53" s="51"/>
      <c r="P53" s="71"/>
      <c r="Q53" s="71"/>
      <c r="R53" s="71"/>
      <c r="S53" s="71"/>
      <c r="T53" s="71"/>
      <c r="U53" s="71"/>
      <c r="V53" s="9"/>
      <c r="W53" s="157"/>
      <c r="X53" s="69"/>
      <c r="Y53" s="69"/>
      <c r="Z53" s="69"/>
      <c r="AA53" s="69"/>
      <c r="AB53" s="69"/>
      <c r="AC53" s="69"/>
      <c r="AD53" s="69"/>
      <c r="AE53" s="69"/>
      <c r="AF53" s="69"/>
      <c r="AG53" s="69"/>
      <c r="AH53" s="69"/>
      <c r="AI53" s="69"/>
      <c r="AJ53" s="186">
        <v>10</v>
      </c>
      <c r="AK53" s="187">
        <f t="shared" ref="AK53:AK67" si="14">COUNTIF(AJ$5:AJ$38,AJ53)</f>
        <v>0</v>
      </c>
      <c r="AL53" s="69"/>
      <c r="AM53" s="69"/>
      <c r="AN53" s="69"/>
      <c r="AO53" s="69"/>
      <c r="AP53" s="69"/>
      <c r="AQ53" s="69"/>
      <c r="AR53" s="69"/>
      <c r="AS53" s="69"/>
      <c r="AT53" s="153">
        <v>10</v>
      </c>
      <c r="AU53" s="153">
        <f t="shared" ref="AU53" si="15">COUNTIF(AT$5:AT$38,AT53)</f>
        <v>0</v>
      </c>
      <c r="AV53" s="69"/>
      <c r="AW53" s="69"/>
      <c r="AX53" s="69"/>
      <c r="AY53" s="69"/>
      <c r="AZ53" s="69"/>
      <c r="BA53" s="69"/>
      <c r="BB53" s="69"/>
      <c r="BC53" s="69"/>
      <c r="BD53" s="69"/>
      <c r="BE53" s="69"/>
      <c r="BF53" s="69"/>
      <c r="BG53" s="69"/>
      <c r="BH53" s="69"/>
      <c r="BI53" s="69"/>
      <c r="BJ53" s="69"/>
      <c r="BK53" s="69"/>
      <c r="BL53" s="69"/>
      <c r="BM53" s="69"/>
      <c r="BN53" s="69"/>
      <c r="BO53" s="69"/>
      <c r="BP53" s="69"/>
      <c r="BQ53" s="69"/>
      <c r="BR53" s="69"/>
      <c r="BS53" s="69"/>
      <c r="BT53" s="69"/>
      <c r="BU53" s="69"/>
      <c r="BV53" s="69"/>
      <c r="BW53" s="328"/>
    </row>
    <row r="54" spans="1:77" ht="12.75" customHeight="1" x14ac:dyDescent="0.25">
      <c r="A54" s="56"/>
      <c r="B54" s="56"/>
      <c r="C54" s="56"/>
      <c r="D54" s="56"/>
      <c r="E54" s="56"/>
      <c r="F54" s="1" t="s">
        <v>57</v>
      </c>
      <c r="G54" s="17">
        <f>COUNTIF(G$5:G$38,"&lt;=1")-SUM(G45:G53)</f>
        <v>0</v>
      </c>
      <c r="H54" s="56"/>
      <c r="I54" s="1" t="s">
        <v>57</v>
      </c>
      <c r="J54" s="17">
        <f>COUNTIF(J$5:J$38,"&lt;=1")-SUM(J45:J53)</f>
        <v>0</v>
      </c>
      <c r="K54" s="56"/>
      <c r="L54" s="1" t="s">
        <v>57</v>
      </c>
      <c r="M54" s="17">
        <f>COUNTIF(M$5:M$38,"&lt;=1")-SUM(M45:M53)</f>
        <v>0</v>
      </c>
      <c r="N54" s="139"/>
      <c r="O54" s="51"/>
      <c r="P54" s="71"/>
      <c r="Q54" s="71"/>
      <c r="R54" s="71"/>
      <c r="S54" s="71"/>
      <c r="T54" s="71"/>
      <c r="U54" s="71"/>
      <c r="V54" s="9"/>
      <c r="W54" s="157"/>
      <c r="X54" s="69"/>
      <c r="Y54" s="69"/>
      <c r="Z54" s="69"/>
      <c r="AA54" s="69"/>
      <c r="AB54" s="69"/>
      <c r="AC54" s="69"/>
      <c r="AD54" s="69"/>
      <c r="AE54" s="69"/>
      <c r="AF54" s="69"/>
      <c r="AG54" s="69"/>
      <c r="AH54" s="69"/>
      <c r="AI54" s="69"/>
      <c r="AJ54" s="186">
        <v>11</v>
      </c>
      <c r="AK54" s="187">
        <f t="shared" si="14"/>
        <v>0</v>
      </c>
      <c r="AL54" s="69"/>
      <c r="AM54" s="69"/>
      <c r="AN54" s="69"/>
      <c r="AO54" s="69"/>
      <c r="AP54" s="69"/>
      <c r="AQ54" s="69"/>
      <c r="AR54" s="69"/>
      <c r="AS54" s="69"/>
      <c r="AT54" s="69"/>
      <c r="AU54" s="9"/>
      <c r="AV54" s="69"/>
      <c r="AW54" s="69"/>
      <c r="AX54" s="69"/>
      <c r="AY54" s="69"/>
      <c r="AZ54" s="69"/>
      <c r="BA54" s="69"/>
      <c r="BB54" s="69"/>
      <c r="BC54" s="69"/>
      <c r="BD54" s="69"/>
      <c r="BE54" s="69"/>
      <c r="BF54" s="69"/>
      <c r="BG54" s="69"/>
      <c r="BH54" s="69"/>
      <c r="BI54" s="69"/>
      <c r="BJ54" s="69"/>
      <c r="BK54" s="69"/>
      <c r="BL54" s="69"/>
      <c r="BM54" s="69"/>
      <c r="BN54" s="69"/>
      <c r="BO54" s="69"/>
      <c r="BP54" s="69"/>
      <c r="BQ54" s="69"/>
      <c r="BR54" s="69"/>
      <c r="BS54" s="69"/>
      <c r="BT54" s="69"/>
      <c r="BU54" s="69"/>
      <c r="BV54" s="69"/>
      <c r="BW54" s="328"/>
    </row>
    <row r="55" spans="1:77" ht="12.75" customHeight="1" x14ac:dyDescent="0.25">
      <c r="A55" s="56"/>
      <c r="B55" s="56"/>
      <c r="C55" s="56"/>
      <c r="D55" s="56"/>
      <c r="E55" s="56"/>
      <c r="H55" s="56"/>
      <c r="I55" s="4"/>
      <c r="J55" s="18"/>
      <c r="K55" s="56"/>
      <c r="L55" s="4"/>
      <c r="M55" s="18"/>
      <c r="N55" s="142"/>
      <c r="O55" s="51"/>
      <c r="P55" s="71"/>
      <c r="Q55" s="71"/>
      <c r="R55" s="71"/>
      <c r="S55" s="71"/>
      <c r="T55" s="71"/>
      <c r="U55" s="71"/>
      <c r="V55" s="31"/>
      <c r="W55" s="9"/>
      <c r="X55" s="69"/>
      <c r="Y55" s="69"/>
      <c r="Z55" s="69"/>
      <c r="AA55" s="69"/>
      <c r="AB55" s="69"/>
      <c r="AC55" s="69"/>
      <c r="AD55" s="69"/>
      <c r="AE55" s="69"/>
      <c r="AF55" s="69"/>
      <c r="AG55" s="69"/>
      <c r="AH55" s="69"/>
      <c r="AI55" s="69"/>
      <c r="AJ55" s="186">
        <v>12</v>
      </c>
      <c r="AK55" s="187">
        <f t="shared" si="14"/>
        <v>0</v>
      </c>
      <c r="AL55" s="69"/>
      <c r="AM55" s="69"/>
      <c r="AN55" s="69"/>
      <c r="AO55" s="69"/>
      <c r="AP55" s="69"/>
      <c r="AQ55" s="69"/>
      <c r="AR55" s="69"/>
      <c r="AS55" s="69"/>
      <c r="AT55" s="69"/>
      <c r="AU55" s="9"/>
      <c r="AV55" s="69"/>
      <c r="AW55" s="69"/>
      <c r="AX55" s="69"/>
      <c r="AY55" s="69"/>
      <c r="AZ55" s="69"/>
      <c r="BA55" s="69"/>
      <c r="BB55" s="69"/>
      <c r="BC55" s="69"/>
      <c r="BD55" s="69"/>
      <c r="BE55" s="69"/>
      <c r="BF55" s="69"/>
      <c r="BG55" s="69"/>
      <c r="BH55" s="69"/>
      <c r="BI55" s="69"/>
      <c r="BJ55" s="69"/>
      <c r="BK55" s="69"/>
      <c r="BL55" s="69"/>
      <c r="BM55" s="69"/>
      <c r="BN55" s="69"/>
      <c r="BO55" s="69"/>
      <c r="BP55" s="69"/>
      <c r="BQ55" s="69"/>
      <c r="BR55" s="69"/>
      <c r="BS55" s="69"/>
      <c r="BT55" s="69"/>
      <c r="BU55" s="69"/>
      <c r="BV55" s="69"/>
      <c r="BW55" s="328"/>
    </row>
    <row r="56" spans="1:77" ht="12.75" customHeight="1" x14ac:dyDescent="0.25">
      <c r="A56" s="56"/>
      <c r="B56" s="56"/>
      <c r="C56" s="56"/>
      <c r="D56" s="56"/>
      <c r="E56" s="56"/>
      <c r="H56" s="56"/>
      <c r="I56" s="4"/>
      <c r="J56" s="18"/>
      <c r="K56" s="56"/>
      <c r="L56" s="4"/>
      <c r="M56" s="18"/>
      <c r="N56" s="142"/>
      <c r="O56" s="51"/>
      <c r="P56" s="71"/>
      <c r="Q56" s="71"/>
      <c r="R56" s="71"/>
      <c r="S56" s="71"/>
      <c r="T56" s="71"/>
      <c r="U56" s="71"/>
      <c r="V56" s="32"/>
      <c r="W56" s="158"/>
      <c r="X56" s="69"/>
      <c r="Y56" s="69"/>
      <c r="Z56" s="69"/>
      <c r="AA56" s="69"/>
      <c r="AB56" s="69"/>
      <c r="AC56" s="69"/>
      <c r="AD56" s="69"/>
      <c r="AE56" s="69"/>
      <c r="AF56" s="69"/>
      <c r="AG56" s="69"/>
      <c r="AH56" s="69"/>
      <c r="AI56" s="69"/>
      <c r="AJ56" s="186">
        <v>13</v>
      </c>
      <c r="AK56" s="187">
        <f t="shared" si="14"/>
        <v>0</v>
      </c>
      <c r="AL56" s="69"/>
      <c r="AM56" s="69"/>
      <c r="AN56" s="69"/>
      <c r="AO56" s="69"/>
      <c r="AP56" s="69"/>
      <c r="AQ56" s="69"/>
      <c r="AR56" s="69"/>
      <c r="AS56" s="69"/>
      <c r="AT56" s="69"/>
      <c r="AU56" s="9"/>
      <c r="AV56" s="69"/>
      <c r="AW56" s="69"/>
      <c r="AX56" s="69"/>
      <c r="AY56" s="69"/>
      <c r="AZ56" s="69"/>
      <c r="BA56" s="69"/>
      <c r="BB56" s="69"/>
      <c r="BC56" s="69"/>
      <c r="BD56" s="69"/>
      <c r="BE56" s="69"/>
      <c r="BF56" s="69"/>
      <c r="BG56" s="69"/>
      <c r="BH56" s="69"/>
      <c r="BI56" s="69"/>
      <c r="BJ56" s="69"/>
      <c r="BK56" s="69"/>
      <c r="BL56" s="69"/>
      <c r="BM56" s="69"/>
      <c r="BN56" s="69"/>
      <c r="BO56" s="69"/>
      <c r="BP56" s="69"/>
      <c r="BQ56" s="69"/>
      <c r="BR56" s="69"/>
      <c r="BS56" s="69"/>
      <c r="BT56" s="69"/>
      <c r="BU56" s="69"/>
      <c r="BV56" s="69"/>
      <c r="BW56" s="328"/>
    </row>
    <row r="57" spans="1:77" ht="12.75" customHeight="1" x14ac:dyDescent="0.25">
      <c r="A57" s="51"/>
      <c r="B57" s="51"/>
      <c r="C57" s="51"/>
      <c r="D57" s="51"/>
      <c r="E57" s="51"/>
      <c r="F57" s="51"/>
      <c r="G57" s="51"/>
      <c r="H57" s="51"/>
      <c r="I57" s="41"/>
      <c r="J57" s="142"/>
      <c r="K57" s="51"/>
      <c r="L57" s="41"/>
      <c r="M57" s="142"/>
      <c r="N57" s="142"/>
      <c r="O57" s="51"/>
      <c r="P57" s="66"/>
      <c r="Q57" s="66"/>
      <c r="R57" s="66"/>
      <c r="S57" s="66"/>
      <c r="T57" s="66"/>
      <c r="U57" s="66"/>
      <c r="V57" s="41"/>
      <c r="W57" s="41"/>
      <c r="X57" s="69"/>
      <c r="Y57" s="69"/>
      <c r="Z57" s="69"/>
      <c r="AA57" s="69"/>
      <c r="AB57" s="69"/>
      <c r="AC57" s="69"/>
      <c r="AD57" s="69"/>
      <c r="AE57" s="69"/>
      <c r="AF57" s="69"/>
      <c r="AG57" s="69"/>
      <c r="AH57" s="69"/>
      <c r="AI57" s="69"/>
      <c r="AJ57" s="186">
        <v>14</v>
      </c>
      <c r="AK57" s="187">
        <f t="shared" si="14"/>
        <v>0</v>
      </c>
      <c r="AL57" s="69"/>
      <c r="AM57" s="69"/>
      <c r="AN57" s="69"/>
      <c r="AO57" s="69"/>
      <c r="AP57" s="69"/>
      <c r="AQ57" s="69"/>
      <c r="AR57" s="69"/>
      <c r="AS57" s="69"/>
      <c r="AT57" s="69"/>
      <c r="AU57" s="69"/>
      <c r="AV57" s="69"/>
      <c r="AW57" s="69"/>
      <c r="AX57" s="69"/>
      <c r="AY57" s="69"/>
      <c r="AZ57" s="69"/>
      <c r="BA57" s="69"/>
      <c r="BB57" s="69"/>
      <c r="BC57" s="69"/>
      <c r="BD57" s="69"/>
      <c r="BE57" s="69"/>
      <c r="BF57" s="69"/>
      <c r="BG57" s="69"/>
      <c r="BH57" s="69"/>
      <c r="BI57" s="69"/>
      <c r="BJ57" s="69"/>
      <c r="BK57" s="69"/>
      <c r="BL57" s="69"/>
      <c r="BM57" s="69"/>
      <c r="BN57" s="69"/>
      <c r="BO57" s="69"/>
      <c r="BP57" s="69"/>
      <c r="BQ57" s="69"/>
      <c r="BR57" s="69"/>
      <c r="BS57" s="69"/>
      <c r="BT57" s="69"/>
      <c r="BU57" s="69"/>
      <c r="BV57" s="69"/>
      <c r="BW57" s="327"/>
    </row>
    <row r="58" spans="1:77" ht="12.75" customHeight="1" x14ac:dyDescent="0.25">
      <c r="A58" s="51"/>
      <c r="B58" s="51"/>
      <c r="C58" s="51"/>
      <c r="D58" s="51"/>
      <c r="E58" s="51"/>
      <c r="F58" s="51"/>
      <c r="G58" s="51"/>
      <c r="H58" s="51"/>
      <c r="I58" s="51"/>
      <c r="J58" s="51"/>
      <c r="K58" s="51"/>
      <c r="L58" s="51"/>
      <c r="M58" s="51"/>
      <c r="N58" s="51"/>
      <c r="O58" s="51"/>
      <c r="P58" s="66"/>
      <c r="Q58" s="66"/>
      <c r="R58" s="66"/>
      <c r="S58" s="66"/>
      <c r="T58" s="66"/>
      <c r="U58" s="66"/>
      <c r="V58" s="41"/>
      <c r="W58" s="41"/>
      <c r="X58" s="69"/>
      <c r="Y58" s="69"/>
      <c r="Z58" s="69"/>
      <c r="AA58" s="69"/>
      <c r="AB58" s="69"/>
      <c r="AC58" s="69"/>
      <c r="AD58" s="69"/>
      <c r="AE58" s="69"/>
      <c r="AF58" s="69"/>
      <c r="AG58" s="69"/>
      <c r="AH58" s="69"/>
      <c r="AI58" s="69"/>
      <c r="AJ58" s="186">
        <v>15</v>
      </c>
      <c r="AK58" s="187">
        <f t="shared" si="14"/>
        <v>0</v>
      </c>
      <c r="AL58" s="69"/>
      <c r="AM58" s="69"/>
      <c r="AN58" s="69"/>
      <c r="AO58" s="69"/>
      <c r="AP58" s="69"/>
      <c r="AQ58" s="69"/>
      <c r="AR58" s="69"/>
      <c r="AS58" s="69"/>
      <c r="AT58" s="69"/>
      <c r="AU58" s="69"/>
      <c r="AV58" s="69"/>
      <c r="AW58" s="69"/>
      <c r="AX58" s="69"/>
      <c r="AY58" s="69"/>
      <c r="AZ58" s="69"/>
      <c r="BA58" s="69"/>
      <c r="BB58" s="69"/>
      <c r="BC58" s="69"/>
      <c r="BD58" s="69"/>
      <c r="BE58" s="69"/>
      <c r="BF58" s="69"/>
      <c r="BG58" s="69"/>
      <c r="BH58" s="69"/>
      <c r="BI58" s="69"/>
      <c r="BJ58" s="69"/>
      <c r="BK58" s="69"/>
      <c r="BL58" s="69"/>
      <c r="BM58" s="69"/>
      <c r="BN58" s="69"/>
      <c r="BO58" s="69"/>
      <c r="BP58" s="69"/>
      <c r="BQ58" s="69"/>
      <c r="BR58" s="69"/>
      <c r="BS58" s="69"/>
      <c r="BT58" s="69"/>
      <c r="BU58" s="69"/>
      <c r="BV58" s="69"/>
    </row>
    <row r="59" spans="1:77" s="10" customFormat="1" ht="12.75" customHeight="1" x14ac:dyDescent="0.25">
      <c r="A59" s="51"/>
      <c r="B59" s="51"/>
      <c r="C59" s="51"/>
      <c r="D59" s="149"/>
      <c r="E59" s="149"/>
      <c r="F59" s="149"/>
      <c r="G59" s="149"/>
      <c r="H59" s="149"/>
      <c r="I59" s="51"/>
      <c r="J59" s="51"/>
      <c r="K59" s="149"/>
      <c r="L59" s="51"/>
      <c r="M59" s="51"/>
      <c r="N59" s="51"/>
      <c r="O59" s="149"/>
      <c r="P59" s="66"/>
      <c r="Q59" s="66"/>
      <c r="R59" s="66"/>
      <c r="S59" s="66"/>
      <c r="T59" s="66"/>
      <c r="U59" s="66"/>
      <c r="V59" s="41"/>
      <c r="W59" s="41"/>
      <c r="X59" s="69"/>
      <c r="Y59" s="69"/>
      <c r="Z59" s="69"/>
      <c r="AA59" s="69"/>
      <c r="AB59" s="69"/>
      <c r="AC59" s="69"/>
      <c r="AD59" s="69"/>
      <c r="AE59" s="69"/>
      <c r="AF59" s="69"/>
      <c r="AG59" s="69"/>
      <c r="AH59" s="69"/>
      <c r="AI59" s="69"/>
      <c r="AJ59" s="186">
        <v>16</v>
      </c>
      <c r="AK59" s="187">
        <f t="shared" si="14"/>
        <v>0</v>
      </c>
      <c r="AL59" s="69"/>
      <c r="AM59" s="69"/>
      <c r="AN59" s="69"/>
      <c r="AO59" s="69"/>
      <c r="AP59" s="69"/>
      <c r="AQ59" s="69"/>
      <c r="AR59" s="69"/>
      <c r="AS59" s="69"/>
      <c r="AT59" s="69"/>
      <c r="AU59" s="69"/>
      <c r="AV59" s="69"/>
      <c r="AW59" s="69"/>
      <c r="AX59" s="69"/>
      <c r="AY59" s="69"/>
      <c r="AZ59" s="69"/>
      <c r="BA59" s="69"/>
      <c r="BB59" s="69"/>
      <c r="BC59" s="69"/>
      <c r="BD59" s="69"/>
      <c r="BE59" s="69"/>
      <c r="BF59" s="69"/>
      <c r="BG59" s="69"/>
      <c r="BH59" s="69"/>
      <c r="BI59" s="69"/>
      <c r="BJ59" s="69"/>
      <c r="BK59" s="69"/>
      <c r="BL59" s="69"/>
      <c r="BM59" s="69"/>
      <c r="BN59" s="69"/>
      <c r="BO59" s="69"/>
      <c r="BP59" s="69"/>
      <c r="BQ59" s="69"/>
      <c r="BR59" s="69"/>
      <c r="BS59" s="69"/>
      <c r="BT59" s="69"/>
      <c r="BU59" s="69"/>
      <c r="BV59" s="69"/>
      <c r="BW59" s="333"/>
      <c r="BX59" s="333"/>
      <c r="BY59" s="333"/>
    </row>
    <row r="60" spans="1:77" ht="12.75" customHeight="1" x14ac:dyDescent="0.25">
      <c r="A60" s="51"/>
      <c r="B60" s="51"/>
      <c r="C60" s="51"/>
      <c r="D60" s="51"/>
      <c r="E60" s="51"/>
      <c r="F60" s="51"/>
      <c r="G60" s="51"/>
      <c r="H60" s="51"/>
      <c r="I60" s="51"/>
      <c r="J60" s="51"/>
      <c r="K60" s="51"/>
      <c r="L60" s="51"/>
      <c r="M60" s="51"/>
      <c r="N60" s="51"/>
      <c r="O60" s="51"/>
      <c r="P60" s="66"/>
      <c r="Q60" s="66"/>
      <c r="R60" s="66"/>
      <c r="S60" s="66"/>
      <c r="T60" s="66"/>
      <c r="U60" s="66"/>
      <c r="V60" s="41"/>
      <c r="W60" s="41"/>
      <c r="X60" s="51"/>
      <c r="Y60" s="51"/>
      <c r="Z60" s="51"/>
      <c r="AA60" s="51"/>
      <c r="AB60" s="51"/>
      <c r="AC60" s="51"/>
      <c r="AD60" s="51"/>
      <c r="AE60" s="51"/>
      <c r="AF60" s="51"/>
      <c r="AG60" s="51"/>
      <c r="AH60" s="51"/>
      <c r="AI60" s="51"/>
      <c r="AJ60" s="186">
        <v>17</v>
      </c>
      <c r="AK60" s="187">
        <f t="shared" si="14"/>
        <v>0</v>
      </c>
      <c r="AL60" s="51"/>
      <c r="AM60" s="51"/>
      <c r="AN60" s="51"/>
      <c r="AO60" s="51"/>
      <c r="AP60" s="51"/>
      <c r="AQ60" s="51"/>
      <c r="AR60" s="51"/>
      <c r="AS60" s="51"/>
      <c r="AT60" s="51"/>
      <c r="AU60" s="51"/>
      <c r="AV60" s="51"/>
      <c r="AW60" s="51"/>
      <c r="AX60" s="51"/>
      <c r="AY60" s="51"/>
      <c r="AZ60" s="51"/>
      <c r="BA60" s="51"/>
      <c r="BB60" s="51"/>
      <c r="BC60" s="51"/>
      <c r="BD60" s="51"/>
      <c r="BE60" s="51"/>
      <c r="BF60" s="51"/>
      <c r="BG60" s="51"/>
      <c r="BH60" s="51"/>
      <c r="BI60" s="51"/>
      <c r="BJ60" s="51"/>
      <c r="BK60" s="51"/>
      <c r="BL60" s="51"/>
      <c r="BM60" s="51"/>
      <c r="BN60" s="51"/>
      <c r="BO60" s="159"/>
      <c r="BP60" s="159"/>
      <c r="BQ60" s="159"/>
      <c r="BR60" s="159"/>
      <c r="BS60" s="159"/>
      <c r="BT60" s="159"/>
      <c r="BU60" s="159"/>
      <c r="BV60" s="159"/>
    </row>
    <row r="61" spans="1:77" x14ac:dyDescent="0.25">
      <c r="A61" s="10"/>
      <c r="B61" s="10"/>
      <c r="C61" s="10"/>
      <c r="I61" s="10"/>
      <c r="J61" s="10"/>
      <c r="L61" s="10"/>
      <c r="M61" s="10"/>
      <c r="N61" s="143"/>
      <c r="P61" s="13"/>
      <c r="Q61" s="13"/>
      <c r="R61" s="13"/>
      <c r="S61" s="13"/>
      <c r="T61" s="13"/>
      <c r="U61" s="13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90">
        <v>18</v>
      </c>
      <c r="AK61" s="191">
        <f t="shared" si="14"/>
        <v>0</v>
      </c>
      <c r="AL61" s="10"/>
      <c r="AM61" s="10"/>
      <c r="AN61" s="10"/>
      <c r="AO61" s="10"/>
      <c r="AP61" s="10"/>
      <c r="AQ61" s="10"/>
      <c r="AR61" s="10"/>
      <c r="AS61" s="10"/>
      <c r="AT61" s="10"/>
      <c r="AU61" s="33"/>
      <c r="AV61" s="10"/>
      <c r="AW61" s="10"/>
      <c r="AX61" s="10"/>
      <c r="AY61" s="10"/>
      <c r="AZ61" s="10"/>
      <c r="BA61" s="10"/>
      <c r="BB61" s="10"/>
      <c r="BC61" s="10"/>
      <c r="BD61" s="10"/>
      <c r="BE61" s="10"/>
      <c r="BF61" s="10"/>
      <c r="BG61" s="10"/>
      <c r="BH61" s="10"/>
      <c r="BI61" s="10"/>
      <c r="BJ61" s="10"/>
      <c r="BK61" s="10"/>
      <c r="BL61" s="10"/>
      <c r="BM61" s="10"/>
      <c r="BN61" s="10"/>
    </row>
    <row r="62" spans="1:77" x14ac:dyDescent="0.25">
      <c r="X62" s="31"/>
      <c r="Y62" s="31"/>
      <c r="Z62" s="31"/>
      <c r="AA62" s="31"/>
      <c r="AB62" s="31"/>
      <c r="AC62" s="31"/>
      <c r="AD62" s="31"/>
      <c r="AE62" s="31"/>
      <c r="AF62" s="31"/>
      <c r="AG62" s="31"/>
      <c r="AH62" s="31"/>
      <c r="AI62" s="31"/>
      <c r="AJ62" s="192">
        <v>19</v>
      </c>
      <c r="AK62" s="193">
        <f t="shared" si="14"/>
        <v>0</v>
      </c>
      <c r="AL62" s="31"/>
      <c r="AM62" s="31"/>
      <c r="AN62" s="31"/>
      <c r="AO62" s="31"/>
      <c r="AP62" s="31"/>
      <c r="AQ62" s="31"/>
      <c r="AR62" s="31"/>
      <c r="AS62" s="31"/>
      <c r="AT62" s="31"/>
      <c r="AU62" s="31"/>
      <c r="AV62" s="31"/>
      <c r="AW62" s="31"/>
      <c r="AX62" s="31"/>
      <c r="AY62" s="31"/>
      <c r="AZ62" s="31"/>
      <c r="BA62" s="31"/>
      <c r="BB62" s="31"/>
      <c r="BC62" s="31"/>
      <c r="BD62" s="31"/>
      <c r="BE62" s="31"/>
      <c r="BF62" s="31"/>
      <c r="BG62" s="31"/>
      <c r="BH62" s="31"/>
      <c r="BI62" s="31"/>
      <c r="BJ62" s="31"/>
      <c r="BK62" s="31"/>
      <c r="BL62" s="31"/>
      <c r="BM62" s="31"/>
      <c r="BN62" s="31"/>
      <c r="BO62" s="8"/>
      <c r="BP62" s="8"/>
      <c r="BQ62" s="8"/>
      <c r="BR62" s="8"/>
      <c r="BS62" s="8"/>
      <c r="BT62" s="8"/>
      <c r="BU62" s="8"/>
      <c r="BV62" s="8"/>
      <c r="BW62" s="334"/>
    </row>
    <row r="63" spans="1:77" x14ac:dyDescent="0.25">
      <c r="X63" s="8"/>
      <c r="Y63" s="8"/>
      <c r="Z63" s="8"/>
      <c r="AA63" s="8"/>
      <c r="AB63" s="8"/>
      <c r="AC63" s="8"/>
      <c r="AD63" s="8"/>
      <c r="AE63" s="8"/>
      <c r="AF63" s="8"/>
      <c r="AG63" s="8"/>
      <c r="AH63" s="8"/>
      <c r="AI63" s="8"/>
      <c r="AJ63" s="192">
        <v>20</v>
      </c>
      <c r="AK63" s="193">
        <f t="shared" si="14"/>
        <v>0</v>
      </c>
      <c r="AL63" s="8"/>
      <c r="AM63" s="8"/>
      <c r="AN63" s="8"/>
      <c r="AO63" s="8"/>
      <c r="AP63" s="8"/>
      <c r="AQ63" s="8"/>
      <c r="AR63" s="8"/>
      <c r="AS63" s="8"/>
      <c r="AT63" s="8"/>
      <c r="AU63" s="8"/>
      <c r="AV63" s="8"/>
      <c r="AW63" s="8"/>
      <c r="AX63" s="8"/>
      <c r="AY63" s="8"/>
      <c r="AZ63" s="8"/>
      <c r="BA63" s="8"/>
      <c r="BB63" s="8"/>
      <c r="BC63" s="8"/>
      <c r="BD63" s="8"/>
      <c r="BE63" s="8"/>
      <c r="BF63" s="8"/>
      <c r="BG63" s="8"/>
      <c r="BH63" s="8"/>
      <c r="BI63" s="8"/>
      <c r="BJ63" s="8"/>
      <c r="BK63" s="8"/>
      <c r="BL63" s="8"/>
      <c r="BM63" s="8"/>
      <c r="BN63" s="8"/>
      <c r="BO63" s="8"/>
      <c r="BP63" s="8"/>
      <c r="BQ63" s="8"/>
      <c r="BR63" s="8"/>
      <c r="BS63" s="8"/>
      <c r="BT63" s="8"/>
      <c r="BU63" s="8"/>
      <c r="BV63" s="8"/>
      <c r="BW63" s="334"/>
    </row>
    <row r="64" spans="1:77" x14ac:dyDescent="0.25">
      <c r="AJ64" s="192">
        <v>21</v>
      </c>
      <c r="AK64" s="193">
        <f t="shared" si="14"/>
        <v>0</v>
      </c>
      <c r="AU64" s="8"/>
    </row>
    <row r="65" spans="36:47" x14ac:dyDescent="0.25">
      <c r="AJ65" s="192">
        <v>22</v>
      </c>
      <c r="AK65" s="193">
        <f t="shared" si="14"/>
        <v>0</v>
      </c>
      <c r="AU65" s="8"/>
    </row>
    <row r="66" spans="36:47" x14ac:dyDescent="0.25">
      <c r="AJ66" s="192">
        <v>23</v>
      </c>
      <c r="AK66" s="193">
        <f t="shared" si="14"/>
        <v>0</v>
      </c>
      <c r="AU66" s="8"/>
    </row>
    <row r="67" spans="36:47" x14ac:dyDescent="0.25">
      <c r="AJ67" s="192">
        <v>24</v>
      </c>
      <c r="AK67" s="193">
        <f t="shared" si="14"/>
        <v>0</v>
      </c>
      <c r="AU67" s="8"/>
    </row>
    <row r="68" spans="36:47" x14ac:dyDescent="0.25">
      <c r="AJ68" s="194"/>
      <c r="AK68" s="195"/>
      <c r="AU68" s="8"/>
    </row>
    <row r="69" spans="36:47" x14ac:dyDescent="0.25">
      <c r="AJ69" s="189"/>
      <c r="AK69" s="189"/>
      <c r="AU69" s="8"/>
    </row>
    <row r="70" spans="36:47" x14ac:dyDescent="0.25">
      <c r="AU70" s="8"/>
    </row>
    <row r="71" spans="36:47" x14ac:dyDescent="0.25">
      <c r="AU71" s="8"/>
    </row>
    <row r="72" spans="36:47" x14ac:dyDescent="0.25">
      <c r="AU72" s="8"/>
    </row>
    <row r="73" spans="36:47" x14ac:dyDescent="0.25">
      <c r="AU73" s="8"/>
    </row>
    <row r="74" spans="36:47" x14ac:dyDescent="0.25">
      <c r="AU74" s="8"/>
    </row>
    <row r="75" spans="36:47" x14ac:dyDescent="0.25">
      <c r="AU75" s="8"/>
    </row>
    <row r="76" spans="36:47" x14ac:dyDescent="0.25">
      <c r="AU76" s="8"/>
    </row>
    <row r="77" spans="36:47" x14ac:dyDescent="0.25">
      <c r="AU77" s="8"/>
    </row>
    <row r="78" spans="36:47" x14ac:dyDescent="0.25">
      <c r="AU78" s="8"/>
    </row>
    <row r="79" spans="36:47" x14ac:dyDescent="0.25">
      <c r="AU79" s="8"/>
    </row>
    <row r="80" spans="36:47" x14ac:dyDescent="0.25">
      <c r="AU80" s="8"/>
    </row>
    <row r="81" spans="47:47" x14ac:dyDescent="0.25">
      <c r="AU81" s="8"/>
    </row>
    <row r="82" spans="47:47" x14ac:dyDescent="0.25">
      <c r="AU82" s="8"/>
    </row>
    <row r="83" spans="47:47" x14ac:dyDescent="0.25">
      <c r="AU83" s="8"/>
    </row>
    <row r="84" spans="47:47" x14ac:dyDescent="0.25">
      <c r="AU84" s="8"/>
    </row>
    <row r="85" spans="47:47" x14ac:dyDescent="0.25">
      <c r="AU85" s="8"/>
    </row>
    <row r="86" spans="47:47" x14ac:dyDescent="0.25">
      <c r="AU86" s="8"/>
    </row>
    <row r="87" spans="47:47" x14ac:dyDescent="0.25">
      <c r="AU87" s="8"/>
    </row>
    <row r="88" spans="47:47" x14ac:dyDescent="0.25">
      <c r="AU88" s="8"/>
    </row>
    <row r="89" spans="47:47" x14ac:dyDescent="0.25">
      <c r="AU89" s="8"/>
    </row>
    <row r="90" spans="47:47" x14ac:dyDescent="0.25">
      <c r="AU90" s="8"/>
    </row>
    <row r="91" spans="47:47" x14ac:dyDescent="0.25">
      <c r="AU91" s="8"/>
    </row>
    <row r="92" spans="47:47" x14ac:dyDescent="0.25">
      <c r="AU92" s="8"/>
    </row>
    <row r="93" spans="47:47" x14ac:dyDescent="0.25">
      <c r="AU93" s="8"/>
    </row>
    <row r="94" spans="47:47" x14ac:dyDescent="0.25">
      <c r="AU94" s="8"/>
    </row>
    <row r="95" spans="47:47" x14ac:dyDescent="0.25">
      <c r="AU95" s="8"/>
    </row>
    <row r="96" spans="47:47" x14ac:dyDescent="0.25">
      <c r="AU96" s="8"/>
    </row>
    <row r="97" spans="47:47" x14ac:dyDescent="0.25">
      <c r="AU97" s="8"/>
    </row>
    <row r="98" spans="47:47" x14ac:dyDescent="0.25">
      <c r="AU98" s="8"/>
    </row>
    <row r="99" spans="47:47" x14ac:dyDescent="0.25">
      <c r="AU99" s="8"/>
    </row>
    <row r="100" spans="47:47" x14ac:dyDescent="0.25">
      <c r="AU100" s="8"/>
    </row>
    <row r="101" spans="47:47" x14ac:dyDescent="0.25">
      <c r="AU101" s="8"/>
    </row>
    <row r="102" spans="47:47" x14ac:dyDescent="0.25">
      <c r="AU102" s="8"/>
    </row>
    <row r="103" spans="47:47" x14ac:dyDescent="0.25">
      <c r="AU103" s="8"/>
    </row>
    <row r="104" spans="47:47" x14ac:dyDescent="0.25">
      <c r="AU104" s="8"/>
    </row>
    <row r="105" spans="47:47" x14ac:dyDescent="0.25">
      <c r="AU105" s="8"/>
    </row>
    <row r="106" spans="47:47" x14ac:dyDescent="0.25">
      <c r="AU106" s="8"/>
    </row>
    <row r="107" spans="47:47" x14ac:dyDescent="0.25">
      <c r="AU107" s="8"/>
    </row>
    <row r="108" spans="47:47" x14ac:dyDescent="0.25">
      <c r="AU108" s="8"/>
    </row>
    <row r="109" spans="47:47" x14ac:dyDescent="0.25">
      <c r="AU109" s="8"/>
    </row>
    <row r="110" spans="47:47" x14ac:dyDescent="0.25">
      <c r="AU110" s="8"/>
    </row>
    <row r="111" spans="47:47" x14ac:dyDescent="0.25">
      <c r="AU111" s="8"/>
    </row>
    <row r="112" spans="47:47" x14ac:dyDescent="0.25">
      <c r="AU112" s="8"/>
    </row>
    <row r="113" spans="47:47" x14ac:dyDescent="0.25">
      <c r="AU113" s="8"/>
    </row>
    <row r="114" spans="47:47" x14ac:dyDescent="0.25">
      <c r="AU114" s="8"/>
    </row>
    <row r="115" spans="47:47" x14ac:dyDescent="0.25">
      <c r="AU115" s="8"/>
    </row>
    <row r="116" spans="47:47" x14ac:dyDescent="0.25">
      <c r="AU116" s="8"/>
    </row>
    <row r="117" spans="47:47" x14ac:dyDescent="0.25">
      <c r="AU117" s="8"/>
    </row>
    <row r="118" spans="47:47" x14ac:dyDescent="0.25">
      <c r="AU118" s="8"/>
    </row>
    <row r="119" spans="47:47" x14ac:dyDescent="0.25">
      <c r="AU119" s="8"/>
    </row>
    <row r="120" spans="47:47" x14ac:dyDescent="0.25">
      <c r="AU120" s="8"/>
    </row>
    <row r="121" spans="47:47" x14ac:dyDescent="0.25">
      <c r="AU121" s="8"/>
    </row>
    <row r="122" spans="47:47" x14ac:dyDescent="0.25">
      <c r="AU122" s="8"/>
    </row>
    <row r="123" spans="47:47" x14ac:dyDescent="0.25">
      <c r="AU123" s="8"/>
    </row>
    <row r="124" spans="47:47" x14ac:dyDescent="0.25">
      <c r="AU124" s="8"/>
    </row>
    <row r="125" spans="47:47" x14ac:dyDescent="0.25">
      <c r="AU125" s="8"/>
    </row>
    <row r="126" spans="47:47" x14ac:dyDescent="0.25">
      <c r="AU126" s="8"/>
    </row>
    <row r="127" spans="47:47" x14ac:dyDescent="0.25">
      <c r="AU127" s="8"/>
    </row>
    <row r="128" spans="47:47" x14ac:dyDescent="0.25">
      <c r="AU128" s="8"/>
    </row>
    <row r="129" spans="47:47" x14ac:dyDescent="0.25">
      <c r="AU129" s="8"/>
    </row>
    <row r="130" spans="47:47" x14ac:dyDescent="0.25">
      <c r="AU130" s="8"/>
    </row>
    <row r="131" spans="47:47" x14ac:dyDescent="0.25">
      <c r="AU131" s="8"/>
    </row>
    <row r="132" spans="47:47" x14ac:dyDescent="0.25">
      <c r="AU132" s="8"/>
    </row>
    <row r="133" spans="47:47" x14ac:dyDescent="0.25">
      <c r="AU133" s="8"/>
    </row>
    <row r="134" spans="47:47" x14ac:dyDescent="0.25">
      <c r="AU134" s="8"/>
    </row>
    <row r="135" spans="47:47" x14ac:dyDescent="0.25">
      <c r="AU135" s="8"/>
    </row>
    <row r="136" spans="47:47" x14ac:dyDescent="0.25">
      <c r="AU136" s="8"/>
    </row>
    <row r="137" spans="47:47" x14ac:dyDescent="0.25">
      <c r="AU137" s="8"/>
    </row>
    <row r="138" spans="47:47" x14ac:dyDescent="0.25">
      <c r="AU138" s="8"/>
    </row>
    <row r="139" spans="47:47" x14ac:dyDescent="0.25">
      <c r="AU139" s="8"/>
    </row>
    <row r="140" spans="47:47" x14ac:dyDescent="0.25">
      <c r="AU140" s="8"/>
    </row>
    <row r="141" spans="47:47" x14ac:dyDescent="0.25">
      <c r="AU141" s="8"/>
    </row>
    <row r="142" spans="47:47" x14ac:dyDescent="0.25">
      <c r="AU142" s="8"/>
    </row>
    <row r="143" spans="47:47" x14ac:dyDescent="0.25">
      <c r="AU143" s="8"/>
    </row>
    <row r="144" spans="47:47" x14ac:dyDescent="0.25">
      <c r="AU144" s="8"/>
    </row>
    <row r="145" spans="47:47" x14ac:dyDescent="0.25">
      <c r="AU145" s="8"/>
    </row>
    <row r="146" spans="47:47" x14ac:dyDescent="0.25">
      <c r="AU146" s="8"/>
    </row>
    <row r="147" spans="47:47" x14ac:dyDescent="0.25">
      <c r="AU147" s="8"/>
    </row>
    <row r="148" spans="47:47" x14ac:dyDescent="0.25">
      <c r="AU148" s="8"/>
    </row>
    <row r="149" spans="47:47" x14ac:dyDescent="0.25">
      <c r="AU149" s="8"/>
    </row>
    <row r="150" spans="47:47" x14ac:dyDescent="0.25">
      <c r="AU150" s="8"/>
    </row>
    <row r="151" spans="47:47" x14ac:dyDescent="0.25">
      <c r="AU151" s="8"/>
    </row>
    <row r="152" spans="47:47" x14ac:dyDescent="0.25">
      <c r="AU152" s="8"/>
    </row>
    <row r="153" spans="47:47" x14ac:dyDescent="0.25">
      <c r="AU153" s="8"/>
    </row>
    <row r="154" spans="47:47" x14ac:dyDescent="0.25">
      <c r="AU154" s="8"/>
    </row>
    <row r="155" spans="47:47" x14ac:dyDescent="0.25">
      <c r="AU155" s="8"/>
    </row>
    <row r="156" spans="47:47" x14ac:dyDescent="0.25">
      <c r="AU156" s="8"/>
    </row>
    <row r="157" spans="47:47" x14ac:dyDescent="0.25">
      <c r="AU157" s="8"/>
    </row>
    <row r="158" spans="47:47" x14ac:dyDescent="0.25">
      <c r="AU158" s="8"/>
    </row>
    <row r="159" spans="47:47" x14ac:dyDescent="0.25">
      <c r="AU159" s="8"/>
    </row>
    <row r="160" spans="47:47" x14ac:dyDescent="0.25">
      <c r="AU160" s="8"/>
    </row>
    <row r="161" spans="47:47" x14ac:dyDescent="0.25">
      <c r="AU161" s="8"/>
    </row>
    <row r="162" spans="47:47" x14ac:dyDescent="0.25">
      <c r="AU162" s="8"/>
    </row>
    <row r="163" spans="47:47" x14ac:dyDescent="0.25">
      <c r="AU163" s="8"/>
    </row>
    <row r="164" spans="47:47" x14ac:dyDescent="0.25">
      <c r="AU164" s="8"/>
    </row>
    <row r="165" spans="47:47" x14ac:dyDescent="0.25">
      <c r="AU165" s="8"/>
    </row>
    <row r="166" spans="47:47" x14ac:dyDescent="0.25">
      <c r="AU166" s="8"/>
    </row>
    <row r="167" spans="47:47" x14ac:dyDescent="0.25">
      <c r="AU167" s="8"/>
    </row>
    <row r="168" spans="47:47" x14ac:dyDescent="0.25">
      <c r="AU168" s="8"/>
    </row>
    <row r="169" spans="47:47" x14ac:dyDescent="0.25">
      <c r="AU169" s="8"/>
    </row>
    <row r="170" spans="47:47" x14ac:dyDescent="0.25">
      <c r="AU170" s="8"/>
    </row>
    <row r="171" spans="47:47" x14ac:dyDescent="0.25">
      <c r="AU171" s="8"/>
    </row>
    <row r="172" spans="47:47" x14ac:dyDescent="0.25">
      <c r="AU172" s="8"/>
    </row>
    <row r="173" spans="47:47" x14ac:dyDescent="0.25">
      <c r="AU173" s="8"/>
    </row>
    <row r="174" spans="47:47" x14ac:dyDescent="0.25">
      <c r="AU174" s="8"/>
    </row>
    <row r="175" spans="47:47" x14ac:dyDescent="0.25">
      <c r="AU175" s="8"/>
    </row>
    <row r="176" spans="47:47" x14ac:dyDescent="0.25">
      <c r="AU176" s="8"/>
    </row>
    <row r="177" spans="47:47" x14ac:dyDescent="0.25">
      <c r="AU177" s="8"/>
    </row>
    <row r="178" spans="47:47" x14ac:dyDescent="0.25">
      <c r="AU178" s="8"/>
    </row>
    <row r="179" spans="47:47" x14ac:dyDescent="0.25">
      <c r="AU179" s="8"/>
    </row>
    <row r="180" spans="47:47" x14ac:dyDescent="0.25">
      <c r="AU180" s="8"/>
    </row>
    <row r="181" spans="47:47" x14ac:dyDescent="0.25">
      <c r="AU181" s="8"/>
    </row>
    <row r="182" spans="47:47" x14ac:dyDescent="0.25">
      <c r="AU182" s="8"/>
    </row>
    <row r="183" spans="47:47" x14ac:dyDescent="0.25">
      <c r="AU183" s="8"/>
    </row>
    <row r="184" spans="47:47" x14ac:dyDescent="0.25">
      <c r="AU184" s="8"/>
    </row>
    <row r="185" spans="47:47" x14ac:dyDescent="0.25">
      <c r="AU185" s="8"/>
    </row>
    <row r="186" spans="47:47" x14ac:dyDescent="0.25">
      <c r="AU186" s="8"/>
    </row>
    <row r="187" spans="47:47" x14ac:dyDescent="0.25">
      <c r="AU187" s="8"/>
    </row>
    <row r="188" spans="47:47" x14ac:dyDescent="0.25">
      <c r="AU188" s="8"/>
    </row>
    <row r="189" spans="47:47" x14ac:dyDescent="0.25">
      <c r="AU189" s="8"/>
    </row>
    <row r="190" spans="47:47" x14ac:dyDescent="0.25">
      <c r="AU190" s="8"/>
    </row>
    <row r="191" spans="47:47" x14ac:dyDescent="0.25">
      <c r="AU191" s="8"/>
    </row>
    <row r="192" spans="47:47" x14ac:dyDescent="0.25">
      <c r="AU192" s="8"/>
    </row>
    <row r="193" spans="47:47" x14ac:dyDescent="0.25">
      <c r="AU193" s="8"/>
    </row>
    <row r="194" spans="47:47" x14ac:dyDescent="0.25">
      <c r="AU194" s="8"/>
    </row>
    <row r="195" spans="47:47" x14ac:dyDescent="0.25">
      <c r="AU195" s="8"/>
    </row>
    <row r="196" spans="47:47" x14ac:dyDescent="0.25">
      <c r="AU196" s="8"/>
    </row>
    <row r="197" spans="47:47" x14ac:dyDescent="0.25">
      <c r="AU197" s="8"/>
    </row>
    <row r="198" spans="47:47" x14ac:dyDescent="0.25">
      <c r="AU198" s="8"/>
    </row>
    <row r="199" spans="47:47" x14ac:dyDescent="0.25">
      <c r="AU199" s="8"/>
    </row>
    <row r="200" spans="47:47" x14ac:dyDescent="0.25">
      <c r="AU200" s="8"/>
    </row>
    <row r="201" spans="47:47" x14ac:dyDescent="0.25">
      <c r="AU201" s="8"/>
    </row>
    <row r="202" spans="47:47" x14ac:dyDescent="0.25">
      <c r="AU202" s="8"/>
    </row>
    <row r="203" spans="47:47" x14ac:dyDescent="0.25">
      <c r="AU203" s="8"/>
    </row>
    <row r="204" spans="47:47" x14ac:dyDescent="0.25">
      <c r="AU204" s="8"/>
    </row>
    <row r="205" spans="47:47" x14ac:dyDescent="0.25">
      <c r="AU205" s="8"/>
    </row>
    <row r="206" spans="47:47" x14ac:dyDescent="0.25">
      <c r="AU206" s="8"/>
    </row>
    <row r="207" spans="47:47" x14ac:dyDescent="0.25">
      <c r="AU207" s="8"/>
    </row>
    <row r="208" spans="47:47" x14ac:dyDescent="0.25">
      <c r="AU208" s="8"/>
    </row>
    <row r="209" spans="47:47" x14ac:dyDescent="0.25">
      <c r="AU209" s="8"/>
    </row>
    <row r="210" spans="47:47" x14ac:dyDescent="0.25">
      <c r="AU210" s="8"/>
    </row>
    <row r="211" spans="47:47" x14ac:dyDescent="0.25">
      <c r="AU211" s="8"/>
    </row>
    <row r="212" spans="47:47" x14ac:dyDescent="0.25">
      <c r="AU212" s="8"/>
    </row>
    <row r="213" spans="47:47" x14ac:dyDescent="0.25">
      <c r="AU213" s="8"/>
    </row>
    <row r="214" spans="47:47" x14ac:dyDescent="0.25">
      <c r="AU214" s="8"/>
    </row>
    <row r="215" spans="47:47" x14ac:dyDescent="0.25">
      <c r="AU215" s="8"/>
    </row>
    <row r="216" spans="47:47" x14ac:dyDescent="0.25">
      <c r="AU216" s="8"/>
    </row>
    <row r="217" spans="47:47" x14ac:dyDescent="0.25">
      <c r="AU217" s="8"/>
    </row>
    <row r="218" spans="47:47" x14ac:dyDescent="0.25">
      <c r="AU218" s="8"/>
    </row>
    <row r="219" spans="47:47" x14ac:dyDescent="0.25">
      <c r="AU219" s="8"/>
    </row>
    <row r="220" spans="47:47" x14ac:dyDescent="0.25">
      <c r="AU220" s="8"/>
    </row>
    <row r="221" spans="47:47" x14ac:dyDescent="0.25">
      <c r="AU221" s="8"/>
    </row>
    <row r="222" spans="47:47" x14ac:dyDescent="0.25">
      <c r="AU222" s="8"/>
    </row>
    <row r="223" spans="47:47" x14ac:dyDescent="0.25">
      <c r="AU223" s="8"/>
    </row>
    <row r="224" spans="47:47" x14ac:dyDescent="0.25">
      <c r="AU224" s="8"/>
    </row>
    <row r="225" spans="47:47" x14ac:dyDescent="0.25">
      <c r="AU225" s="8"/>
    </row>
    <row r="226" spans="47:47" x14ac:dyDescent="0.25">
      <c r="AU226" s="8"/>
    </row>
    <row r="227" spans="47:47" x14ac:dyDescent="0.25">
      <c r="AU227" s="8"/>
    </row>
    <row r="228" spans="47:47" x14ac:dyDescent="0.25">
      <c r="AU228" s="8"/>
    </row>
    <row r="229" spans="47:47" x14ac:dyDescent="0.25">
      <c r="AU229" s="8"/>
    </row>
    <row r="230" spans="47:47" x14ac:dyDescent="0.25">
      <c r="AU230" s="8"/>
    </row>
    <row r="231" spans="47:47" x14ac:dyDescent="0.25">
      <c r="AU231" s="8"/>
    </row>
    <row r="232" spans="47:47" x14ac:dyDescent="0.25">
      <c r="AU232" s="8"/>
    </row>
    <row r="233" spans="47:47" x14ac:dyDescent="0.25">
      <c r="AU233" s="8"/>
    </row>
    <row r="234" spans="47:47" x14ac:dyDescent="0.25">
      <c r="AU234" s="8"/>
    </row>
    <row r="235" spans="47:47" x14ac:dyDescent="0.25">
      <c r="AU235" s="8"/>
    </row>
    <row r="236" spans="47:47" x14ac:dyDescent="0.25">
      <c r="AU236" s="8"/>
    </row>
    <row r="237" spans="47:47" x14ac:dyDescent="0.25">
      <c r="AU237" s="8"/>
    </row>
    <row r="238" spans="47:47" x14ac:dyDescent="0.25">
      <c r="AU238" s="8"/>
    </row>
    <row r="239" spans="47:47" x14ac:dyDescent="0.25">
      <c r="AU239" s="8"/>
    </row>
    <row r="240" spans="47:47" x14ac:dyDescent="0.25">
      <c r="AU240" s="8"/>
    </row>
    <row r="241" spans="47:47" x14ac:dyDescent="0.25">
      <c r="AU241" s="8"/>
    </row>
    <row r="242" spans="47:47" x14ac:dyDescent="0.25">
      <c r="AU242" s="8"/>
    </row>
    <row r="243" spans="47:47" x14ac:dyDescent="0.25">
      <c r="AU243" s="8"/>
    </row>
    <row r="244" spans="47:47" x14ac:dyDescent="0.25">
      <c r="AU244" s="8"/>
    </row>
    <row r="245" spans="47:47" x14ac:dyDescent="0.25">
      <c r="AU245" s="8"/>
    </row>
    <row r="246" spans="47:47" x14ac:dyDescent="0.25">
      <c r="AU246" s="8"/>
    </row>
    <row r="247" spans="47:47" x14ac:dyDescent="0.25">
      <c r="AU247" s="8"/>
    </row>
    <row r="248" spans="47:47" x14ac:dyDescent="0.25">
      <c r="AU248" s="8"/>
    </row>
    <row r="249" spans="47:47" x14ac:dyDescent="0.25">
      <c r="AU249" s="8"/>
    </row>
    <row r="250" spans="47:47" x14ac:dyDescent="0.25">
      <c r="AU250" s="8"/>
    </row>
    <row r="251" spans="47:47" x14ac:dyDescent="0.25">
      <c r="AU251" s="8"/>
    </row>
    <row r="252" spans="47:47" x14ac:dyDescent="0.25">
      <c r="AU252" s="8"/>
    </row>
    <row r="253" spans="47:47" x14ac:dyDescent="0.25">
      <c r="AU253" s="8"/>
    </row>
    <row r="254" spans="47:47" x14ac:dyDescent="0.25">
      <c r="AU254" s="8"/>
    </row>
    <row r="255" spans="47:47" x14ac:dyDescent="0.25">
      <c r="AU255" s="8"/>
    </row>
    <row r="256" spans="47:47" x14ac:dyDescent="0.25">
      <c r="AU256" s="8"/>
    </row>
    <row r="257" spans="47:47" x14ac:dyDescent="0.25">
      <c r="AU257" s="8"/>
    </row>
    <row r="258" spans="47:47" x14ac:dyDescent="0.25">
      <c r="AU258" s="8"/>
    </row>
    <row r="259" spans="47:47" x14ac:dyDescent="0.25">
      <c r="AU259" s="8"/>
    </row>
    <row r="260" spans="47:47" x14ac:dyDescent="0.25">
      <c r="AU260" s="8"/>
    </row>
    <row r="261" spans="47:47" x14ac:dyDescent="0.25">
      <c r="AU261" s="8"/>
    </row>
    <row r="262" spans="47:47" x14ac:dyDescent="0.25">
      <c r="AU262" s="8"/>
    </row>
    <row r="263" spans="47:47" x14ac:dyDescent="0.25">
      <c r="AU263" s="8"/>
    </row>
    <row r="264" spans="47:47" x14ac:dyDescent="0.25">
      <c r="AU264" s="8"/>
    </row>
    <row r="265" spans="47:47" x14ac:dyDescent="0.25">
      <c r="AU265" s="8"/>
    </row>
    <row r="266" spans="47:47" x14ac:dyDescent="0.25">
      <c r="AU266" s="8"/>
    </row>
    <row r="267" spans="47:47" x14ac:dyDescent="0.25">
      <c r="AU267" s="8"/>
    </row>
    <row r="268" spans="47:47" x14ac:dyDescent="0.25">
      <c r="AU268" s="8"/>
    </row>
    <row r="269" spans="47:47" x14ac:dyDescent="0.25">
      <c r="AU269" s="8"/>
    </row>
    <row r="270" spans="47:47" x14ac:dyDescent="0.25">
      <c r="AU270" s="8"/>
    </row>
    <row r="271" spans="47:47" x14ac:dyDescent="0.25">
      <c r="AU271" s="8"/>
    </row>
    <row r="272" spans="47:47" x14ac:dyDescent="0.25">
      <c r="AU272" s="8"/>
    </row>
    <row r="273" spans="47:47" x14ac:dyDescent="0.25">
      <c r="AU273" s="8"/>
    </row>
    <row r="274" spans="47:47" x14ac:dyDescent="0.25">
      <c r="AU274" s="8"/>
    </row>
    <row r="275" spans="47:47" x14ac:dyDescent="0.25">
      <c r="AU275" s="8"/>
    </row>
    <row r="276" spans="47:47" x14ac:dyDescent="0.25">
      <c r="AU276" s="8"/>
    </row>
    <row r="277" spans="47:47" x14ac:dyDescent="0.25">
      <c r="AU277" s="8"/>
    </row>
    <row r="278" spans="47:47" x14ac:dyDescent="0.25">
      <c r="AU278" s="8"/>
    </row>
    <row r="279" spans="47:47" x14ac:dyDescent="0.25">
      <c r="AU279" s="8"/>
    </row>
    <row r="280" spans="47:47" x14ac:dyDescent="0.25">
      <c r="AU280" s="8"/>
    </row>
    <row r="281" spans="47:47" x14ac:dyDescent="0.25">
      <c r="AU281" s="8"/>
    </row>
    <row r="282" spans="47:47" x14ac:dyDescent="0.25">
      <c r="AU282" s="8"/>
    </row>
    <row r="283" spans="47:47" x14ac:dyDescent="0.25">
      <c r="AU283" s="8"/>
    </row>
    <row r="284" spans="47:47" x14ac:dyDescent="0.25">
      <c r="AU284" s="8"/>
    </row>
    <row r="285" spans="47:47" x14ac:dyDescent="0.25">
      <c r="AU285" s="8"/>
    </row>
    <row r="286" spans="47:47" x14ac:dyDescent="0.25">
      <c r="AU286" s="8"/>
    </row>
    <row r="287" spans="47:47" x14ac:dyDescent="0.25">
      <c r="AU287" s="8"/>
    </row>
    <row r="288" spans="47:47" x14ac:dyDescent="0.25">
      <c r="AU288" s="8"/>
    </row>
    <row r="289" spans="47:47" x14ac:dyDescent="0.25">
      <c r="AU289" s="8"/>
    </row>
    <row r="290" spans="47:47" x14ac:dyDescent="0.25">
      <c r="AU290" s="8"/>
    </row>
    <row r="291" spans="47:47" x14ac:dyDescent="0.25">
      <c r="AU291" s="8"/>
    </row>
    <row r="292" spans="47:47" x14ac:dyDescent="0.25">
      <c r="AU292" s="8"/>
    </row>
    <row r="293" spans="47:47" x14ac:dyDescent="0.25">
      <c r="AU293" s="8"/>
    </row>
    <row r="294" spans="47:47" x14ac:dyDescent="0.25">
      <c r="AU294" s="8"/>
    </row>
    <row r="295" spans="47:47" x14ac:dyDescent="0.25">
      <c r="AU295" s="8"/>
    </row>
    <row r="296" spans="47:47" x14ac:dyDescent="0.25">
      <c r="AU296" s="8"/>
    </row>
    <row r="297" spans="47:47" x14ac:dyDescent="0.25">
      <c r="AU297" s="8"/>
    </row>
    <row r="298" spans="47:47" x14ac:dyDescent="0.25">
      <c r="AU298" s="8"/>
    </row>
    <row r="299" spans="47:47" x14ac:dyDescent="0.25">
      <c r="AU299" s="8"/>
    </row>
    <row r="300" spans="47:47" x14ac:dyDescent="0.25">
      <c r="AU300" s="8"/>
    </row>
    <row r="301" spans="47:47" x14ac:dyDescent="0.25">
      <c r="AU301" s="8"/>
    </row>
    <row r="302" spans="47:47" x14ac:dyDescent="0.25">
      <c r="AU302" s="8"/>
    </row>
    <row r="303" spans="47:47" x14ac:dyDescent="0.25">
      <c r="AU303" s="8"/>
    </row>
    <row r="304" spans="47:47" x14ac:dyDescent="0.25">
      <c r="AU304" s="8"/>
    </row>
    <row r="305" spans="47:47" x14ac:dyDescent="0.25">
      <c r="AU305" s="8"/>
    </row>
    <row r="306" spans="47:47" x14ac:dyDescent="0.25">
      <c r="AU306" s="8"/>
    </row>
    <row r="307" spans="47:47" x14ac:dyDescent="0.25">
      <c r="AU307" s="8"/>
    </row>
    <row r="308" spans="47:47" x14ac:dyDescent="0.25">
      <c r="AU308" s="8"/>
    </row>
    <row r="309" spans="47:47" x14ac:dyDescent="0.25">
      <c r="AU309" s="8"/>
    </row>
    <row r="310" spans="47:47" x14ac:dyDescent="0.25">
      <c r="AU310" s="8"/>
    </row>
    <row r="311" spans="47:47" x14ac:dyDescent="0.25">
      <c r="AU311" s="8"/>
    </row>
    <row r="312" spans="47:47" x14ac:dyDescent="0.25">
      <c r="AU312" s="8"/>
    </row>
    <row r="313" spans="47:47" x14ac:dyDescent="0.25">
      <c r="AU313" s="8"/>
    </row>
    <row r="314" spans="47:47" x14ac:dyDescent="0.25">
      <c r="AU314" s="8"/>
    </row>
    <row r="315" spans="47:47" x14ac:dyDescent="0.25">
      <c r="AU315" s="8"/>
    </row>
    <row r="316" spans="47:47" x14ac:dyDescent="0.25">
      <c r="AU316" s="8"/>
    </row>
    <row r="317" spans="47:47" x14ac:dyDescent="0.25">
      <c r="AU317" s="8"/>
    </row>
    <row r="318" spans="47:47" x14ac:dyDescent="0.25">
      <c r="AU318" s="8"/>
    </row>
    <row r="319" spans="47:47" x14ac:dyDescent="0.25">
      <c r="AU319" s="8"/>
    </row>
    <row r="320" spans="47:47" x14ac:dyDescent="0.25">
      <c r="AU320" s="8"/>
    </row>
    <row r="321" spans="47:47" x14ac:dyDescent="0.25">
      <c r="AU321" s="8"/>
    </row>
    <row r="322" spans="47:47" x14ac:dyDescent="0.25">
      <c r="AU322" s="8"/>
    </row>
    <row r="323" spans="47:47" x14ac:dyDescent="0.25">
      <c r="AU323" s="8"/>
    </row>
    <row r="324" spans="47:47" x14ac:dyDescent="0.25">
      <c r="AU324" s="8"/>
    </row>
  </sheetData>
  <mergeCells count="18">
    <mergeCell ref="B46:D46"/>
    <mergeCell ref="A7:B38"/>
    <mergeCell ref="A3:A4"/>
    <mergeCell ref="D3:D4"/>
    <mergeCell ref="B3:C4"/>
    <mergeCell ref="E3:E4"/>
    <mergeCell ref="AL1:AU1"/>
    <mergeCell ref="AL2:AU2"/>
    <mergeCell ref="AV1:BV2"/>
    <mergeCell ref="A1:A2"/>
    <mergeCell ref="I1:J2"/>
    <mergeCell ref="L1:M2"/>
    <mergeCell ref="P1:W1"/>
    <mergeCell ref="X1:AK1"/>
    <mergeCell ref="B1:D2"/>
    <mergeCell ref="P2:W2"/>
    <mergeCell ref="X2:AK2"/>
    <mergeCell ref="F1:G2"/>
  </mergeCells>
  <phoneticPr fontId="2" type="noConversion"/>
  <conditionalFormatting sqref="P39 R39 T39 AV39:BT39 X39:AI39 AL39:AS39">
    <cfRule type="cellIs" dxfId="29" priority="182" stopIfTrue="1" operator="equal">
      <formula>P$4</formula>
    </cfRule>
  </conditionalFormatting>
  <conditionalFormatting sqref="P46 AV46:BT46 R46:U46 X46:AI46 AL46:AS46">
    <cfRule type="cellIs" dxfId="28" priority="193" stopIfTrue="1" operator="equal">
      <formula>IF(P47&lt;&gt;"",P47,"")</formula>
    </cfRule>
    <cfRule type="cellIs" dxfId="27" priority="194" stopIfTrue="1" operator="lessThan">
      <formula>IF(P47&lt;&gt;"",P47,0)</formula>
    </cfRule>
    <cfRule type="cellIs" dxfId="26" priority="195" stopIfTrue="1" operator="greaterThan">
      <formula>IF(P47&lt;&gt;"",P47,101)</formula>
    </cfRule>
  </conditionalFormatting>
  <conditionalFormatting sqref="BW43:HD44 D44 E43:E44">
    <cfRule type="cellIs" dxfId="25" priority="191" stopIfTrue="1" operator="equal">
      <formula>0</formula>
    </cfRule>
  </conditionalFormatting>
  <conditionalFormatting sqref="F5:G38 AT5:AT38 V5:V38 E38 AJ5:AK38 BU5:BU38 L5:M38 I5:J38">
    <cfRule type="cellIs" dxfId="24" priority="197" stopIfTrue="1" operator="equal">
      <formula>0</formula>
    </cfRule>
    <cfRule type="cellIs" dxfId="23" priority="198" stopIfTrue="1" operator="equal">
      <formula>"absent(e)"</formula>
    </cfRule>
    <cfRule type="cellIs" dxfId="22" priority="199" stopIfTrue="1" operator="equal">
      <formula>"incomplet"</formula>
    </cfRule>
  </conditionalFormatting>
  <conditionalFormatting sqref="AV5:BT38 P5:P38 R5:R38 AL5:AS38 X5:AI38">
    <cfRule type="cellIs" dxfId="21" priority="200" stopIfTrue="1" operator="equal">
      <formula>1</formula>
    </cfRule>
    <cfRule type="cellIs" dxfId="20" priority="201" stopIfTrue="1" operator="equal">
      <formula>9</formula>
    </cfRule>
    <cfRule type="cellIs" dxfId="19" priority="202" stopIfTrue="1" operator="equal">
      <formula>"!"</formula>
    </cfRule>
  </conditionalFormatting>
  <conditionalFormatting sqref="Q39 S39 U39">
    <cfRule type="cellIs" dxfId="18" priority="146" stopIfTrue="1" operator="equal">
      <formula>Q$4</formula>
    </cfRule>
  </conditionalFormatting>
  <conditionalFormatting sqref="Q46">
    <cfRule type="cellIs" dxfId="17" priority="147" stopIfTrue="1" operator="equal">
      <formula>IF(Q47&lt;&gt;"",Q47,"")</formula>
    </cfRule>
    <cfRule type="cellIs" dxfId="16" priority="148" stopIfTrue="1" operator="lessThan">
      <formula>IF(Q47&lt;&gt;"",Q47,0)</formula>
    </cfRule>
    <cfRule type="cellIs" dxfId="15" priority="149" stopIfTrue="1" operator="greaterThan">
      <formula>IF(Q47&lt;&gt;"",Q47,101)</formula>
    </cfRule>
  </conditionalFormatting>
  <conditionalFormatting sqref="Q5:Q38 S5:U38">
    <cfRule type="cellIs" dxfId="14" priority="150" stopIfTrue="1" operator="equal">
      <formula>1</formula>
    </cfRule>
    <cfRule type="cellIs" dxfId="13" priority="151" stopIfTrue="1" operator="equal">
      <formula>9</formula>
    </cfRule>
    <cfRule type="cellIs" dxfId="12" priority="152" stopIfTrue="1" operator="equal">
      <formula>"!"</formula>
    </cfRule>
  </conditionalFormatting>
  <conditionalFormatting sqref="E5:E37">
    <cfRule type="containsText" dxfId="11" priority="28" stopIfTrue="1" operator="containsText" text="a">
      <formula>NOT(ISERROR(SEARCH("a",E5)))</formula>
    </cfRule>
  </conditionalFormatting>
  <conditionalFormatting sqref="W5:W38">
    <cfRule type="cellIs" dxfId="10" priority="19" stopIfTrue="1" operator="equal">
      <formula>0</formula>
    </cfRule>
    <cfRule type="cellIs" dxfId="9" priority="20" stopIfTrue="1" operator="equal">
      <formula>"absent(e)"</formula>
    </cfRule>
    <cfRule type="cellIs" dxfId="8" priority="21" stopIfTrue="1" operator="equal">
      <formula>"incomplet"</formula>
    </cfRule>
  </conditionalFormatting>
  <conditionalFormatting sqref="AU5:AU38">
    <cfRule type="cellIs" dxfId="7" priority="16" stopIfTrue="1" operator="equal">
      <formula>0</formula>
    </cfRule>
    <cfRule type="cellIs" dxfId="6" priority="17" stopIfTrue="1" operator="equal">
      <formula>"absent(e)"</formula>
    </cfRule>
    <cfRule type="cellIs" dxfId="5" priority="18" stopIfTrue="1" operator="equal">
      <formula>"incomplet"</formula>
    </cfRule>
  </conditionalFormatting>
  <conditionalFormatting sqref="BV5:BV38">
    <cfRule type="cellIs" dxfId="4" priority="4" stopIfTrue="1" operator="equal">
      <formula>0</formula>
    </cfRule>
    <cfRule type="cellIs" dxfId="3" priority="5" stopIfTrue="1" operator="equal">
      <formula>"absent(e)"</formula>
    </cfRule>
    <cfRule type="cellIs" dxfId="2" priority="6" stopIfTrue="1" operator="equal">
      <formula>"incomplet"</formula>
    </cfRule>
  </conditionalFormatting>
  <dataValidations count="1">
    <dataValidation operator="lessThanOrEqual" allowBlank="1" showInputMessage="1" showErrorMessage="1" sqref="J5:J38 M5:N38 AT5:AT38"/>
  </dataValidations>
  <printOptions headings="1"/>
  <pageMargins left="0.31496062992125984" right="0.27559055118110237" top="0.35433070866141736" bottom="0.43307086614173229" header="0.23622047244094491" footer="0.27559055118110237"/>
  <pageSetup paperSize="9" scale="49" fitToWidth="12" pageOrder="overThenDown" orientation="landscape" r:id="rId1"/>
  <headerFooter alignWithMargins="0">
    <oddFooter>&amp;LEENC 2018 &amp;A&amp;C3e primaire - &amp;F&amp;RPage &amp;P / &amp;N</oddFooter>
  </headerFooter>
  <colBreaks count="2" manualBreakCount="2">
    <brk id="23" max="69" man="1"/>
    <brk id="47" max="69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4C64F"/>
  </sheetPr>
  <dimension ref="A2:EY1389"/>
  <sheetViews>
    <sheetView showGridLines="0" topLeftCell="A4" zoomScale="84" zoomScaleNormal="84" workbookViewId="0">
      <selection activeCell="E32" sqref="E32"/>
    </sheetView>
  </sheetViews>
  <sheetFormatPr baseColWidth="10" defaultRowHeight="13.2" x14ac:dyDescent="0.25"/>
  <cols>
    <col min="4" max="4" width="5.44140625" customWidth="1"/>
    <col min="5" max="7" width="13.44140625" customWidth="1"/>
    <col min="8" max="15" width="11.44140625" style="234"/>
    <col min="16" max="16" width="11.44140625" style="248"/>
    <col min="17" max="17" width="6" style="248" bestFit="1" customWidth="1"/>
    <col min="18" max="22" width="11.44140625" style="248"/>
    <col min="23" max="155" width="11.44140625" style="234"/>
  </cols>
  <sheetData>
    <row r="2" spans="1:25" ht="15.6" x14ac:dyDescent="0.3">
      <c r="A2" s="493" t="str">
        <f>IF('Encodage réponses Es'!$B$1="","",'Encodage réponses Es'!$B$1)</f>
        <v/>
      </c>
      <c r="B2" s="493"/>
      <c r="C2" s="493"/>
      <c r="D2" s="493"/>
      <c r="E2" s="493"/>
      <c r="F2" s="493"/>
      <c r="G2" s="493"/>
    </row>
    <row r="3" spans="1:25" ht="15.6" x14ac:dyDescent="0.3">
      <c r="A3" s="202"/>
      <c r="B3" s="202"/>
      <c r="C3" s="202"/>
      <c r="D3" s="202"/>
      <c r="E3" s="202"/>
      <c r="F3" s="202"/>
      <c r="G3" s="202"/>
    </row>
    <row r="4" spans="1:25" ht="15.6" x14ac:dyDescent="0.3">
      <c r="A4" s="493" t="s">
        <v>86</v>
      </c>
      <c r="B4" s="493"/>
      <c r="C4" s="493"/>
      <c r="D4" s="493"/>
      <c r="E4" s="493"/>
      <c r="F4" s="493"/>
      <c r="G4" s="493"/>
    </row>
    <row r="5" spans="1:25" ht="18" x14ac:dyDescent="0.3">
      <c r="A5" s="493" t="s">
        <v>87</v>
      </c>
      <c r="B5" s="493"/>
      <c r="C5" s="493"/>
      <c r="D5" s="493"/>
      <c r="E5" s="493"/>
      <c r="F5" s="493"/>
      <c r="G5" s="493"/>
    </row>
    <row r="6" spans="1:25" ht="15.6" x14ac:dyDescent="0.3">
      <c r="A6" s="219"/>
      <c r="B6" s="219"/>
      <c r="C6" s="219"/>
      <c r="D6" s="219"/>
      <c r="E6" s="219"/>
      <c r="F6" s="219"/>
      <c r="G6" s="219"/>
    </row>
    <row r="8" spans="1:25" x14ac:dyDescent="0.25">
      <c r="A8" t="str">
        <f>CONCATENATE("Classe : ",'Encodage réponses Es'!$B$2)</f>
        <v xml:space="preserve">Classe : </v>
      </c>
    </row>
    <row r="10" spans="1:25" x14ac:dyDescent="0.25">
      <c r="A10" s="494" t="str">
        <f>CONCATENATE("Synthèse par compétence de l'élève : ",'Encodage réponses Es'!$F3)</f>
        <v xml:space="preserve">Synthèse par compétence de l'élève : </v>
      </c>
      <c r="B10" s="494"/>
      <c r="C10" s="494"/>
      <c r="D10" s="494"/>
      <c r="E10" s="494"/>
      <c r="F10" s="494"/>
      <c r="G10" s="494"/>
    </row>
    <row r="12" spans="1:25" ht="15.6" x14ac:dyDescent="0.3">
      <c r="A12" s="202" t="s">
        <v>88</v>
      </c>
      <c r="B12" s="202"/>
      <c r="G12" s="217" t="str">
        <f>CONCATENATE(IF(OR(Compétences!F5="Absent(e)",Compétences!F5="Incomplet"),"",Compétences!$F5)," / 51")</f>
        <v xml:space="preserve"> / 51</v>
      </c>
    </row>
    <row r="13" spans="1:25" ht="15.6" x14ac:dyDescent="0.3">
      <c r="A13" s="202"/>
      <c r="B13" s="202"/>
      <c r="G13" s="206"/>
      <c r="I13" s="243"/>
      <c r="J13" s="243"/>
      <c r="K13" s="243"/>
      <c r="L13" s="243"/>
      <c r="M13" s="243"/>
      <c r="N13" s="243"/>
      <c r="O13" s="243"/>
      <c r="W13" s="243"/>
      <c r="X13" s="243"/>
      <c r="Y13" s="243"/>
    </row>
    <row r="14" spans="1:25" x14ac:dyDescent="0.25">
      <c r="G14" s="205"/>
      <c r="I14" s="243"/>
      <c r="J14" s="243"/>
      <c r="K14" s="243"/>
      <c r="L14" s="243"/>
      <c r="M14" s="243"/>
      <c r="N14" s="243"/>
      <c r="O14" s="243"/>
      <c r="W14" s="243"/>
      <c r="X14" s="243"/>
      <c r="Y14" s="243"/>
    </row>
    <row r="15" spans="1:25" x14ac:dyDescent="0.25">
      <c r="D15" s="482" t="s">
        <v>69</v>
      </c>
      <c r="E15" s="231" t="s">
        <v>70</v>
      </c>
      <c r="F15" s="207"/>
      <c r="G15" s="232" t="s">
        <v>71</v>
      </c>
      <c r="I15" s="243"/>
      <c r="J15" s="243"/>
      <c r="K15" s="243"/>
      <c r="L15" s="243"/>
      <c r="M15" s="243"/>
      <c r="N15" s="243"/>
      <c r="O15" s="243"/>
      <c r="W15" s="243"/>
      <c r="X15" s="243"/>
      <c r="Y15" s="243"/>
    </row>
    <row r="16" spans="1:25" ht="15.6" x14ac:dyDescent="0.3">
      <c r="D16" s="483"/>
      <c r="E16" s="220"/>
      <c r="F16" s="480" t="s">
        <v>72</v>
      </c>
      <c r="G16" s="481"/>
      <c r="I16" s="243"/>
      <c r="J16" s="243"/>
      <c r="K16" s="243"/>
      <c r="L16" s="243"/>
      <c r="M16" s="243"/>
      <c r="N16" s="243"/>
      <c r="O16" s="243"/>
      <c r="W16" s="243"/>
      <c r="X16" s="243"/>
      <c r="Y16" s="243"/>
    </row>
    <row r="17" spans="1:25" ht="15.6" x14ac:dyDescent="0.3">
      <c r="D17" s="218"/>
      <c r="E17" s="213"/>
      <c r="F17" s="215"/>
      <c r="G17" s="215"/>
      <c r="I17" s="243"/>
      <c r="J17" s="243"/>
      <c r="K17" s="243"/>
      <c r="L17" s="243"/>
      <c r="M17" s="243"/>
      <c r="N17" s="243"/>
      <c r="O17" s="243"/>
      <c r="W17" s="243"/>
      <c r="X17" s="243"/>
      <c r="Y17" s="243"/>
    </row>
    <row r="18" spans="1:25" ht="15.6" x14ac:dyDescent="0.3">
      <c r="D18" s="218"/>
      <c r="E18" s="213"/>
      <c r="F18" s="215"/>
      <c r="G18" s="215"/>
      <c r="I18" s="243"/>
      <c r="J18" s="243"/>
      <c r="K18" s="243"/>
      <c r="L18" s="243"/>
      <c r="M18" s="243"/>
      <c r="N18" s="243"/>
      <c r="O18" s="243"/>
      <c r="W18" s="243"/>
      <c r="X18" s="243"/>
      <c r="Y18" s="243"/>
    </row>
    <row r="19" spans="1:25" x14ac:dyDescent="0.25">
      <c r="E19" s="212"/>
      <c r="F19" s="25"/>
      <c r="G19" s="212"/>
      <c r="I19" s="243"/>
      <c r="J19" s="243"/>
      <c r="K19" s="243"/>
      <c r="L19" s="243"/>
      <c r="M19" s="243"/>
      <c r="N19" s="243"/>
      <c r="O19" s="243"/>
      <c r="W19" s="243"/>
      <c r="X19" s="243"/>
      <c r="Y19" s="243"/>
    </row>
    <row r="20" spans="1:25" x14ac:dyDescent="0.25">
      <c r="A20" s="203" t="s">
        <v>79</v>
      </c>
      <c r="D20" s="214">
        <v>26</v>
      </c>
      <c r="G20" s="216" t="str">
        <f>CONCATENATE(IF(OR(Compétences!I5="Absent(e)",Compétences!I5="Incomplet"),"",Compétences!$I5)," / 26")</f>
        <v xml:space="preserve"> / 26</v>
      </c>
      <c r="I20" s="243"/>
      <c r="J20" s="243"/>
      <c r="K20" s="243"/>
      <c r="L20" s="243"/>
      <c r="M20" s="243"/>
      <c r="N20" s="243"/>
      <c r="O20" s="243"/>
      <c r="Q20" s="479" t="s">
        <v>65</v>
      </c>
      <c r="R20" s="479"/>
      <c r="S20" s="479"/>
      <c r="T20" s="479" t="s">
        <v>68</v>
      </c>
      <c r="U20" s="479"/>
      <c r="V20" s="479"/>
      <c r="W20" s="243"/>
      <c r="X20" s="243"/>
      <c r="Y20" s="243"/>
    </row>
    <row r="21" spans="1:25" x14ac:dyDescent="0.25">
      <c r="D21" s="210"/>
      <c r="E21" s="200"/>
      <c r="F21" s="200"/>
      <c r="G21" s="200"/>
      <c r="I21" s="243"/>
      <c r="J21" s="243"/>
      <c r="K21" s="243"/>
      <c r="L21" s="243"/>
      <c r="M21" s="243"/>
      <c r="N21" s="243"/>
      <c r="O21" s="243"/>
      <c r="Q21" s="248" t="s">
        <v>67</v>
      </c>
      <c r="R21" s="248" t="s">
        <v>73</v>
      </c>
      <c r="S21" s="248" t="s">
        <v>66</v>
      </c>
      <c r="T21" s="248" t="s">
        <v>67</v>
      </c>
      <c r="U21" s="248" t="s">
        <v>71</v>
      </c>
      <c r="W21" s="243"/>
      <c r="X21" s="243"/>
      <c r="Y21" s="243"/>
    </row>
    <row r="22" spans="1:25" ht="37.5" customHeight="1" x14ac:dyDescent="0.25">
      <c r="A22" s="492" t="s">
        <v>89</v>
      </c>
      <c r="B22" s="491"/>
      <c r="C22" s="491"/>
      <c r="D22" s="211">
        <v>6</v>
      </c>
      <c r="E22" s="207"/>
      <c r="F22" s="207"/>
      <c r="G22" s="208"/>
      <c r="I22" s="243"/>
      <c r="J22" s="243"/>
      <c r="K22" s="243"/>
      <c r="L22" s="243"/>
      <c r="M22" s="243"/>
      <c r="N22" s="243"/>
      <c r="O22" s="243"/>
      <c r="Q22" s="249">
        <f>COUNTIF(Compétences!$P5:$U5,1)</f>
        <v>0</v>
      </c>
      <c r="R22" s="249">
        <f>$S22-$Q22</f>
        <v>6</v>
      </c>
      <c r="S22" s="249">
        <v>6</v>
      </c>
      <c r="T22" s="249" t="e">
        <f>AVERAGE(Compétences!$V$5:$V$38)</f>
        <v>#DIV/0!</v>
      </c>
      <c r="U22" s="249" t="e">
        <f>$S$22-$T$22</f>
        <v>#DIV/0!</v>
      </c>
      <c r="W22" s="243"/>
      <c r="X22" s="243"/>
      <c r="Y22" s="243"/>
    </row>
    <row r="23" spans="1:25" ht="37.5" customHeight="1" x14ac:dyDescent="0.25">
      <c r="A23" s="490" t="s">
        <v>82</v>
      </c>
      <c r="B23" s="491"/>
      <c r="C23" s="491"/>
      <c r="D23" s="211">
        <v>12</v>
      </c>
      <c r="E23" s="207"/>
      <c r="F23" s="207"/>
      <c r="G23" s="208"/>
      <c r="I23" s="243"/>
      <c r="J23" s="243"/>
      <c r="K23" s="243"/>
      <c r="L23" s="243"/>
      <c r="M23" s="243"/>
      <c r="N23" s="243"/>
      <c r="O23" s="243"/>
      <c r="Q23" s="249">
        <f>COUNTIF(Compétences!$X5:$AI5,1)</f>
        <v>0</v>
      </c>
      <c r="R23" s="249">
        <f>$S23-$Q23</f>
        <v>12</v>
      </c>
      <c r="S23" s="249">
        <v>12</v>
      </c>
      <c r="T23" s="249" t="e">
        <f>AVERAGE(Compétences!$AJ$5:$AJ$38)</f>
        <v>#DIV/0!</v>
      </c>
      <c r="U23" s="249" t="e">
        <f>$S$23-$T$23</f>
        <v>#DIV/0!</v>
      </c>
      <c r="W23" s="243"/>
      <c r="X23" s="243"/>
      <c r="Y23" s="243"/>
    </row>
    <row r="24" spans="1:25" ht="37.5" customHeight="1" x14ac:dyDescent="0.25">
      <c r="A24" s="490" t="s">
        <v>83</v>
      </c>
      <c r="B24" s="491"/>
      <c r="C24" s="491"/>
      <c r="D24" s="211">
        <v>8</v>
      </c>
      <c r="E24" s="207"/>
      <c r="F24" s="207"/>
      <c r="G24" s="208"/>
      <c r="I24" s="243"/>
      <c r="J24" s="243"/>
      <c r="K24" s="243"/>
      <c r="L24" s="243"/>
      <c r="M24" s="243"/>
      <c r="N24" s="243"/>
      <c r="O24" s="243"/>
      <c r="Q24" s="249">
        <f>COUNTIF(Compétences!$AL5:$AS5,1)</f>
        <v>0</v>
      </c>
      <c r="R24" s="249">
        <f>$S24-$Q24</f>
        <v>8</v>
      </c>
      <c r="S24" s="249">
        <v>8</v>
      </c>
      <c r="T24" s="249" t="e">
        <f>AVERAGE(Compétences!$AT$5:$AT$38)</f>
        <v>#DIV/0!</v>
      </c>
      <c r="U24" s="249" t="e">
        <f>$S$24-$T$24</f>
        <v>#DIV/0!</v>
      </c>
      <c r="W24" s="243"/>
      <c r="X24" s="243"/>
      <c r="Y24" s="243"/>
    </row>
    <row r="25" spans="1:25" ht="37.5" customHeight="1" x14ac:dyDescent="0.25">
      <c r="A25" s="486"/>
      <c r="B25" s="487"/>
      <c r="C25" s="487"/>
      <c r="D25" s="244"/>
      <c r="E25" s="245"/>
      <c r="F25" s="245"/>
      <c r="G25" s="245"/>
      <c r="I25" s="243"/>
      <c r="J25" s="243"/>
      <c r="K25" s="243"/>
      <c r="L25" s="243"/>
      <c r="M25" s="243"/>
      <c r="N25" s="243"/>
      <c r="O25" s="243"/>
      <c r="Q25" s="249"/>
      <c r="R25" s="249"/>
      <c r="S25" s="249"/>
      <c r="T25" s="249"/>
      <c r="U25" s="249"/>
      <c r="W25" s="243"/>
      <c r="X25" s="243"/>
      <c r="Y25" s="243"/>
    </row>
    <row r="26" spans="1:25" ht="37.5" customHeight="1" x14ac:dyDescent="0.25">
      <c r="A26" s="204"/>
      <c r="B26" s="204"/>
      <c r="C26" s="204"/>
      <c r="D26" s="209"/>
      <c r="I26" s="243"/>
      <c r="J26" s="243"/>
      <c r="K26" s="243"/>
      <c r="L26" s="243"/>
      <c r="M26" s="243"/>
      <c r="N26" s="243"/>
      <c r="O26" s="243"/>
      <c r="W26" s="243"/>
      <c r="X26" s="243"/>
      <c r="Y26" s="243"/>
    </row>
    <row r="27" spans="1:25" x14ac:dyDescent="0.25">
      <c r="D27" s="209"/>
      <c r="I27" s="243"/>
      <c r="J27" s="243"/>
      <c r="K27" s="243"/>
      <c r="L27" s="243"/>
      <c r="M27" s="243"/>
      <c r="N27" s="243"/>
      <c r="O27" s="243"/>
      <c r="W27" s="243"/>
      <c r="X27" s="243"/>
      <c r="Y27" s="243"/>
    </row>
    <row r="28" spans="1:25" x14ac:dyDescent="0.25">
      <c r="A28" s="203" t="s">
        <v>80</v>
      </c>
      <c r="D28" s="214">
        <v>25</v>
      </c>
      <c r="G28" s="216" t="str">
        <f>CONCATENATE(IF(OR(Compétences!L5="Absent(e)",Compétences!L5="Incomplet"),"",Compétences!$L5)," / 25")</f>
        <v xml:space="preserve"> / 25</v>
      </c>
      <c r="I28" s="243"/>
      <c r="J28" s="243"/>
      <c r="K28" s="243"/>
      <c r="L28" s="243"/>
      <c r="M28" s="243"/>
      <c r="N28" s="243"/>
      <c r="O28" s="243"/>
      <c r="Q28" s="249">
        <f>COUNTIF(Compétences!$AV5:$BT5,1)</f>
        <v>0</v>
      </c>
      <c r="R28" s="249">
        <f>$S28-$Q28</f>
        <v>25</v>
      </c>
      <c r="S28" s="249">
        <v>25</v>
      </c>
      <c r="T28" s="249" t="e">
        <f>AVERAGE(Compétences!$BU$5:$BU$38)</f>
        <v>#DIV/0!</v>
      </c>
      <c r="U28" s="249" t="e">
        <f>$S$28-$T$28</f>
        <v>#DIV/0!</v>
      </c>
      <c r="W28" s="243"/>
      <c r="X28" s="243"/>
      <c r="Y28" s="243"/>
    </row>
    <row r="29" spans="1:25" x14ac:dyDescent="0.25">
      <c r="A29" s="200"/>
      <c r="D29" s="209"/>
      <c r="I29" s="243"/>
      <c r="J29" s="243"/>
      <c r="K29" s="243"/>
      <c r="L29" s="243"/>
      <c r="M29" s="243"/>
      <c r="N29" s="243"/>
      <c r="O29" s="243"/>
      <c r="W29" s="243"/>
      <c r="X29" s="243"/>
      <c r="Y29" s="243"/>
    </row>
    <row r="30" spans="1:25" ht="37.5" customHeight="1" x14ac:dyDescent="0.25">
      <c r="A30" s="488" t="s">
        <v>80</v>
      </c>
      <c r="B30" s="489"/>
      <c r="C30" s="489"/>
      <c r="D30" s="211">
        <v>25</v>
      </c>
      <c r="E30" s="207"/>
      <c r="F30" s="207"/>
      <c r="G30" s="208"/>
      <c r="I30" s="243"/>
      <c r="J30" s="243"/>
      <c r="K30" s="243"/>
      <c r="L30" s="243"/>
      <c r="M30" s="243"/>
      <c r="N30" s="243"/>
      <c r="O30" s="243"/>
      <c r="Q30" s="249"/>
      <c r="R30" s="249"/>
      <c r="S30" s="249"/>
      <c r="T30" s="249"/>
      <c r="U30" s="249"/>
      <c r="W30" s="243"/>
      <c r="X30" s="243"/>
      <c r="Y30" s="243"/>
    </row>
    <row r="31" spans="1:25" ht="37.5" customHeight="1" x14ac:dyDescent="0.25">
      <c r="A31" s="486"/>
      <c r="B31" s="487"/>
      <c r="C31" s="487"/>
      <c r="D31" s="244"/>
      <c r="E31" s="245"/>
      <c r="F31" s="245"/>
      <c r="G31" s="245"/>
      <c r="I31" s="243"/>
      <c r="J31" s="243"/>
      <c r="K31" s="243"/>
      <c r="L31" s="243"/>
      <c r="M31" s="243"/>
      <c r="N31" s="243"/>
      <c r="O31" s="243"/>
      <c r="Q31" s="249"/>
      <c r="R31" s="249"/>
      <c r="S31" s="249"/>
      <c r="T31" s="249"/>
      <c r="U31" s="249"/>
      <c r="W31" s="243"/>
      <c r="X31" s="243"/>
      <c r="Y31" s="243"/>
    </row>
    <row r="32" spans="1:25" ht="37.5" customHeight="1" x14ac:dyDescent="0.25">
      <c r="A32" s="484"/>
      <c r="B32" s="485"/>
      <c r="C32" s="485"/>
      <c r="D32" s="246"/>
      <c r="E32" s="247"/>
      <c r="F32" s="247"/>
      <c r="G32" s="247"/>
      <c r="I32" s="243"/>
      <c r="J32" s="243"/>
      <c r="K32" s="243"/>
      <c r="L32" s="243"/>
      <c r="M32" s="243"/>
      <c r="N32" s="243"/>
      <c r="O32" s="243"/>
      <c r="Q32" s="249"/>
      <c r="R32" s="249"/>
      <c r="S32" s="249"/>
      <c r="T32" s="249"/>
      <c r="U32" s="249"/>
      <c r="W32" s="243"/>
      <c r="X32" s="243"/>
      <c r="Y32" s="243"/>
    </row>
    <row r="33" spans="1:25" x14ac:dyDescent="0.25">
      <c r="A33" s="347" t="s">
        <v>99</v>
      </c>
      <c r="I33" s="243"/>
      <c r="J33" s="243"/>
      <c r="K33" s="243"/>
      <c r="L33" s="243"/>
      <c r="M33" s="243"/>
      <c r="N33" s="243"/>
      <c r="O33" s="243"/>
      <c r="W33" s="243"/>
      <c r="X33" s="243"/>
      <c r="Y33" s="243"/>
    </row>
    <row r="34" spans="1:25" x14ac:dyDescent="0.25">
      <c r="A34" s="200" t="s">
        <v>102</v>
      </c>
      <c r="I34" s="243"/>
      <c r="J34" s="243"/>
      <c r="K34" s="243"/>
      <c r="L34" s="243"/>
      <c r="M34" s="243"/>
      <c r="N34" s="243"/>
      <c r="O34" s="243"/>
      <c r="W34" s="243"/>
      <c r="X34" s="243"/>
      <c r="Y34" s="243"/>
    </row>
    <row r="35" spans="1:25" x14ac:dyDescent="0.25">
      <c r="A35" t="s">
        <v>100</v>
      </c>
    </row>
    <row r="36" spans="1:25" x14ac:dyDescent="0.25">
      <c r="A36" t="s">
        <v>101</v>
      </c>
    </row>
    <row r="43" spans="1:25" ht="15.6" x14ac:dyDescent="0.3">
      <c r="A43" s="493" t="str">
        <f>IF('Encodage réponses Es'!$B$1="","",'Encodage réponses Es'!$B$1)</f>
        <v/>
      </c>
      <c r="B43" s="493"/>
      <c r="C43" s="493"/>
      <c r="D43" s="493"/>
      <c r="E43" s="493"/>
      <c r="F43" s="493"/>
      <c r="G43" s="493"/>
    </row>
    <row r="44" spans="1:25" ht="15.6" x14ac:dyDescent="0.3">
      <c r="A44" s="202"/>
      <c r="B44" s="202"/>
      <c r="C44" s="202"/>
      <c r="D44" s="202"/>
      <c r="E44" s="202"/>
      <c r="F44" s="202"/>
      <c r="G44" s="202"/>
    </row>
    <row r="45" spans="1:25" ht="15.6" x14ac:dyDescent="0.3">
      <c r="A45" s="493" t="str">
        <f>A4</f>
        <v xml:space="preserve">Évaluation externe non certificative: initiation scientifique </v>
      </c>
      <c r="B45" s="493"/>
      <c r="C45" s="493"/>
      <c r="D45" s="493"/>
      <c r="E45" s="493"/>
      <c r="F45" s="493"/>
      <c r="G45" s="493"/>
    </row>
    <row r="46" spans="1:25" ht="15.6" x14ac:dyDescent="0.3">
      <c r="A46" s="493" t="str">
        <f>IF(A5="","",A5)</f>
        <v>année scolaire 2018-2019  –  3e année primaire</v>
      </c>
      <c r="B46" s="493"/>
      <c r="C46" s="493"/>
      <c r="D46" s="493"/>
      <c r="E46" s="493"/>
      <c r="F46" s="493"/>
      <c r="G46" s="493"/>
    </row>
    <row r="47" spans="1:25" ht="15.6" x14ac:dyDescent="0.3">
      <c r="A47" s="219"/>
      <c r="B47" s="219"/>
      <c r="C47" s="219"/>
      <c r="D47" s="219"/>
      <c r="E47" s="219"/>
      <c r="F47" s="219"/>
      <c r="G47" s="219"/>
    </row>
    <row r="49" spans="1:22" x14ac:dyDescent="0.25">
      <c r="A49" t="str">
        <f>CONCATENATE("Classe : ",'Encodage réponses Es'!$B$2)</f>
        <v xml:space="preserve">Classe : </v>
      </c>
    </row>
    <row r="51" spans="1:22" x14ac:dyDescent="0.25">
      <c r="A51" s="494" t="str">
        <f>CONCATENATE("Synthèse par compétence de l'élève : ",'Encodage réponses Es'!$F4)</f>
        <v xml:space="preserve">Synthèse par compétence de l'élève : </v>
      </c>
      <c r="B51" s="494"/>
      <c r="C51" s="494"/>
      <c r="D51" s="494"/>
      <c r="E51" s="494"/>
      <c r="F51" s="494"/>
      <c r="G51" s="494"/>
    </row>
    <row r="53" spans="1:22" ht="15.6" x14ac:dyDescent="0.3">
      <c r="A53" s="202" t="s">
        <v>88</v>
      </c>
      <c r="B53" s="202"/>
      <c r="G53" s="217" t="str">
        <f>CONCATENATE(IF(OR(Compétences!$F6="Absent(e)",Compétences!$F6="Incomplet"),"",Compétences!$F6)," / 51")</f>
        <v xml:space="preserve"> / 51</v>
      </c>
    </row>
    <row r="54" spans="1:22" ht="15.6" x14ac:dyDescent="0.3">
      <c r="A54" s="202"/>
      <c r="B54" s="202"/>
      <c r="G54" s="206"/>
    </row>
    <row r="55" spans="1:22" x14ac:dyDescent="0.25">
      <c r="G55" s="205"/>
    </row>
    <row r="56" spans="1:22" x14ac:dyDescent="0.25">
      <c r="D56" s="482" t="s">
        <v>69</v>
      </c>
      <c r="E56" s="231" t="s">
        <v>70</v>
      </c>
      <c r="F56" s="207"/>
      <c r="G56" s="232" t="s">
        <v>71</v>
      </c>
    </row>
    <row r="57" spans="1:22" ht="15.6" x14ac:dyDescent="0.3">
      <c r="D57" s="483"/>
      <c r="E57" s="220"/>
      <c r="F57" s="480" t="s">
        <v>72</v>
      </c>
      <c r="G57" s="481"/>
    </row>
    <row r="58" spans="1:22" ht="15.6" x14ac:dyDescent="0.3">
      <c r="D58" s="218"/>
      <c r="E58" s="213"/>
      <c r="F58" s="215"/>
      <c r="G58" s="215"/>
    </row>
    <row r="59" spans="1:22" ht="15.6" x14ac:dyDescent="0.3">
      <c r="D59" s="218"/>
      <c r="E59" s="213"/>
      <c r="F59" s="215"/>
      <c r="G59" s="215"/>
    </row>
    <row r="60" spans="1:22" x14ac:dyDescent="0.25">
      <c r="E60" s="212"/>
      <c r="F60" s="25"/>
      <c r="G60" s="212"/>
    </row>
    <row r="61" spans="1:22" x14ac:dyDescent="0.25">
      <c r="A61" s="203" t="s">
        <v>79</v>
      </c>
      <c r="D61" s="214">
        <v>26</v>
      </c>
      <c r="G61" s="216" t="str">
        <f>CONCATENATE(IF(OR(Compétences!$I6="Absent(e)",Compétences!$I6="Incomplet"),"",Compétences!$I6)," / 26")</f>
        <v xml:space="preserve"> / 26</v>
      </c>
      <c r="Q61" s="479" t="s">
        <v>65</v>
      </c>
      <c r="R61" s="479"/>
      <c r="S61" s="479"/>
      <c r="T61" s="479" t="s">
        <v>68</v>
      </c>
      <c r="U61" s="479"/>
      <c r="V61" s="479"/>
    </row>
    <row r="62" spans="1:22" x14ac:dyDescent="0.25">
      <c r="D62" s="210"/>
      <c r="E62" s="200"/>
      <c r="F62" s="200"/>
      <c r="G62" s="200"/>
      <c r="Q62" s="248" t="s">
        <v>67</v>
      </c>
      <c r="R62" s="248" t="s">
        <v>73</v>
      </c>
      <c r="S62" s="248" t="s">
        <v>66</v>
      </c>
      <c r="T62" s="248" t="s">
        <v>67</v>
      </c>
      <c r="U62" s="248" t="s">
        <v>71</v>
      </c>
    </row>
    <row r="63" spans="1:22" ht="37.5" customHeight="1" x14ac:dyDescent="0.25">
      <c r="A63" s="492" t="s">
        <v>89</v>
      </c>
      <c r="B63" s="491"/>
      <c r="C63" s="491"/>
      <c r="D63" s="211">
        <v>6</v>
      </c>
      <c r="E63" s="207"/>
      <c r="F63" s="207"/>
      <c r="G63" s="208"/>
      <c r="Q63" s="249">
        <f>COUNTIF(Compétences!$P6:$U6,1)</f>
        <v>0</v>
      </c>
      <c r="R63" s="249">
        <f>$S63-$Q63</f>
        <v>6</v>
      </c>
      <c r="S63" s="249">
        <v>6</v>
      </c>
      <c r="T63" s="249" t="e">
        <f>AVERAGE(Compétences!$V$5:$V$38)</f>
        <v>#DIV/0!</v>
      </c>
      <c r="U63" s="249" t="e">
        <f>$S$63-$T$63</f>
        <v>#DIV/0!</v>
      </c>
    </row>
    <row r="64" spans="1:22" ht="37.5" customHeight="1" x14ac:dyDescent="0.25">
      <c r="A64" s="490" t="s">
        <v>82</v>
      </c>
      <c r="B64" s="491"/>
      <c r="C64" s="491"/>
      <c r="D64" s="211">
        <v>12</v>
      </c>
      <c r="E64" s="207"/>
      <c r="F64" s="207"/>
      <c r="G64" s="208"/>
      <c r="Q64" s="249">
        <f>COUNTIF(Compétences!$X6:$AI6,1)</f>
        <v>0</v>
      </c>
      <c r="R64" s="249">
        <f>$S64-$Q64</f>
        <v>12</v>
      </c>
      <c r="S64" s="249">
        <v>12</v>
      </c>
      <c r="T64" s="249" t="e">
        <f>AVERAGE(Compétences!$AJ$5:$AJ$38)</f>
        <v>#DIV/0!</v>
      </c>
      <c r="U64" s="249" t="e">
        <f>$S$64-$T$64</f>
        <v>#DIV/0!</v>
      </c>
    </row>
    <row r="65" spans="1:21" ht="37.5" customHeight="1" x14ac:dyDescent="0.25">
      <c r="A65" s="490" t="s">
        <v>83</v>
      </c>
      <c r="B65" s="491"/>
      <c r="C65" s="491"/>
      <c r="D65" s="211">
        <v>8</v>
      </c>
      <c r="E65" s="207"/>
      <c r="F65" s="207"/>
      <c r="G65" s="208"/>
      <c r="Q65" s="249">
        <f>COUNTIF(Compétences!$AL6:$AS6,1)</f>
        <v>0</v>
      </c>
      <c r="R65" s="249">
        <f>$S65-$Q65</f>
        <v>8</v>
      </c>
      <c r="S65" s="249">
        <v>8</v>
      </c>
      <c r="T65" s="249" t="e">
        <f>AVERAGE(Compétences!$AT$5:$AT$38)</f>
        <v>#DIV/0!</v>
      </c>
      <c r="U65" s="249" t="e">
        <f>$S$65-$T$65</f>
        <v>#DIV/0!</v>
      </c>
    </row>
    <row r="66" spans="1:21" ht="37.5" customHeight="1" x14ac:dyDescent="0.25">
      <c r="A66" s="486"/>
      <c r="B66" s="487"/>
      <c r="C66" s="487"/>
      <c r="D66" s="244"/>
      <c r="E66" s="245"/>
      <c r="F66" s="245"/>
      <c r="G66" s="245"/>
      <c r="Q66" s="249"/>
      <c r="R66" s="249"/>
      <c r="S66" s="249"/>
      <c r="T66" s="249"/>
      <c r="U66" s="249"/>
    </row>
    <row r="67" spans="1:21" ht="37.5" customHeight="1" x14ac:dyDescent="0.25">
      <c r="A67" s="204"/>
      <c r="B67" s="204"/>
      <c r="C67" s="204"/>
      <c r="D67" s="209"/>
    </row>
    <row r="68" spans="1:21" x14ac:dyDescent="0.25">
      <c r="D68" s="209"/>
    </row>
    <row r="69" spans="1:21" x14ac:dyDescent="0.25">
      <c r="A69" s="203" t="s">
        <v>80</v>
      </c>
      <c r="D69" s="214">
        <v>25</v>
      </c>
      <c r="G69" s="216" t="str">
        <f>CONCATENATE(IF(OR(Compétences!L6="Absent(e)",Compétences!L6="Incomplet"),"",Compétences!$L6)," / 25")</f>
        <v xml:space="preserve"> / 25</v>
      </c>
      <c r="Q69" s="249">
        <f>COUNTIF(Compétences!$AV6:$BT6,1)</f>
        <v>0</v>
      </c>
      <c r="R69" s="249">
        <f>$S69-$Q69</f>
        <v>25</v>
      </c>
      <c r="S69" s="249">
        <v>25</v>
      </c>
      <c r="T69" s="249" t="e">
        <f>AVERAGE(Compétences!$BU$5:$BU$38)</f>
        <v>#DIV/0!</v>
      </c>
      <c r="U69" s="249" t="e">
        <f>$S$69-$T$69</f>
        <v>#DIV/0!</v>
      </c>
    </row>
    <row r="70" spans="1:21" x14ac:dyDescent="0.25">
      <c r="A70" s="200"/>
      <c r="D70" s="209"/>
    </row>
    <row r="71" spans="1:21" ht="37.5" customHeight="1" x14ac:dyDescent="0.25">
      <c r="A71" s="488" t="s">
        <v>80</v>
      </c>
      <c r="B71" s="489"/>
      <c r="C71" s="489"/>
      <c r="D71" s="211">
        <v>25</v>
      </c>
      <c r="E71" s="207"/>
      <c r="F71" s="207"/>
      <c r="G71" s="208"/>
      <c r="Q71" s="249"/>
      <c r="R71" s="249"/>
      <c r="S71" s="249"/>
      <c r="T71" s="249"/>
      <c r="U71" s="249"/>
    </row>
    <row r="72" spans="1:21" ht="37.5" customHeight="1" x14ac:dyDescent="0.25">
      <c r="A72" s="487"/>
      <c r="B72" s="487"/>
      <c r="C72" s="487"/>
      <c r="D72" s="244"/>
      <c r="E72" s="245"/>
      <c r="F72" s="245"/>
      <c r="G72" s="245"/>
      <c r="Q72" s="249"/>
      <c r="R72" s="249"/>
      <c r="S72" s="249"/>
      <c r="T72" s="249"/>
      <c r="U72" s="249"/>
    </row>
    <row r="73" spans="1:21" ht="37.5" customHeight="1" x14ac:dyDescent="0.25">
      <c r="A73" s="485"/>
      <c r="B73" s="485"/>
      <c r="C73" s="485"/>
      <c r="D73" s="246"/>
      <c r="E73" s="247"/>
      <c r="F73" s="247"/>
      <c r="G73" s="247"/>
      <c r="Q73" s="249"/>
      <c r="R73" s="249"/>
      <c r="S73" s="249"/>
      <c r="T73" s="249"/>
      <c r="U73" s="249"/>
    </row>
    <row r="74" spans="1:21" x14ac:dyDescent="0.25">
      <c r="A74" s="347" t="s">
        <v>99</v>
      </c>
    </row>
    <row r="75" spans="1:21" x14ac:dyDescent="0.25">
      <c r="A75" s="200" t="s">
        <v>102</v>
      </c>
    </row>
    <row r="76" spans="1:21" x14ac:dyDescent="0.25">
      <c r="A76" t="s">
        <v>100</v>
      </c>
    </row>
    <row r="77" spans="1:21" x14ac:dyDescent="0.25">
      <c r="A77" t="s">
        <v>101</v>
      </c>
    </row>
    <row r="84" spans="1:7" ht="15.6" x14ac:dyDescent="0.3">
      <c r="A84" s="493" t="str">
        <f>IF('Encodage réponses Es'!$B$1="","",'Encodage réponses Es'!$B$1)</f>
        <v/>
      </c>
      <c r="B84" s="493"/>
      <c r="C84" s="493"/>
      <c r="D84" s="493"/>
      <c r="E84" s="493"/>
      <c r="F84" s="493"/>
      <c r="G84" s="493"/>
    </row>
    <row r="85" spans="1:7" ht="15.6" x14ac:dyDescent="0.3">
      <c r="A85" s="202"/>
      <c r="B85" s="202"/>
      <c r="C85" s="202"/>
      <c r="D85" s="202"/>
      <c r="E85" s="202"/>
      <c r="F85" s="202"/>
      <c r="G85" s="202"/>
    </row>
    <row r="86" spans="1:7" ht="15.6" x14ac:dyDescent="0.3">
      <c r="A86" s="493" t="str">
        <f>A4</f>
        <v xml:space="preserve">Évaluation externe non certificative: initiation scientifique </v>
      </c>
      <c r="B86" s="493"/>
      <c r="C86" s="493"/>
      <c r="D86" s="493"/>
      <c r="E86" s="493"/>
      <c r="F86" s="493"/>
      <c r="G86" s="493"/>
    </row>
    <row r="87" spans="1:7" ht="15.6" x14ac:dyDescent="0.3">
      <c r="A87" s="493" t="str">
        <f>IF(A5="","",A5)</f>
        <v>année scolaire 2018-2019  –  3e année primaire</v>
      </c>
      <c r="B87" s="493"/>
      <c r="C87" s="493"/>
      <c r="D87" s="493"/>
      <c r="E87" s="493"/>
      <c r="F87" s="493"/>
      <c r="G87" s="493"/>
    </row>
    <row r="88" spans="1:7" ht="15.6" x14ac:dyDescent="0.3">
      <c r="A88" s="219"/>
      <c r="B88" s="219"/>
      <c r="C88" s="219"/>
      <c r="D88" s="219"/>
      <c r="E88" s="219"/>
      <c r="F88" s="219"/>
      <c r="G88" s="219"/>
    </row>
    <row r="90" spans="1:7" x14ac:dyDescent="0.25">
      <c r="A90" t="str">
        <f>CONCATENATE("Classe : ",'Encodage réponses Es'!$B$2)</f>
        <v xml:space="preserve">Classe : </v>
      </c>
    </row>
    <row r="92" spans="1:7" x14ac:dyDescent="0.25">
      <c r="A92" s="494" t="str">
        <f>CONCATENATE("Synthèse par compétence de l'élève : ",'Encodage réponses Es'!$F5)</f>
        <v xml:space="preserve">Synthèse par compétence de l'élève : </v>
      </c>
      <c r="B92" s="494"/>
      <c r="C92" s="494"/>
      <c r="D92" s="494"/>
      <c r="E92" s="494"/>
      <c r="F92" s="494"/>
      <c r="G92" s="494"/>
    </row>
    <row r="94" spans="1:7" ht="15.6" x14ac:dyDescent="0.3">
      <c r="A94" s="202" t="s">
        <v>88</v>
      </c>
      <c r="B94" s="202"/>
      <c r="G94" s="217" t="str">
        <f>CONCATENATE(IF(OR(Compétences!$F7="Absent(e)",Compétences!$F7="Incomplet"),"",Compétences!$F7)," / 51")</f>
        <v xml:space="preserve"> / 51</v>
      </c>
    </row>
    <row r="95" spans="1:7" ht="15.6" x14ac:dyDescent="0.3">
      <c r="A95" s="202"/>
      <c r="B95" s="202"/>
      <c r="G95" s="206"/>
    </row>
    <row r="96" spans="1:7" x14ac:dyDescent="0.25">
      <c r="G96" s="205"/>
    </row>
    <row r="97" spans="1:22" x14ac:dyDescent="0.25">
      <c r="D97" s="482" t="s">
        <v>69</v>
      </c>
      <c r="E97" s="231" t="s">
        <v>70</v>
      </c>
      <c r="F97" s="207"/>
      <c r="G97" s="232" t="s">
        <v>71</v>
      </c>
    </row>
    <row r="98" spans="1:22" ht="15.6" x14ac:dyDescent="0.3">
      <c r="D98" s="483"/>
      <c r="E98" s="220"/>
      <c r="F98" s="480" t="s">
        <v>72</v>
      </c>
      <c r="G98" s="481"/>
    </row>
    <row r="99" spans="1:22" ht="15.6" x14ac:dyDescent="0.3">
      <c r="D99" s="218"/>
      <c r="E99" s="213"/>
      <c r="F99" s="215"/>
      <c r="G99" s="215"/>
    </row>
    <row r="100" spans="1:22" ht="15.6" x14ac:dyDescent="0.3">
      <c r="D100" s="218"/>
      <c r="E100" s="213"/>
      <c r="F100" s="215"/>
      <c r="G100" s="215"/>
    </row>
    <row r="101" spans="1:22" x14ac:dyDescent="0.25">
      <c r="E101" s="212"/>
      <c r="F101" s="25"/>
      <c r="G101" s="212"/>
    </row>
    <row r="102" spans="1:22" x14ac:dyDescent="0.25">
      <c r="A102" s="203" t="s">
        <v>79</v>
      </c>
      <c r="D102" s="214">
        <v>26</v>
      </c>
      <c r="G102" s="216" t="str">
        <f>CONCATENATE(IF(OR(Compétences!$I7="Absent(e)",Compétences!$I7="Incomplet"),"",Compétences!$I7)," / 26")</f>
        <v xml:space="preserve"> / 26</v>
      </c>
      <c r="Q102" s="479" t="s">
        <v>65</v>
      </c>
      <c r="R102" s="479"/>
      <c r="S102" s="479"/>
      <c r="T102" s="479" t="s">
        <v>68</v>
      </c>
      <c r="U102" s="479"/>
      <c r="V102" s="479"/>
    </row>
    <row r="103" spans="1:22" x14ac:dyDescent="0.25">
      <c r="D103" s="210"/>
      <c r="E103" s="200"/>
      <c r="F103" s="200"/>
      <c r="G103" s="200"/>
      <c r="Q103" s="248" t="s">
        <v>67</v>
      </c>
      <c r="R103" s="248" t="s">
        <v>73</v>
      </c>
      <c r="S103" s="248" t="s">
        <v>66</v>
      </c>
      <c r="T103" s="248" t="s">
        <v>67</v>
      </c>
      <c r="U103" s="248" t="s">
        <v>71</v>
      </c>
    </row>
    <row r="104" spans="1:22" ht="37.5" customHeight="1" x14ac:dyDescent="0.25">
      <c r="A104" s="492" t="s">
        <v>89</v>
      </c>
      <c r="B104" s="491"/>
      <c r="C104" s="491"/>
      <c r="D104" s="211">
        <v>6</v>
      </c>
      <c r="E104" s="207"/>
      <c r="F104" s="207"/>
      <c r="G104" s="208"/>
      <c r="Q104" s="249">
        <f>COUNTIF(Compétences!$P7:$U7,1)</f>
        <v>0</v>
      </c>
      <c r="R104" s="249">
        <f>$S104-$Q104</f>
        <v>6</v>
      </c>
      <c r="S104" s="249">
        <v>6</v>
      </c>
      <c r="T104" s="249" t="e">
        <f>AVERAGE(Compétences!$V$5:$V$38)</f>
        <v>#DIV/0!</v>
      </c>
      <c r="U104" s="249" t="e">
        <f>$S104-$T104</f>
        <v>#DIV/0!</v>
      </c>
    </row>
    <row r="105" spans="1:22" ht="37.5" customHeight="1" x14ac:dyDescent="0.25">
      <c r="A105" s="490" t="s">
        <v>82</v>
      </c>
      <c r="B105" s="491"/>
      <c r="C105" s="491"/>
      <c r="D105" s="211">
        <v>12</v>
      </c>
      <c r="E105" s="207"/>
      <c r="F105" s="207"/>
      <c r="G105" s="208"/>
      <c r="Q105" s="249">
        <f>COUNTIF(Compétences!$X7:$AI7,1)</f>
        <v>0</v>
      </c>
      <c r="R105" s="249">
        <f>$S105-$Q105</f>
        <v>12</v>
      </c>
      <c r="S105" s="249">
        <v>12</v>
      </c>
      <c r="T105" s="249" t="e">
        <f>AVERAGE(Compétences!$AJ$5:$AJ$38)</f>
        <v>#DIV/0!</v>
      </c>
      <c r="U105" s="249" t="e">
        <f>$S$23-$T$23</f>
        <v>#DIV/0!</v>
      </c>
    </row>
    <row r="106" spans="1:22" ht="37.5" customHeight="1" x14ac:dyDescent="0.25">
      <c r="A106" s="490" t="s">
        <v>83</v>
      </c>
      <c r="B106" s="491"/>
      <c r="C106" s="491"/>
      <c r="D106" s="211">
        <v>8</v>
      </c>
      <c r="E106" s="207"/>
      <c r="F106" s="207"/>
      <c r="G106" s="208"/>
      <c r="Q106" s="249">
        <f>COUNTIF(Compétences!$AL7:$AS7,1)</f>
        <v>0</v>
      </c>
      <c r="R106" s="249">
        <f>$S106-$Q106</f>
        <v>8</v>
      </c>
      <c r="S106" s="249">
        <v>8</v>
      </c>
      <c r="T106" s="249" t="e">
        <f>AVERAGE(Compétences!$AT$5:$AT$38)</f>
        <v>#DIV/0!</v>
      </c>
      <c r="U106" s="249" t="e">
        <f>$S$24-$T$24</f>
        <v>#DIV/0!</v>
      </c>
    </row>
    <row r="107" spans="1:22" ht="37.5" customHeight="1" x14ac:dyDescent="0.25">
      <c r="A107" s="486"/>
      <c r="B107" s="487"/>
      <c r="C107" s="487"/>
      <c r="D107" s="244"/>
      <c r="E107" s="245"/>
      <c r="F107" s="245"/>
      <c r="G107" s="245"/>
      <c r="Q107" s="249"/>
      <c r="R107" s="249"/>
      <c r="S107" s="249"/>
      <c r="T107" s="249"/>
      <c r="U107" s="249"/>
    </row>
    <row r="108" spans="1:22" ht="37.5" customHeight="1" x14ac:dyDescent="0.25">
      <c r="A108" s="204"/>
      <c r="B108" s="204"/>
      <c r="C108" s="204"/>
      <c r="D108" s="209"/>
    </row>
    <row r="109" spans="1:22" x14ac:dyDescent="0.25">
      <c r="D109" s="209"/>
    </row>
    <row r="110" spans="1:22" x14ac:dyDescent="0.25">
      <c r="A110" s="203" t="s">
        <v>80</v>
      </c>
      <c r="D110" s="214">
        <v>25</v>
      </c>
      <c r="G110" s="216" t="str">
        <f>CONCATENATE(IF(OR(Compétences!$L7="Absent(e)",Compétences!$L7="Incomplet"),"",Compétences!$L7)," / 25")</f>
        <v xml:space="preserve"> / 25</v>
      </c>
    </row>
    <row r="111" spans="1:22" x14ac:dyDescent="0.25">
      <c r="A111" s="200"/>
      <c r="D111" s="209"/>
    </row>
    <row r="112" spans="1:22" ht="37.5" customHeight="1" x14ac:dyDescent="0.25">
      <c r="A112" s="488" t="s">
        <v>80</v>
      </c>
      <c r="B112" s="489"/>
      <c r="C112" s="489"/>
      <c r="D112" s="211">
        <v>25</v>
      </c>
      <c r="E112" s="207"/>
      <c r="F112" s="207"/>
      <c r="G112" s="208"/>
      <c r="Q112" s="249">
        <f>COUNTIF(Compétences!$AV7:$BT7,1)</f>
        <v>0</v>
      </c>
      <c r="R112" s="249">
        <f>$S112-$Q112</f>
        <v>25</v>
      </c>
      <c r="S112" s="249">
        <v>25</v>
      </c>
      <c r="T112" s="249" t="e">
        <f>AVERAGE(Compétences!$BU$5:$BU$38)</f>
        <v>#DIV/0!</v>
      </c>
      <c r="U112" s="249" t="e">
        <f>$S112-$T112</f>
        <v>#DIV/0!</v>
      </c>
    </row>
    <row r="113" spans="1:21" ht="37.5" customHeight="1" x14ac:dyDescent="0.25">
      <c r="A113" s="487"/>
      <c r="B113" s="487"/>
      <c r="C113" s="487"/>
      <c r="D113" s="244"/>
      <c r="E113" s="245"/>
      <c r="F113" s="245"/>
      <c r="G113" s="245"/>
      <c r="Q113" s="249"/>
      <c r="R113" s="249"/>
      <c r="S113" s="249"/>
      <c r="T113" s="249"/>
      <c r="U113" s="249"/>
    </row>
    <row r="114" spans="1:21" ht="37.5" customHeight="1" x14ac:dyDescent="0.25">
      <c r="A114" s="485"/>
      <c r="B114" s="485"/>
      <c r="C114" s="485"/>
      <c r="D114" s="246"/>
      <c r="E114" s="247"/>
      <c r="F114" s="247"/>
      <c r="G114" s="247"/>
      <c r="Q114" s="249"/>
      <c r="R114" s="249"/>
      <c r="S114" s="249"/>
      <c r="T114" s="249"/>
      <c r="U114" s="249"/>
    </row>
    <row r="115" spans="1:21" x14ac:dyDescent="0.25">
      <c r="A115" s="347" t="s">
        <v>99</v>
      </c>
    </row>
    <row r="116" spans="1:21" x14ac:dyDescent="0.25">
      <c r="A116" s="200" t="s">
        <v>102</v>
      </c>
    </row>
    <row r="117" spans="1:21" x14ac:dyDescent="0.25">
      <c r="A117" t="s">
        <v>100</v>
      </c>
    </row>
    <row r="118" spans="1:21" x14ac:dyDescent="0.25">
      <c r="A118" t="s">
        <v>101</v>
      </c>
    </row>
    <row r="125" spans="1:21" ht="15.6" x14ac:dyDescent="0.3">
      <c r="A125" s="493" t="str">
        <f>IF('Encodage réponses Es'!$B$1="","",'Encodage réponses Es'!$B$1)</f>
        <v/>
      </c>
      <c r="B125" s="493"/>
      <c r="C125" s="493"/>
      <c r="D125" s="493"/>
      <c r="E125" s="493"/>
      <c r="F125" s="493"/>
      <c r="G125" s="493"/>
    </row>
    <row r="126" spans="1:21" ht="15.6" x14ac:dyDescent="0.3">
      <c r="A126" s="202"/>
      <c r="B126" s="202"/>
      <c r="C126" s="202"/>
      <c r="D126" s="202"/>
      <c r="E126" s="202"/>
      <c r="F126" s="202"/>
      <c r="G126" s="202"/>
    </row>
    <row r="127" spans="1:21" ht="15.6" x14ac:dyDescent="0.3">
      <c r="A127" s="493" t="str">
        <f>A4</f>
        <v xml:space="preserve">Évaluation externe non certificative: initiation scientifique </v>
      </c>
      <c r="B127" s="493"/>
      <c r="C127" s="493"/>
      <c r="D127" s="493"/>
      <c r="E127" s="493"/>
      <c r="F127" s="493"/>
      <c r="G127" s="493"/>
    </row>
    <row r="128" spans="1:21" ht="15.6" x14ac:dyDescent="0.3">
      <c r="A128" s="493" t="str">
        <f>IF(A5="","",A5)</f>
        <v>année scolaire 2018-2019  –  3e année primaire</v>
      </c>
      <c r="B128" s="493"/>
      <c r="C128" s="493"/>
      <c r="D128" s="493"/>
      <c r="E128" s="493"/>
      <c r="F128" s="493"/>
      <c r="G128" s="493"/>
    </row>
    <row r="129" spans="1:22" ht="15.6" x14ac:dyDescent="0.3">
      <c r="A129" s="219"/>
      <c r="B129" s="219"/>
      <c r="C129" s="219"/>
      <c r="D129" s="219"/>
      <c r="E129" s="219"/>
      <c r="F129" s="219"/>
      <c r="G129" s="219"/>
    </row>
    <row r="131" spans="1:22" x14ac:dyDescent="0.25">
      <c r="A131" t="str">
        <f>CONCATENATE("Classe : ",'Encodage réponses Es'!$B$2)</f>
        <v xml:space="preserve">Classe : </v>
      </c>
    </row>
    <row r="133" spans="1:22" x14ac:dyDescent="0.25">
      <c r="A133" s="494" t="str">
        <f>CONCATENATE("Synthèse par compétence de l'élève : ",'Encodage réponses Es'!$F6)</f>
        <v xml:space="preserve">Synthèse par compétence de l'élève : </v>
      </c>
      <c r="B133" s="494"/>
      <c r="C133" s="494"/>
      <c r="D133" s="494"/>
      <c r="E133" s="494"/>
      <c r="F133" s="494"/>
      <c r="G133" s="494"/>
    </row>
    <row r="135" spans="1:22" ht="15.6" x14ac:dyDescent="0.3">
      <c r="A135" s="202" t="s">
        <v>88</v>
      </c>
      <c r="B135" s="202"/>
      <c r="G135" s="217" t="str">
        <f>CONCATENATE(IF(OR(Compétences!$F8="Absent(e)",Compétences!$F8="Incomplet"),"",Compétences!$F8)," / 51")</f>
        <v xml:space="preserve"> / 51</v>
      </c>
    </row>
    <row r="136" spans="1:22" ht="15.6" x14ac:dyDescent="0.3">
      <c r="A136" s="202"/>
      <c r="B136" s="202"/>
      <c r="G136" s="206"/>
    </row>
    <row r="137" spans="1:22" x14ac:dyDescent="0.25">
      <c r="G137" s="205"/>
    </row>
    <row r="138" spans="1:22" x14ac:dyDescent="0.25">
      <c r="D138" s="482" t="s">
        <v>69</v>
      </c>
      <c r="E138" s="231" t="s">
        <v>70</v>
      </c>
      <c r="F138" s="207"/>
      <c r="G138" s="232" t="s">
        <v>71</v>
      </c>
    </row>
    <row r="139" spans="1:22" ht="15.6" x14ac:dyDescent="0.3">
      <c r="D139" s="483"/>
      <c r="E139" s="220"/>
      <c r="F139" s="480" t="s">
        <v>72</v>
      </c>
      <c r="G139" s="481"/>
    </row>
    <row r="140" spans="1:22" ht="15.6" x14ac:dyDescent="0.3">
      <c r="D140" s="218"/>
      <c r="E140" s="213"/>
      <c r="F140" s="215"/>
      <c r="G140" s="215"/>
    </row>
    <row r="141" spans="1:22" ht="15.6" x14ac:dyDescent="0.3">
      <c r="D141" s="218"/>
      <c r="E141" s="213"/>
      <c r="F141" s="215"/>
      <c r="G141" s="215"/>
    </row>
    <row r="142" spans="1:22" x14ac:dyDescent="0.25">
      <c r="E142" s="212"/>
      <c r="F142" s="25"/>
      <c r="G142" s="212"/>
    </row>
    <row r="143" spans="1:22" x14ac:dyDescent="0.25">
      <c r="A143" s="203" t="s">
        <v>79</v>
      </c>
      <c r="D143" s="214">
        <v>26</v>
      </c>
      <c r="G143" s="216" t="str">
        <f>CONCATENATE(IF(OR(Compétences!$I8="Absent(e)",Compétences!$I8="Incomplet"),"",Compétences!$I8)," / 26")</f>
        <v xml:space="preserve"> / 26</v>
      </c>
      <c r="Q143" s="479" t="s">
        <v>65</v>
      </c>
      <c r="R143" s="479"/>
      <c r="S143" s="479"/>
      <c r="T143" s="479" t="s">
        <v>68</v>
      </c>
      <c r="U143" s="479"/>
      <c r="V143" s="479"/>
    </row>
    <row r="144" spans="1:22" x14ac:dyDescent="0.25">
      <c r="D144" s="210"/>
      <c r="E144" s="200"/>
      <c r="F144" s="200"/>
      <c r="G144" s="200"/>
      <c r="Q144" s="248" t="s">
        <v>67</v>
      </c>
      <c r="R144" s="248" t="s">
        <v>73</v>
      </c>
      <c r="S144" s="248" t="s">
        <v>66</v>
      </c>
      <c r="T144" s="248" t="s">
        <v>67</v>
      </c>
      <c r="U144" s="248" t="s">
        <v>71</v>
      </c>
    </row>
    <row r="145" spans="1:21" ht="37.5" customHeight="1" x14ac:dyDescent="0.25">
      <c r="A145" s="492" t="s">
        <v>89</v>
      </c>
      <c r="B145" s="491"/>
      <c r="C145" s="491"/>
      <c r="D145" s="211">
        <v>6</v>
      </c>
      <c r="E145" s="207"/>
      <c r="F145" s="207"/>
      <c r="G145" s="208"/>
      <c r="Q145" s="249">
        <f>COUNTIF(Compétences!$P8:$U8,1)</f>
        <v>0</v>
      </c>
      <c r="R145" s="249">
        <f>$S145-$Q145</f>
        <v>6</v>
      </c>
      <c r="S145" s="249">
        <v>6</v>
      </c>
      <c r="T145" s="249" t="e">
        <f>AVERAGE(Compétences!$V$5:$V$38)</f>
        <v>#DIV/0!</v>
      </c>
      <c r="U145" s="249" t="e">
        <f>$S145-$T145</f>
        <v>#DIV/0!</v>
      </c>
    </row>
    <row r="146" spans="1:21" ht="37.5" customHeight="1" x14ac:dyDescent="0.25">
      <c r="A146" s="490" t="s">
        <v>82</v>
      </c>
      <c r="B146" s="491"/>
      <c r="C146" s="491"/>
      <c r="D146" s="211">
        <v>12</v>
      </c>
      <c r="E146" s="207"/>
      <c r="F146" s="207"/>
      <c r="G146" s="208"/>
      <c r="Q146" s="249">
        <f>COUNTIF(Compétences!$X8:$AI8,1)</f>
        <v>0</v>
      </c>
      <c r="R146" s="249">
        <f>$S146-$Q146</f>
        <v>12</v>
      </c>
      <c r="S146" s="249">
        <v>12</v>
      </c>
      <c r="T146" s="249" t="e">
        <f>AVERAGE(Compétences!$AJ$5:$AJ$38)</f>
        <v>#DIV/0!</v>
      </c>
      <c r="U146" s="249" t="e">
        <f>$S$23-$T$23</f>
        <v>#DIV/0!</v>
      </c>
    </row>
    <row r="147" spans="1:21" ht="37.5" customHeight="1" x14ac:dyDescent="0.25">
      <c r="A147" s="490" t="s">
        <v>83</v>
      </c>
      <c r="B147" s="491"/>
      <c r="C147" s="491"/>
      <c r="D147" s="211">
        <v>8</v>
      </c>
      <c r="E147" s="207"/>
      <c r="F147" s="207"/>
      <c r="G147" s="208"/>
      <c r="Q147" s="249">
        <f>COUNTIF(Compétences!$AL8:$AS8,1)</f>
        <v>0</v>
      </c>
      <c r="R147" s="249">
        <f>$S147-$Q147</f>
        <v>8</v>
      </c>
      <c r="S147" s="249">
        <v>8</v>
      </c>
      <c r="T147" s="249" t="e">
        <f>AVERAGE(Compétences!$AT$5:$AT$38)</f>
        <v>#DIV/0!</v>
      </c>
      <c r="U147" s="249" t="e">
        <f>$S$24-$T$24</f>
        <v>#DIV/0!</v>
      </c>
    </row>
    <row r="148" spans="1:21" ht="37.5" customHeight="1" x14ac:dyDescent="0.25">
      <c r="A148" s="486"/>
      <c r="B148" s="487"/>
      <c r="C148" s="487"/>
      <c r="D148" s="244"/>
      <c r="E148" s="245"/>
      <c r="F148" s="245"/>
      <c r="G148" s="245"/>
      <c r="Q148" s="249"/>
      <c r="R148" s="249"/>
      <c r="S148" s="249"/>
      <c r="T148" s="249"/>
      <c r="U148" s="249"/>
    </row>
    <row r="149" spans="1:21" ht="37.5" customHeight="1" x14ac:dyDescent="0.25">
      <c r="A149" s="204"/>
      <c r="B149" s="204"/>
      <c r="C149" s="204"/>
      <c r="D149" s="209"/>
    </row>
    <row r="150" spans="1:21" x14ac:dyDescent="0.25">
      <c r="D150" s="209"/>
    </row>
    <row r="151" spans="1:21" x14ac:dyDescent="0.25">
      <c r="A151" s="203" t="s">
        <v>80</v>
      </c>
      <c r="D151" s="214">
        <v>25</v>
      </c>
      <c r="G151" s="216" t="str">
        <f>CONCATENATE(IF(OR(Compétences!$L8="Absent(e)",Compétences!$L8="Incomplet"),"",Compétences!$L8)," / 25")</f>
        <v xml:space="preserve"> / 25</v>
      </c>
    </row>
    <row r="152" spans="1:21" x14ac:dyDescent="0.25">
      <c r="A152" s="200"/>
      <c r="D152" s="209"/>
    </row>
    <row r="153" spans="1:21" ht="37.5" customHeight="1" x14ac:dyDescent="0.25">
      <c r="A153" s="488" t="s">
        <v>80</v>
      </c>
      <c r="B153" s="489"/>
      <c r="C153" s="489"/>
      <c r="D153" s="211">
        <v>25</v>
      </c>
      <c r="E153" s="207"/>
      <c r="F153" s="207"/>
      <c r="G153" s="208"/>
      <c r="Q153" s="249">
        <f>COUNTIF(Compétences!$AV8:$BT8,1)</f>
        <v>0</v>
      </c>
      <c r="R153" s="249">
        <f>$S153-$Q153</f>
        <v>25</v>
      </c>
      <c r="S153" s="249">
        <v>25</v>
      </c>
      <c r="T153" s="249" t="e">
        <f>AVERAGE(Compétences!$BU$5:$BU$38)</f>
        <v>#DIV/0!</v>
      </c>
      <c r="U153" s="249" t="e">
        <f>$S153-$T153</f>
        <v>#DIV/0!</v>
      </c>
    </row>
    <row r="154" spans="1:21" ht="37.5" customHeight="1" x14ac:dyDescent="0.25">
      <c r="A154" s="487"/>
      <c r="B154" s="487"/>
      <c r="C154" s="487"/>
      <c r="D154" s="244"/>
      <c r="E154" s="245"/>
      <c r="F154" s="245"/>
      <c r="G154" s="245"/>
      <c r="Q154" s="249"/>
      <c r="R154" s="249"/>
      <c r="S154" s="249"/>
      <c r="T154" s="249"/>
      <c r="U154" s="249"/>
    </row>
    <row r="155" spans="1:21" ht="37.5" customHeight="1" x14ac:dyDescent="0.25">
      <c r="A155" s="485"/>
      <c r="B155" s="485"/>
      <c r="C155" s="485"/>
      <c r="D155" s="246"/>
      <c r="E155" s="247"/>
      <c r="F155" s="247"/>
      <c r="G155" s="247"/>
      <c r="Q155" s="249"/>
      <c r="R155" s="249"/>
      <c r="S155" s="249"/>
      <c r="T155" s="249"/>
      <c r="U155" s="249"/>
    </row>
    <row r="156" spans="1:21" x14ac:dyDescent="0.25">
      <c r="A156" s="347" t="s">
        <v>99</v>
      </c>
    </row>
    <row r="157" spans="1:21" x14ac:dyDescent="0.25">
      <c r="A157" s="200" t="s">
        <v>102</v>
      </c>
    </row>
    <row r="158" spans="1:21" x14ac:dyDescent="0.25">
      <c r="A158" t="s">
        <v>100</v>
      </c>
    </row>
    <row r="159" spans="1:21" x14ac:dyDescent="0.25">
      <c r="A159" t="s">
        <v>101</v>
      </c>
    </row>
    <row r="166" spans="1:7" ht="15.6" x14ac:dyDescent="0.3">
      <c r="A166" s="493" t="str">
        <f>IF('Encodage réponses Es'!$B$1="","",'Encodage réponses Es'!$B$1)</f>
        <v/>
      </c>
      <c r="B166" s="493"/>
      <c r="C166" s="493"/>
      <c r="D166" s="493"/>
      <c r="E166" s="493"/>
      <c r="F166" s="493"/>
      <c r="G166" s="493"/>
    </row>
    <row r="167" spans="1:7" ht="15.6" x14ac:dyDescent="0.3">
      <c r="A167" s="202"/>
      <c r="B167" s="202"/>
      <c r="C167" s="202"/>
      <c r="D167" s="202"/>
      <c r="E167" s="202"/>
      <c r="F167" s="202"/>
      <c r="G167" s="202"/>
    </row>
    <row r="168" spans="1:7" ht="15.6" x14ac:dyDescent="0.3">
      <c r="A168" s="493" t="str">
        <f>A4</f>
        <v xml:space="preserve">Évaluation externe non certificative: initiation scientifique </v>
      </c>
      <c r="B168" s="493"/>
      <c r="C168" s="493"/>
      <c r="D168" s="493"/>
      <c r="E168" s="493"/>
      <c r="F168" s="493"/>
      <c r="G168" s="493"/>
    </row>
    <row r="169" spans="1:7" ht="15.6" x14ac:dyDescent="0.3">
      <c r="A169" s="493" t="str">
        <f>IF(A5="","",A5)</f>
        <v>année scolaire 2018-2019  –  3e année primaire</v>
      </c>
      <c r="B169" s="493"/>
      <c r="C169" s="493"/>
      <c r="D169" s="493"/>
      <c r="E169" s="493"/>
      <c r="F169" s="493"/>
      <c r="G169" s="493"/>
    </row>
    <row r="170" spans="1:7" ht="15.6" x14ac:dyDescent="0.3">
      <c r="A170" s="219"/>
      <c r="B170" s="219"/>
      <c r="C170" s="219"/>
      <c r="D170" s="219"/>
      <c r="E170" s="219"/>
      <c r="F170" s="219"/>
      <c r="G170" s="219"/>
    </row>
    <row r="172" spans="1:7" x14ac:dyDescent="0.25">
      <c r="A172" t="str">
        <f>CONCATENATE("Classe : ",'Encodage réponses Es'!$B$2)</f>
        <v xml:space="preserve">Classe : </v>
      </c>
    </row>
    <row r="174" spans="1:7" x14ac:dyDescent="0.25">
      <c r="A174" s="494" t="str">
        <f>CONCATENATE("Synthèse par compétence de l'élève : ",'Encodage réponses Es'!$F7)</f>
        <v xml:space="preserve">Synthèse par compétence de l'élève : </v>
      </c>
      <c r="B174" s="494"/>
      <c r="C174" s="494"/>
      <c r="D174" s="494"/>
      <c r="E174" s="494"/>
      <c r="F174" s="494"/>
      <c r="G174" s="494"/>
    </row>
    <row r="176" spans="1:7" ht="15.6" x14ac:dyDescent="0.3">
      <c r="A176" s="202" t="s">
        <v>88</v>
      </c>
      <c r="B176" s="202"/>
      <c r="G176" s="217" t="str">
        <f>CONCATENATE(IF(OR(Compétences!$F9="Absent(e)",Compétences!$F9="Incomplet"),"",Compétences!$F9)," /51")</f>
        <v xml:space="preserve"> /51</v>
      </c>
    </row>
    <row r="177" spans="1:22" ht="15.6" x14ac:dyDescent="0.3">
      <c r="A177" s="202"/>
      <c r="B177" s="202"/>
      <c r="G177" s="206"/>
    </row>
    <row r="178" spans="1:22" x14ac:dyDescent="0.25">
      <c r="G178" s="205"/>
    </row>
    <row r="179" spans="1:22" x14ac:dyDescent="0.25">
      <c r="D179" s="482" t="s">
        <v>69</v>
      </c>
      <c r="E179" s="231" t="s">
        <v>70</v>
      </c>
      <c r="F179" s="207"/>
      <c r="G179" s="232" t="s">
        <v>71</v>
      </c>
    </row>
    <row r="180" spans="1:22" ht="15.6" x14ac:dyDescent="0.3">
      <c r="D180" s="483"/>
      <c r="E180" s="220"/>
      <c r="F180" s="480" t="s">
        <v>72</v>
      </c>
      <c r="G180" s="481"/>
    </row>
    <row r="181" spans="1:22" ht="15.6" x14ac:dyDescent="0.3">
      <c r="D181" s="218"/>
      <c r="E181" s="213"/>
      <c r="F181" s="215"/>
      <c r="G181" s="215"/>
    </row>
    <row r="182" spans="1:22" ht="15.6" x14ac:dyDescent="0.3">
      <c r="D182" s="218"/>
      <c r="E182" s="213"/>
      <c r="F182" s="215"/>
      <c r="G182" s="215"/>
    </row>
    <row r="183" spans="1:22" x14ac:dyDescent="0.25">
      <c r="E183" s="212"/>
      <c r="F183" s="25"/>
      <c r="G183" s="212"/>
    </row>
    <row r="184" spans="1:22" x14ac:dyDescent="0.25">
      <c r="A184" s="203" t="s">
        <v>79</v>
      </c>
      <c r="D184" s="214">
        <v>26</v>
      </c>
      <c r="G184" s="216" t="str">
        <f>CONCATENATE(IF(OR(Compétences!$I9="Absent(e)",Compétences!$I9="Incomplet"),"",Compétences!$I9)," / 26")</f>
        <v xml:space="preserve"> / 26</v>
      </c>
      <c r="Q184" s="479" t="s">
        <v>65</v>
      </c>
      <c r="R184" s="479"/>
      <c r="S184" s="479"/>
      <c r="T184" s="479" t="s">
        <v>68</v>
      </c>
      <c r="U184" s="479"/>
      <c r="V184" s="479"/>
    </row>
    <row r="185" spans="1:22" x14ac:dyDescent="0.25">
      <c r="D185" s="210"/>
      <c r="E185" s="200"/>
      <c r="F185" s="200"/>
      <c r="G185" s="200"/>
      <c r="Q185" s="248" t="s">
        <v>67</v>
      </c>
      <c r="R185" s="248" t="s">
        <v>73</v>
      </c>
      <c r="S185" s="248" t="s">
        <v>66</v>
      </c>
      <c r="T185" s="248" t="s">
        <v>67</v>
      </c>
      <c r="U185" s="248" t="s">
        <v>71</v>
      </c>
    </row>
    <row r="186" spans="1:22" ht="37.5" customHeight="1" x14ac:dyDescent="0.25">
      <c r="A186" s="492" t="s">
        <v>89</v>
      </c>
      <c r="B186" s="491"/>
      <c r="C186" s="491"/>
      <c r="D186" s="211">
        <v>6</v>
      </c>
      <c r="E186" s="207"/>
      <c r="F186" s="207"/>
      <c r="G186" s="208"/>
      <c r="Q186" s="249">
        <f>COUNTIF(Compétences!$P9:$U9,1)</f>
        <v>0</v>
      </c>
      <c r="R186" s="249">
        <f>$S186-$Q186</f>
        <v>6</v>
      </c>
      <c r="S186" s="249">
        <v>6</v>
      </c>
      <c r="T186" s="249" t="e">
        <f>AVERAGE(Compétences!$V$5:$V$38)</f>
        <v>#DIV/0!</v>
      </c>
      <c r="U186" s="249" t="e">
        <f>$S186-$T186</f>
        <v>#DIV/0!</v>
      </c>
    </row>
    <row r="187" spans="1:22" ht="37.5" customHeight="1" x14ac:dyDescent="0.25">
      <c r="A187" s="490" t="s">
        <v>82</v>
      </c>
      <c r="B187" s="491"/>
      <c r="C187" s="491"/>
      <c r="D187" s="211">
        <v>12</v>
      </c>
      <c r="E187" s="207"/>
      <c r="F187" s="207"/>
      <c r="G187" s="208"/>
      <c r="Q187" s="249">
        <f>COUNTIF(Compétences!$X9:$AI9,1)</f>
        <v>0</v>
      </c>
      <c r="R187" s="249">
        <f>$S187-$Q187</f>
        <v>12</v>
      </c>
      <c r="S187" s="249">
        <v>12</v>
      </c>
      <c r="T187" s="249" t="e">
        <f>AVERAGE(Compétences!$AJ$5:$AJ$38)</f>
        <v>#DIV/0!</v>
      </c>
      <c r="U187" s="249" t="e">
        <f>$S$23-$T$23</f>
        <v>#DIV/0!</v>
      </c>
    </row>
    <row r="188" spans="1:22" ht="37.5" customHeight="1" x14ac:dyDescent="0.25">
      <c r="A188" s="490" t="s">
        <v>83</v>
      </c>
      <c r="B188" s="491"/>
      <c r="C188" s="491"/>
      <c r="D188" s="211">
        <v>8</v>
      </c>
      <c r="E188" s="207"/>
      <c r="F188" s="207"/>
      <c r="G188" s="208"/>
      <c r="Q188" s="249">
        <f>COUNTIF(Compétences!$AL9:$AS9,1)</f>
        <v>0</v>
      </c>
      <c r="R188" s="249">
        <f>$S188-$Q188</f>
        <v>8</v>
      </c>
      <c r="S188" s="249">
        <v>8</v>
      </c>
      <c r="T188" s="249" t="e">
        <f>AVERAGE(Compétences!$AT$5:$AT$38)</f>
        <v>#DIV/0!</v>
      </c>
      <c r="U188" s="249" t="e">
        <f>$S$24-$T$24</f>
        <v>#DIV/0!</v>
      </c>
    </row>
    <row r="189" spans="1:22" ht="37.5" customHeight="1" x14ac:dyDescent="0.25">
      <c r="A189" s="486"/>
      <c r="B189" s="487"/>
      <c r="C189" s="487"/>
      <c r="D189" s="244"/>
      <c r="E189" s="245"/>
      <c r="F189" s="245"/>
      <c r="G189" s="245"/>
      <c r="Q189" s="249"/>
      <c r="R189" s="249"/>
      <c r="S189" s="249"/>
      <c r="T189" s="249"/>
      <c r="U189" s="249"/>
    </row>
    <row r="190" spans="1:22" ht="37.5" customHeight="1" x14ac:dyDescent="0.25">
      <c r="A190" s="204"/>
      <c r="B190" s="204"/>
      <c r="C190" s="204"/>
      <c r="D190" s="209"/>
    </row>
    <row r="191" spans="1:22" x14ac:dyDescent="0.25">
      <c r="D191" s="209"/>
    </row>
    <row r="192" spans="1:22" x14ac:dyDescent="0.25">
      <c r="A192" s="203" t="s">
        <v>80</v>
      </c>
      <c r="D192" s="214">
        <v>25</v>
      </c>
      <c r="G192" s="216" t="str">
        <f>CONCATENATE(IF(OR(Compétences!$L9="Absent(e)",Compétences!$L9="Incomplet"),"",Compétences!$L9)," / 25")</f>
        <v xml:space="preserve"> / 25</v>
      </c>
    </row>
    <row r="193" spans="1:21" x14ac:dyDescent="0.25">
      <c r="A193" s="200"/>
      <c r="D193" s="209"/>
    </row>
    <row r="194" spans="1:21" ht="37.5" customHeight="1" x14ac:dyDescent="0.25">
      <c r="A194" s="488" t="s">
        <v>80</v>
      </c>
      <c r="B194" s="489"/>
      <c r="C194" s="489"/>
      <c r="D194" s="211">
        <v>25</v>
      </c>
      <c r="E194" s="207"/>
      <c r="F194" s="207"/>
      <c r="G194" s="208"/>
      <c r="Q194" s="249">
        <f>COUNTIF(Compétences!$AV9:$BT9,1)</f>
        <v>0</v>
      </c>
      <c r="R194" s="249">
        <f>$S194-$Q194</f>
        <v>25</v>
      </c>
      <c r="S194" s="249">
        <v>25</v>
      </c>
      <c r="T194" s="249" t="e">
        <f>AVERAGE(Compétences!$BU$5:$BU$38)</f>
        <v>#DIV/0!</v>
      </c>
      <c r="U194" s="249" t="e">
        <f>$S194-$T194</f>
        <v>#DIV/0!</v>
      </c>
    </row>
    <row r="195" spans="1:21" ht="37.5" customHeight="1" x14ac:dyDescent="0.25">
      <c r="A195" s="487"/>
      <c r="B195" s="487"/>
      <c r="C195" s="487"/>
      <c r="D195" s="244"/>
      <c r="E195" s="245"/>
      <c r="F195" s="245"/>
      <c r="G195" s="245"/>
      <c r="Q195" s="249"/>
      <c r="R195" s="249"/>
      <c r="S195" s="249"/>
      <c r="T195" s="249"/>
      <c r="U195" s="249"/>
    </row>
    <row r="196" spans="1:21" ht="37.5" customHeight="1" x14ac:dyDescent="0.25">
      <c r="A196" s="485"/>
      <c r="B196" s="485"/>
      <c r="C196" s="485"/>
      <c r="D196" s="246"/>
      <c r="E196" s="247"/>
      <c r="F196" s="247"/>
      <c r="G196" s="247"/>
      <c r="Q196" s="249"/>
      <c r="R196" s="249"/>
      <c r="S196" s="249"/>
      <c r="T196" s="249"/>
      <c r="U196" s="249"/>
    </row>
    <row r="197" spans="1:21" x14ac:dyDescent="0.25">
      <c r="A197" s="347" t="s">
        <v>99</v>
      </c>
    </row>
    <row r="198" spans="1:21" x14ac:dyDescent="0.25">
      <c r="A198" s="200" t="s">
        <v>102</v>
      </c>
    </row>
    <row r="199" spans="1:21" x14ac:dyDescent="0.25">
      <c r="A199" t="s">
        <v>100</v>
      </c>
    </row>
    <row r="200" spans="1:21" x14ac:dyDescent="0.25">
      <c r="A200" t="s">
        <v>101</v>
      </c>
    </row>
    <row r="207" spans="1:21" ht="15.6" x14ac:dyDescent="0.3">
      <c r="A207" s="493" t="str">
        <f>IF('Encodage réponses Es'!$B$1="","",'Encodage réponses Es'!$B$1)</f>
        <v/>
      </c>
      <c r="B207" s="493"/>
      <c r="C207" s="493"/>
      <c r="D207" s="493"/>
      <c r="E207" s="493"/>
      <c r="F207" s="493"/>
      <c r="G207" s="493"/>
    </row>
    <row r="208" spans="1:21" ht="15.6" x14ac:dyDescent="0.3">
      <c r="A208" s="202"/>
      <c r="B208" s="202"/>
      <c r="C208" s="202"/>
      <c r="D208" s="202"/>
      <c r="E208" s="202"/>
      <c r="F208" s="202"/>
      <c r="G208" s="202"/>
    </row>
    <row r="209" spans="1:7" ht="15.6" x14ac:dyDescent="0.3">
      <c r="A209" s="493" t="str">
        <f>A4</f>
        <v xml:space="preserve">Évaluation externe non certificative: initiation scientifique </v>
      </c>
      <c r="B209" s="493"/>
      <c r="C209" s="493"/>
      <c r="D209" s="493"/>
      <c r="E209" s="493"/>
      <c r="F209" s="493"/>
      <c r="G209" s="493"/>
    </row>
    <row r="210" spans="1:7" ht="15.6" x14ac:dyDescent="0.3">
      <c r="A210" s="493" t="str">
        <f>IF(A5="","",A5)</f>
        <v>année scolaire 2018-2019  –  3e année primaire</v>
      </c>
      <c r="B210" s="493"/>
      <c r="C210" s="493"/>
      <c r="D210" s="493"/>
      <c r="E210" s="493"/>
      <c r="F210" s="493"/>
      <c r="G210" s="493"/>
    </row>
    <row r="211" spans="1:7" ht="15.6" x14ac:dyDescent="0.3">
      <c r="A211" s="219"/>
      <c r="B211" s="219"/>
      <c r="C211" s="219"/>
      <c r="D211" s="219"/>
      <c r="E211" s="219"/>
      <c r="F211" s="219"/>
      <c r="G211" s="219"/>
    </row>
    <row r="213" spans="1:7" x14ac:dyDescent="0.25">
      <c r="A213" t="str">
        <f>CONCATENATE("Classe : ",'Encodage réponses Es'!$B$2)</f>
        <v xml:space="preserve">Classe : </v>
      </c>
    </row>
    <row r="215" spans="1:7" x14ac:dyDescent="0.25">
      <c r="A215" s="494" t="str">
        <f>CONCATENATE("Synthèse par compétence de l'élève : ",'Encodage réponses Es'!$F8)</f>
        <v xml:space="preserve">Synthèse par compétence de l'élève : </v>
      </c>
      <c r="B215" s="494"/>
      <c r="C215" s="494"/>
      <c r="D215" s="494"/>
      <c r="E215" s="494"/>
      <c r="F215" s="494"/>
      <c r="G215" s="494"/>
    </row>
    <row r="217" spans="1:7" ht="15.6" x14ac:dyDescent="0.3">
      <c r="A217" s="202" t="s">
        <v>88</v>
      </c>
      <c r="B217" s="202"/>
      <c r="G217" s="217" t="str">
        <f>CONCATENATE(IF(OR(Compétences!$F10="Absent(e)",Compétences!$F10="Incomplet"),"",Compétences!$F10)," / 51")</f>
        <v xml:space="preserve"> / 51</v>
      </c>
    </row>
    <row r="218" spans="1:7" ht="15.6" x14ac:dyDescent="0.3">
      <c r="A218" s="202"/>
      <c r="B218" s="202"/>
      <c r="G218" s="206"/>
    </row>
    <row r="219" spans="1:7" x14ac:dyDescent="0.25">
      <c r="G219" s="205"/>
    </row>
    <row r="220" spans="1:7" x14ac:dyDescent="0.25">
      <c r="D220" s="482" t="s">
        <v>69</v>
      </c>
      <c r="E220" s="231" t="s">
        <v>70</v>
      </c>
      <c r="F220" s="207"/>
      <c r="G220" s="232" t="s">
        <v>71</v>
      </c>
    </row>
    <row r="221" spans="1:7" ht="15.6" x14ac:dyDescent="0.3">
      <c r="D221" s="483"/>
      <c r="E221" s="220"/>
      <c r="F221" s="480" t="s">
        <v>72</v>
      </c>
      <c r="G221" s="481"/>
    </row>
    <row r="222" spans="1:7" ht="15.6" x14ac:dyDescent="0.3">
      <c r="D222" s="218"/>
      <c r="E222" s="213"/>
      <c r="F222" s="215"/>
      <c r="G222" s="215"/>
    </row>
    <row r="223" spans="1:7" ht="15.6" x14ac:dyDescent="0.3">
      <c r="D223" s="218"/>
      <c r="E223" s="213"/>
      <c r="F223" s="215"/>
      <c r="G223" s="215"/>
    </row>
    <row r="224" spans="1:7" x14ac:dyDescent="0.25">
      <c r="E224" s="212"/>
      <c r="F224" s="25"/>
      <c r="G224" s="212"/>
    </row>
    <row r="225" spans="1:22" x14ac:dyDescent="0.25">
      <c r="A225" s="203" t="s">
        <v>79</v>
      </c>
      <c r="D225" s="214">
        <v>26</v>
      </c>
      <c r="G225" s="216" t="str">
        <f>CONCATENATE(IF(OR(Compétences!$I10="Absent(e)",Compétences!$I10="Incomplet"),"",Compétences!$I10)," / 26")</f>
        <v xml:space="preserve"> / 26</v>
      </c>
      <c r="Q225" s="479" t="s">
        <v>65</v>
      </c>
      <c r="R225" s="479"/>
      <c r="S225" s="479"/>
      <c r="T225" s="479" t="s">
        <v>68</v>
      </c>
      <c r="U225" s="479"/>
      <c r="V225" s="479"/>
    </row>
    <row r="226" spans="1:22" x14ac:dyDescent="0.25">
      <c r="D226" s="210"/>
      <c r="E226" s="200"/>
      <c r="F226" s="200"/>
      <c r="G226" s="200"/>
      <c r="Q226" s="248" t="s">
        <v>67</v>
      </c>
      <c r="R226" s="248" t="s">
        <v>73</v>
      </c>
      <c r="S226" s="248" t="s">
        <v>66</v>
      </c>
      <c r="T226" s="248" t="s">
        <v>67</v>
      </c>
      <c r="U226" s="248" t="s">
        <v>71</v>
      </c>
    </row>
    <row r="227" spans="1:22" ht="37.5" customHeight="1" x14ac:dyDescent="0.25">
      <c r="A227" s="492" t="s">
        <v>89</v>
      </c>
      <c r="B227" s="491"/>
      <c r="C227" s="491"/>
      <c r="D227" s="211">
        <v>6</v>
      </c>
      <c r="E227" s="207"/>
      <c r="F227" s="207"/>
      <c r="G227" s="208"/>
      <c r="Q227" s="249">
        <f>COUNTIF(Compétences!$P10:$U10,1)</f>
        <v>0</v>
      </c>
      <c r="R227" s="249">
        <f>$S227-$Q227</f>
        <v>6</v>
      </c>
      <c r="S227" s="249">
        <v>6</v>
      </c>
      <c r="T227" s="249" t="e">
        <f>AVERAGE(Compétences!$V$5:$V$38)</f>
        <v>#DIV/0!</v>
      </c>
      <c r="U227" s="249" t="e">
        <f>$S227-$T227</f>
        <v>#DIV/0!</v>
      </c>
    </row>
    <row r="228" spans="1:22" ht="37.5" customHeight="1" x14ac:dyDescent="0.25">
      <c r="A228" s="490" t="s">
        <v>82</v>
      </c>
      <c r="B228" s="491"/>
      <c r="C228" s="491"/>
      <c r="D228" s="211">
        <v>12</v>
      </c>
      <c r="E228" s="207"/>
      <c r="F228" s="207"/>
      <c r="G228" s="208"/>
      <c r="Q228" s="249">
        <f>COUNTIF(Compétences!$X10:$AI10,1)</f>
        <v>0</v>
      </c>
      <c r="R228" s="249">
        <f>$S228-$Q228</f>
        <v>12</v>
      </c>
      <c r="S228" s="249">
        <v>12</v>
      </c>
      <c r="T228" s="249" t="e">
        <f>AVERAGE(Compétences!$AJ$5:$AJ$38)</f>
        <v>#DIV/0!</v>
      </c>
      <c r="U228" s="249" t="e">
        <f>$S$23-$T$23</f>
        <v>#DIV/0!</v>
      </c>
    </row>
    <row r="229" spans="1:22" ht="37.5" customHeight="1" x14ac:dyDescent="0.25">
      <c r="A229" s="490" t="s">
        <v>83</v>
      </c>
      <c r="B229" s="491"/>
      <c r="C229" s="491"/>
      <c r="D229" s="211">
        <v>8</v>
      </c>
      <c r="E229" s="207"/>
      <c r="F229" s="207"/>
      <c r="G229" s="208"/>
      <c r="Q229" s="249">
        <f>COUNTIF(Compétences!$AL10:$AS10,1)</f>
        <v>0</v>
      </c>
      <c r="R229" s="249">
        <f>$S229-$Q229</f>
        <v>8</v>
      </c>
      <c r="S229" s="249">
        <v>8</v>
      </c>
      <c r="T229" s="249" t="e">
        <f>AVERAGE(Compétences!$AT$5:$AT$38)</f>
        <v>#DIV/0!</v>
      </c>
      <c r="U229" s="249" t="e">
        <f>$S$24-$T$24</f>
        <v>#DIV/0!</v>
      </c>
    </row>
    <row r="230" spans="1:22" ht="37.5" customHeight="1" x14ac:dyDescent="0.25">
      <c r="A230" s="486"/>
      <c r="B230" s="487"/>
      <c r="C230" s="487"/>
      <c r="D230" s="244"/>
      <c r="E230" s="245"/>
      <c r="F230" s="245"/>
      <c r="G230" s="245"/>
      <c r="Q230" s="249"/>
      <c r="R230" s="249"/>
      <c r="S230" s="249"/>
      <c r="T230" s="249"/>
      <c r="U230" s="249"/>
    </row>
    <row r="231" spans="1:22" ht="37.5" customHeight="1" x14ac:dyDescent="0.25">
      <c r="A231" s="204"/>
      <c r="B231" s="204"/>
      <c r="C231" s="204"/>
      <c r="D231" s="209"/>
    </row>
    <row r="232" spans="1:22" x14ac:dyDescent="0.25">
      <c r="D232" s="209"/>
    </row>
    <row r="233" spans="1:22" x14ac:dyDescent="0.25">
      <c r="A233" s="203" t="s">
        <v>80</v>
      </c>
      <c r="D233" s="214">
        <v>25</v>
      </c>
      <c r="G233" s="216" t="str">
        <f>CONCATENATE(IF(OR(Compétences!$L10="Absent(e)",Compétences!$L10="Incomplet"),"",Compétences!$L10)," / 25")</f>
        <v xml:space="preserve"> / 25</v>
      </c>
    </row>
    <row r="234" spans="1:22" x14ac:dyDescent="0.25">
      <c r="A234" s="200"/>
      <c r="D234" s="209"/>
    </row>
    <row r="235" spans="1:22" ht="37.5" customHeight="1" x14ac:dyDescent="0.25">
      <c r="A235" s="488" t="s">
        <v>80</v>
      </c>
      <c r="B235" s="489"/>
      <c r="C235" s="489"/>
      <c r="D235" s="211">
        <v>25</v>
      </c>
      <c r="E235" s="207"/>
      <c r="F235" s="207"/>
      <c r="G235" s="208"/>
      <c r="Q235" s="249">
        <f>COUNTIF(Compétences!$AV10:$BT10,1)</f>
        <v>0</v>
      </c>
      <c r="R235" s="249">
        <f>$S235-$Q235</f>
        <v>25</v>
      </c>
      <c r="S235" s="249">
        <v>25</v>
      </c>
      <c r="T235" s="249" t="e">
        <f>AVERAGE(Compétences!$BU$5:$BU$38)</f>
        <v>#DIV/0!</v>
      </c>
      <c r="U235" s="249" t="e">
        <f>$S235-$T235</f>
        <v>#DIV/0!</v>
      </c>
    </row>
    <row r="236" spans="1:22" ht="37.5" customHeight="1" x14ac:dyDescent="0.25">
      <c r="A236" s="487"/>
      <c r="B236" s="487"/>
      <c r="C236" s="487"/>
      <c r="D236" s="244"/>
      <c r="E236" s="245"/>
      <c r="F236" s="245"/>
      <c r="G236" s="245"/>
      <c r="Q236" s="249"/>
      <c r="R236" s="249"/>
      <c r="S236" s="249"/>
      <c r="T236" s="249"/>
      <c r="U236" s="249"/>
    </row>
    <row r="237" spans="1:22" ht="37.5" customHeight="1" x14ac:dyDescent="0.25">
      <c r="A237" s="485"/>
      <c r="B237" s="485"/>
      <c r="C237" s="485"/>
      <c r="D237" s="246"/>
      <c r="E237" s="247"/>
      <c r="F237" s="247"/>
      <c r="G237" s="247"/>
      <c r="Q237" s="249"/>
      <c r="R237" s="249"/>
      <c r="S237" s="249"/>
      <c r="T237" s="249"/>
      <c r="U237" s="249"/>
    </row>
    <row r="238" spans="1:22" x14ac:dyDescent="0.25">
      <c r="A238" s="347" t="s">
        <v>99</v>
      </c>
    </row>
    <row r="239" spans="1:22" x14ac:dyDescent="0.25">
      <c r="A239" s="200" t="s">
        <v>102</v>
      </c>
    </row>
    <row r="240" spans="1:22" x14ac:dyDescent="0.25">
      <c r="A240" t="s">
        <v>100</v>
      </c>
    </row>
    <row r="241" spans="1:7" x14ac:dyDescent="0.25">
      <c r="A241" t="s">
        <v>101</v>
      </c>
    </row>
    <row r="248" spans="1:7" ht="15.6" x14ac:dyDescent="0.3">
      <c r="A248" s="493" t="str">
        <f>IF('Encodage réponses Es'!$B$1="","",'Encodage réponses Es'!$B$1)</f>
        <v/>
      </c>
      <c r="B248" s="493"/>
      <c r="C248" s="493"/>
      <c r="D248" s="493"/>
      <c r="E248" s="493"/>
      <c r="F248" s="493"/>
      <c r="G248" s="493"/>
    </row>
    <row r="249" spans="1:7" ht="15.6" x14ac:dyDescent="0.3">
      <c r="A249" s="202"/>
      <c r="B249" s="202"/>
      <c r="C249" s="202"/>
      <c r="D249" s="202"/>
      <c r="E249" s="202"/>
      <c r="F249" s="202"/>
      <c r="G249" s="202"/>
    </row>
    <row r="250" spans="1:7" ht="15.6" x14ac:dyDescent="0.3">
      <c r="A250" s="493" t="str">
        <f>A4</f>
        <v xml:space="preserve">Évaluation externe non certificative: initiation scientifique </v>
      </c>
      <c r="B250" s="493"/>
      <c r="C250" s="493"/>
      <c r="D250" s="493"/>
      <c r="E250" s="493"/>
      <c r="F250" s="493"/>
      <c r="G250" s="493"/>
    </row>
    <row r="251" spans="1:7" ht="15.6" x14ac:dyDescent="0.3">
      <c r="A251" s="493" t="str">
        <f>IF(A5="","",A5)</f>
        <v>année scolaire 2018-2019  –  3e année primaire</v>
      </c>
      <c r="B251" s="493"/>
      <c r="C251" s="493"/>
      <c r="D251" s="493"/>
      <c r="E251" s="493"/>
      <c r="F251" s="493"/>
      <c r="G251" s="493"/>
    </row>
    <row r="252" spans="1:7" ht="15.6" x14ac:dyDescent="0.3">
      <c r="A252" s="219"/>
      <c r="B252" s="219"/>
      <c r="C252" s="219"/>
      <c r="D252" s="219"/>
      <c r="E252" s="219"/>
      <c r="F252" s="219"/>
      <c r="G252" s="219"/>
    </row>
    <row r="254" spans="1:7" x14ac:dyDescent="0.25">
      <c r="A254" t="str">
        <f>CONCATENATE("Classe : ",'Encodage réponses Es'!$B$2)</f>
        <v xml:space="preserve">Classe : </v>
      </c>
    </row>
    <row r="256" spans="1:7" x14ac:dyDescent="0.25">
      <c r="A256" s="494" t="str">
        <f>CONCATENATE("Synthèse par compétence de l'élève : ",'Encodage réponses Es'!$F9)</f>
        <v xml:space="preserve">Synthèse par compétence de l'élève : </v>
      </c>
      <c r="B256" s="494"/>
      <c r="C256" s="494"/>
      <c r="D256" s="494"/>
      <c r="E256" s="494"/>
      <c r="F256" s="494"/>
      <c r="G256" s="494"/>
    </row>
    <row r="258" spans="1:22" ht="15.6" x14ac:dyDescent="0.3">
      <c r="A258" s="202" t="s">
        <v>88</v>
      </c>
      <c r="B258" s="202"/>
      <c r="G258" s="217" t="str">
        <f>CONCATENATE(IF(OR(Compétences!$F11="Absent(e)",Compétences!$F11="Incomplet"),"",Compétences!$F11)," / 51")</f>
        <v xml:space="preserve"> / 51</v>
      </c>
    </row>
    <row r="259" spans="1:22" ht="15.6" x14ac:dyDescent="0.3">
      <c r="A259" s="202"/>
      <c r="B259" s="202"/>
      <c r="G259" s="206"/>
    </row>
    <row r="260" spans="1:22" x14ac:dyDescent="0.25">
      <c r="G260" s="205"/>
    </row>
    <row r="261" spans="1:22" x14ac:dyDescent="0.25">
      <c r="D261" s="482" t="s">
        <v>69</v>
      </c>
      <c r="E261" s="231" t="s">
        <v>70</v>
      </c>
      <c r="F261" s="207"/>
      <c r="G261" s="232" t="s">
        <v>71</v>
      </c>
    </row>
    <row r="262" spans="1:22" ht="15.6" x14ac:dyDescent="0.3">
      <c r="D262" s="483"/>
      <c r="E262" s="220"/>
      <c r="F262" s="480" t="s">
        <v>72</v>
      </c>
      <c r="G262" s="481"/>
    </row>
    <row r="263" spans="1:22" ht="15.6" x14ac:dyDescent="0.3">
      <c r="D263" s="218"/>
      <c r="E263" s="213"/>
      <c r="F263" s="215"/>
      <c r="G263" s="215"/>
    </row>
    <row r="264" spans="1:22" ht="15.6" x14ac:dyDescent="0.3">
      <c r="D264" s="218"/>
      <c r="E264" s="213"/>
      <c r="F264" s="215"/>
      <c r="G264" s="215"/>
    </row>
    <row r="265" spans="1:22" x14ac:dyDescent="0.25">
      <c r="E265" s="212"/>
      <c r="F265" s="25"/>
      <c r="G265" s="212"/>
    </row>
    <row r="266" spans="1:22" x14ac:dyDescent="0.25">
      <c r="A266" s="203" t="s">
        <v>79</v>
      </c>
      <c r="D266" s="214">
        <v>26</v>
      </c>
      <c r="G266" s="216" t="str">
        <f>CONCATENATE(IF(OR(Compétences!$I11="Absent(e)",Compétences!$I11="Incomplet"),"",Compétences!$I11)," / 26")</f>
        <v xml:space="preserve"> / 26</v>
      </c>
      <c r="Q266" s="479" t="s">
        <v>65</v>
      </c>
      <c r="R266" s="479"/>
      <c r="S266" s="479"/>
      <c r="T266" s="479" t="s">
        <v>68</v>
      </c>
      <c r="U266" s="479"/>
      <c r="V266" s="479"/>
    </row>
    <row r="267" spans="1:22" x14ac:dyDescent="0.25">
      <c r="D267" s="210"/>
      <c r="E267" s="200"/>
      <c r="F267" s="200"/>
      <c r="G267" s="200"/>
      <c r="Q267" s="248" t="s">
        <v>67</v>
      </c>
      <c r="R267" s="248" t="s">
        <v>73</v>
      </c>
      <c r="S267" s="248" t="s">
        <v>66</v>
      </c>
      <c r="T267" s="248" t="s">
        <v>67</v>
      </c>
      <c r="U267" s="248" t="s">
        <v>71</v>
      </c>
    </row>
    <row r="268" spans="1:22" ht="37.5" customHeight="1" x14ac:dyDescent="0.25">
      <c r="A268" s="492" t="s">
        <v>89</v>
      </c>
      <c r="B268" s="491"/>
      <c r="C268" s="491"/>
      <c r="D268" s="211">
        <v>6</v>
      </c>
      <c r="E268" s="207"/>
      <c r="F268" s="207"/>
      <c r="G268" s="208"/>
      <c r="Q268" s="249">
        <f>COUNTIF(Compétences!$P11:$U11,1)</f>
        <v>0</v>
      </c>
      <c r="R268" s="249">
        <f>$S268-$Q268</f>
        <v>6</v>
      </c>
      <c r="S268" s="249">
        <v>6</v>
      </c>
      <c r="T268" s="249" t="e">
        <f>AVERAGE(Compétences!$V$5:$V$38)</f>
        <v>#DIV/0!</v>
      </c>
      <c r="U268" s="249" t="e">
        <f>$S268-$T268</f>
        <v>#DIV/0!</v>
      </c>
    </row>
    <row r="269" spans="1:22" ht="37.5" customHeight="1" x14ac:dyDescent="0.25">
      <c r="A269" s="490" t="s">
        <v>82</v>
      </c>
      <c r="B269" s="491"/>
      <c r="C269" s="491"/>
      <c r="D269" s="211">
        <v>12</v>
      </c>
      <c r="E269" s="207"/>
      <c r="F269" s="207"/>
      <c r="G269" s="208"/>
      <c r="Q269" s="249">
        <f>COUNTIF(Compétences!$X11:$AI11,1)</f>
        <v>0</v>
      </c>
      <c r="R269" s="249">
        <f>$S269-$Q269</f>
        <v>12</v>
      </c>
      <c r="S269" s="249">
        <v>12</v>
      </c>
      <c r="T269" s="249" t="e">
        <f>AVERAGE(Compétences!$AJ$5:$AJ$38)</f>
        <v>#DIV/0!</v>
      </c>
      <c r="U269" s="249" t="e">
        <f>$S$23-$T$23</f>
        <v>#DIV/0!</v>
      </c>
    </row>
    <row r="270" spans="1:22" ht="37.5" customHeight="1" x14ac:dyDescent="0.25">
      <c r="A270" s="490" t="s">
        <v>83</v>
      </c>
      <c r="B270" s="491"/>
      <c r="C270" s="491"/>
      <c r="D270" s="211">
        <v>8</v>
      </c>
      <c r="E270" s="207"/>
      <c r="F270" s="207"/>
      <c r="G270" s="208"/>
      <c r="Q270" s="249">
        <f>COUNTIF(Compétences!$AL11:$AS11,1)</f>
        <v>0</v>
      </c>
      <c r="R270" s="249">
        <f>$S270-$Q270</f>
        <v>8</v>
      </c>
      <c r="S270" s="249">
        <v>8</v>
      </c>
      <c r="T270" s="249" t="e">
        <f>AVERAGE(Compétences!$AT$5:$AT$38)</f>
        <v>#DIV/0!</v>
      </c>
      <c r="U270" s="249" t="e">
        <f>$S$24-$T$24</f>
        <v>#DIV/0!</v>
      </c>
    </row>
    <row r="271" spans="1:22" ht="37.5" customHeight="1" x14ac:dyDescent="0.25">
      <c r="A271" s="486"/>
      <c r="B271" s="487"/>
      <c r="C271" s="487"/>
      <c r="D271" s="244"/>
      <c r="E271" s="245"/>
      <c r="F271" s="245"/>
      <c r="G271" s="245"/>
      <c r="Q271" s="249"/>
      <c r="R271" s="249"/>
      <c r="S271" s="249"/>
      <c r="T271" s="249"/>
      <c r="U271" s="249"/>
    </row>
    <row r="272" spans="1:22" ht="37.5" customHeight="1" x14ac:dyDescent="0.25">
      <c r="A272" s="204"/>
      <c r="B272" s="204"/>
      <c r="C272" s="204"/>
      <c r="D272" s="209"/>
    </row>
    <row r="273" spans="1:21" x14ac:dyDescent="0.25">
      <c r="D273" s="209"/>
    </row>
    <row r="274" spans="1:21" x14ac:dyDescent="0.25">
      <c r="A274" s="203" t="s">
        <v>80</v>
      </c>
      <c r="D274" s="214">
        <v>25</v>
      </c>
      <c r="G274" s="216" t="str">
        <f>CONCATENATE(IF(OR(Compétences!$L11="Absent(e)",Compétences!$L11="Incomplet"),"",Compétences!$L11)," / 25")</f>
        <v xml:space="preserve"> / 25</v>
      </c>
    </row>
    <row r="275" spans="1:21" x14ac:dyDescent="0.25">
      <c r="A275" s="200"/>
      <c r="D275" s="209"/>
    </row>
    <row r="276" spans="1:21" ht="37.5" customHeight="1" x14ac:dyDescent="0.25">
      <c r="A276" s="488" t="s">
        <v>80</v>
      </c>
      <c r="B276" s="489"/>
      <c r="C276" s="489"/>
      <c r="D276" s="211">
        <v>25</v>
      </c>
      <c r="E276" s="207"/>
      <c r="F276" s="207"/>
      <c r="G276" s="208"/>
      <c r="Q276" s="249">
        <f>COUNTIF(Compétences!$AV11:$BT11,1)</f>
        <v>0</v>
      </c>
      <c r="R276" s="249">
        <f>$S276-$Q276</f>
        <v>25</v>
      </c>
      <c r="S276" s="249">
        <v>25</v>
      </c>
      <c r="T276" s="249" t="e">
        <f>AVERAGE(Compétences!$BU$5:$BU$38)</f>
        <v>#DIV/0!</v>
      </c>
      <c r="U276" s="249" t="e">
        <f>$S276-$T276</f>
        <v>#DIV/0!</v>
      </c>
    </row>
    <row r="277" spans="1:21" ht="37.5" customHeight="1" x14ac:dyDescent="0.25">
      <c r="A277" s="487"/>
      <c r="B277" s="487"/>
      <c r="C277" s="487"/>
      <c r="D277" s="244"/>
      <c r="E277" s="245"/>
      <c r="F277" s="245"/>
      <c r="G277" s="245"/>
      <c r="Q277" s="249"/>
      <c r="R277" s="249"/>
      <c r="S277" s="249"/>
      <c r="T277" s="249"/>
      <c r="U277" s="249"/>
    </row>
    <row r="278" spans="1:21" ht="37.5" customHeight="1" x14ac:dyDescent="0.25">
      <c r="A278" s="485"/>
      <c r="B278" s="485"/>
      <c r="C278" s="485"/>
      <c r="D278" s="246"/>
      <c r="E278" s="247"/>
      <c r="F278" s="247"/>
      <c r="G278" s="247"/>
      <c r="Q278" s="249"/>
      <c r="R278" s="249"/>
      <c r="S278" s="249"/>
      <c r="T278" s="249"/>
      <c r="U278" s="249"/>
    </row>
    <row r="279" spans="1:21" x14ac:dyDescent="0.25">
      <c r="A279" s="347" t="s">
        <v>99</v>
      </c>
    </row>
    <row r="280" spans="1:21" x14ac:dyDescent="0.25">
      <c r="A280" s="200" t="s">
        <v>102</v>
      </c>
    </row>
    <row r="281" spans="1:21" x14ac:dyDescent="0.25">
      <c r="A281" t="s">
        <v>100</v>
      </c>
    </row>
    <row r="282" spans="1:21" x14ac:dyDescent="0.25">
      <c r="A282" t="s">
        <v>101</v>
      </c>
    </row>
    <row r="289" spans="1:7" ht="15.6" x14ac:dyDescent="0.3">
      <c r="A289" s="493" t="str">
        <f>IF('Encodage réponses Es'!$B$1="","",'Encodage réponses Es'!$B$1)</f>
        <v/>
      </c>
      <c r="B289" s="493"/>
      <c r="C289" s="493"/>
      <c r="D289" s="493"/>
      <c r="E289" s="493"/>
      <c r="F289" s="493"/>
      <c r="G289" s="493"/>
    </row>
    <row r="290" spans="1:7" ht="15.6" x14ac:dyDescent="0.3">
      <c r="A290" s="202"/>
      <c r="B290" s="202"/>
      <c r="C290" s="202"/>
      <c r="D290" s="202"/>
      <c r="E290" s="202"/>
      <c r="F290" s="202"/>
      <c r="G290" s="202"/>
    </row>
    <row r="291" spans="1:7" ht="15.6" x14ac:dyDescent="0.3">
      <c r="A291" s="493" t="str">
        <f>A4</f>
        <v xml:space="preserve">Évaluation externe non certificative: initiation scientifique </v>
      </c>
      <c r="B291" s="493"/>
      <c r="C291" s="493"/>
      <c r="D291" s="493"/>
      <c r="E291" s="493"/>
      <c r="F291" s="493"/>
      <c r="G291" s="493"/>
    </row>
    <row r="292" spans="1:7" ht="15.6" x14ac:dyDescent="0.3">
      <c r="A292" s="493" t="str">
        <f>IF(A5="","",A5)</f>
        <v>année scolaire 2018-2019  –  3e année primaire</v>
      </c>
      <c r="B292" s="493"/>
      <c r="C292" s="493"/>
      <c r="D292" s="493"/>
      <c r="E292" s="493"/>
      <c r="F292" s="493"/>
      <c r="G292" s="493"/>
    </row>
    <row r="293" spans="1:7" ht="15.6" x14ac:dyDescent="0.3">
      <c r="A293" s="219"/>
      <c r="B293" s="219"/>
      <c r="C293" s="219"/>
      <c r="D293" s="219"/>
      <c r="E293" s="219"/>
      <c r="F293" s="219"/>
      <c r="G293" s="219"/>
    </row>
    <row r="295" spans="1:7" x14ac:dyDescent="0.25">
      <c r="A295" t="str">
        <f>CONCATENATE("Classe : ",'Encodage réponses Es'!$B$2)</f>
        <v xml:space="preserve">Classe : </v>
      </c>
    </row>
    <row r="297" spans="1:7" x14ac:dyDescent="0.25">
      <c r="A297" s="494" t="str">
        <f>CONCATENATE("Synthèse par compétence de l'élève : ",'Encodage réponses Es'!$F10)</f>
        <v xml:space="preserve">Synthèse par compétence de l'élève : </v>
      </c>
      <c r="B297" s="494"/>
      <c r="C297" s="494"/>
      <c r="D297" s="494"/>
      <c r="E297" s="494"/>
      <c r="F297" s="494"/>
      <c r="G297" s="494"/>
    </row>
    <row r="299" spans="1:7" ht="15.6" x14ac:dyDescent="0.3">
      <c r="A299" s="202" t="s">
        <v>88</v>
      </c>
      <c r="B299" s="202"/>
      <c r="G299" s="217" t="str">
        <f>CONCATENATE(IF(OR(Compétences!$F12="Absent(e)",Compétences!$F12="Incomplet"),"",Compétences!$F12)," / 51")</f>
        <v xml:space="preserve"> / 51</v>
      </c>
    </row>
    <row r="300" spans="1:7" ht="15.6" x14ac:dyDescent="0.3">
      <c r="A300" s="202"/>
      <c r="B300" s="202"/>
      <c r="G300" s="206"/>
    </row>
    <row r="301" spans="1:7" x14ac:dyDescent="0.25">
      <c r="G301" s="205"/>
    </row>
    <row r="302" spans="1:7" x14ac:dyDescent="0.25">
      <c r="D302" s="482" t="s">
        <v>69</v>
      </c>
      <c r="E302" s="231" t="s">
        <v>70</v>
      </c>
      <c r="F302" s="207"/>
      <c r="G302" s="232" t="s">
        <v>71</v>
      </c>
    </row>
    <row r="303" spans="1:7" ht="15.6" x14ac:dyDescent="0.3">
      <c r="D303" s="483"/>
      <c r="E303" s="220"/>
      <c r="F303" s="480" t="s">
        <v>72</v>
      </c>
      <c r="G303" s="481"/>
    </row>
    <row r="304" spans="1:7" ht="15.6" x14ac:dyDescent="0.3">
      <c r="D304" s="218"/>
      <c r="E304" s="213"/>
      <c r="F304" s="215"/>
      <c r="G304" s="215"/>
    </row>
    <row r="305" spans="1:22" ht="15.6" x14ac:dyDescent="0.3">
      <c r="D305" s="218"/>
      <c r="E305" s="213"/>
      <c r="F305" s="215"/>
      <c r="G305" s="215"/>
    </row>
    <row r="306" spans="1:22" x14ac:dyDescent="0.25">
      <c r="E306" s="212"/>
      <c r="F306" s="25"/>
      <c r="G306" s="212"/>
    </row>
    <row r="307" spans="1:22" x14ac:dyDescent="0.25">
      <c r="A307" s="203" t="s">
        <v>79</v>
      </c>
      <c r="D307" s="214">
        <v>26</v>
      </c>
      <c r="G307" s="216" t="str">
        <f>CONCATENATE(IF(OR(Compétences!$I12="Absent(e)",Compétences!$I12="Incomplet"),"",Compétences!$I12)," / 26")</f>
        <v xml:space="preserve"> / 26</v>
      </c>
      <c r="Q307" s="479" t="s">
        <v>65</v>
      </c>
      <c r="R307" s="479"/>
      <c r="S307" s="479"/>
      <c r="T307" s="479" t="s">
        <v>68</v>
      </c>
      <c r="U307" s="479"/>
      <c r="V307" s="479"/>
    </row>
    <row r="308" spans="1:22" x14ac:dyDescent="0.25">
      <c r="D308" s="210"/>
      <c r="E308" s="200"/>
      <c r="F308" s="200"/>
      <c r="G308" s="200"/>
      <c r="Q308" s="248" t="s">
        <v>67</v>
      </c>
      <c r="R308" s="248" t="s">
        <v>73</v>
      </c>
      <c r="S308" s="248" t="s">
        <v>66</v>
      </c>
      <c r="T308" s="248" t="s">
        <v>67</v>
      </c>
      <c r="U308" s="248" t="s">
        <v>71</v>
      </c>
    </row>
    <row r="309" spans="1:22" ht="37.5" customHeight="1" x14ac:dyDescent="0.25">
      <c r="A309" s="492" t="s">
        <v>89</v>
      </c>
      <c r="B309" s="491"/>
      <c r="C309" s="491"/>
      <c r="D309" s="211">
        <v>6</v>
      </c>
      <c r="E309" s="207"/>
      <c r="F309" s="207"/>
      <c r="G309" s="208"/>
      <c r="Q309" s="249">
        <f>COUNTIF(Compétences!$P12:$U12,1)</f>
        <v>0</v>
      </c>
      <c r="R309" s="249">
        <f>$S309-$Q309</f>
        <v>6</v>
      </c>
      <c r="S309" s="249">
        <v>6</v>
      </c>
      <c r="T309" s="249" t="e">
        <f>AVERAGE(Compétences!$V$5:$V$38)</f>
        <v>#DIV/0!</v>
      </c>
      <c r="U309" s="249" t="e">
        <f>$S309-$T309</f>
        <v>#DIV/0!</v>
      </c>
    </row>
    <row r="310" spans="1:22" ht="37.5" customHeight="1" x14ac:dyDescent="0.25">
      <c r="A310" s="490" t="s">
        <v>82</v>
      </c>
      <c r="B310" s="491"/>
      <c r="C310" s="491"/>
      <c r="D310" s="211">
        <v>12</v>
      </c>
      <c r="E310" s="207"/>
      <c r="F310" s="207"/>
      <c r="G310" s="208"/>
      <c r="Q310" s="249">
        <f>COUNTIF(Compétences!$X12:$AI12,1)</f>
        <v>0</v>
      </c>
      <c r="R310" s="249">
        <f>$S310-$Q310</f>
        <v>12</v>
      </c>
      <c r="S310" s="249">
        <v>12</v>
      </c>
      <c r="T310" s="249" t="e">
        <f>AVERAGE(Compétences!$AJ$5:$AJ$38)</f>
        <v>#DIV/0!</v>
      </c>
      <c r="U310" s="249" t="e">
        <f>$S$23-$T$23</f>
        <v>#DIV/0!</v>
      </c>
    </row>
    <row r="311" spans="1:22" ht="37.5" customHeight="1" x14ac:dyDescent="0.25">
      <c r="A311" s="490" t="s">
        <v>83</v>
      </c>
      <c r="B311" s="491"/>
      <c r="C311" s="491"/>
      <c r="D311" s="211">
        <v>8</v>
      </c>
      <c r="E311" s="207"/>
      <c r="F311" s="207"/>
      <c r="G311" s="208"/>
      <c r="Q311" s="249">
        <f>COUNTIF(Compétences!$AL12:$AS12,1)</f>
        <v>0</v>
      </c>
      <c r="R311" s="249">
        <f>$S311-$Q311</f>
        <v>8</v>
      </c>
      <c r="S311" s="249">
        <v>8</v>
      </c>
      <c r="T311" s="249" t="e">
        <f>AVERAGE(Compétences!$AT$5:$AT$38)</f>
        <v>#DIV/0!</v>
      </c>
      <c r="U311" s="249" t="e">
        <f>$S$24-$T$24</f>
        <v>#DIV/0!</v>
      </c>
    </row>
    <row r="312" spans="1:22" ht="37.5" customHeight="1" x14ac:dyDescent="0.25">
      <c r="A312" s="486"/>
      <c r="B312" s="487"/>
      <c r="C312" s="487"/>
      <c r="D312" s="244"/>
      <c r="E312" s="245"/>
      <c r="F312" s="245"/>
      <c r="G312" s="245"/>
      <c r="Q312" s="249"/>
      <c r="R312" s="249"/>
      <c r="S312" s="249"/>
      <c r="T312" s="249"/>
      <c r="U312" s="249"/>
    </row>
    <row r="313" spans="1:22" ht="37.5" customHeight="1" x14ac:dyDescent="0.25">
      <c r="A313" s="204"/>
      <c r="B313" s="204"/>
      <c r="C313" s="204"/>
      <c r="D313" s="209"/>
    </row>
    <row r="314" spans="1:22" x14ac:dyDescent="0.25">
      <c r="D314" s="209"/>
    </row>
    <row r="315" spans="1:22" x14ac:dyDescent="0.25">
      <c r="A315" s="203" t="s">
        <v>80</v>
      </c>
      <c r="D315" s="214">
        <v>25</v>
      </c>
      <c r="G315" s="216" t="str">
        <f>CONCATENATE(IF(OR(Compétences!$L12="Absent(e)",Compétences!$L12="Incomplet"),"",Compétences!$L12)," / 25")</f>
        <v xml:space="preserve"> / 25</v>
      </c>
    </row>
    <row r="316" spans="1:22" x14ac:dyDescent="0.25">
      <c r="A316" s="200"/>
      <c r="D316" s="209"/>
    </row>
    <row r="317" spans="1:22" ht="37.5" customHeight="1" x14ac:dyDescent="0.25">
      <c r="A317" s="488" t="s">
        <v>80</v>
      </c>
      <c r="B317" s="489"/>
      <c r="C317" s="489"/>
      <c r="D317" s="211">
        <v>25</v>
      </c>
      <c r="E317" s="207"/>
      <c r="F317" s="207"/>
      <c r="G317" s="208"/>
      <c r="Q317" s="249">
        <f>COUNTIF(Compétences!$AV12:$BT12,1)</f>
        <v>0</v>
      </c>
      <c r="R317" s="249">
        <f>$S317-$Q317</f>
        <v>25</v>
      </c>
      <c r="S317" s="249">
        <v>25</v>
      </c>
      <c r="T317" s="249" t="e">
        <f>AVERAGE(Compétences!$BU$5:$BU$38)</f>
        <v>#DIV/0!</v>
      </c>
      <c r="U317" s="249" t="e">
        <f>$S317-$T317</f>
        <v>#DIV/0!</v>
      </c>
    </row>
    <row r="318" spans="1:22" ht="37.5" customHeight="1" x14ac:dyDescent="0.25">
      <c r="A318" s="487"/>
      <c r="B318" s="487"/>
      <c r="C318" s="487"/>
      <c r="D318" s="244"/>
      <c r="E318" s="245"/>
      <c r="F318" s="245"/>
      <c r="G318" s="245"/>
      <c r="Q318" s="249"/>
      <c r="R318" s="249"/>
      <c r="S318" s="249"/>
      <c r="T318" s="249"/>
      <c r="U318" s="249"/>
    </row>
    <row r="319" spans="1:22" ht="37.5" customHeight="1" x14ac:dyDescent="0.25">
      <c r="A319" s="485"/>
      <c r="B319" s="485"/>
      <c r="C319" s="485"/>
      <c r="D319" s="246"/>
      <c r="E319" s="247"/>
      <c r="F319" s="247"/>
      <c r="G319" s="247"/>
      <c r="Q319" s="249"/>
      <c r="R319" s="249"/>
      <c r="S319" s="249"/>
      <c r="T319" s="249"/>
      <c r="U319" s="249"/>
    </row>
    <row r="320" spans="1:22" x14ac:dyDescent="0.25">
      <c r="A320" s="347" t="s">
        <v>99</v>
      </c>
    </row>
    <row r="321" spans="1:7" x14ac:dyDescent="0.25">
      <c r="A321" s="200" t="s">
        <v>102</v>
      </c>
    </row>
    <row r="322" spans="1:7" x14ac:dyDescent="0.25">
      <c r="A322" t="s">
        <v>100</v>
      </c>
    </row>
    <row r="323" spans="1:7" x14ac:dyDescent="0.25">
      <c r="A323" t="s">
        <v>101</v>
      </c>
    </row>
    <row r="330" spans="1:7" ht="15.6" x14ac:dyDescent="0.3">
      <c r="A330" s="493" t="str">
        <f>IF('Encodage réponses Es'!$B$1="","",'Encodage réponses Es'!$B$1)</f>
        <v/>
      </c>
      <c r="B330" s="493"/>
      <c r="C330" s="493"/>
      <c r="D330" s="493"/>
      <c r="E330" s="493"/>
      <c r="F330" s="493"/>
      <c r="G330" s="493"/>
    </row>
    <row r="331" spans="1:7" ht="15.6" x14ac:dyDescent="0.3">
      <c r="A331" s="202"/>
      <c r="B331" s="202"/>
      <c r="C331" s="202"/>
      <c r="D331" s="202"/>
      <c r="E331" s="202"/>
      <c r="F331" s="202"/>
      <c r="G331" s="202"/>
    </row>
    <row r="332" spans="1:7" ht="15.6" x14ac:dyDescent="0.3">
      <c r="A332" s="493" t="str">
        <f>A4</f>
        <v xml:space="preserve">Évaluation externe non certificative: initiation scientifique </v>
      </c>
      <c r="B332" s="493"/>
      <c r="C332" s="493"/>
      <c r="D332" s="493"/>
      <c r="E332" s="493"/>
      <c r="F332" s="493"/>
      <c r="G332" s="493"/>
    </row>
    <row r="333" spans="1:7" ht="15.6" x14ac:dyDescent="0.3">
      <c r="A333" s="493" t="str">
        <f>IF(A5="","",A5)</f>
        <v>année scolaire 2018-2019  –  3e année primaire</v>
      </c>
      <c r="B333" s="493"/>
      <c r="C333" s="493"/>
      <c r="D333" s="493"/>
      <c r="E333" s="493"/>
      <c r="F333" s="493"/>
      <c r="G333" s="493"/>
    </row>
    <row r="334" spans="1:7" ht="15.6" x14ac:dyDescent="0.3">
      <c r="A334" s="219"/>
      <c r="B334" s="219"/>
      <c r="C334" s="219"/>
      <c r="D334" s="219"/>
      <c r="E334" s="219"/>
      <c r="F334" s="219"/>
      <c r="G334" s="219"/>
    </row>
    <row r="336" spans="1:7" x14ac:dyDescent="0.25">
      <c r="A336" t="str">
        <f>CONCATENATE("Classe : ",'Encodage réponses Es'!$B$2)</f>
        <v xml:space="preserve">Classe : </v>
      </c>
    </row>
    <row r="338" spans="1:22" x14ac:dyDescent="0.25">
      <c r="A338" s="494" t="str">
        <f>CONCATENATE("Synthèse par compétence de l'élève : ",'Encodage réponses Es'!$F11)</f>
        <v xml:space="preserve">Synthèse par compétence de l'élève : </v>
      </c>
      <c r="B338" s="494"/>
      <c r="C338" s="494"/>
      <c r="D338" s="494"/>
      <c r="E338" s="494"/>
      <c r="F338" s="494"/>
      <c r="G338" s="494"/>
    </row>
    <row r="340" spans="1:22" ht="15.6" x14ac:dyDescent="0.3">
      <c r="A340" s="202" t="s">
        <v>88</v>
      </c>
      <c r="B340" s="202"/>
      <c r="G340" s="217" t="str">
        <f>CONCATENATE(IF(OR(Compétences!$F13="Absent(e)",Compétences!$F13="Incomplet"),"",Compétences!$F13)," / 51")</f>
        <v xml:space="preserve"> / 51</v>
      </c>
    </row>
    <row r="341" spans="1:22" ht="15.6" x14ac:dyDescent="0.3">
      <c r="A341" s="202"/>
      <c r="B341" s="202"/>
      <c r="G341" s="206"/>
    </row>
    <row r="342" spans="1:22" x14ac:dyDescent="0.25">
      <c r="G342" s="205"/>
    </row>
    <row r="343" spans="1:22" x14ac:dyDescent="0.25">
      <c r="D343" s="482" t="s">
        <v>69</v>
      </c>
      <c r="E343" s="231" t="s">
        <v>70</v>
      </c>
      <c r="F343" s="207"/>
      <c r="G343" s="232" t="s">
        <v>71</v>
      </c>
    </row>
    <row r="344" spans="1:22" ht="15.6" x14ac:dyDescent="0.3">
      <c r="D344" s="483"/>
      <c r="E344" s="220"/>
      <c r="F344" s="480" t="s">
        <v>72</v>
      </c>
      <c r="G344" s="481"/>
    </row>
    <row r="345" spans="1:22" ht="15.6" x14ac:dyDescent="0.3">
      <c r="D345" s="218"/>
      <c r="E345" s="213"/>
      <c r="F345" s="215"/>
      <c r="G345" s="215"/>
    </row>
    <row r="346" spans="1:22" ht="15.6" x14ac:dyDescent="0.3">
      <c r="D346" s="218"/>
      <c r="E346" s="213"/>
      <c r="F346" s="215"/>
      <c r="G346" s="215"/>
    </row>
    <row r="347" spans="1:22" x14ac:dyDescent="0.25">
      <c r="E347" s="212"/>
      <c r="F347" s="25"/>
      <c r="G347" s="212"/>
    </row>
    <row r="348" spans="1:22" x14ac:dyDescent="0.25">
      <c r="A348" s="203" t="s">
        <v>79</v>
      </c>
      <c r="D348" s="214">
        <v>26</v>
      </c>
      <c r="G348" s="216" t="str">
        <f>CONCATENATE(IF(OR(Compétences!$I13="Absent(e)",Compétences!$I13="Incomplet"),"",Compétences!$I13)," / 26")</f>
        <v xml:space="preserve"> / 26</v>
      </c>
      <c r="Q348" s="479" t="s">
        <v>65</v>
      </c>
      <c r="R348" s="479"/>
      <c r="S348" s="479"/>
      <c r="T348" s="479" t="s">
        <v>68</v>
      </c>
      <c r="U348" s="479"/>
      <c r="V348" s="479"/>
    </row>
    <row r="349" spans="1:22" x14ac:dyDescent="0.25">
      <c r="D349" s="210"/>
      <c r="E349" s="200"/>
      <c r="F349" s="200"/>
      <c r="G349" s="200"/>
      <c r="Q349" s="248" t="s">
        <v>67</v>
      </c>
      <c r="R349" s="248" t="s">
        <v>73</v>
      </c>
      <c r="S349" s="248" t="s">
        <v>66</v>
      </c>
      <c r="T349" s="248" t="s">
        <v>67</v>
      </c>
      <c r="U349" s="248" t="s">
        <v>71</v>
      </c>
    </row>
    <row r="350" spans="1:22" ht="37.5" customHeight="1" x14ac:dyDescent="0.25">
      <c r="A350" s="492" t="s">
        <v>89</v>
      </c>
      <c r="B350" s="491"/>
      <c r="C350" s="491"/>
      <c r="D350" s="211">
        <v>6</v>
      </c>
      <c r="E350" s="207"/>
      <c r="F350" s="207"/>
      <c r="G350" s="208"/>
      <c r="Q350" s="249">
        <f>COUNTIF(Compétences!$P13:$U13,1)</f>
        <v>0</v>
      </c>
      <c r="R350" s="249">
        <f>$S350-$Q350</f>
        <v>6</v>
      </c>
      <c r="S350" s="249">
        <v>6</v>
      </c>
      <c r="T350" s="249" t="e">
        <f>AVERAGE(Compétences!$V$5:$V$38)</f>
        <v>#DIV/0!</v>
      </c>
      <c r="U350" s="249" t="e">
        <f>$S350-$T350</f>
        <v>#DIV/0!</v>
      </c>
    </row>
    <row r="351" spans="1:22" ht="37.5" customHeight="1" x14ac:dyDescent="0.25">
      <c r="A351" s="490" t="s">
        <v>82</v>
      </c>
      <c r="B351" s="491"/>
      <c r="C351" s="491"/>
      <c r="D351" s="211">
        <v>12</v>
      </c>
      <c r="E351" s="207"/>
      <c r="F351" s="207"/>
      <c r="G351" s="208"/>
      <c r="Q351" s="249">
        <f>COUNTIF(Compétences!$X13:$AI13,1)</f>
        <v>0</v>
      </c>
      <c r="R351" s="249">
        <f>$S351-$Q351</f>
        <v>12</v>
      </c>
      <c r="S351" s="249">
        <v>12</v>
      </c>
      <c r="T351" s="249" t="e">
        <f>AVERAGE(Compétences!$AJ$5:$AJ$38)</f>
        <v>#DIV/0!</v>
      </c>
      <c r="U351" s="249" t="e">
        <f>$S$23-$T$23</f>
        <v>#DIV/0!</v>
      </c>
    </row>
    <row r="352" spans="1:22" ht="37.5" customHeight="1" x14ac:dyDescent="0.25">
      <c r="A352" s="490" t="s">
        <v>83</v>
      </c>
      <c r="B352" s="491"/>
      <c r="C352" s="491"/>
      <c r="D352" s="211">
        <v>8</v>
      </c>
      <c r="E352" s="207"/>
      <c r="F352" s="207"/>
      <c r="G352" s="208"/>
      <c r="Q352" s="249">
        <f>COUNTIF(Compétences!$AL13:$AS13,1)</f>
        <v>0</v>
      </c>
      <c r="R352" s="249">
        <f>$S352-$Q352</f>
        <v>8</v>
      </c>
      <c r="S352" s="249">
        <v>8</v>
      </c>
      <c r="T352" s="249" t="e">
        <f>AVERAGE(Compétences!$AT$5:$AT$38)</f>
        <v>#DIV/0!</v>
      </c>
      <c r="U352" s="249" t="e">
        <f>$S$24-$T$24</f>
        <v>#DIV/0!</v>
      </c>
    </row>
    <row r="353" spans="1:21" ht="37.5" customHeight="1" x14ac:dyDescent="0.25">
      <c r="A353" s="486"/>
      <c r="B353" s="487"/>
      <c r="C353" s="487"/>
      <c r="D353" s="244"/>
      <c r="E353" s="245"/>
      <c r="F353" s="245"/>
      <c r="G353" s="245"/>
      <c r="Q353" s="249"/>
      <c r="R353" s="249"/>
      <c r="S353" s="249"/>
      <c r="T353" s="249"/>
      <c r="U353" s="249"/>
    </row>
    <row r="354" spans="1:21" ht="37.5" customHeight="1" x14ac:dyDescent="0.25">
      <c r="A354" s="204"/>
      <c r="B354" s="204"/>
      <c r="C354" s="204"/>
      <c r="D354" s="209"/>
    </row>
    <row r="355" spans="1:21" x14ac:dyDescent="0.25">
      <c r="D355" s="209"/>
    </row>
    <row r="356" spans="1:21" x14ac:dyDescent="0.25">
      <c r="A356" s="203" t="s">
        <v>80</v>
      </c>
      <c r="D356" s="214">
        <v>25</v>
      </c>
      <c r="G356" s="216" t="str">
        <f>CONCATENATE(IF(OR(Compétences!$L13="Absent(e)",Compétences!$L13="Incomplet"),"",Compétences!$L13)," / 25")</f>
        <v xml:space="preserve"> / 25</v>
      </c>
    </row>
    <row r="357" spans="1:21" x14ac:dyDescent="0.25">
      <c r="A357" s="200"/>
      <c r="D357" s="209"/>
    </row>
    <row r="358" spans="1:21" ht="37.5" customHeight="1" x14ac:dyDescent="0.25">
      <c r="A358" s="488" t="s">
        <v>80</v>
      </c>
      <c r="B358" s="489"/>
      <c r="C358" s="489"/>
      <c r="D358" s="211">
        <v>25</v>
      </c>
      <c r="E358" s="207"/>
      <c r="F358" s="207"/>
      <c r="G358" s="208"/>
      <c r="Q358" s="249">
        <f>COUNTIF(Compétences!$AV13:$BT13,1)</f>
        <v>0</v>
      </c>
      <c r="R358" s="249">
        <f>$S358-$Q358</f>
        <v>25</v>
      </c>
      <c r="S358" s="249">
        <v>25</v>
      </c>
      <c r="T358" s="249" t="e">
        <f>AVERAGE(Compétences!$BU$5:$BU$38)</f>
        <v>#DIV/0!</v>
      </c>
      <c r="U358" s="249" t="e">
        <f>$S358-$T358</f>
        <v>#DIV/0!</v>
      </c>
    </row>
    <row r="359" spans="1:21" ht="37.5" customHeight="1" x14ac:dyDescent="0.25">
      <c r="A359" s="487"/>
      <c r="B359" s="487"/>
      <c r="C359" s="487"/>
      <c r="D359" s="244"/>
      <c r="E359" s="245"/>
      <c r="F359" s="245"/>
      <c r="G359" s="245"/>
      <c r="Q359" s="249"/>
      <c r="R359" s="249"/>
      <c r="S359" s="249"/>
      <c r="T359" s="249"/>
      <c r="U359" s="249"/>
    </row>
    <row r="360" spans="1:21" ht="37.5" customHeight="1" x14ac:dyDescent="0.25">
      <c r="A360" s="485"/>
      <c r="B360" s="485"/>
      <c r="C360" s="485"/>
      <c r="D360" s="246"/>
      <c r="E360" s="247"/>
      <c r="F360" s="247"/>
      <c r="G360" s="247"/>
      <c r="Q360" s="249"/>
      <c r="R360" s="249"/>
      <c r="S360" s="249"/>
      <c r="T360" s="249"/>
      <c r="U360" s="249"/>
    </row>
    <row r="361" spans="1:21" x14ac:dyDescent="0.25">
      <c r="A361" s="347" t="s">
        <v>99</v>
      </c>
    </row>
    <row r="362" spans="1:21" x14ac:dyDescent="0.25">
      <c r="A362" s="200" t="s">
        <v>102</v>
      </c>
    </row>
    <row r="363" spans="1:21" x14ac:dyDescent="0.25">
      <c r="A363" t="s">
        <v>100</v>
      </c>
    </row>
    <row r="364" spans="1:21" x14ac:dyDescent="0.25">
      <c r="A364" t="s">
        <v>101</v>
      </c>
    </row>
    <row r="371" spans="1:7" ht="15.6" x14ac:dyDescent="0.3">
      <c r="A371" s="493" t="str">
        <f>IF('Encodage réponses Es'!$B$1="","",'Encodage réponses Es'!$B$1)</f>
        <v/>
      </c>
      <c r="B371" s="493"/>
      <c r="C371" s="493"/>
      <c r="D371" s="493"/>
      <c r="E371" s="493"/>
      <c r="F371" s="493"/>
      <c r="G371" s="493"/>
    </row>
    <row r="372" spans="1:7" ht="15.6" x14ac:dyDescent="0.3">
      <c r="A372" s="202"/>
      <c r="B372" s="202"/>
      <c r="C372" s="202"/>
      <c r="D372" s="202"/>
      <c r="E372" s="202"/>
      <c r="F372" s="202"/>
      <c r="G372" s="202"/>
    </row>
    <row r="373" spans="1:7" ht="15.6" x14ac:dyDescent="0.3">
      <c r="A373" s="493" t="str">
        <f>A4</f>
        <v xml:space="preserve">Évaluation externe non certificative: initiation scientifique </v>
      </c>
      <c r="B373" s="493"/>
      <c r="C373" s="493"/>
      <c r="D373" s="493"/>
      <c r="E373" s="493"/>
      <c r="F373" s="493"/>
      <c r="G373" s="493"/>
    </row>
    <row r="374" spans="1:7" ht="15.6" x14ac:dyDescent="0.3">
      <c r="A374" s="493" t="str">
        <f>IF(A5="","",A5)</f>
        <v>année scolaire 2018-2019  –  3e année primaire</v>
      </c>
      <c r="B374" s="493"/>
      <c r="C374" s="493"/>
      <c r="D374" s="493"/>
      <c r="E374" s="493"/>
      <c r="F374" s="493"/>
      <c r="G374" s="493"/>
    </row>
    <row r="375" spans="1:7" ht="15.6" x14ac:dyDescent="0.3">
      <c r="A375" s="219"/>
      <c r="B375" s="219"/>
      <c r="C375" s="219"/>
      <c r="D375" s="219"/>
      <c r="E375" s="219"/>
      <c r="F375" s="219"/>
      <c r="G375" s="219"/>
    </row>
    <row r="377" spans="1:7" x14ac:dyDescent="0.25">
      <c r="A377" t="str">
        <f>CONCATENATE("Classe : ",'Encodage réponses Es'!$B$2)</f>
        <v xml:space="preserve">Classe : </v>
      </c>
    </row>
    <row r="379" spans="1:7" x14ac:dyDescent="0.25">
      <c r="A379" s="494" t="str">
        <f>CONCATENATE("Synthèse par compétence de l'élève : ",'Encodage réponses Es'!$F12)</f>
        <v xml:space="preserve">Synthèse par compétence de l'élève : </v>
      </c>
      <c r="B379" s="494"/>
      <c r="C379" s="494"/>
      <c r="D379" s="494"/>
      <c r="E379" s="494"/>
      <c r="F379" s="494"/>
      <c r="G379" s="494"/>
    </row>
    <row r="381" spans="1:7" ht="15.6" x14ac:dyDescent="0.3">
      <c r="A381" s="202" t="s">
        <v>88</v>
      </c>
      <c r="B381" s="202"/>
      <c r="G381" s="217" t="str">
        <f>CONCATENATE(IF(OR(Compétences!$F14="Absent(e)",Compétences!$F14="Incomplet"),"",Compétences!$F14)," / 51")</f>
        <v xml:space="preserve"> / 51</v>
      </c>
    </row>
    <row r="382" spans="1:7" ht="15.6" x14ac:dyDescent="0.3">
      <c r="A382" s="202"/>
      <c r="B382" s="202"/>
      <c r="G382" s="206"/>
    </row>
    <row r="383" spans="1:7" x14ac:dyDescent="0.25">
      <c r="G383" s="205"/>
    </row>
    <row r="384" spans="1:7" x14ac:dyDescent="0.25">
      <c r="D384" s="482" t="s">
        <v>69</v>
      </c>
      <c r="E384" s="231" t="s">
        <v>70</v>
      </c>
      <c r="F384" s="207"/>
      <c r="G384" s="232" t="s">
        <v>71</v>
      </c>
    </row>
    <row r="385" spans="1:22" ht="15.6" x14ac:dyDescent="0.3">
      <c r="D385" s="483"/>
      <c r="E385" s="220"/>
      <c r="F385" s="480" t="s">
        <v>72</v>
      </c>
      <c r="G385" s="481"/>
    </row>
    <row r="386" spans="1:22" ht="15.6" x14ac:dyDescent="0.3">
      <c r="D386" s="218"/>
      <c r="E386" s="213"/>
      <c r="F386" s="215"/>
      <c r="G386" s="215"/>
    </row>
    <row r="387" spans="1:22" ht="15.6" x14ac:dyDescent="0.3">
      <c r="D387" s="218"/>
      <c r="E387" s="213"/>
      <c r="F387" s="215"/>
      <c r="G387" s="215"/>
    </row>
    <row r="388" spans="1:22" x14ac:dyDescent="0.25">
      <c r="E388" s="212"/>
      <c r="F388" s="25"/>
      <c r="G388" s="212"/>
    </row>
    <row r="389" spans="1:22" x14ac:dyDescent="0.25">
      <c r="A389" s="203" t="s">
        <v>79</v>
      </c>
      <c r="D389" s="214">
        <v>26</v>
      </c>
      <c r="G389" s="216" t="str">
        <f>CONCATENATE(IF(OR(Compétences!$I14="Absent(e)",Compétences!$I14="Incomplet"),"",Compétences!$I14)," / 26")</f>
        <v xml:space="preserve"> / 26</v>
      </c>
      <c r="Q389" s="479" t="s">
        <v>65</v>
      </c>
      <c r="R389" s="479"/>
      <c r="S389" s="479"/>
      <c r="T389" s="479" t="s">
        <v>68</v>
      </c>
      <c r="U389" s="479"/>
      <c r="V389" s="479"/>
    </row>
    <row r="390" spans="1:22" x14ac:dyDescent="0.25">
      <c r="D390" s="210"/>
      <c r="E390" s="200"/>
      <c r="F390" s="200"/>
      <c r="G390" s="200"/>
      <c r="Q390" s="248" t="s">
        <v>67</v>
      </c>
      <c r="R390" s="248" t="s">
        <v>73</v>
      </c>
      <c r="S390" s="248" t="s">
        <v>66</v>
      </c>
      <c r="T390" s="248" t="s">
        <v>67</v>
      </c>
      <c r="U390" s="248" t="s">
        <v>71</v>
      </c>
    </row>
    <row r="391" spans="1:22" ht="37.5" customHeight="1" x14ac:dyDescent="0.25">
      <c r="A391" s="492" t="s">
        <v>89</v>
      </c>
      <c r="B391" s="491"/>
      <c r="C391" s="491"/>
      <c r="D391" s="211">
        <v>6</v>
      </c>
      <c r="E391" s="207"/>
      <c r="F391" s="207"/>
      <c r="G391" s="208"/>
      <c r="Q391" s="249">
        <f>COUNTIF(Compétences!$P14:$U14,1)</f>
        <v>0</v>
      </c>
      <c r="R391" s="249">
        <f>$S391-$Q391</f>
        <v>6</v>
      </c>
      <c r="S391" s="249">
        <v>6</v>
      </c>
      <c r="T391" s="249" t="e">
        <f>AVERAGE(Compétences!$V$5:$V$38)</f>
        <v>#DIV/0!</v>
      </c>
      <c r="U391" s="249" t="e">
        <f>$S391-$T391</f>
        <v>#DIV/0!</v>
      </c>
    </row>
    <row r="392" spans="1:22" ht="37.5" customHeight="1" x14ac:dyDescent="0.25">
      <c r="A392" s="490" t="s">
        <v>82</v>
      </c>
      <c r="B392" s="491"/>
      <c r="C392" s="491"/>
      <c r="D392" s="211">
        <v>12</v>
      </c>
      <c r="E392" s="207"/>
      <c r="F392" s="207"/>
      <c r="G392" s="208"/>
      <c r="Q392" s="249">
        <f>COUNTIF(Compétences!$X14:$AI14,1)</f>
        <v>0</v>
      </c>
      <c r="R392" s="249">
        <f>$S392-$Q392</f>
        <v>12</v>
      </c>
      <c r="S392" s="249">
        <v>12</v>
      </c>
      <c r="T392" s="249" t="e">
        <f>AVERAGE(Compétences!$AJ$5:$AJ$38)</f>
        <v>#DIV/0!</v>
      </c>
      <c r="U392" s="249" t="e">
        <f>$S$23-$T$23</f>
        <v>#DIV/0!</v>
      </c>
    </row>
    <row r="393" spans="1:22" ht="37.5" customHeight="1" x14ac:dyDescent="0.25">
      <c r="A393" s="490" t="s">
        <v>83</v>
      </c>
      <c r="B393" s="491"/>
      <c r="C393" s="491"/>
      <c r="D393" s="211">
        <v>8</v>
      </c>
      <c r="E393" s="207"/>
      <c r="F393" s="207"/>
      <c r="G393" s="208"/>
      <c r="Q393" s="249">
        <f>COUNTIF(Compétences!$AL14:$AS14,1)</f>
        <v>0</v>
      </c>
      <c r="R393" s="249">
        <f>$S393-$Q393</f>
        <v>8</v>
      </c>
      <c r="S393" s="249">
        <v>8</v>
      </c>
      <c r="T393" s="249" t="e">
        <f>AVERAGE(Compétences!$AT$5:$AT$38)</f>
        <v>#DIV/0!</v>
      </c>
      <c r="U393" s="249" t="e">
        <f>$S$24-$T$24</f>
        <v>#DIV/0!</v>
      </c>
    </row>
    <row r="394" spans="1:22" ht="37.5" customHeight="1" x14ac:dyDescent="0.25">
      <c r="A394" s="486"/>
      <c r="B394" s="487"/>
      <c r="C394" s="487"/>
      <c r="D394" s="244"/>
      <c r="E394" s="245"/>
      <c r="F394" s="245"/>
      <c r="G394" s="245"/>
      <c r="Q394" s="249"/>
      <c r="R394" s="249"/>
      <c r="S394" s="249"/>
      <c r="T394" s="249"/>
      <c r="U394" s="249"/>
    </row>
    <row r="395" spans="1:22" ht="37.5" customHeight="1" x14ac:dyDescent="0.25">
      <c r="A395" s="204"/>
      <c r="B395" s="204"/>
      <c r="C395" s="204"/>
      <c r="D395" s="209"/>
    </row>
    <row r="396" spans="1:22" x14ac:dyDescent="0.25">
      <c r="D396" s="209"/>
    </row>
    <row r="397" spans="1:22" x14ac:dyDescent="0.25">
      <c r="A397" s="203" t="s">
        <v>80</v>
      </c>
      <c r="D397" s="214">
        <v>25</v>
      </c>
      <c r="G397" s="216" t="str">
        <f>CONCATENATE(IF(OR(Compétences!$L14="Absent(e)",Compétences!$L14="Incomplet"),"",Compétences!$L14)," / 25")</f>
        <v xml:space="preserve"> / 25</v>
      </c>
    </row>
    <row r="398" spans="1:22" x14ac:dyDescent="0.25">
      <c r="A398" s="200"/>
      <c r="D398" s="209"/>
    </row>
    <row r="399" spans="1:22" ht="37.5" customHeight="1" x14ac:dyDescent="0.25">
      <c r="A399" s="488" t="s">
        <v>80</v>
      </c>
      <c r="B399" s="489"/>
      <c r="C399" s="489"/>
      <c r="D399" s="211">
        <v>25</v>
      </c>
      <c r="E399" s="207"/>
      <c r="F399" s="207"/>
      <c r="G399" s="208"/>
      <c r="Q399" s="249">
        <f>COUNTIF(Compétences!$AV14:$BT14,1)</f>
        <v>0</v>
      </c>
      <c r="R399" s="249">
        <f>$S399-$Q399</f>
        <v>25</v>
      </c>
      <c r="S399" s="249">
        <v>25</v>
      </c>
      <c r="T399" s="249" t="e">
        <f>AVERAGE(Compétences!$BU$5:$BU$38)</f>
        <v>#DIV/0!</v>
      </c>
      <c r="U399" s="249" t="e">
        <f>$S399-$T399</f>
        <v>#DIV/0!</v>
      </c>
    </row>
    <row r="400" spans="1:22" ht="37.5" customHeight="1" x14ac:dyDescent="0.25">
      <c r="A400" s="487"/>
      <c r="B400" s="487"/>
      <c r="C400" s="487"/>
      <c r="D400" s="244"/>
      <c r="E400" s="245"/>
      <c r="F400" s="245"/>
      <c r="G400" s="245"/>
      <c r="Q400" s="249"/>
      <c r="R400" s="249"/>
      <c r="S400" s="249"/>
      <c r="T400" s="249"/>
      <c r="U400" s="249"/>
    </row>
    <row r="401" spans="1:21" ht="37.5" customHeight="1" x14ac:dyDescent="0.25">
      <c r="A401" s="485"/>
      <c r="B401" s="485"/>
      <c r="C401" s="485"/>
      <c r="D401" s="246"/>
      <c r="E401" s="247"/>
      <c r="F401" s="247"/>
      <c r="G401" s="247"/>
      <c r="Q401" s="249"/>
      <c r="R401" s="249"/>
      <c r="S401" s="249"/>
      <c r="T401" s="249"/>
      <c r="U401" s="249"/>
    </row>
    <row r="402" spans="1:21" x14ac:dyDescent="0.25">
      <c r="A402" s="347" t="s">
        <v>99</v>
      </c>
    </row>
    <row r="403" spans="1:21" x14ac:dyDescent="0.25">
      <c r="A403" s="200" t="s">
        <v>102</v>
      </c>
    </row>
    <row r="404" spans="1:21" x14ac:dyDescent="0.25">
      <c r="A404" t="s">
        <v>100</v>
      </c>
    </row>
    <row r="405" spans="1:21" x14ac:dyDescent="0.25">
      <c r="A405" t="s">
        <v>101</v>
      </c>
    </row>
    <row r="412" spans="1:21" ht="15.6" x14ac:dyDescent="0.3">
      <c r="A412" s="493" t="str">
        <f>IF('Encodage réponses Es'!$B$1="","",'Encodage réponses Es'!$B$1)</f>
        <v/>
      </c>
      <c r="B412" s="493"/>
      <c r="C412" s="493"/>
      <c r="D412" s="493"/>
      <c r="E412" s="493"/>
      <c r="F412" s="493"/>
      <c r="G412" s="493"/>
    </row>
    <row r="413" spans="1:21" ht="15.6" x14ac:dyDescent="0.3">
      <c r="A413" s="202"/>
      <c r="B413" s="202"/>
      <c r="C413" s="202"/>
      <c r="D413" s="202"/>
      <c r="E413" s="202"/>
      <c r="F413" s="202"/>
      <c r="G413" s="202"/>
    </row>
    <row r="414" spans="1:21" ht="15.6" x14ac:dyDescent="0.3">
      <c r="A414" s="493" t="str">
        <f>A4</f>
        <v xml:space="preserve">Évaluation externe non certificative: initiation scientifique </v>
      </c>
      <c r="B414" s="493"/>
      <c r="C414" s="493"/>
      <c r="D414" s="493"/>
      <c r="E414" s="493"/>
      <c r="F414" s="493"/>
      <c r="G414" s="493"/>
    </row>
    <row r="415" spans="1:21" ht="15.6" x14ac:dyDescent="0.3">
      <c r="A415" s="493" t="str">
        <f>IF(A5="","",A5)</f>
        <v>année scolaire 2018-2019  –  3e année primaire</v>
      </c>
      <c r="B415" s="493"/>
      <c r="C415" s="493"/>
      <c r="D415" s="493"/>
      <c r="E415" s="493"/>
      <c r="F415" s="493"/>
      <c r="G415" s="493"/>
    </row>
    <row r="416" spans="1:21" ht="15.6" x14ac:dyDescent="0.3">
      <c r="A416" s="219"/>
      <c r="B416" s="219"/>
      <c r="C416" s="219"/>
      <c r="D416" s="219"/>
      <c r="E416" s="219"/>
      <c r="F416" s="219"/>
      <c r="G416" s="219"/>
    </row>
    <row r="418" spans="1:22" x14ac:dyDescent="0.25">
      <c r="A418" t="str">
        <f>CONCATENATE("Classe : ",'Encodage réponses Es'!$B$2)</f>
        <v xml:space="preserve">Classe : </v>
      </c>
    </row>
    <row r="420" spans="1:22" x14ac:dyDescent="0.25">
      <c r="A420" s="494" t="str">
        <f>CONCATENATE("Synthèse par compétence de l'élève : ",'Encodage réponses Es'!$F13)</f>
        <v xml:space="preserve">Synthèse par compétence de l'élève : </v>
      </c>
      <c r="B420" s="494"/>
      <c r="C420" s="494"/>
      <c r="D420" s="494"/>
      <c r="E420" s="494"/>
      <c r="F420" s="494"/>
      <c r="G420" s="494"/>
    </row>
    <row r="422" spans="1:22" ht="15.6" x14ac:dyDescent="0.3">
      <c r="A422" s="202" t="s">
        <v>88</v>
      </c>
      <c r="B422" s="202"/>
      <c r="G422" s="217" t="str">
        <f>CONCATENATE(IF(OR(Compétences!$F15="Absent(e)",Compétences!$F15="Incomplet"),"",Compétences!$F15)," / 51")</f>
        <v xml:space="preserve"> / 51</v>
      </c>
    </row>
    <row r="423" spans="1:22" ht="15.6" x14ac:dyDescent="0.3">
      <c r="A423" s="202"/>
      <c r="B423" s="202"/>
      <c r="G423" s="206"/>
    </row>
    <row r="424" spans="1:22" x14ac:dyDescent="0.25">
      <c r="G424" s="205"/>
    </row>
    <row r="425" spans="1:22" x14ac:dyDescent="0.25">
      <c r="D425" s="482" t="s">
        <v>69</v>
      </c>
      <c r="E425" s="231" t="s">
        <v>70</v>
      </c>
      <c r="F425" s="207"/>
      <c r="G425" s="232" t="s">
        <v>71</v>
      </c>
    </row>
    <row r="426" spans="1:22" ht="15.6" x14ac:dyDescent="0.3">
      <c r="D426" s="483"/>
      <c r="E426" s="220"/>
      <c r="F426" s="480" t="s">
        <v>72</v>
      </c>
      <c r="G426" s="481"/>
    </row>
    <row r="427" spans="1:22" ht="15.6" x14ac:dyDescent="0.3">
      <c r="D427" s="218"/>
      <c r="E427" s="213"/>
      <c r="F427" s="215"/>
      <c r="G427" s="215"/>
    </row>
    <row r="428" spans="1:22" ht="15.6" x14ac:dyDescent="0.3">
      <c r="D428" s="218"/>
      <c r="E428" s="213"/>
      <c r="F428" s="215"/>
      <c r="G428" s="215"/>
    </row>
    <row r="429" spans="1:22" x14ac:dyDescent="0.25">
      <c r="E429" s="212"/>
      <c r="F429" s="25"/>
      <c r="G429" s="212"/>
    </row>
    <row r="430" spans="1:22" x14ac:dyDescent="0.25">
      <c r="A430" s="203" t="s">
        <v>79</v>
      </c>
      <c r="D430" s="214">
        <v>26</v>
      </c>
      <c r="G430" s="216" t="str">
        <f>CONCATENATE(IF(OR(Compétences!$I15="Absent(e)",Compétences!$I15="Incomplet"),"",Compétences!$I15)," / 26")</f>
        <v xml:space="preserve"> / 26</v>
      </c>
      <c r="Q430" s="479" t="s">
        <v>65</v>
      </c>
      <c r="R430" s="479"/>
      <c r="S430" s="479"/>
      <c r="T430" s="479" t="s">
        <v>68</v>
      </c>
      <c r="U430" s="479"/>
      <c r="V430" s="479"/>
    </row>
    <row r="431" spans="1:22" x14ac:dyDescent="0.25">
      <c r="D431" s="210"/>
      <c r="E431" s="200"/>
      <c r="F431" s="200"/>
      <c r="G431" s="200"/>
      <c r="Q431" s="248" t="s">
        <v>67</v>
      </c>
      <c r="R431" s="248" t="s">
        <v>73</v>
      </c>
      <c r="S431" s="248" t="s">
        <v>66</v>
      </c>
      <c r="T431" s="248" t="s">
        <v>67</v>
      </c>
      <c r="U431" s="248" t="s">
        <v>71</v>
      </c>
    </row>
    <row r="432" spans="1:22" ht="37.5" customHeight="1" x14ac:dyDescent="0.25">
      <c r="A432" s="492" t="s">
        <v>89</v>
      </c>
      <c r="B432" s="491"/>
      <c r="C432" s="491"/>
      <c r="D432" s="211">
        <v>6</v>
      </c>
      <c r="E432" s="207"/>
      <c r="F432" s="207"/>
      <c r="G432" s="208"/>
      <c r="Q432" s="249">
        <f>COUNTIF(Compétences!$P15:$U15,1)</f>
        <v>0</v>
      </c>
      <c r="R432" s="249">
        <f>$S432-$Q432</f>
        <v>6</v>
      </c>
      <c r="S432" s="249">
        <v>6</v>
      </c>
      <c r="T432" s="249" t="e">
        <f>AVERAGE(Compétences!$V$5:$V$38)</f>
        <v>#DIV/0!</v>
      </c>
      <c r="U432" s="249" t="e">
        <f>$S432-$T432</f>
        <v>#DIV/0!</v>
      </c>
    </row>
    <row r="433" spans="1:21" ht="37.5" customHeight="1" x14ac:dyDescent="0.25">
      <c r="A433" s="490" t="s">
        <v>82</v>
      </c>
      <c r="B433" s="491"/>
      <c r="C433" s="491"/>
      <c r="D433" s="211">
        <v>12</v>
      </c>
      <c r="E433" s="207"/>
      <c r="F433" s="207"/>
      <c r="G433" s="208"/>
      <c r="Q433" s="249">
        <f>COUNTIF(Compétences!$X15:$AI15,1)</f>
        <v>0</v>
      </c>
      <c r="R433" s="249">
        <f>$S433-$Q433</f>
        <v>12</v>
      </c>
      <c r="S433" s="249">
        <v>12</v>
      </c>
      <c r="T433" s="249" t="e">
        <f>AVERAGE(Compétences!$AJ$5:$AJ$38)</f>
        <v>#DIV/0!</v>
      </c>
      <c r="U433" s="249" t="e">
        <f>$S$23-$T$23</f>
        <v>#DIV/0!</v>
      </c>
    </row>
    <row r="434" spans="1:21" ht="37.5" customHeight="1" x14ac:dyDescent="0.25">
      <c r="A434" s="490" t="s">
        <v>83</v>
      </c>
      <c r="B434" s="491"/>
      <c r="C434" s="491"/>
      <c r="D434" s="211">
        <v>8</v>
      </c>
      <c r="E434" s="207"/>
      <c r="F434" s="207"/>
      <c r="G434" s="208"/>
      <c r="Q434" s="249">
        <f>COUNTIF(Compétences!$AL15:$AS15,1)</f>
        <v>0</v>
      </c>
      <c r="R434" s="249">
        <f>$S434-$Q434</f>
        <v>8</v>
      </c>
      <c r="S434" s="249">
        <v>8</v>
      </c>
      <c r="T434" s="249" t="e">
        <f>AVERAGE(Compétences!$AT$5:$AT$38)</f>
        <v>#DIV/0!</v>
      </c>
      <c r="U434" s="249" t="e">
        <f>$S$24-$T$24</f>
        <v>#DIV/0!</v>
      </c>
    </row>
    <row r="435" spans="1:21" ht="37.5" customHeight="1" x14ac:dyDescent="0.25">
      <c r="A435" s="486"/>
      <c r="B435" s="487"/>
      <c r="C435" s="487"/>
      <c r="D435" s="244"/>
      <c r="E435" s="245"/>
      <c r="F435" s="245"/>
      <c r="G435" s="245"/>
      <c r="Q435" s="249"/>
      <c r="R435" s="249"/>
      <c r="S435" s="249"/>
      <c r="T435" s="249"/>
      <c r="U435" s="249"/>
    </row>
    <row r="436" spans="1:21" ht="37.5" customHeight="1" x14ac:dyDescent="0.25">
      <c r="A436" s="204"/>
      <c r="B436" s="204"/>
      <c r="C436" s="204"/>
      <c r="D436" s="209"/>
    </row>
    <row r="437" spans="1:21" x14ac:dyDescent="0.25">
      <c r="D437" s="209"/>
    </row>
    <row r="438" spans="1:21" x14ac:dyDescent="0.25">
      <c r="A438" s="203" t="s">
        <v>80</v>
      </c>
      <c r="D438" s="214">
        <v>25</v>
      </c>
      <c r="G438" s="216" t="str">
        <f>CONCATENATE(IF(OR(Compétences!$L15="Absent(e)",Compétences!$L15="Incomplet"),"",Compétences!$L15)," / 25")</f>
        <v xml:space="preserve"> / 25</v>
      </c>
    </row>
    <row r="439" spans="1:21" x14ac:dyDescent="0.25">
      <c r="A439" s="200"/>
      <c r="D439" s="209"/>
    </row>
    <row r="440" spans="1:21" ht="37.5" customHeight="1" x14ac:dyDescent="0.25">
      <c r="A440" s="488" t="s">
        <v>80</v>
      </c>
      <c r="B440" s="489"/>
      <c r="C440" s="489"/>
      <c r="D440" s="211">
        <v>25</v>
      </c>
      <c r="E440" s="207"/>
      <c r="F440" s="207"/>
      <c r="G440" s="208"/>
      <c r="Q440" s="249">
        <f>COUNTIF(Compétences!$AV15:$BT15,1)</f>
        <v>0</v>
      </c>
      <c r="R440" s="249">
        <f>$S440-$Q440</f>
        <v>25</v>
      </c>
      <c r="S440" s="249">
        <v>25</v>
      </c>
      <c r="T440" s="249" t="e">
        <f>AVERAGE(Compétences!$BU$5:$BU$38)</f>
        <v>#DIV/0!</v>
      </c>
      <c r="U440" s="249" t="e">
        <f>$S440-$T440</f>
        <v>#DIV/0!</v>
      </c>
    </row>
    <row r="441" spans="1:21" ht="37.5" customHeight="1" x14ac:dyDescent="0.25">
      <c r="A441" s="487"/>
      <c r="B441" s="487"/>
      <c r="C441" s="487"/>
      <c r="D441" s="244"/>
      <c r="E441" s="245"/>
      <c r="F441" s="245"/>
      <c r="G441" s="245"/>
      <c r="Q441" s="249"/>
      <c r="R441" s="249"/>
      <c r="S441" s="249"/>
      <c r="T441" s="249"/>
      <c r="U441" s="249"/>
    </row>
    <row r="442" spans="1:21" ht="37.5" customHeight="1" x14ac:dyDescent="0.25">
      <c r="A442" s="485"/>
      <c r="B442" s="485"/>
      <c r="C442" s="485"/>
      <c r="D442" s="246"/>
      <c r="E442" s="247"/>
      <c r="F442" s="247"/>
      <c r="G442" s="247"/>
      <c r="Q442" s="249"/>
      <c r="R442" s="249"/>
      <c r="S442" s="249"/>
      <c r="T442" s="249"/>
      <c r="U442" s="249"/>
    </row>
    <row r="443" spans="1:21" x14ac:dyDescent="0.25">
      <c r="A443" s="347" t="s">
        <v>99</v>
      </c>
    </row>
    <row r="444" spans="1:21" x14ac:dyDescent="0.25">
      <c r="A444" s="200" t="s">
        <v>102</v>
      </c>
    </row>
    <row r="445" spans="1:21" x14ac:dyDescent="0.25">
      <c r="A445" t="s">
        <v>100</v>
      </c>
    </row>
    <row r="446" spans="1:21" x14ac:dyDescent="0.25">
      <c r="A446" t="s">
        <v>101</v>
      </c>
    </row>
    <row r="453" spans="1:7" ht="15.6" x14ac:dyDescent="0.3">
      <c r="A453" s="493" t="str">
        <f>IF('Encodage réponses Es'!$B$1="","",'Encodage réponses Es'!$B$1)</f>
        <v/>
      </c>
      <c r="B453" s="493"/>
      <c r="C453" s="493"/>
      <c r="D453" s="493"/>
      <c r="E453" s="493"/>
      <c r="F453" s="493"/>
      <c r="G453" s="493"/>
    </row>
    <row r="454" spans="1:7" ht="15.6" x14ac:dyDescent="0.3">
      <c r="A454" s="202"/>
      <c r="B454" s="202"/>
      <c r="C454" s="202"/>
      <c r="D454" s="202"/>
      <c r="E454" s="202"/>
      <c r="F454" s="202"/>
      <c r="G454" s="202"/>
    </row>
    <row r="455" spans="1:7" ht="15.6" x14ac:dyDescent="0.3">
      <c r="A455" s="493" t="str">
        <f>A4</f>
        <v xml:space="preserve">Évaluation externe non certificative: initiation scientifique </v>
      </c>
      <c r="B455" s="493"/>
      <c r="C455" s="493"/>
      <c r="D455" s="493"/>
      <c r="E455" s="493"/>
      <c r="F455" s="493"/>
      <c r="G455" s="493"/>
    </row>
    <row r="456" spans="1:7" ht="15.6" x14ac:dyDescent="0.3">
      <c r="A456" s="493" t="str">
        <f>IF(A5="","",A5)</f>
        <v>année scolaire 2018-2019  –  3e année primaire</v>
      </c>
      <c r="B456" s="493"/>
      <c r="C456" s="493"/>
      <c r="D456" s="493"/>
      <c r="E456" s="493"/>
      <c r="F456" s="493"/>
      <c r="G456" s="493"/>
    </row>
    <row r="457" spans="1:7" ht="15.6" x14ac:dyDescent="0.3">
      <c r="A457" s="219"/>
      <c r="B457" s="219"/>
      <c r="C457" s="219"/>
      <c r="D457" s="219"/>
      <c r="E457" s="219"/>
      <c r="F457" s="219"/>
      <c r="G457" s="219"/>
    </row>
    <row r="459" spans="1:7" x14ac:dyDescent="0.25">
      <c r="A459" t="str">
        <f>CONCATENATE("Classe : ",'Encodage réponses Es'!$B$2)</f>
        <v xml:space="preserve">Classe : </v>
      </c>
    </row>
    <row r="461" spans="1:7" x14ac:dyDescent="0.25">
      <c r="A461" s="494" t="str">
        <f>CONCATENATE("Synthèse par compétence de l'élève : ",'Encodage réponses Es'!$F14)</f>
        <v xml:space="preserve">Synthèse par compétence de l'élève : </v>
      </c>
      <c r="B461" s="494"/>
      <c r="C461" s="494"/>
      <c r="D461" s="494"/>
      <c r="E461" s="494"/>
      <c r="F461" s="494"/>
      <c r="G461" s="494"/>
    </row>
    <row r="463" spans="1:7" ht="15.6" x14ac:dyDescent="0.3">
      <c r="A463" s="202" t="s">
        <v>88</v>
      </c>
      <c r="B463" s="202"/>
      <c r="G463" s="217" t="str">
        <f>CONCATENATE(IF(OR(Compétences!$F16="Absent(e)",Compétences!$F16="Incomplet"),"",Compétences!$F16)," / 51")</f>
        <v xml:space="preserve"> / 51</v>
      </c>
    </row>
    <row r="464" spans="1:7" ht="15.6" x14ac:dyDescent="0.3">
      <c r="A464" s="202"/>
      <c r="B464" s="202"/>
      <c r="G464" s="206"/>
    </row>
    <row r="465" spans="1:22" x14ac:dyDescent="0.25">
      <c r="G465" s="205"/>
    </row>
    <row r="466" spans="1:22" x14ac:dyDescent="0.25">
      <c r="D466" s="482" t="s">
        <v>69</v>
      </c>
      <c r="E466" s="231" t="s">
        <v>70</v>
      </c>
      <c r="F466" s="207"/>
      <c r="G466" s="232" t="s">
        <v>71</v>
      </c>
    </row>
    <row r="467" spans="1:22" ht="15.6" x14ac:dyDescent="0.3">
      <c r="D467" s="483"/>
      <c r="E467" s="220"/>
      <c r="F467" s="480" t="s">
        <v>72</v>
      </c>
      <c r="G467" s="481"/>
    </row>
    <row r="468" spans="1:22" ht="15.6" x14ac:dyDescent="0.3">
      <c r="D468" s="218"/>
      <c r="E468" s="213"/>
      <c r="F468" s="215"/>
      <c r="G468" s="215"/>
    </row>
    <row r="469" spans="1:22" ht="15.6" x14ac:dyDescent="0.3">
      <c r="D469" s="218"/>
      <c r="E469" s="213"/>
      <c r="F469" s="215"/>
      <c r="G469" s="215"/>
    </row>
    <row r="470" spans="1:22" x14ac:dyDescent="0.25">
      <c r="E470" s="212"/>
      <c r="F470" s="25"/>
      <c r="G470" s="212"/>
    </row>
    <row r="471" spans="1:22" x14ac:dyDescent="0.25">
      <c r="A471" s="203" t="s">
        <v>79</v>
      </c>
      <c r="D471" s="214">
        <v>26</v>
      </c>
      <c r="G471" s="216" t="str">
        <f>CONCATENATE(IF(OR(Compétences!$I16="Absent(e)",Compétences!$I16="Incomplet"),"",Compétences!$I16)," / 26")</f>
        <v xml:space="preserve"> / 26</v>
      </c>
      <c r="Q471" s="479" t="s">
        <v>65</v>
      </c>
      <c r="R471" s="479"/>
      <c r="S471" s="479"/>
      <c r="T471" s="479" t="s">
        <v>68</v>
      </c>
      <c r="U471" s="479"/>
      <c r="V471" s="479"/>
    </row>
    <row r="472" spans="1:22" x14ac:dyDescent="0.25">
      <c r="D472" s="210"/>
      <c r="E472" s="200"/>
      <c r="F472" s="200"/>
      <c r="G472" s="200"/>
      <c r="Q472" s="248" t="s">
        <v>67</v>
      </c>
      <c r="R472" s="248" t="s">
        <v>73</v>
      </c>
      <c r="S472" s="248" t="s">
        <v>66</v>
      </c>
      <c r="T472" s="248" t="s">
        <v>67</v>
      </c>
      <c r="U472" s="248" t="s">
        <v>71</v>
      </c>
    </row>
    <row r="473" spans="1:22" ht="37.5" customHeight="1" x14ac:dyDescent="0.25">
      <c r="A473" s="492" t="s">
        <v>89</v>
      </c>
      <c r="B473" s="491"/>
      <c r="C473" s="491"/>
      <c r="D473" s="211">
        <v>6</v>
      </c>
      <c r="E473" s="207"/>
      <c r="F473" s="207"/>
      <c r="G473" s="208"/>
      <c r="Q473" s="249">
        <f>COUNTIF(Compétences!$P16:$U16,1)</f>
        <v>0</v>
      </c>
      <c r="R473" s="249">
        <f>$S473-$Q473</f>
        <v>6</v>
      </c>
      <c r="S473" s="249">
        <v>6</v>
      </c>
      <c r="T473" s="249" t="e">
        <f>AVERAGE(Compétences!$V$5:$V$38)</f>
        <v>#DIV/0!</v>
      </c>
      <c r="U473" s="249" t="e">
        <f>$S473-$T473</f>
        <v>#DIV/0!</v>
      </c>
    </row>
    <row r="474" spans="1:22" ht="37.5" customHeight="1" x14ac:dyDescent="0.25">
      <c r="A474" s="490" t="s">
        <v>82</v>
      </c>
      <c r="B474" s="491"/>
      <c r="C474" s="491"/>
      <c r="D474" s="211">
        <v>12</v>
      </c>
      <c r="E474" s="207"/>
      <c r="F474" s="207"/>
      <c r="G474" s="208"/>
      <c r="Q474" s="249">
        <f>COUNTIF(Compétences!$X16:$AI16,1)</f>
        <v>0</v>
      </c>
      <c r="R474" s="249">
        <f>$S474-$Q474</f>
        <v>12</v>
      </c>
      <c r="S474" s="249">
        <v>12</v>
      </c>
      <c r="T474" s="249" t="e">
        <f>AVERAGE(Compétences!$AJ$5:$AJ$38)</f>
        <v>#DIV/0!</v>
      </c>
      <c r="U474" s="249" t="e">
        <f>$S$23-$T$23</f>
        <v>#DIV/0!</v>
      </c>
    </row>
    <row r="475" spans="1:22" ht="37.5" customHeight="1" x14ac:dyDescent="0.25">
      <c r="A475" s="490" t="s">
        <v>83</v>
      </c>
      <c r="B475" s="491"/>
      <c r="C475" s="491"/>
      <c r="D475" s="211">
        <v>8</v>
      </c>
      <c r="E475" s="207"/>
      <c r="F475" s="207"/>
      <c r="G475" s="208"/>
      <c r="Q475" s="249">
        <f>COUNTIF(Compétences!$AL16:$AS16,1)</f>
        <v>0</v>
      </c>
      <c r="R475" s="249">
        <f>$S475-$Q475</f>
        <v>8</v>
      </c>
      <c r="S475" s="249">
        <v>8</v>
      </c>
      <c r="T475" s="249" t="e">
        <f>AVERAGE(Compétences!$AT$5:$AT$38)</f>
        <v>#DIV/0!</v>
      </c>
      <c r="U475" s="249" t="e">
        <f>$S$24-$T$24</f>
        <v>#DIV/0!</v>
      </c>
    </row>
    <row r="476" spans="1:22" ht="37.5" customHeight="1" x14ac:dyDescent="0.25">
      <c r="A476" s="486"/>
      <c r="B476" s="487"/>
      <c r="C476" s="487"/>
      <c r="D476" s="244"/>
      <c r="E476" s="245"/>
      <c r="F476" s="245"/>
      <c r="G476" s="245"/>
      <c r="Q476" s="249"/>
      <c r="R476" s="249"/>
      <c r="S476" s="249"/>
      <c r="T476" s="249"/>
      <c r="U476" s="249"/>
    </row>
    <row r="477" spans="1:22" ht="37.5" customHeight="1" x14ac:dyDescent="0.25">
      <c r="A477" s="204"/>
      <c r="B477" s="204"/>
      <c r="C477" s="204"/>
      <c r="D477" s="209"/>
    </row>
    <row r="478" spans="1:22" x14ac:dyDescent="0.25">
      <c r="D478" s="209"/>
    </row>
    <row r="479" spans="1:22" x14ac:dyDescent="0.25">
      <c r="A479" s="203" t="s">
        <v>80</v>
      </c>
      <c r="D479" s="214">
        <v>25</v>
      </c>
      <c r="G479" s="216" t="str">
        <f>CONCATENATE(IF(OR(Compétences!$L16="Absent(e)",Compétences!$L16="Incomplet"),"",Compétences!$L16)," / 25")</f>
        <v xml:space="preserve"> / 25</v>
      </c>
    </row>
    <row r="480" spans="1:22" x14ac:dyDescent="0.25">
      <c r="A480" s="200"/>
      <c r="D480" s="209"/>
    </row>
    <row r="481" spans="1:21" ht="37.5" customHeight="1" x14ac:dyDescent="0.25">
      <c r="A481" s="488" t="s">
        <v>80</v>
      </c>
      <c r="B481" s="489"/>
      <c r="C481" s="489"/>
      <c r="D481" s="211">
        <v>25</v>
      </c>
      <c r="E481" s="207"/>
      <c r="F481" s="207"/>
      <c r="G481" s="208"/>
      <c r="Q481" s="249">
        <f>COUNTIF(Compétences!$AV16:$BT16,1)</f>
        <v>0</v>
      </c>
      <c r="R481" s="249">
        <f>$S481-$Q481</f>
        <v>25</v>
      </c>
      <c r="S481" s="249">
        <v>25</v>
      </c>
      <c r="T481" s="249" t="e">
        <f>AVERAGE(Compétences!$BU$5:$BU$38)</f>
        <v>#DIV/0!</v>
      </c>
      <c r="U481" s="249" t="e">
        <f>$S481-$T481</f>
        <v>#DIV/0!</v>
      </c>
    </row>
    <row r="482" spans="1:21" ht="37.5" customHeight="1" x14ac:dyDescent="0.25">
      <c r="A482" s="487"/>
      <c r="B482" s="487"/>
      <c r="C482" s="487"/>
      <c r="D482" s="244"/>
      <c r="E482" s="245"/>
      <c r="F482" s="245"/>
      <c r="G482" s="245"/>
      <c r="Q482" s="249"/>
      <c r="R482" s="249"/>
      <c r="S482" s="249"/>
      <c r="T482" s="249"/>
      <c r="U482" s="249"/>
    </row>
    <row r="483" spans="1:21" ht="37.5" customHeight="1" x14ac:dyDescent="0.25">
      <c r="A483" s="485"/>
      <c r="B483" s="485"/>
      <c r="C483" s="485"/>
      <c r="D483" s="246"/>
      <c r="E483" s="247"/>
      <c r="F483" s="247"/>
      <c r="G483" s="247"/>
      <c r="Q483" s="249"/>
      <c r="R483" s="249"/>
      <c r="S483" s="249"/>
      <c r="T483" s="249"/>
      <c r="U483" s="249"/>
    </row>
    <row r="484" spans="1:21" x14ac:dyDescent="0.25">
      <c r="A484" s="347" t="s">
        <v>99</v>
      </c>
    </row>
    <row r="485" spans="1:21" x14ac:dyDescent="0.25">
      <c r="A485" s="200" t="s">
        <v>102</v>
      </c>
    </row>
    <row r="486" spans="1:21" x14ac:dyDescent="0.25">
      <c r="A486" t="s">
        <v>100</v>
      </c>
    </row>
    <row r="487" spans="1:21" x14ac:dyDescent="0.25">
      <c r="A487" t="s">
        <v>101</v>
      </c>
    </row>
    <row r="494" spans="1:21" ht="15.6" x14ac:dyDescent="0.3">
      <c r="A494" s="493" t="str">
        <f>IF('Encodage réponses Es'!$B$1="","",'Encodage réponses Es'!$B$1)</f>
        <v/>
      </c>
      <c r="B494" s="493"/>
      <c r="C494" s="493"/>
      <c r="D494" s="493"/>
      <c r="E494" s="493"/>
      <c r="F494" s="493"/>
      <c r="G494" s="493"/>
    </row>
    <row r="495" spans="1:21" ht="15.6" x14ac:dyDescent="0.3">
      <c r="A495" s="202"/>
      <c r="B495" s="202"/>
      <c r="C495" s="202"/>
      <c r="D495" s="202"/>
      <c r="E495" s="202"/>
      <c r="F495" s="202"/>
      <c r="G495" s="202"/>
    </row>
    <row r="496" spans="1:21" ht="15.6" x14ac:dyDescent="0.3">
      <c r="A496" s="493" t="str">
        <f>A4</f>
        <v xml:space="preserve">Évaluation externe non certificative: initiation scientifique </v>
      </c>
      <c r="B496" s="493"/>
      <c r="C496" s="493"/>
      <c r="D496" s="493"/>
      <c r="E496" s="493"/>
      <c r="F496" s="493"/>
      <c r="G496" s="493"/>
    </row>
    <row r="497" spans="1:22" ht="15.6" x14ac:dyDescent="0.3">
      <c r="A497" s="493" t="str">
        <f>IF(A5="","",A5)</f>
        <v>année scolaire 2018-2019  –  3e année primaire</v>
      </c>
      <c r="B497" s="493"/>
      <c r="C497" s="493"/>
      <c r="D497" s="493"/>
      <c r="E497" s="493"/>
      <c r="F497" s="493"/>
      <c r="G497" s="493"/>
    </row>
    <row r="498" spans="1:22" ht="15.6" x14ac:dyDescent="0.3">
      <c r="A498" s="219"/>
      <c r="B498" s="219"/>
      <c r="C498" s="219"/>
      <c r="D498" s="219"/>
      <c r="E498" s="219"/>
      <c r="F498" s="219"/>
      <c r="G498" s="219"/>
    </row>
    <row r="500" spans="1:22" x14ac:dyDescent="0.25">
      <c r="A500" t="str">
        <f>CONCATENATE("Classe : ",'Encodage réponses Es'!$B$2)</f>
        <v xml:space="preserve">Classe : </v>
      </c>
    </row>
    <row r="502" spans="1:22" x14ac:dyDescent="0.25">
      <c r="A502" s="494" t="str">
        <f>CONCATENATE("Synthèse par compétence de l'élève : ",'Encodage réponses Es'!$F15)</f>
        <v xml:space="preserve">Synthèse par compétence de l'élève : </v>
      </c>
      <c r="B502" s="494"/>
      <c r="C502" s="494"/>
      <c r="D502" s="494"/>
      <c r="E502" s="494"/>
      <c r="F502" s="494"/>
      <c r="G502" s="494"/>
    </row>
    <row r="504" spans="1:22" ht="15.6" x14ac:dyDescent="0.3">
      <c r="A504" s="202" t="s">
        <v>88</v>
      </c>
      <c r="B504" s="202"/>
      <c r="G504" s="217" t="str">
        <f>CONCATENATE(IF(OR(Compétences!$F17="Absent(e)",Compétences!$F17="Incomplet"),"",Compétences!$F17)," / 51")</f>
        <v xml:space="preserve"> / 51</v>
      </c>
    </row>
    <row r="505" spans="1:22" ht="15.6" x14ac:dyDescent="0.3">
      <c r="A505" s="202"/>
      <c r="B505" s="202"/>
      <c r="G505" s="206"/>
    </row>
    <row r="506" spans="1:22" x14ac:dyDescent="0.25">
      <c r="G506" s="205"/>
    </row>
    <row r="507" spans="1:22" x14ac:dyDescent="0.25">
      <c r="D507" s="482" t="s">
        <v>69</v>
      </c>
      <c r="E507" s="231" t="s">
        <v>70</v>
      </c>
      <c r="F507" s="207"/>
      <c r="G507" s="232" t="s">
        <v>71</v>
      </c>
    </row>
    <row r="508" spans="1:22" ht="15.6" x14ac:dyDescent="0.3">
      <c r="D508" s="483"/>
      <c r="E508" s="220"/>
      <c r="F508" s="480" t="s">
        <v>72</v>
      </c>
      <c r="G508" s="481"/>
    </row>
    <row r="509" spans="1:22" ht="15.6" x14ac:dyDescent="0.3">
      <c r="D509" s="218"/>
      <c r="E509" s="213"/>
      <c r="F509" s="215"/>
      <c r="G509" s="215"/>
    </row>
    <row r="510" spans="1:22" ht="15.6" x14ac:dyDescent="0.3">
      <c r="D510" s="218"/>
      <c r="E510" s="213"/>
      <c r="F510" s="215"/>
      <c r="G510" s="215"/>
    </row>
    <row r="511" spans="1:22" x14ac:dyDescent="0.25">
      <c r="E511" s="212"/>
      <c r="F511" s="25"/>
      <c r="G511" s="212"/>
    </row>
    <row r="512" spans="1:22" x14ac:dyDescent="0.25">
      <c r="A512" s="203" t="s">
        <v>79</v>
      </c>
      <c r="D512" s="214">
        <v>26</v>
      </c>
      <c r="G512" s="216" t="str">
        <f>CONCATENATE(IF(OR(Compétences!$I17="Absent(e)",Compétences!$I17="Incomplet"),"",Compétences!$I17)," / 26")</f>
        <v xml:space="preserve"> / 26</v>
      </c>
      <c r="Q512" s="479" t="s">
        <v>65</v>
      </c>
      <c r="R512" s="479"/>
      <c r="S512" s="479"/>
      <c r="T512" s="479" t="s">
        <v>68</v>
      </c>
      <c r="U512" s="479"/>
      <c r="V512" s="479"/>
    </row>
    <row r="513" spans="1:21" x14ac:dyDescent="0.25">
      <c r="D513" s="210"/>
      <c r="E513" s="200"/>
      <c r="F513" s="200"/>
      <c r="G513" s="200"/>
      <c r="Q513" s="248" t="s">
        <v>67</v>
      </c>
      <c r="R513" s="248" t="s">
        <v>73</v>
      </c>
      <c r="S513" s="248" t="s">
        <v>66</v>
      </c>
      <c r="T513" s="248" t="s">
        <v>67</v>
      </c>
      <c r="U513" s="248" t="s">
        <v>71</v>
      </c>
    </row>
    <row r="514" spans="1:21" ht="37.5" customHeight="1" x14ac:dyDescent="0.25">
      <c r="A514" s="492" t="s">
        <v>89</v>
      </c>
      <c r="B514" s="491"/>
      <c r="C514" s="491"/>
      <c r="D514" s="211">
        <v>6</v>
      </c>
      <c r="E514" s="207"/>
      <c r="F514" s="207"/>
      <c r="G514" s="208"/>
      <c r="Q514" s="249">
        <f>COUNTIF(Compétences!$P17:$U17,1)</f>
        <v>0</v>
      </c>
      <c r="R514" s="249">
        <f>$S514-$Q514</f>
        <v>6</v>
      </c>
      <c r="S514" s="249">
        <v>6</v>
      </c>
      <c r="T514" s="249" t="e">
        <f>AVERAGE(Compétences!$V$5:$V$38)</f>
        <v>#DIV/0!</v>
      </c>
      <c r="U514" s="249" t="e">
        <f>$S514-$T514</f>
        <v>#DIV/0!</v>
      </c>
    </row>
    <row r="515" spans="1:21" ht="37.5" customHeight="1" x14ac:dyDescent="0.25">
      <c r="A515" s="490" t="s">
        <v>82</v>
      </c>
      <c r="B515" s="491"/>
      <c r="C515" s="491"/>
      <c r="D515" s="211">
        <v>12</v>
      </c>
      <c r="E515" s="207"/>
      <c r="F515" s="207"/>
      <c r="G515" s="208"/>
      <c r="Q515" s="249">
        <f>COUNTIF(Compétences!$X17:$AI17,1)</f>
        <v>0</v>
      </c>
      <c r="R515" s="249">
        <f>$S515-$Q515</f>
        <v>12</v>
      </c>
      <c r="S515" s="249">
        <v>12</v>
      </c>
      <c r="T515" s="249" t="e">
        <f>AVERAGE(Compétences!$AJ$5:$AJ$38)</f>
        <v>#DIV/0!</v>
      </c>
      <c r="U515" s="249" t="e">
        <f>$S$23-$T$23</f>
        <v>#DIV/0!</v>
      </c>
    </row>
    <row r="516" spans="1:21" ht="37.5" customHeight="1" x14ac:dyDescent="0.25">
      <c r="A516" s="490" t="s">
        <v>83</v>
      </c>
      <c r="B516" s="491"/>
      <c r="C516" s="491"/>
      <c r="D516" s="211">
        <v>8</v>
      </c>
      <c r="E516" s="207"/>
      <c r="F516" s="207"/>
      <c r="G516" s="208"/>
      <c r="Q516" s="249">
        <f>COUNTIF(Compétences!$AL17:$AS17,1)</f>
        <v>0</v>
      </c>
      <c r="R516" s="249">
        <f>$S516-$Q516</f>
        <v>8</v>
      </c>
      <c r="S516" s="249">
        <v>8</v>
      </c>
      <c r="T516" s="249" t="e">
        <f>AVERAGE(Compétences!$AT$5:$AT$38)</f>
        <v>#DIV/0!</v>
      </c>
      <c r="U516" s="249" t="e">
        <f>$S$24-$T$24</f>
        <v>#DIV/0!</v>
      </c>
    </row>
    <row r="517" spans="1:21" ht="37.5" customHeight="1" x14ac:dyDescent="0.25">
      <c r="A517" s="486"/>
      <c r="B517" s="487"/>
      <c r="C517" s="487"/>
      <c r="D517" s="244"/>
      <c r="E517" s="245"/>
      <c r="F517" s="245"/>
      <c r="G517" s="245"/>
      <c r="Q517" s="249"/>
      <c r="R517" s="249"/>
      <c r="S517" s="249"/>
      <c r="T517" s="249"/>
      <c r="U517" s="249"/>
    </row>
    <row r="518" spans="1:21" ht="37.5" customHeight="1" x14ac:dyDescent="0.25">
      <c r="A518" s="204"/>
      <c r="B518" s="204"/>
      <c r="C518" s="204"/>
      <c r="D518" s="209"/>
    </row>
    <row r="519" spans="1:21" x14ac:dyDescent="0.25">
      <c r="D519" s="209"/>
    </row>
    <row r="520" spans="1:21" x14ac:dyDescent="0.25">
      <c r="A520" s="203" t="s">
        <v>80</v>
      </c>
      <c r="D520" s="214">
        <v>25</v>
      </c>
      <c r="G520" s="216" t="str">
        <f>CONCATENATE(IF(OR(Compétences!$L17="Absent(e)",Compétences!$L17="Incomplet"),"",Compétences!$L17)," / 25")</f>
        <v xml:space="preserve"> / 25</v>
      </c>
    </row>
    <row r="521" spans="1:21" x14ac:dyDescent="0.25">
      <c r="A521" s="200"/>
      <c r="D521" s="209"/>
    </row>
    <row r="522" spans="1:21" ht="37.5" customHeight="1" x14ac:dyDescent="0.25">
      <c r="A522" s="488" t="s">
        <v>80</v>
      </c>
      <c r="B522" s="489"/>
      <c r="C522" s="489"/>
      <c r="D522" s="211">
        <v>25</v>
      </c>
      <c r="E522" s="207"/>
      <c r="F522" s="207"/>
      <c r="G522" s="208"/>
      <c r="Q522" s="249">
        <f>COUNTIF(Compétences!$AV17:$BT17,1)</f>
        <v>0</v>
      </c>
      <c r="R522" s="249">
        <f>$S522-$Q522</f>
        <v>25</v>
      </c>
      <c r="S522" s="249">
        <v>25</v>
      </c>
      <c r="T522" s="249" t="e">
        <f>AVERAGE(Compétences!$BU$5:$BU$38)</f>
        <v>#DIV/0!</v>
      </c>
      <c r="U522" s="249" t="e">
        <f>$S522-$T522</f>
        <v>#DIV/0!</v>
      </c>
    </row>
    <row r="523" spans="1:21" ht="37.5" customHeight="1" x14ac:dyDescent="0.25">
      <c r="A523" s="487"/>
      <c r="B523" s="487"/>
      <c r="C523" s="487"/>
      <c r="D523" s="244"/>
      <c r="E523" s="245"/>
      <c r="F523" s="245"/>
      <c r="G523" s="245"/>
      <c r="Q523" s="249"/>
      <c r="R523" s="249"/>
      <c r="S523" s="249"/>
      <c r="T523" s="249"/>
      <c r="U523" s="249"/>
    </row>
    <row r="524" spans="1:21" ht="37.5" customHeight="1" x14ac:dyDescent="0.25">
      <c r="A524" s="485"/>
      <c r="B524" s="485"/>
      <c r="C524" s="485"/>
      <c r="D524" s="246"/>
      <c r="E524" s="247"/>
      <c r="F524" s="247"/>
      <c r="G524" s="247"/>
      <c r="Q524" s="249"/>
      <c r="R524" s="249"/>
      <c r="S524" s="249"/>
      <c r="T524" s="249"/>
      <c r="U524" s="249"/>
    </row>
    <row r="525" spans="1:21" x14ac:dyDescent="0.25">
      <c r="A525" s="347" t="s">
        <v>99</v>
      </c>
    </row>
    <row r="526" spans="1:21" x14ac:dyDescent="0.25">
      <c r="A526" s="200" t="s">
        <v>102</v>
      </c>
    </row>
    <row r="527" spans="1:21" x14ac:dyDescent="0.25">
      <c r="A527" t="s">
        <v>100</v>
      </c>
    </row>
    <row r="528" spans="1:21" x14ac:dyDescent="0.25">
      <c r="A528" t="s">
        <v>101</v>
      </c>
    </row>
    <row r="535" spans="1:7" ht="15.6" x14ac:dyDescent="0.3">
      <c r="A535" s="493" t="str">
        <f>IF('Encodage réponses Es'!$B$1="","",'Encodage réponses Es'!$B$1)</f>
        <v/>
      </c>
      <c r="B535" s="493"/>
      <c r="C535" s="493"/>
      <c r="D535" s="493"/>
      <c r="E535" s="493"/>
      <c r="F535" s="493"/>
      <c r="G535" s="493"/>
    </row>
    <row r="536" spans="1:7" ht="15.6" x14ac:dyDescent="0.3">
      <c r="A536" s="202"/>
      <c r="B536" s="202"/>
      <c r="C536" s="202"/>
      <c r="D536" s="202"/>
      <c r="E536" s="202"/>
      <c r="F536" s="202"/>
      <c r="G536" s="202"/>
    </row>
    <row r="537" spans="1:7" ht="15.6" x14ac:dyDescent="0.3">
      <c r="A537" s="493" t="str">
        <f>A4</f>
        <v xml:space="preserve">Évaluation externe non certificative: initiation scientifique </v>
      </c>
      <c r="B537" s="493"/>
      <c r="C537" s="493"/>
      <c r="D537" s="493"/>
      <c r="E537" s="493"/>
      <c r="F537" s="493"/>
      <c r="G537" s="493"/>
    </row>
    <row r="538" spans="1:7" ht="15.6" x14ac:dyDescent="0.3">
      <c r="A538" s="493" t="str">
        <f>IF(A5="","",A5)</f>
        <v>année scolaire 2018-2019  –  3e année primaire</v>
      </c>
      <c r="B538" s="493"/>
      <c r="C538" s="493"/>
      <c r="D538" s="493"/>
      <c r="E538" s="493"/>
      <c r="F538" s="493"/>
      <c r="G538" s="493"/>
    </row>
    <row r="539" spans="1:7" ht="15.6" x14ac:dyDescent="0.3">
      <c r="A539" s="219"/>
      <c r="B539" s="219"/>
      <c r="C539" s="219"/>
      <c r="D539" s="219"/>
      <c r="E539" s="219"/>
      <c r="F539" s="219"/>
      <c r="G539" s="219"/>
    </row>
    <row r="541" spans="1:7" x14ac:dyDescent="0.25">
      <c r="A541" t="str">
        <f>CONCATENATE("Classe : ",'Encodage réponses Es'!$B$2)</f>
        <v xml:space="preserve">Classe : </v>
      </c>
    </row>
    <row r="543" spans="1:7" x14ac:dyDescent="0.25">
      <c r="A543" s="494" t="str">
        <f>CONCATENATE("Synthèse par compétence de l'élève : ",'Encodage réponses Es'!$F16)</f>
        <v xml:space="preserve">Synthèse par compétence de l'élève : </v>
      </c>
      <c r="B543" s="494"/>
      <c r="C543" s="494"/>
      <c r="D543" s="494"/>
      <c r="E543" s="494"/>
      <c r="F543" s="494"/>
      <c r="G543" s="494"/>
    </row>
    <row r="545" spans="1:22" ht="15.6" x14ac:dyDescent="0.3">
      <c r="A545" s="202" t="s">
        <v>88</v>
      </c>
      <c r="B545" s="202"/>
      <c r="G545" s="217" t="str">
        <f>CONCATENATE(IF(OR(Compétences!$F18="Absent(e)",Compétences!$F18="Incomplet"),"",Compétences!$F18)," / 51")</f>
        <v xml:space="preserve"> / 51</v>
      </c>
    </row>
    <row r="546" spans="1:22" ht="15.6" x14ac:dyDescent="0.3">
      <c r="A546" s="202"/>
      <c r="B546" s="202"/>
      <c r="G546" s="206"/>
    </row>
    <row r="547" spans="1:22" x14ac:dyDescent="0.25">
      <c r="G547" s="205"/>
    </row>
    <row r="548" spans="1:22" x14ac:dyDescent="0.25">
      <c r="D548" s="482" t="s">
        <v>69</v>
      </c>
      <c r="E548" s="231" t="s">
        <v>70</v>
      </c>
      <c r="F548" s="207"/>
      <c r="G548" s="232" t="s">
        <v>71</v>
      </c>
    </row>
    <row r="549" spans="1:22" ht="15.6" x14ac:dyDescent="0.3">
      <c r="D549" s="483"/>
      <c r="E549" s="220"/>
      <c r="F549" s="480" t="s">
        <v>72</v>
      </c>
      <c r="G549" s="481"/>
    </row>
    <row r="550" spans="1:22" ht="15.6" x14ac:dyDescent="0.3">
      <c r="D550" s="218"/>
      <c r="E550" s="213"/>
      <c r="F550" s="215"/>
      <c r="G550" s="215"/>
    </row>
    <row r="551" spans="1:22" ht="15.6" x14ac:dyDescent="0.3">
      <c r="D551" s="218"/>
      <c r="E551" s="213"/>
      <c r="F551" s="215"/>
      <c r="G551" s="215"/>
    </row>
    <row r="552" spans="1:22" x14ac:dyDescent="0.25">
      <c r="E552" s="212"/>
      <c r="F552" s="25"/>
      <c r="G552" s="212"/>
    </row>
    <row r="553" spans="1:22" x14ac:dyDescent="0.25">
      <c r="A553" s="203" t="s">
        <v>79</v>
      </c>
      <c r="D553" s="214">
        <v>26</v>
      </c>
      <c r="G553" s="216" t="str">
        <f>CONCATENATE(IF(OR(Compétences!$I18="Absent(e)",Compétences!$I18="Incomplet"),"",Compétences!$I18)," / 26")</f>
        <v xml:space="preserve"> / 26</v>
      </c>
      <c r="Q553" s="479" t="s">
        <v>65</v>
      </c>
      <c r="R553" s="479"/>
      <c r="S553" s="479"/>
      <c r="T553" s="479" t="s">
        <v>68</v>
      </c>
      <c r="U553" s="479"/>
      <c r="V553" s="479"/>
    </row>
    <row r="554" spans="1:22" x14ac:dyDescent="0.25">
      <c r="D554" s="210"/>
      <c r="E554" s="200"/>
      <c r="F554" s="200"/>
      <c r="G554" s="200"/>
      <c r="Q554" s="248" t="s">
        <v>67</v>
      </c>
      <c r="R554" s="248" t="s">
        <v>73</v>
      </c>
      <c r="S554" s="248" t="s">
        <v>66</v>
      </c>
      <c r="T554" s="248" t="s">
        <v>67</v>
      </c>
      <c r="U554" s="248" t="s">
        <v>71</v>
      </c>
    </row>
    <row r="555" spans="1:22" ht="37.5" customHeight="1" x14ac:dyDescent="0.25">
      <c r="A555" s="492" t="s">
        <v>89</v>
      </c>
      <c r="B555" s="491"/>
      <c r="C555" s="491"/>
      <c r="D555" s="211">
        <v>6</v>
      </c>
      <c r="E555" s="207"/>
      <c r="F555" s="207"/>
      <c r="G555" s="208"/>
      <c r="Q555" s="249">
        <f>COUNTIF(Compétences!$P18:$U18,1)</f>
        <v>0</v>
      </c>
      <c r="R555" s="249">
        <f>$S555-$Q555</f>
        <v>6</v>
      </c>
      <c r="S555" s="249">
        <v>6</v>
      </c>
      <c r="T555" s="249" t="e">
        <f>AVERAGE(Compétences!$V$5:$V$38)</f>
        <v>#DIV/0!</v>
      </c>
      <c r="U555" s="249" t="e">
        <f>$S555-$T555</f>
        <v>#DIV/0!</v>
      </c>
    </row>
    <row r="556" spans="1:22" ht="37.5" customHeight="1" x14ac:dyDescent="0.25">
      <c r="A556" s="490" t="s">
        <v>82</v>
      </c>
      <c r="B556" s="491"/>
      <c r="C556" s="491"/>
      <c r="D556" s="211">
        <v>12</v>
      </c>
      <c r="E556" s="207"/>
      <c r="F556" s="207"/>
      <c r="G556" s="208"/>
      <c r="Q556" s="249">
        <f>COUNTIF(Compétences!$X18:$AI18,1)</f>
        <v>0</v>
      </c>
      <c r="R556" s="249">
        <f>$S556-$Q556</f>
        <v>12</v>
      </c>
      <c r="S556" s="249">
        <v>12</v>
      </c>
      <c r="T556" s="249" t="e">
        <f>AVERAGE(Compétences!$AJ$5:$AJ$38)</f>
        <v>#DIV/0!</v>
      </c>
      <c r="U556" s="249" t="e">
        <f>$S$23-$T$23</f>
        <v>#DIV/0!</v>
      </c>
    </row>
    <row r="557" spans="1:22" ht="37.5" customHeight="1" x14ac:dyDescent="0.25">
      <c r="A557" s="490" t="s">
        <v>83</v>
      </c>
      <c r="B557" s="491"/>
      <c r="C557" s="491"/>
      <c r="D557" s="211">
        <v>8</v>
      </c>
      <c r="E557" s="207"/>
      <c r="F557" s="207"/>
      <c r="G557" s="208"/>
      <c r="Q557" s="249">
        <f>COUNTIF(Compétences!$AL18:$AS18,1)</f>
        <v>0</v>
      </c>
      <c r="R557" s="249">
        <f>$S557-$Q557</f>
        <v>8</v>
      </c>
      <c r="S557" s="249">
        <v>8</v>
      </c>
      <c r="T557" s="249" t="e">
        <f>AVERAGE(Compétences!$AT$5:$AT$38)</f>
        <v>#DIV/0!</v>
      </c>
      <c r="U557" s="249" t="e">
        <f>$S$24-$T$24</f>
        <v>#DIV/0!</v>
      </c>
    </row>
    <row r="558" spans="1:22" ht="37.5" customHeight="1" x14ac:dyDescent="0.25">
      <c r="A558" s="486"/>
      <c r="B558" s="487"/>
      <c r="C558" s="487"/>
      <c r="D558" s="244"/>
      <c r="E558" s="245"/>
      <c r="F558" s="245"/>
      <c r="G558" s="245"/>
      <c r="Q558" s="249"/>
      <c r="R558" s="249"/>
      <c r="S558" s="249"/>
      <c r="T558" s="249"/>
      <c r="U558" s="249"/>
    </row>
    <row r="559" spans="1:22" ht="37.5" customHeight="1" x14ac:dyDescent="0.25">
      <c r="A559" s="204"/>
      <c r="B559" s="204"/>
      <c r="C559" s="204"/>
      <c r="D559" s="209"/>
    </row>
    <row r="560" spans="1:22" x14ac:dyDescent="0.25">
      <c r="D560" s="209"/>
    </row>
    <row r="561" spans="1:21" x14ac:dyDescent="0.25">
      <c r="A561" s="203" t="s">
        <v>80</v>
      </c>
      <c r="D561" s="214">
        <v>25</v>
      </c>
      <c r="G561" s="216" t="str">
        <f>CONCATENATE(IF(OR(Compétences!$L18="Absent(e)",Compétences!$L18="Incomplet"),"",Compétences!$L18)," / 25")</f>
        <v xml:space="preserve"> / 25</v>
      </c>
    </row>
    <row r="562" spans="1:21" x14ac:dyDescent="0.25">
      <c r="A562" s="200"/>
      <c r="D562" s="209"/>
    </row>
    <row r="563" spans="1:21" ht="37.5" customHeight="1" x14ac:dyDescent="0.25">
      <c r="A563" s="488" t="s">
        <v>80</v>
      </c>
      <c r="B563" s="489"/>
      <c r="C563" s="489"/>
      <c r="D563" s="211">
        <v>25</v>
      </c>
      <c r="E563" s="207"/>
      <c r="F563" s="207"/>
      <c r="G563" s="208"/>
      <c r="Q563" s="249">
        <f>COUNTIF(Compétences!$AV18:$BT18,1)</f>
        <v>0</v>
      </c>
      <c r="R563" s="249">
        <f>$S563-$Q563</f>
        <v>25</v>
      </c>
      <c r="S563" s="249">
        <v>25</v>
      </c>
      <c r="T563" s="249" t="e">
        <f>AVERAGE(Compétences!$BU$5:$BU$38)</f>
        <v>#DIV/0!</v>
      </c>
      <c r="U563" s="249" t="e">
        <f>$S563-$T563</f>
        <v>#DIV/0!</v>
      </c>
    </row>
    <row r="564" spans="1:21" ht="37.5" customHeight="1" x14ac:dyDescent="0.25">
      <c r="A564" s="487"/>
      <c r="B564" s="487"/>
      <c r="C564" s="487"/>
      <c r="D564" s="244"/>
      <c r="E564" s="245"/>
      <c r="F564" s="245"/>
      <c r="G564" s="245"/>
      <c r="Q564" s="249"/>
      <c r="R564" s="249"/>
      <c r="S564" s="249"/>
      <c r="T564" s="249"/>
      <c r="U564" s="249"/>
    </row>
    <row r="565" spans="1:21" ht="37.5" customHeight="1" x14ac:dyDescent="0.25">
      <c r="A565" s="485"/>
      <c r="B565" s="485"/>
      <c r="C565" s="485"/>
      <c r="D565" s="246"/>
      <c r="E565" s="247"/>
      <c r="F565" s="247"/>
      <c r="G565" s="247"/>
      <c r="Q565" s="249"/>
      <c r="R565" s="249"/>
      <c r="S565" s="249"/>
      <c r="T565" s="249"/>
      <c r="U565" s="249"/>
    </row>
    <row r="566" spans="1:21" x14ac:dyDescent="0.25">
      <c r="A566" s="347" t="s">
        <v>99</v>
      </c>
    </row>
    <row r="567" spans="1:21" x14ac:dyDescent="0.25">
      <c r="A567" s="200" t="s">
        <v>102</v>
      </c>
    </row>
    <row r="568" spans="1:21" x14ac:dyDescent="0.25">
      <c r="A568" t="s">
        <v>100</v>
      </c>
    </row>
    <row r="569" spans="1:21" x14ac:dyDescent="0.25">
      <c r="A569" t="s">
        <v>101</v>
      </c>
    </row>
    <row r="576" spans="1:21" ht="15.6" x14ac:dyDescent="0.3">
      <c r="A576" s="493" t="str">
        <f>IF('Encodage réponses Es'!$B$1="","",'Encodage réponses Es'!$B$1)</f>
        <v/>
      </c>
      <c r="B576" s="493"/>
      <c r="C576" s="493"/>
      <c r="D576" s="493"/>
      <c r="E576" s="493"/>
      <c r="F576" s="493"/>
      <c r="G576" s="493"/>
    </row>
    <row r="577" spans="1:7" ht="15.6" x14ac:dyDescent="0.3">
      <c r="A577" s="202"/>
      <c r="B577" s="202"/>
      <c r="C577" s="202"/>
      <c r="D577" s="202"/>
      <c r="E577" s="202"/>
      <c r="F577" s="202"/>
      <c r="G577" s="202"/>
    </row>
    <row r="578" spans="1:7" ht="15.6" x14ac:dyDescent="0.3">
      <c r="A578" s="493" t="str">
        <f>A4</f>
        <v xml:space="preserve">Évaluation externe non certificative: initiation scientifique </v>
      </c>
      <c r="B578" s="493"/>
      <c r="C578" s="493"/>
      <c r="D578" s="493"/>
      <c r="E578" s="493"/>
      <c r="F578" s="493"/>
      <c r="G578" s="493"/>
    </row>
    <row r="579" spans="1:7" ht="15.6" x14ac:dyDescent="0.3">
      <c r="A579" s="493" t="str">
        <f>IF(A5="","",A5)</f>
        <v>année scolaire 2018-2019  –  3e année primaire</v>
      </c>
      <c r="B579" s="493"/>
      <c r="C579" s="493"/>
      <c r="D579" s="493"/>
      <c r="E579" s="493"/>
      <c r="F579" s="493"/>
      <c r="G579" s="493"/>
    </row>
    <row r="580" spans="1:7" ht="15.6" x14ac:dyDescent="0.3">
      <c r="A580" s="219"/>
      <c r="B580" s="219"/>
      <c r="C580" s="219"/>
      <c r="D580" s="219"/>
      <c r="E580" s="219"/>
      <c r="F580" s="219"/>
      <c r="G580" s="219"/>
    </row>
    <row r="582" spans="1:7" x14ac:dyDescent="0.25">
      <c r="A582" t="str">
        <f>CONCATENATE("Classe : ",'Encodage réponses Es'!$B$2)</f>
        <v xml:space="preserve">Classe : </v>
      </c>
    </row>
    <row r="584" spans="1:7" x14ac:dyDescent="0.25">
      <c r="A584" s="494" t="str">
        <f>CONCATENATE("Synthèse par compétence de l'élève : ",'Encodage réponses Es'!$F17)</f>
        <v xml:space="preserve">Synthèse par compétence de l'élève : </v>
      </c>
      <c r="B584" s="494"/>
      <c r="C584" s="494"/>
      <c r="D584" s="494"/>
      <c r="E584" s="494"/>
      <c r="F584" s="494"/>
      <c r="G584" s="494"/>
    </row>
    <row r="586" spans="1:7" ht="15.6" x14ac:dyDescent="0.3">
      <c r="A586" s="202" t="s">
        <v>88</v>
      </c>
      <c r="B586" s="202"/>
      <c r="G586" s="217" t="str">
        <f>CONCATENATE(IF(OR(Compétences!$F19="Absent(e)",Compétences!$F19="Incomplet"),"",Compétences!$F19)," / 51")</f>
        <v xml:space="preserve"> / 51</v>
      </c>
    </row>
    <row r="587" spans="1:7" ht="15.6" x14ac:dyDescent="0.3">
      <c r="A587" s="202"/>
      <c r="B587" s="202"/>
      <c r="G587" s="206"/>
    </row>
    <row r="588" spans="1:7" x14ac:dyDescent="0.25">
      <c r="G588" s="205"/>
    </row>
    <row r="589" spans="1:7" x14ac:dyDescent="0.25">
      <c r="D589" s="482" t="s">
        <v>69</v>
      </c>
      <c r="E589" s="231" t="s">
        <v>70</v>
      </c>
      <c r="F589" s="207"/>
      <c r="G589" s="232" t="s">
        <v>71</v>
      </c>
    </row>
    <row r="590" spans="1:7" ht="15.6" x14ac:dyDescent="0.3">
      <c r="D590" s="483"/>
      <c r="E590" s="220"/>
      <c r="F590" s="480" t="s">
        <v>72</v>
      </c>
      <c r="G590" s="481"/>
    </row>
    <row r="591" spans="1:7" ht="15.6" x14ac:dyDescent="0.3">
      <c r="D591" s="218"/>
      <c r="E591" s="213"/>
      <c r="F591" s="215"/>
      <c r="G591" s="215"/>
    </row>
    <row r="592" spans="1:7" ht="15.6" x14ac:dyDescent="0.3">
      <c r="D592" s="218"/>
      <c r="E592" s="213"/>
      <c r="F592" s="215"/>
      <c r="G592" s="215"/>
    </row>
    <row r="593" spans="1:22" x14ac:dyDescent="0.25">
      <c r="E593" s="212"/>
      <c r="F593" s="25"/>
      <c r="G593" s="212"/>
    </row>
    <row r="594" spans="1:22" x14ac:dyDescent="0.25">
      <c r="A594" s="203" t="s">
        <v>79</v>
      </c>
      <c r="D594" s="214">
        <v>26</v>
      </c>
      <c r="G594" s="216" t="str">
        <f>CONCATENATE(IF(OR(Compétences!$I19="Absent(e)",Compétences!$I19="Incomplet"),"",Compétences!$I19)," / 26")</f>
        <v xml:space="preserve"> / 26</v>
      </c>
      <c r="Q594" s="479" t="s">
        <v>65</v>
      </c>
      <c r="R594" s="479"/>
      <c r="S594" s="479"/>
      <c r="T594" s="479" t="s">
        <v>68</v>
      </c>
      <c r="U594" s="479"/>
      <c r="V594" s="479"/>
    </row>
    <row r="595" spans="1:22" x14ac:dyDescent="0.25">
      <c r="D595" s="210"/>
      <c r="E595" s="200"/>
      <c r="F595" s="200"/>
      <c r="G595" s="200"/>
      <c r="Q595" s="248" t="s">
        <v>67</v>
      </c>
      <c r="R595" s="248" t="s">
        <v>73</v>
      </c>
      <c r="S595" s="248" t="s">
        <v>66</v>
      </c>
      <c r="T595" s="248" t="s">
        <v>67</v>
      </c>
      <c r="U595" s="248" t="s">
        <v>71</v>
      </c>
    </row>
    <row r="596" spans="1:22" ht="37.5" customHeight="1" x14ac:dyDescent="0.25">
      <c r="A596" s="492" t="s">
        <v>89</v>
      </c>
      <c r="B596" s="491"/>
      <c r="C596" s="491"/>
      <c r="D596" s="211">
        <v>6</v>
      </c>
      <c r="E596" s="207"/>
      <c r="F596" s="207"/>
      <c r="G596" s="208"/>
      <c r="Q596" s="249">
        <f>COUNTIF(Compétences!$P19:$U19,1)</f>
        <v>0</v>
      </c>
      <c r="R596" s="249">
        <f>$S596-$Q596</f>
        <v>6</v>
      </c>
      <c r="S596" s="249">
        <v>6</v>
      </c>
      <c r="T596" s="249" t="e">
        <f>AVERAGE(Compétences!$V$5:$V$38)</f>
        <v>#DIV/0!</v>
      </c>
      <c r="U596" s="249" t="e">
        <f>$S596-$T596</f>
        <v>#DIV/0!</v>
      </c>
    </row>
    <row r="597" spans="1:22" ht="37.5" customHeight="1" x14ac:dyDescent="0.25">
      <c r="A597" s="490" t="s">
        <v>82</v>
      </c>
      <c r="B597" s="491"/>
      <c r="C597" s="491"/>
      <c r="D597" s="211">
        <v>12</v>
      </c>
      <c r="E597" s="207"/>
      <c r="F597" s="207"/>
      <c r="G597" s="208"/>
      <c r="Q597" s="249">
        <f>COUNTIF(Compétences!$X19:$AI19,1)</f>
        <v>0</v>
      </c>
      <c r="R597" s="249">
        <f>$S597-$Q597</f>
        <v>12</v>
      </c>
      <c r="S597" s="249">
        <v>12</v>
      </c>
      <c r="T597" s="249" t="e">
        <f>AVERAGE(Compétences!$AJ$5:$AJ$38)</f>
        <v>#DIV/0!</v>
      </c>
      <c r="U597" s="249" t="e">
        <f>$S$23-$T$23</f>
        <v>#DIV/0!</v>
      </c>
    </row>
    <row r="598" spans="1:22" ht="37.5" customHeight="1" x14ac:dyDescent="0.25">
      <c r="A598" s="490" t="s">
        <v>83</v>
      </c>
      <c r="B598" s="491"/>
      <c r="C598" s="491"/>
      <c r="D598" s="211">
        <v>8</v>
      </c>
      <c r="E598" s="207"/>
      <c r="F598" s="207"/>
      <c r="G598" s="208"/>
      <c r="Q598" s="249">
        <f>COUNTIF(Compétences!$AL19:$AS19,1)</f>
        <v>0</v>
      </c>
      <c r="R598" s="249">
        <f>$S598-$Q598</f>
        <v>8</v>
      </c>
      <c r="S598" s="249">
        <v>8</v>
      </c>
      <c r="T598" s="249" t="e">
        <f>AVERAGE(Compétences!$AT$5:$AT$38)</f>
        <v>#DIV/0!</v>
      </c>
      <c r="U598" s="249" t="e">
        <f>$S$24-$T$24</f>
        <v>#DIV/0!</v>
      </c>
    </row>
    <row r="599" spans="1:22" ht="37.5" customHeight="1" x14ac:dyDescent="0.25">
      <c r="A599" s="486"/>
      <c r="B599" s="487"/>
      <c r="C599" s="487"/>
      <c r="D599" s="244"/>
      <c r="E599" s="245"/>
      <c r="F599" s="245"/>
      <c r="G599" s="245"/>
      <c r="Q599" s="249"/>
      <c r="R599" s="249"/>
      <c r="S599" s="249"/>
      <c r="T599" s="249"/>
      <c r="U599" s="249"/>
    </row>
    <row r="600" spans="1:22" ht="37.5" customHeight="1" x14ac:dyDescent="0.25">
      <c r="A600" s="204"/>
      <c r="B600" s="204"/>
      <c r="C600" s="204"/>
      <c r="D600" s="209"/>
    </row>
    <row r="601" spans="1:22" x14ac:dyDescent="0.25">
      <c r="D601" s="209"/>
    </row>
    <row r="602" spans="1:22" x14ac:dyDescent="0.25">
      <c r="A602" s="203" t="s">
        <v>80</v>
      </c>
      <c r="D602" s="214">
        <v>25</v>
      </c>
      <c r="G602" s="216" t="str">
        <f>CONCATENATE(IF(OR(Compétences!$L19="Absent(e)",Compétences!$L19="Incomplet"),"",Compétences!$L19)," / 25")</f>
        <v xml:space="preserve"> / 25</v>
      </c>
    </row>
    <row r="603" spans="1:22" x14ac:dyDescent="0.25">
      <c r="A603" s="200"/>
      <c r="D603" s="209"/>
    </row>
    <row r="604" spans="1:22" ht="37.5" customHeight="1" x14ac:dyDescent="0.25">
      <c r="A604" s="488" t="s">
        <v>80</v>
      </c>
      <c r="B604" s="489"/>
      <c r="C604" s="489"/>
      <c r="D604" s="211">
        <v>25</v>
      </c>
      <c r="E604" s="207"/>
      <c r="F604" s="207"/>
      <c r="G604" s="208"/>
      <c r="Q604" s="249">
        <f>COUNTIF(Compétences!$AV19:$BT19,1)</f>
        <v>0</v>
      </c>
      <c r="R604" s="249">
        <f>$S604-$Q604</f>
        <v>25</v>
      </c>
      <c r="S604" s="249">
        <v>25</v>
      </c>
      <c r="T604" s="249" t="e">
        <f>AVERAGE(Compétences!$BU$5:$BU$38)</f>
        <v>#DIV/0!</v>
      </c>
      <c r="U604" s="249" t="e">
        <f>$S604-$T604</f>
        <v>#DIV/0!</v>
      </c>
    </row>
    <row r="605" spans="1:22" ht="37.5" customHeight="1" x14ac:dyDescent="0.25">
      <c r="A605" s="487"/>
      <c r="B605" s="487"/>
      <c r="C605" s="487"/>
      <c r="D605" s="244"/>
      <c r="E605" s="245"/>
      <c r="F605" s="245"/>
      <c r="G605" s="245"/>
      <c r="Q605" s="249"/>
      <c r="R605" s="249"/>
      <c r="S605" s="249"/>
      <c r="T605" s="249"/>
      <c r="U605" s="249"/>
    </row>
    <row r="606" spans="1:22" ht="37.5" customHeight="1" x14ac:dyDescent="0.25">
      <c r="A606" s="485"/>
      <c r="B606" s="485"/>
      <c r="C606" s="485"/>
      <c r="D606" s="246"/>
      <c r="E606" s="247"/>
      <c r="F606" s="247"/>
      <c r="G606" s="247"/>
      <c r="Q606" s="249"/>
      <c r="R606" s="249"/>
      <c r="S606" s="249"/>
      <c r="T606" s="249"/>
      <c r="U606" s="249"/>
    </row>
    <row r="607" spans="1:22" x14ac:dyDescent="0.25">
      <c r="A607" s="347" t="s">
        <v>99</v>
      </c>
    </row>
    <row r="608" spans="1:22" x14ac:dyDescent="0.25">
      <c r="A608" s="200" t="s">
        <v>102</v>
      </c>
    </row>
    <row r="609" spans="1:7" x14ac:dyDescent="0.25">
      <c r="A609" t="s">
        <v>100</v>
      </c>
    </row>
    <row r="610" spans="1:7" x14ac:dyDescent="0.25">
      <c r="A610" t="s">
        <v>101</v>
      </c>
    </row>
    <row r="617" spans="1:7" ht="15.6" x14ac:dyDescent="0.3">
      <c r="A617" s="493" t="str">
        <f>IF('Encodage réponses Es'!$B$1="","",'Encodage réponses Es'!$B$1)</f>
        <v/>
      </c>
      <c r="B617" s="493"/>
      <c r="C617" s="493"/>
      <c r="D617" s="493"/>
      <c r="E617" s="493"/>
      <c r="F617" s="493"/>
      <c r="G617" s="493"/>
    </row>
    <row r="618" spans="1:7" ht="15.6" x14ac:dyDescent="0.3">
      <c r="A618" s="202"/>
      <c r="B618" s="202"/>
      <c r="C618" s="202"/>
      <c r="D618" s="202"/>
      <c r="E618" s="202"/>
      <c r="F618" s="202"/>
      <c r="G618" s="202"/>
    </row>
    <row r="619" spans="1:7" ht="15.6" x14ac:dyDescent="0.3">
      <c r="A619" s="493" t="str">
        <f>A4</f>
        <v xml:space="preserve">Évaluation externe non certificative: initiation scientifique </v>
      </c>
      <c r="B619" s="493"/>
      <c r="C619" s="493"/>
      <c r="D619" s="493"/>
      <c r="E619" s="493"/>
      <c r="F619" s="493"/>
      <c r="G619" s="493"/>
    </row>
    <row r="620" spans="1:7" ht="15.6" x14ac:dyDescent="0.3">
      <c r="A620" s="493" t="str">
        <f>IF(A5="","",A5)</f>
        <v>année scolaire 2018-2019  –  3e année primaire</v>
      </c>
      <c r="B620" s="493"/>
      <c r="C620" s="493"/>
      <c r="D620" s="493"/>
      <c r="E620" s="493"/>
      <c r="F620" s="493"/>
      <c r="G620" s="493"/>
    </row>
    <row r="621" spans="1:7" ht="15.6" x14ac:dyDescent="0.3">
      <c r="A621" s="219"/>
      <c r="B621" s="219"/>
      <c r="C621" s="219"/>
      <c r="D621" s="219"/>
      <c r="E621" s="219"/>
      <c r="F621" s="219"/>
      <c r="G621" s="219"/>
    </row>
    <row r="623" spans="1:7" x14ac:dyDescent="0.25">
      <c r="A623" t="str">
        <f>CONCATENATE("Classe : ",'Encodage réponses Es'!$B$2)</f>
        <v xml:space="preserve">Classe : </v>
      </c>
    </row>
    <row r="625" spans="1:22" x14ac:dyDescent="0.25">
      <c r="A625" s="494" t="str">
        <f>CONCATENATE("Synthèse par compétence de l'élève : ",'Encodage réponses Es'!$F18)</f>
        <v xml:space="preserve">Synthèse par compétence de l'élève : </v>
      </c>
      <c r="B625" s="494"/>
      <c r="C625" s="494"/>
      <c r="D625" s="494"/>
      <c r="E625" s="494"/>
      <c r="F625" s="494"/>
      <c r="G625" s="494"/>
    </row>
    <row r="627" spans="1:22" ht="15.6" x14ac:dyDescent="0.3">
      <c r="A627" s="202" t="s">
        <v>88</v>
      </c>
      <c r="B627" s="202"/>
      <c r="G627" s="217" t="str">
        <f>CONCATENATE(IF(OR(Compétences!$F20="Absent(e)",Compétences!$F20="Incomplet"),"",Compétences!$F20)," / 51")</f>
        <v xml:space="preserve"> / 51</v>
      </c>
    </row>
    <row r="628" spans="1:22" ht="15.6" x14ac:dyDescent="0.3">
      <c r="A628" s="202"/>
      <c r="B628" s="202"/>
      <c r="G628" s="206"/>
    </row>
    <row r="629" spans="1:22" x14ac:dyDescent="0.25">
      <c r="G629" s="205"/>
    </row>
    <row r="630" spans="1:22" x14ac:dyDescent="0.25">
      <c r="D630" s="482" t="s">
        <v>69</v>
      </c>
      <c r="E630" s="231" t="s">
        <v>70</v>
      </c>
      <c r="F630" s="207"/>
      <c r="G630" s="232" t="s">
        <v>71</v>
      </c>
    </row>
    <row r="631" spans="1:22" ht="15.6" x14ac:dyDescent="0.3">
      <c r="D631" s="483"/>
      <c r="E631" s="220"/>
      <c r="F631" s="480" t="s">
        <v>72</v>
      </c>
      <c r="G631" s="481"/>
    </row>
    <row r="632" spans="1:22" ht="15.6" x14ac:dyDescent="0.3">
      <c r="D632" s="218"/>
      <c r="E632" s="213"/>
      <c r="F632" s="215"/>
      <c r="G632" s="215"/>
    </row>
    <row r="633" spans="1:22" ht="15.6" x14ac:dyDescent="0.3">
      <c r="D633" s="218"/>
      <c r="E633" s="213"/>
      <c r="F633" s="215"/>
      <c r="G633" s="215"/>
    </row>
    <row r="634" spans="1:22" x14ac:dyDescent="0.25">
      <c r="E634" s="212"/>
      <c r="F634" s="25"/>
      <c r="G634" s="212"/>
    </row>
    <row r="635" spans="1:22" x14ac:dyDescent="0.25">
      <c r="A635" s="203" t="s">
        <v>79</v>
      </c>
      <c r="D635" s="214">
        <v>26</v>
      </c>
      <c r="G635" s="216" t="str">
        <f>CONCATENATE(IF(OR(Compétences!$I20="Absent(e)",Compétences!$I20="Incomplet"),"",Compétences!$I20)," / 26")</f>
        <v xml:space="preserve"> / 26</v>
      </c>
      <c r="Q635" s="479" t="s">
        <v>65</v>
      </c>
      <c r="R635" s="479"/>
      <c r="S635" s="479"/>
      <c r="T635" s="479" t="s">
        <v>68</v>
      </c>
      <c r="U635" s="479"/>
      <c r="V635" s="479"/>
    </row>
    <row r="636" spans="1:22" x14ac:dyDescent="0.25">
      <c r="D636" s="210"/>
      <c r="E636" s="200"/>
      <c r="F636" s="200"/>
      <c r="G636" s="200"/>
      <c r="Q636" s="248" t="s">
        <v>67</v>
      </c>
      <c r="R636" s="248" t="s">
        <v>73</v>
      </c>
      <c r="S636" s="248" t="s">
        <v>66</v>
      </c>
      <c r="T636" s="248" t="s">
        <v>67</v>
      </c>
      <c r="U636" s="248" t="s">
        <v>71</v>
      </c>
    </row>
    <row r="637" spans="1:22" ht="37.5" customHeight="1" x14ac:dyDescent="0.25">
      <c r="A637" s="492" t="s">
        <v>89</v>
      </c>
      <c r="B637" s="491"/>
      <c r="C637" s="491"/>
      <c r="D637" s="211">
        <v>6</v>
      </c>
      <c r="E637" s="207"/>
      <c r="F637" s="207"/>
      <c r="G637" s="208"/>
      <c r="Q637" s="249">
        <f>COUNTIF(Compétences!$P20:$U20,1)</f>
        <v>0</v>
      </c>
      <c r="R637" s="249">
        <f>$S637-$Q637</f>
        <v>6</v>
      </c>
      <c r="S637" s="249">
        <v>6</v>
      </c>
      <c r="T637" s="249" t="e">
        <f>AVERAGE(Compétences!$V$5:$V$38)</f>
        <v>#DIV/0!</v>
      </c>
      <c r="U637" s="249" t="e">
        <f>$S637-$T637</f>
        <v>#DIV/0!</v>
      </c>
    </row>
    <row r="638" spans="1:22" ht="37.5" customHeight="1" x14ac:dyDescent="0.25">
      <c r="A638" s="490" t="s">
        <v>82</v>
      </c>
      <c r="B638" s="491"/>
      <c r="C638" s="491"/>
      <c r="D638" s="211">
        <v>12</v>
      </c>
      <c r="E638" s="207"/>
      <c r="F638" s="207"/>
      <c r="G638" s="208"/>
      <c r="Q638" s="249">
        <f>COUNTIF(Compétences!$X20:$AI20,1)</f>
        <v>0</v>
      </c>
      <c r="R638" s="249">
        <f>$S638-$Q638</f>
        <v>12</v>
      </c>
      <c r="S638" s="249">
        <v>12</v>
      </c>
      <c r="T638" s="249" t="e">
        <f>AVERAGE(Compétences!$AJ$5:$AJ$38)</f>
        <v>#DIV/0!</v>
      </c>
      <c r="U638" s="249" t="e">
        <f>$S$23-$T$23</f>
        <v>#DIV/0!</v>
      </c>
    </row>
    <row r="639" spans="1:22" ht="37.5" customHeight="1" x14ac:dyDescent="0.25">
      <c r="A639" s="490" t="s">
        <v>83</v>
      </c>
      <c r="B639" s="491"/>
      <c r="C639" s="491"/>
      <c r="D639" s="211">
        <v>8</v>
      </c>
      <c r="E639" s="207"/>
      <c r="F639" s="207"/>
      <c r="G639" s="208"/>
      <c r="Q639" s="249">
        <f>COUNTIF(Compétences!$AL20:$AS20,1)</f>
        <v>0</v>
      </c>
      <c r="R639" s="249">
        <f>$S639-$Q639</f>
        <v>8</v>
      </c>
      <c r="S639" s="249">
        <v>8</v>
      </c>
      <c r="T639" s="249" t="e">
        <f>AVERAGE(Compétences!$AT$5:$AT$38)</f>
        <v>#DIV/0!</v>
      </c>
      <c r="U639" s="249" t="e">
        <f>$S$24-$T$24</f>
        <v>#DIV/0!</v>
      </c>
    </row>
    <row r="640" spans="1:22" ht="37.5" customHeight="1" x14ac:dyDescent="0.25">
      <c r="A640" s="486"/>
      <c r="B640" s="487"/>
      <c r="C640" s="487"/>
      <c r="D640" s="244"/>
      <c r="E640" s="245"/>
      <c r="F640" s="245"/>
      <c r="G640" s="245"/>
      <c r="Q640" s="249"/>
      <c r="R640" s="249"/>
      <c r="S640" s="249"/>
      <c r="T640" s="249"/>
      <c r="U640" s="249"/>
    </row>
    <row r="641" spans="1:21" ht="37.5" customHeight="1" x14ac:dyDescent="0.25">
      <c r="A641" s="204"/>
      <c r="B641" s="204"/>
      <c r="C641" s="204"/>
      <c r="D641" s="209"/>
    </row>
    <row r="642" spans="1:21" x14ac:dyDescent="0.25">
      <c r="D642" s="209"/>
    </row>
    <row r="643" spans="1:21" x14ac:dyDescent="0.25">
      <c r="A643" s="203" t="s">
        <v>80</v>
      </c>
      <c r="D643" s="214">
        <v>25</v>
      </c>
      <c r="G643" s="216" t="str">
        <f>CONCATENATE(IF(OR(Compétences!$L20="Absent(e)",Compétences!$L20="Incomplet"),"",Compétences!$L20)," / 25")</f>
        <v xml:space="preserve"> / 25</v>
      </c>
    </row>
    <row r="644" spans="1:21" x14ac:dyDescent="0.25">
      <c r="A644" s="200"/>
      <c r="D644" s="209"/>
    </row>
    <row r="645" spans="1:21" ht="37.5" customHeight="1" x14ac:dyDescent="0.25">
      <c r="A645" s="488" t="s">
        <v>80</v>
      </c>
      <c r="B645" s="489"/>
      <c r="C645" s="489"/>
      <c r="D645" s="211">
        <v>25</v>
      </c>
      <c r="E645" s="207"/>
      <c r="F645" s="207"/>
      <c r="G645" s="208"/>
      <c r="Q645" s="249">
        <f>COUNTIF(Compétences!$AV20:$BT20,1)</f>
        <v>0</v>
      </c>
      <c r="R645" s="249">
        <f>$S645-$Q645</f>
        <v>25</v>
      </c>
      <c r="S645" s="249">
        <v>25</v>
      </c>
      <c r="T645" s="249" t="e">
        <f>AVERAGE(Compétences!$BU$5:$BU$38)</f>
        <v>#DIV/0!</v>
      </c>
      <c r="U645" s="249" t="e">
        <f>$S645-$T645</f>
        <v>#DIV/0!</v>
      </c>
    </row>
    <row r="646" spans="1:21" ht="37.5" customHeight="1" x14ac:dyDescent="0.25">
      <c r="A646" s="487"/>
      <c r="B646" s="487"/>
      <c r="C646" s="487"/>
      <c r="D646" s="244"/>
      <c r="E646" s="245"/>
      <c r="F646" s="245"/>
      <c r="G646" s="245"/>
      <c r="Q646" s="249"/>
      <c r="R646" s="249"/>
      <c r="S646" s="249"/>
      <c r="T646" s="249"/>
      <c r="U646" s="249"/>
    </row>
    <row r="647" spans="1:21" ht="37.5" customHeight="1" x14ac:dyDescent="0.25">
      <c r="A647" s="485"/>
      <c r="B647" s="485"/>
      <c r="C647" s="485"/>
      <c r="D647" s="246"/>
      <c r="E647" s="247"/>
      <c r="F647" s="247"/>
      <c r="G647" s="247"/>
      <c r="Q647" s="249"/>
      <c r="R647" s="249"/>
      <c r="S647" s="249"/>
      <c r="T647" s="249"/>
      <c r="U647" s="249"/>
    </row>
    <row r="648" spans="1:21" x14ac:dyDescent="0.25">
      <c r="A648" s="347" t="s">
        <v>99</v>
      </c>
    </row>
    <row r="649" spans="1:21" x14ac:dyDescent="0.25">
      <c r="A649" s="200" t="s">
        <v>102</v>
      </c>
    </row>
    <row r="650" spans="1:21" x14ac:dyDescent="0.25">
      <c r="A650" t="s">
        <v>100</v>
      </c>
    </row>
    <row r="651" spans="1:21" x14ac:dyDescent="0.25">
      <c r="A651" t="s">
        <v>101</v>
      </c>
    </row>
    <row r="658" spans="1:7" ht="15.6" x14ac:dyDescent="0.3">
      <c r="A658" s="493" t="str">
        <f>IF('Encodage réponses Es'!$B$1="","",'Encodage réponses Es'!$B$1)</f>
        <v/>
      </c>
      <c r="B658" s="493"/>
      <c r="C658" s="493"/>
      <c r="D658" s="493"/>
      <c r="E658" s="493"/>
      <c r="F658" s="493"/>
      <c r="G658" s="493"/>
    </row>
    <row r="659" spans="1:7" ht="15.6" x14ac:dyDescent="0.3">
      <c r="A659" s="202"/>
      <c r="B659" s="202"/>
      <c r="C659" s="202"/>
      <c r="D659" s="202"/>
      <c r="E659" s="202"/>
      <c r="F659" s="202"/>
      <c r="G659" s="202"/>
    </row>
    <row r="660" spans="1:7" ht="15.6" x14ac:dyDescent="0.3">
      <c r="A660" s="493" t="str">
        <f>A4</f>
        <v xml:space="preserve">Évaluation externe non certificative: initiation scientifique </v>
      </c>
      <c r="B660" s="493"/>
      <c r="C660" s="493"/>
      <c r="D660" s="493"/>
      <c r="E660" s="493"/>
      <c r="F660" s="493"/>
      <c r="G660" s="493"/>
    </row>
    <row r="661" spans="1:7" ht="15.6" x14ac:dyDescent="0.3">
      <c r="A661" s="493" t="str">
        <f>IF(A5="","",A5)</f>
        <v>année scolaire 2018-2019  –  3e année primaire</v>
      </c>
      <c r="B661" s="493"/>
      <c r="C661" s="493"/>
      <c r="D661" s="493"/>
      <c r="E661" s="493"/>
      <c r="F661" s="493"/>
      <c r="G661" s="493"/>
    </row>
    <row r="662" spans="1:7" ht="15.6" x14ac:dyDescent="0.3">
      <c r="A662" s="219"/>
      <c r="B662" s="219"/>
      <c r="C662" s="219"/>
      <c r="D662" s="219"/>
      <c r="E662" s="219"/>
      <c r="F662" s="219"/>
      <c r="G662" s="219"/>
    </row>
    <row r="664" spans="1:7" x14ac:dyDescent="0.25">
      <c r="A664" t="str">
        <f>CONCATENATE("Classe : ",'Encodage réponses Es'!$B$2)</f>
        <v xml:space="preserve">Classe : </v>
      </c>
    </row>
    <row r="666" spans="1:7" x14ac:dyDescent="0.25">
      <c r="A666" s="494" t="str">
        <f>CONCATENATE("Synthèse par compétence de l'élève : ",'Encodage réponses Es'!$F19)</f>
        <v xml:space="preserve">Synthèse par compétence de l'élève : </v>
      </c>
      <c r="B666" s="494"/>
      <c r="C666" s="494"/>
      <c r="D666" s="494"/>
      <c r="E666" s="494"/>
      <c r="F666" s="494"/>
      <c r="G666" s="494"/>
    </row>
    <row r="668" spans="1:7" ht="15.6" x14ac:dyDescent="0.3">
      <c r="A668" s="202" t="s">
        <v>88</v>
      </c>
      <c r="B668" s="202"/>
      <c r="G668" s="217" t="str">
        <f>CONCATENATE(IF(OR(Compétences!$F21="Absent(e)",Compétences!$F21="Incomplet"),"",Compétences!$F21)," / 51")</f>
        <v xml:space="preserve"> / 51</v>
      </c>
    </row>
    <row r="669" spans="1:7" ht="15.6" x14ac:dyDescent="0.3">
      <c r="A669" s="202"/>
      <c r="B669" s="202"/>
      <c r="G669" s="206"/>
    </row>
    <row r="670" spans="1:7" x14ac:dyDescent="0.25">
      <c r="G670" s="205"/>
    </row>
    <row r="671" spans="1:7" x14ac:dyDescent="0.25">
      <c r="D671" s="482" t="s">
        <v>69</v>
      </c>
      <c r="E671" s="231" t="s">
        <v>70</v>
      </c>
      <c r="F671" s="207"/>
      <c r="G671" s="232" t="s">
        <v>71</v>
      </c>
    </row>
    <row r="672" spans="1:7" ht="15.6" x14ac:dyDescent="0.3">
      <c r="D672" s="483"/>
      <c r="E672" s="220"/>
      <c r="F672" s="480" t="s">
        <v>72</v>
      </c>
      <c r="G672" s="481"/>
    </row>
    <row r="673" spans="1:22" ht="15.6" x14ac:dyDescent="0.3">
      <c r="D673" s="218"/>
      <c r="E673" s="213"/>
      <c r="F673" s="215"/>
      <c r="G673" s="215"/>
    </row>
    <row r="674" spans="1:22" ht="15.6" x14ac:dyDescent="0.3">
      <c r="D674" s="218"/>
      <c r="E674" s="213"/>
      <c r="F674" s="215"/>
      <c r="G674" s="215"/>
    </row>
    <row r="675" spans="1:22" x14ac:dyDescent="0.25">
      <c r="E675" s="212"/>
      <c r="F675" s="25"/>
      <c r="G675" s="212"/>
    </row>
    <row r="676" spans="1:22" x14ac:dyDescent="0.25">
      <c r="A676" s="203" t="s">
        <v>79</v>
      </c>
      <c r="D676" s="214">
        <v>26</v>
      </c>
      <c r="G676" s="216" t="str">
        <f>CONCATENATE(IF(OR(Compétences!$I21="Absent(e)",Compétences!$I21="Incomplet"),"",Compétences!$I21)," / 26")</f>
        <v xml:space="preserve"> / 26</v>
      </c>
      <c r="Q676" s="479" t="s">
        <v>65</v>
      </c>
      <c r="R676" s="479"/>
      <c r="S676" s="479"/>
      <c r="T676" s="479" t="s">
        <v>68</v>
      </c>
      <c r="U676" s="479"/>
      <c r="V676" s="479"/>
    </row>
    <row r="677" spans="1:22" x14ac:dyDescent="0.25">
      <c r="D677" s="210"/>
      <c r="E677" s="200"/>
      <c r="F677" s="200"/>
      <c r="G677" s="200"/>
      <c r="Q677" s="248" t="s">
        <v>67</v>
      </c>
      <c r="R677" s="248" t="s">
        <v>73</v>
      </c>
      <c r="S677" s="248" t="s">
        <v>66</v>
      </c>
      <c r="T677" s="248" t="s">
        <v>67</v>
      </c>
      <c r="U677" s="248" t="s">
        <v>71</v>
      </c>
    </row>
    <row r="678" spans="1:22" ht="37.5" customHeight="1" x14ac:dyDescent="0.25">
      <c r="A678" s="492" t="s">
        <v>89</v>
      </c>
      <c r="B678" s="491"/>
      <c r="C678" s="491"/>
      <c r="D678" s="211">
        <v>6</v>
      </c>
      <c r="E678" s="207"/>
      <c r="F678" s="207"/>
      <c r="G678" s="208"/>
      <c r="Q678" s="249">
        <f>COUNTIF(Compétences!$P21:$U21,1)</f>
        <v>0</v>
      </c>
      <c r="R678" s="249">
        <f>$S678-$Q678</f>
        <v>6</v>
      </c>
      <c r="S678" s="249">
        <v>6</v>
      </c>
      <c r="T678" s="249" t="e">
        <f>AVERAGE(Compétences!$V$5:$V$38)</f>
        <v>#DIV/0!</v>
      </c>
      <c r="U678" s="249" t="e">
        <f>$S678-$T678</f>
        <v>#DIV/0!</v>
      </c>
    </row>
    <row r="679" spans="1:22" ht="37.5" customHeight="1" x14ac:dyDescent="0.25">
      <c r="A679" s="490" t="s">
        <v>82</v>
      </c>
      <c r="B679" s="491"/>
      <c r="C679" s="491"/>
      <c r="D679" s="211">
        <v>12</v>
      </c>
      <c r="E679" s="207"/>
      <c r="F679" s="207"/>
      <c r="G679" s="208"/>
      <c r="Q679" s="249">
        <f>COUNTIF(Compétences!$X21:$AI21,1)</f>
        <v>0</v>
      </c>
      <c r="R679" s="249">
        <f>$S679-$Q679</f>
        <v>12</v>
      </c>
      <c r="S679" s="249">
        <v>12</v>
      </c>
      <c r="T679" s="249" t="e">
        <f>AVERAGE(Compétences!$AJ$5:$AJ$38)</f>
        <v>#DIV/0!</v>
      </c>
      <c r="U679" s="249" t="e">
        <f>$S$23-$T$23</f>
        <v>#DIV/0!</v>
      </c>
    </row>
    <row r="680" spans="1:22" ht="37.5" customHeight="1" x14ac:dyDescent="0.25">
      <c r="A680" s="490" t="s">
        <v>83</v>
      </c>
      <c r="B680" s="491"/>
      <c r="C680" s="491"/>
      <c r="D680" s="211">
        <v>8</v>
      </c>
      <c r="E680" s="207"/>
      <c r="F680" s="207"/>
      <c r="G680" s="208"/>
      <c r="Q680" s="249">
        <f>COUNTIF(Compétences!$AL21:$AS21,1)</f>
        <v>0</v>
      </c>
      <c r="R680" s="249">
        <f>$S680-$Q680</f>
        <v>8</v>
      </c>
      <c r="S680" s="249">
        <v>8</v>
      </c>
      <c r="T680" s="249" t="e">
        <f>AVERAGE(Compétences!$AT$5:$AT$38)</f>
        <v>#DIV/0!</v>
      </c>
      <c r="U680" s="249" t="e">
        <f>$S$24-$T$24</f>
        <v>#DIV/0!</v>
      </c>
    </row>
    <row r="681" spans="1:22" ht="37.5" customHeight="1" x14ac:dyDescent="0.25">
      <c r="A681" s="486"/>
      <c r="B681" s="487"/>
      <c r="C681" s="487"/>
      <c r="D681" s="244"/>
      <c r="E681" s="245"/>
      <c r="F681" s="245"/>
      <c r="G681" s="245"/>
      <c r="Q681" s="249"/>
      <c r="R681" s="249"/>
      <c r="S681" s="249"/>
      <c r="T681" s="249"/>
      <c r="U681" s="249"/>
    </row>
    <row r="682" spans="1:22" ht="37.5" customHeight="1" x14ac:dyDescent="0.25">
      <c r="A682" s="204"/>
      <c r="B682" s="204"/>
      <c r="C682" s="204"/>
      <c r="D682" s="209"/>
    </row>
    <row r="683" spans="1:22" x14ac:dyDescent="0.25">
      <c r="D683" s="209"/>
    </row>
    <row r="684" spans="1:22" x14ac:dyDescent="0.25">
      <c r="A684" s="203" t="s">
        <v>80</v>
      </c>
      <c r="D684" s="214">
        <v>25</v>
      </c>
      <c r="G684" s="216" t="str">
        <f>CONCATENATE(IF(OR(Compétences!$L21="Absent(e)",Compétences!$L21="Incomplet"),"",Compétences!$L21)," / 25")</f>
        <v xml:space="preserve"> / 25</v>
      </c>
    </row>
    <row r="685" spans="1:22" x14ac:dyDescent="0.25">
      <c r="A685" s="200"/>
      <c r="D685" s="209"/>
    </row>
    <row r="686" spans="1:22" ht="37.5" customHeight="1" x14ac:dyDescent="0.25">
      <c r="A686" s="488" t="s">
        <v>80</v>
      </c>
      <c r="B686" s="489"/>
      <c r="C686" s="489"/>
      <c r="D686" s="211">
        <v>25</v>
      </c>
      <c r="E686" s="207"/>
      <c r="F686" s="207"/>
      <c r="G686" s="208"/>
      <c r="Q686" s="249">
        <f>COUNTIF(Compétences!$AV21:$BT21,1)</f>
        <v>0</v>
      </c>
      <c r="R686" s="249">
        <f>$S686-$Q686</f>
        <v>25</v>
      </c>
      <c r="S686" s="249">
        <v>25</v>
      </c>
      <c r="T686" s="249" t="e">
        <f>AVERAGE(Compétences!$BU$5:$BU$38)</f>
        <v>#DIV/0!</v>
      </c>
      <c r="U686" s="249" t="e">
        <f>$S686-$T686</f>
        <v>#DIV/0!</v>
      </c>
    </row>
    <row r="687" spans="1:22" ht="37.5" customHeight="1" x14ac:dyDescent="0.25">
      <c r="A687" s="487"/>
      <c r="B687" s="487"/>
      <c r="C687" s="487"/>
      <c r="D687" s="244"/>
      <c r="E687" s="245"/>
      <c r="F687" s="245"/>
      <c r="G687" s="245"/>
      <c r="Q687" s="249"/>
      <c r="R687" s="249"/>
      <c r="S687" s="249"/>
      <c r="T687" s="249"/>
      <c r="U687" s="249"/>
    </row>
    <row r="688" spans="1:22" ht="37.5" customHeight="1" x14ac:dyDescent="0.25">
      <c r="A688" s="485"/>
      <c r="B688" s="485"/>
      <c r="C688" s="485"/>
      <c r="D688" s="246"/>
      <c r="E688" s="247"/>
      <c r="F688" s="247"/>
      <c r="G688" s="247"/>
      <c r="Q688" s="249"/>
      <c r="R688" s="249"/>
      <c r="S688" s="249"/>
      <c r="T688" s="249"/>
      <c r="U688" s="249"/>
    </row>
    <row r="689" spans="1:7" x14ac:dyDescent="0.25">
      <c r="A689" s="347" t="s">
        <v>99</v>
      </c>
    </row>
    <row r="690" spans="1:7" x14ac:dyDescent="0.25">
      <c r="A690" s="200" t="s">
        <v>102</v>
      </c>
    </row>
    <row r="691" spans="1:7" x14ac:dyDescent="0.25">
      <c r="A691" t="s">
        <v>100</v>
      </c>
    </row>
    <row r="692" spans="1:7" x14ac:dyDescent="0.25">
      <c r="A692" t="s">
        <v>101</v>
      </c>
    </row>
    <row r="699" spans="1:7" ht="15.6" x14ac:dyDescent="0.3">
      <c r="A699" s="493" t="str">
        <f>IF('Encodage réponses Es'!$B$1="","",'Encodage réponses Es'!$B$1)</f>
        <v/>
      </c>
      <c r="B699" s="493"/>
      <c r="C699" s="493"/>
      <c r="D699" s="493"/>
      <c r="E699" s="493"/>
      <c r="F699" s="493"/>
      <c r="G699" s="493"/>
    </row>
    <row r="700" spans="1:7" ht="15.6" x14ac:dyDescent="0.3">
      <c r="A700" s="202"/>
      <c r="B700" s="202"/>
      <c r="C700" s="202"/>
      <c r="D700" s="202"/>
      <c r="E700" s="202"/>
      <c r="F700" s="202"/>
      <c r="G700" s="202"/>
    </row>
    <row r="701" spans="1:7" ht="15.6" x14ac:dyDescent="0.3">
      <c r="A701" s="493" t="str">
        <f>A4</f>
        <v xml:space="preserve">Évaluation externe non certificative: initiation scientifique </v>
      </c>
      <c r="B701" s="493"/>
      <c r="C701" s="493"/>
      <c r="D701" s="493"/>
      <c r="E701" s="493"/>
      <c r="F701" s="493"/>
      <c r="G701" s="493"/>
    </row>
    <row r="702" spans="1:7" ht="15.6" x14ac:dyDescent="0.3">
      <c r="A702" s="493" t="str">
        <f>IF(A5="","",A5)</f>
        <v>année scolaire 2018-2019  –  3e année primaire</v>
      </c>
      <c r="B702" s="493"/>
      <c r="C702" s="493"/>
      <c r="D702" s="493"/>
      <c r="E702" s="493"/>
      <c r="F702" s="493"/>
      <c r="G702" s="493"/>
    </row>
    <row r="703" spans="1:7" ht="15.6" x14ac:dyDescent="0.3">
      <c r="A703" s="219"/>
      <c r="B703" s="219"/>
      <c r="C703" s="219"/>
      <c r="D703" s="219"/>
      <c r="E703" s="219"/>
      <c r="F703" s="219"/>
      <c r="G703" s="219"/>
    </row>
    <row r="705" spans="1:22" x14ac:dyDescent="0.25">
      <c r="A705" t="str">
        <f>CONCATENATE("Classe : ",'Encodage réponses Es'!$B$2)</f>
        <v xml:space="preserve">Classe : </v>
      </c>
    </row>
    <row r="707" spans="1:22" x14ac:dyDescent="0.25">
      <c r="A707" s="494" t="str">
        <f>CONCATENATE("Synthèse par compétence de l'élève : ",'Encodage réponses Es'!$F20)</f>
        <v xml:space="preserve">Synthèse par compétence de l'élève : </v>
      </c>
      <c r="B707" s="494"/>
      <c r="C707" s="494"/>
      <c r="D707" s="494"/>
      <c r="E707" s="494"/>
      <c r="F707" s="494"/>
      <c r="G707" s="494"/>
    </row>
    <row r="709" spans="1:22" ht="15.6" x14ac:dyDescent="0.3">
      <c r="A709" s="202" t="s">
        <v>88</v>
      </c>
      <c r="B709" s="202"/>
      <c r="G709" s="217" t="str">
        <f>CONCATENATE(IF(OR(Compétences!$F22="Absent(e)",Compétences!$F22="Incomplet"),"",Compétences!$F22)," / 51")</f>
        <v xml:space="preserve"> / 51</v>
      </c>
    </row>
    <row r="710" spans="1:22" ht="15.6" x14ac:dyDescent="0.3">
      <c r="A710" s="202"/>
      <c r="B710" s="202"/>
      <c r="G710" s="206"/>
    </row>
    <row r="711" spans="1:22" x14ac:dyDescent="0.25">
      <c r="G711" s="205"/>
    </row>
    <row r="712" spans="1:22" x14ac:dyDescent="0.25">
      <c r="D712" s="482" t="s">
        <v>69</v>
      </c>
      <c r="E712" s="231" t="s">
        <v>70</v>
      </c>
      <c r="F712" s="207"/>
      <c r="G712" s="232" t="s">
        <v>71</v>
      </c>
    </row>
    <row r="713" spans="1:22" ht="15.6" x14ac:dyDescent="0.3">
      <c r="D713" s="483"/>
      <c r="E713" s="220"/>
      <c r="F713" s="480" t="s">
        <v>72</v>
      </c>
      <c r="G713" s="481"/>
    </row>
    <row r="714" spans="1:22" ht="15.6" x14ac:dyDescent="0.3">
      <c r="D714" s="218"/>
      <c r="E714" s="213"/>
      <c r="F714" s="215"/>
      <c r="G714" s="215"/>
    </row>
    <row r="715" spans="1:22" ht="15.6" x14ac:dyDescent="0.3">
      <c r="D715" s="218"/>
      <c r="E715" s="213"/>
      <c r="F715" s="215"/>
      <c r="G715" s="215"/>
    </row>
    <row r="716" spans="1:22" x14ac:dyDescent="0.25">
      <c r="E716" s="212"/>
      <c r="F716" s="25"/>
      <c r="G716" s="212"/>
    </row>
    <row r="717" spans="1:22" x14ac:dyDescent="0.25">
      <c r="A717" s="203" t="s">
        <v>79</v>
      </c>
      <c r="D717" s="214">
        <v>26</v>
      </c>
      <c r="G717" s="216" t="str">
        <f>CONCATENATE(IF(OR(Compétences!$I22="Absent(e)",Compétences!$I22="Incomplet"),"",Compétences!$I22)," / 26")</f>
        <v xml:space="preserve"> / 26</v>
      </c>
      <c r="Q717" s="479" t="s">
        <v>65</v>
      </c>
      <c r="R717" s="479"/>
      <c r="S717" s="479"/>
      <c r="T717" s="479" t="s">
        <v>68</v>
      </c>
      <c r="U717" s="479"/>
      <c r="V717" s="479"/>
    </row>
    <row r="718" spans="1:22" x14ac:dyDescent="0.25">
      <c r="D718" s="210"/>
      <c r="E718" s="200"/>
      <c r="F718" s="200"/>
      <c r="G718" s="200"/>
      <c r="Q718" s="248" t="s">
        <v>67</v>
      </c>
      <c r="R718" s="248" t="s">
        <v>73</v>
      </c>
      <c r="S718" s="248" t="s">
        <v>66</v>
      </c>
      <c r="T718" s="248" t="s">
        <v>67</v>
      </c>
      <c r="U718" s="248" t="s">
        <v>71</v>
      </c>
    </row>
    <row r="719" spans="1:22" ht="37.5" customHeight="1" x14ac:dyDescent="0.25">
      <c r="A719" s="492" t="s">
        <v>89</v>
      </c>
      <c r="B719" s="491"/>
      <c r="C719" s="491"/>
      <c r="D719" s="211">
        <v>6</v>
      </c>
      <c r="E719" s="207"/>
      <c r="F719" s="207"/>
      <c r="G719" s="208"/>
      <c r="Q719" s="249">
        <f>COUNTIF(Compétences!$P22:$U22,1)</f>
        <v>0</v>
      </c>
      <c r="R719" s="249">
        <f>$S719-$Q719</f>
        <v>6</v>
      </c>
      <c r="S719" s="249">
        <v>6</v>
      </c>
      <c r="T719" s="249" t="e">
        <f>AVERAGE(Compétences!$V$5:$V$38)</f>
        <v>#DIV/0!</v>
      </c>
      <c r="U719" s="249" t="e">
        <f>$S719-$T719</f>
        <v>#DIV/0!</v>
      </c>
    </row>
    <row r="720" spans="1:22" ht="37.5" customHeight="1" x14ac:dyDescent="0.25">
      <c r="A720" s="490" t="s">
        <v>82</v>
      </c>
      <c r="B720" s="491"/>
      <c r="C720" s="491"/>
      <c r="D720" s="211">
        <v>12</v>
      </c>
      <c r="E720" s="207"/>
      <c r="F720" s="207"/>
      <c r="G720" s="208"/>
      <c r="Q720" s="249">
        <f>COUNTIF(Compétences!$X22:$AI22,1)</f>
        <v>0</v>
      </c>
      <c r="R720" s="249">
        <f>$S720-$Q720</f>
        <v>12</v>
      </c>
      <c r="S720" s="249">
        <v>12</v>
      </c>
      <c r="T720" s="249" t="e">
        <f>AVERAGE(Compétences!$AJ$5:$AJ$38)</f>
        <v>#DIV/0!</v>
      </c>
      <c r="U720" s="249" t="e">
        <f>$S$23-$T$23</f>
        <v>#DIV/0!</v>
      </c>
    </row>
    <row r="721" spans="1:21" ht="37.5" customHeight="1" x14ac:dyDescent="0.25">
      <c r="A721" s="490" t="s">
        <v>83</v>
      </c>
      <c r="B721" s="491"/>
      <c r="C721" s="491"/>
      <c r="D721" s="211">
        <v>8</v>
      </c>
      <c r="E721" s="207"/>
      <c r="F721" s="207"/>
      <c r="G721" s="208"/>
      <c r="Q721" s="249">
        <f>COUNTIF(Compétences!$AL22:$AS22,1)</f>
        <v>0</v>
      </c>
      <c r="R721" s="249">
        <f>$S721-$Q721</f>
        <v>8</v>
      </c>
      <c r="S721" s="249">
        <v>8</v>
      </c>
      <c r="T721" s="249" t="e">
        <f>AVERAGE(Compétences!$AT$5:$AT$38)</f>
        <v>#DIV/0!</v>
      </c>
      <c r="U721" s="249" t="e">
        <f>$S$24-$T$24</f>
        <v>#DIV/0!</v>
      </c>
    </row>
    <row r="722" spans="1:21" ht="37.5" customHeight="1" x14ac:dyDescent="0.25">
      <c r="A722" s="486"/>
      <c r="B722" s="487"/>
      <c r="C722" s="487"/>
      <c r="D722" s="244"/>
      <c r="E722" s="245"/>
      <c r="F722" s="245"/>
      <c r="G722" s="245"/>
      <c r="Q722" s="249"/>
      <c r="R722" s="249"/>
      <c r="S722" s="249"/>
      <c r="T722" s="249"/>
      <c r="U722" s="249"/>
    </row>
    <row r="723" spans="1:21" ht="37.5" customHeight="1" x14ac:dyDescent="0.25">
      <c r="A723" s="204"/>
      <c r="B723" s="204"/>
      <c r="C723" s="204"/>
      <c r="D723" s="209"/>
    </row>
    <row r="724" spans="1:21" x14ac:dyDescent="0.25">
      <c r="D724" s="209"/>
    </row>
    <row r="725" spans="1:21" x14ac:dyDescent="0.25">
      <c r="A725" s="203" t="s">
        <v>80</v>
      </c>
      <c r="D725" s="214">
        <v>25</v>
      </c>
      <c r="G725" s="216" t="str">
        <f>CONCATENATE(IF(OR(Compétences!$L22="Absent(e)",Compétences!$L22="Incomplet"),"",Compétences!$L22)," / 25")</f>
        <v xml:space="preserve"> / 25</v>
      </c>
    </row>
    <row r="726" spans="1:21" x14ac:dyDescent="0.25">
      <c r="A726" s="200"/>
      <c r="D726" s="209"/>
    </row>
    <row r="727" spans="1:21" ht="37.5" customHeight="1" x14ac:dyDescent="0.25">
      <c r="A727" s="488" t="s">
        <v>80</v>
      </c>
      <c r="B727" s="489"/>
      <c r="C727" s="489"/>
      <c r="D727" s="211">
        <v>25</v>
      </c>
      <c r="E727" s="207"/>
      <c r="F727" s="207"/>
      <c r="G727" s="208"/>
      <c r="Q727" s="249">
        <f>COUNTIF(Compétences!$AV22:$BT22,1)</f>
        <v>0</v>
      </c>
      <c r="R727" s="249">
        <f>$S727-$Q727</f>
        <v>25</v>
      </c>
      <c r="S727" s="249">
        <v>25</v>
      </c>
      <c r="T727" s="249" t="e">
        <f>AVERAGE(Compétences!$BU$5:$BU$38)</f>
        <v>#DIV/0!</v>
      </c>
      <c r="U727" s="249" t="e">
        <f>$S727-$T727</f>
        <v>#DIV/0!</v>
      </c>
    </row>
    <row r="728" spans="1:21" ht="37.5" customHeight="1" x14ac:dyDescent="0.25">
      <c r="A728" s="487"/>
      <c r="B728" s="487"/>
      <c r="C728" s="487"/>
      <c r="D728" s="244"/>
      <c r="E728" s="245"/>
      <c r="F728" s="245"/>
      <c r="G728" s="245"/>
      <c r="Q728" s="249"/>
      <c r="R728" s="249"/>
      <c r="S728" s="249"/>
      <c r="T728" s="249"/>
      <c r="U728" s="249"/>
    </row>
    <row r="729" spans="1:21" ht="37.5" customHeight="1" x14ac:dyDescent="0.25">
      <c r="A729" s="485"/>
      <c r="B729" s="485"/>
      <c r="C729" s="485"/>
      <c r="D729" s="246"/>
      <c r="E729" s="247"/>
      <c r="F729" s="247"/>
      <c r="G729" s="247"/>
      <c r="Q729" s="249"/>
      <c r="R729" s="249"/>
      <c r="S729" s="249"/>
      <c r="T729" s="249"/>
      <c r="U729" s="249"/>
    </row>
    <row r="730" spans="1:21" x14ac:dyDescent="0.25">
      <c r="A730" s="347" t="s">
        <v>99</v>
      </c>
    </row>
    <row r="731" spans="1:21" x14ac:dyDescent="0.25">
      <c r="A731" s="200" t="s">
        <v>102</v>
      </c>
    </row>
    <row r="732" spans="1:21" x14ac:dyDescent="0.25">
      <c r="A732" t="s">
        <v>100</v>
      </c>
    </row>
    <row r="733" spans="1:21" x14ac:dyDescent="0.25">
      <c r="A733" t="s">
        <v>101</v>
      </c>
    </row>
    <row r="740" spans="1:7" ht="15.6" x14ac:dyDescent="0.3">
      <c r="A740" s="493" t="str">
        <f>IF('Encodage réponses Es'!$B$1="","",'Encodage réponses Es'!$B$1)</f>
        <v/>
      </c>
      <c r="B740" s="493"/>
      <c r="C740" s="493"/>
      <c r="D740" s="493"/>
      <c r="E740" s="493"/>
      <c r="F740" s="493"/>
      <c r="G740" s="493"/>
    </row>
    <row r="741" spans="1:7" ht="15.6" x14ac:dyDescent="0.3">
      <c r="A741" s="202"/>
      <c r="B741" s="202"/>
      <c r="C741" s="202"/>
      <c r="D741" s="202"/>
      <c r="E741" s="202"/>
      <c r="F741" s="202"/>
      <c r="G741" s="202"/>
    </row>
    <row r="742" spans="1:7" ht="15.6" x14ac:dyDescent="0.3">
      <c r="A742" s="493" t="str">
        <f>A4</f>
        <v xml:space="preserve">Évaluation externe non certificative: initiation scientifique </v>
      </c>
      <c r="B742" s="493"/>
      <c r="C742" s="493"/>
      <c r="D742" s="493"/>
      <c r="E742" s="493"/>
      <c r="F742" s="493"/>
      <c r="G742" s="493"/>
    </row>
    <row r="743" spans="1:7" ht="15.6" x14ac:dyDescent="0.3">
      <c r="A743" s="493" t="str">
        <f>IF(A5="","",A5)</f>
        <v>année scolaire 2018-2019  –  3e année primaire</v>
      </c>
      <c r="B743" s="493"/>
      <c r="C743" s="493"/>
      <c r="D743" s="493"/>
      <c r="E743" s="493"/>
      <c r="F743" s="493"/>
      <c r="G743" s="493"/>
    </row>
    <row r="744" spans="1:7" ht="15.6" x14ac:dyDescent="0.3">
      <c r="A744" s="219"/>
      <c r="B744" s="219"/>
      <c r="C744" s="219"/>
      <c r="D744" s="219"/>
      <c r="E744" s="219"/>
      <c r="F744" s="219"/>
      <c r="G744" s="219"/>
    </row>
    <row r="746" spans="1:7" x14ac:dyDescent="0.25">
      <c r="A746" t="str">
        <f>CONCATENATE("Classe : ",'Encodage réponses Es'!$B$2)</f>
        <v xml:space="preserve">Classe : </v>
      </c>
    </row>
    <row r="748" spans="1:7" x14ac:dyDescent="0.25">
      <c r="A748" s="494" t="str">
        <f>CONCATENATE("Synthèse par compétence de l'élève : ",'Encodage réponses Es'!$F21)</f>
        <v xml:space="preserve">Synthèse par compétence de l'élève : </v>
      </c>
      <c r="B748" s="494"/>
      <c r="C748" s="494"/>
      <c r="D748" s="494"/>
      <c r="E748" s="494"/>
      <c r="F748" s="494"/>
      <c r="G748" s="494"/>
    </row>
    <row r="750" spans="1:7" ht="15.6" x14ac:dyDescent="0.3">
      <c r="A750" s="202" t="s">
        <v>88</v>
      </c>
      <c r="B750" s="202"/>
      <c r="G750" s="217" t="str">
        <f>CONCATENATE(IF(OR(Compétences!$F23="Absent(e)",Compétences!$F23="Incomplet"),"",Compétences!$F23)," / 51")</f>
        <v xml:space="preserve"> / 51</v>
      </c>
    </row>
    <row r="751" spans="1:7" ht="15.6" x14ac:dyDescent="0.3">
      <c r="A751" s="202"/>
      <c r="B751" s="202"/>
      <c r="G751" s="206"/>
    </row>
    <row r="752" spans="1:7" x14ac:dyDescent="0.25">
      <c r="G752" s="205"/>
    </row>
    <row r="753" spans="1:22" x14ac:dyDescent="0.25">
      <c r="D753" s="482" t="s">
        <v>69</v>
      </c>
      <c r="E753" s="231" t="s">
        <v>70</v>
      </c>
      <c r="F753" s="207"/>
      <c r="G753" s="232" t="s">
        <v>71</v>
      </c>
    </row>
    <row r="754" spans="1:22" ht="15.6" x14ac:dyDescent="0.3">
      <c r="D754" s="483"/>
      <c r="E754" s="220"/>
      <c r="F754" s="480" t="s">
        <v>72</v>
      </c>
      <c r="G754" s="481"/>
    </row>
    <row r="755" spans="1:22" ht="15.6" x14ac:dyDescent="0.3">
      <c r="D755" s="218"/>
      <c r="E755" s="213"/>
      <c r="F755" s="215"/>
      <c r="G755" s="215"/>
    </row>
    <row r="756" spans="1:22" ht="15.6" x14ac:dyDescent="0.3">
      <c r="D756" s="218"/>
      <c r="E756" s="213"/>
      <c r="F756" s="215"/>
      <c r="G756" s="215"/>
    </row>
    <row r="757" spans="1:22" x14ac:dyDescent="0.25">
      <c r="E757" s="212"/>
      <c r="F757" s="25"/>
      <c r="G757" s="212"/>
    </row>
    <row r="758" spans="1:22" x14ac:dyDescent="0.25">
      <c r="A758" s="203" t="s">
        <v>79</v>
      </c>
      <c r="D758" s="214">
        <v>26</v>
      </c>
      <c r="G758" s="216" t="str">
        <f>CONCATENATE(IF(OR(Compétences!$I23="Absent(e)",Compétences!$I23="Incomplet"),"",Compétences!$I23)," / 26")</f>
        <v xml:space="preserve"> / 26</v>
      </c>
      <c r="Q758" s="479" t="s">
        <v>65</v>
      </c>
      <c r="R758" s="479"/>
      <c r="S758" s="479"/>
      <c r="T758" s="479" t="s">
        <v>68</v>
      </c>
      <c r="U758" s="479"/>
      <c r="V758" s="479"/>
    </row>
    <row r="759" spans="1:22" x14ac:dyDescent="0.25">
      <c r="D759" s="210"/>
      <c r="E759" s="200"/>
      <c r="F759" s="200"/>
      <c r="G759" s="200"/>
      <c r="Q759" s="248" t="s">
        <v>67</v>
      </c>
      <c r="R759" s="248" t="s">
        <v>73</v>
      </c>
      <c r="S759" s="248" t="s">
        <v>66</v>
      </c>
      <c r="T759" s="248" t="s">
        <v>67</v>
      </c>
      <c r="U759" s="248" t="s">
        <v>71</v>
      </c>
    </row>
    <row r="760" spans="1:22" ht="37.5" customHeight="1" x14ac:dyDescent="0.25">
      <c r="A760" s="492" t="s">
        <v>89</v>
      </c>
      <c r="B760" s="491"/>
      <c r="C760" s="491"/>
      <c r="D760" s="211">
        <v>6</v>
      </c>
      <c r="E760" s="207"/>
      <c r="F760" s="207"/>
      <c r="G760" s="208"/>
      <c r="Q760" s="249">
        <f>COUNTIF(Compétences!$P23:$U23,1)</f>
        <v>0</v>
      </c>
      <c r="R760" s="249">
        <f>$S760-$Q760</f>
        <v>6</v>
      </c>
      <c r="S760" s="249">
        <v>6</v>
      </c>
      <c r="T760" s="249" t="e">
        <f>AVERAGE(Compétences!$V$5:$V$38)</f>
        <v>#DIV/0!</v>
      </c>
      <c r="U760" s="249" t="e">
        <f>$S760-$T760</f>
        <v>#DIV/0!</v>
      </c>
    </row>
    <row r="761" spans="1:22" ht="37.5" customHeight="1" x14ac:dyDescent="0.25">
      <c r="A761" s="490" t="s">
        <v>82</v>
      </c>
      <c r="B761" s="491"/>
      <c r="C761" s="491"/>
      <c r="D761" s="211">
        <v>12</v>
      </c>
      <c r="E761" s="207"/>
      <c r="F761" s="207"/>
      <c r="G761" s="208"/>
      <c r="Q761" s="249">
        <f>COUNTIF(Compétences!$X23:$AI23,1)</f>
        <v>0</v>
      </c>
      <c r="R761" s="249">
        <f>$S761-$Q761</f>
        <v>12</v>
      </c>
      <c r="S761" s="249">
        <v>12</v>
      </c>
      <c r="T761" s="249" t="e">
        <f>AVERAGE(Compétences!$AJ$5:$AJ$38)</f>
        <v>#DIV/0!</v>
      </c>
      <c r="U761" s="249" t="e">
        <f>$S$23-$T$23</f>
        <v>#DIV/0!</v>
      </c>
    </row>
    <row r="762" spans="1:22" ht="37.5" customHeight="1" x14ac:dyDescent="0.25">
      <c r="A762" s="490" t="s">
        <v>83</v>
      </c>
      <c r="B762" s="491"/>
      <c r="C762" s="491"/>
      <c r="D762" s="211">
        <v>8</v>
      </c>
      <c r="E762" s="207"/>
      <c r="F762" s="207"/>
      <c r="G762" s="208"/>
      <c r="Q762" s="249">
        <f>COUNTIF(Compétences!$AL23:$AS23,1)</f>
        <v>0</v>
      </c>
      <c r="R762" s="249">
        <f>$S762-$Q762</f>
        <v>8</v>
      </c>
      <c r="S762" s="249">
        <v>8</v>
      </c>
      <c r="T762" s="249" t="e">
        <f>AVERAGE(Compétences!$AT$5:$AT$38)</f>
        <v>#DIV/0!</v>
      </c>
      <c r="U762" s="249" t="e">
        <f>$S$24-$T$24</f>
        <v>#DIV/0!</v>
      </c>
    </row>
    <row r="763" spans="1:22" ht="37.5" customHeight="1" x14ac:dyDescent="0.25">
      <c r="A763" s="486"/>
      <c r="B763" s="487"/>
      <c r="C763" s="487"/>
      <c r="D763" s="244"/>
      <c r="E763" s="245"/>
      <c r="F763" s="245"/>
      <c r="G763" s="245"/>
      <c r="Q763" s="249"/>
      <c r="R763" s="249"/>
      <c r="S763" s="249"/>
      <c r="T763" s="249"/>
      <c r="U763" s="249"/>
    </row>
    <row r="764" spans="1:22" ht="37.5" customHeight="1" x14ac:dyDescent="0.25">
      <c r="A764" s="204"/>
      <c r="B764" s="204"/>
      <c r="C764" s="204"/>
      <c r="D764" s="209"/>
    </row>
    <row r="765" spans="1:22" x14ac:dyDescent="0.25">
      <c r="D765" s="209"/>
    </row>
    <row r="766" spans="1:22" x14ac:dyDescent="0.25">
      <c r="A766" s="203" t="s">
        <v>80</v>
      </c>
      <c r="D766" s="214">
        <v>25</v>
      </c>
      <c r="G766" s="216" t="str">
        <f>CONCATENATE(IF(OR(Compétences!$L23="Absent(e)",Compétences!$L23="Incomplet"),"",Compétences!$L23)," / 25")</f>
        <v xml:space="preserve"> / 25</v>
      </c>
    </row>
    <row r="767" spans="1:22" x14ac:dyDescent="0.25">
      <c r="A767" s="200"/>
      <c r="D767" s="209"/>
    </row>
    <row r="768" spans="1:22" ht="37.5" customHeight="1" x14ac:dyDescent="0.25">
      <c r="A768" s="488" t="s">
        <v>80</v>
      </c>
      <c r="B768" s="489"/>
      <c r="C768" s="489"/>
      <c r="D768" s="211">
        <v>25</v>
      </c>
      <c r="E768" s="207"/>
      <c r="F768" s="207"/>
      <c r="G768" s="208"/>
      <c r="Q768" s="249">
        <f>COUNTIF(Compétences!$AV23:$BT23,1)</f>
        <v>0</v>
      </c>
      <c r="R768" s="249">
        <f>$S768-$Q768</f>
        <v>25</v>
      </c>
      <c r="S768" s="249">
        <v>25</v>
      </c>
      <c r="T768" s="249" t="e">
        <f>AVERAGE(Compétences!$BU$5:$BU$38)</f>
        <v>#DIV/0!</v>
      </c>
      <c r="U768" s="249" t="e">
        <f>$S768-$T768</f>
        <v>#DIV/0!</v>
      </c>
    </row>
    <row r="769" spans="1:21" ht="37.5" customHeight="1" x14ac:dyDescent="0.25">
      <c r="A769" s="487"/>
      <c r="B769" s="487"/>
      <c r="C769" s="487"/>
      <c r="D769" s="244"/>
      <c r="E769" s="245"/>
      <c r="F769" s="245"/>
      <c r="G769" s="245"/>
      <c r="Q769" s="249"/>
      <c r="R769" s="249"/>
      <c r="S769" s="249"/>
      <c r="T769" s="249"/>
      <c r="U769" s="249"/>
    </row>
    <row r="770" spans="1:21" ht="37.5" customHeight="1" x14ac:dyDescent="0.25">
      <c r="A770" s="485"/>
      <c r="B770" s="485"/>
      <c r="C770" s="485"/>
      <c r="D770" s="246"/>
      <c r="E770" s="247"/>
      <c r="F770" s="247"/>
      <c r="G770" s="247"/>
      <c r="Q770" s="249"/>
      <c r="R770" s="249"/>
      <c r="S770" s="249"/>
      <c r="T770" s="249"/>
      <c r="U770" s="249"/>
    </row>
    <row r="771" spans="1:21" x14ac:dyDescent="0.25">
      <c r="A771" s="347" t="s">
        <v>99</v>
      </c>
    </row>
    <row r="772" spans="1:21" x14ac:dyDescent="0.25">
      <c r="A772" s="200" t="s">
        <v>102</v>
      </c>
    </row>
    <row r="773" spans="1:21" x14ac:dyDescent="0.25">
      <c r="A773" t="s">
        <v>100</v>
      </c>
    </row>
    <row r="774" spans="1:21" x14ac:dyDescent="0.25">
      <c r="A774" t="s">
        <v>101</v>
      </c>
    </row>
    <row r="781" spans="1:21" ht="15.6" x14ac:dyDescent="0.3">
      <c r="A781" s="493" t="str">
        <f>IF('Encodage réponses Es'!$B$1="","",'Encodage réponses Es'!$B$1)</f>
        <v/>
      </c>
      <c r="B781" s="493"/>
      <c r="C781" s="493"/>
      <c r="D781" s="493"/>
      <c r="E781" s="493"/>
      <c r="F781" s="493"/>
      <c r="G781" s="493"/>
    </row>
    <row r="782" spans="1:21" ht="15.6" x14ac:dyDescent="0.3">
      <c r="A782" s="202"/>
      <c r="B782" s="202"/>
      <c r="C782" s="202"/>
      <c r="D782" s="202"/>
      <c r="E782" s="202"/>
      <c r="F782" s="202"/>
      <c r="G782" s="202"/>
    </row>
    <row r="783" spans="1:21" ht="15.6" x14ac:dyDescent="0.3">
      <c r="A783" s="493" t="str">
        <f>A4</f>
        <v xml:space="preserve">Évaluation externe non certificative: initiation scientifique </v>
      </c>
      <c r="B783" s="493"/>
      <c r="C783" s="493"/>
      <c r="D783" s="493"/>
      <c r="E783" s="493"/>
      <c r="F783" s="493"/>
      <c r="G783" s="493"/>
    </row>
    <row r="784" spans="1:21" ht="15.6" x14ac:dyDescent="0.3">
      <c r="A784" s="493" t="str">
        <f>IF(A5="","",A5)</f>
        <v>année scolaire 2018-2019  –  3e année primaire</v>
      </c>
      <c r="B784" s="493"/>
      <c r="C784" s="493"/>
      <c r="D784" s="493"/>
      <c r="E784" s="493"/>
      <c r="F784" s="493"/>
      <c r="G784" s="493"/>
    </row>
    <row r="785" spans="1:22" ht="15.6" x14ac:dyDescent="0.3">
      <c r="A785" s="219"/>
      <c r="B785" s="219"/>
      <c r="C785" s="219"/>
      <c r="D785" s="219"/>
      <c r="E785" s="219"/>
      <c r="F785" s="219"/>
      <c r="G785" s="219"/>
    </row>
    <row r="787" spans="1:22" x14ac:dyDescent="0.25">
      <c r="A787" t="str">
        <f>CONCATENATE("Classe : ",'Encodage réponses Es'!$B$2)</f>
        <v xml:space="preserve">Classe : </v>
      </c>
    </row>
    <row r="789" spans="1:22" x14ac:dyDescent="0.25">
      <c r="A789" s="494" t="str">
        <f>CONCATENATE("Synthèse par compétence de l'élève : ",'Encodage réponses Es'!$F22)</f>
        <v xml:space="preserve">Synthèse par compétence de l'élève : </v>
      </c>
      <c r="B789" s="494"/>
      <c r="C789" s="494"/>
      <c r="D789" s="494"/>
      <c r="E789" s="494"/>
      <c r="F789" s="494"/>
      <c r="G789" s="494"/>
    </row>
    <row r="791" spans="1:22" ht="15.6" x14ac:dyDescent="0.3">
      <c r="A791" s="202" t="s">
        <v>88</v>
      </c>
      <c r="B791" s="202"/>
      <c r="G791" s="217" t="str">
        <f>CONCATENATE(IF(OR(Compétences!$F24="Absent(e)",Compétences!$F24="Incomplet"),"",Compétences!$F24)," / 51")</f>
        <v xml:space="preserve"> / 51</v>
      </c>
    </row>
    <row r="792" spans="1:22" ht="15.6" x14ac:dyDescent="0.3">
      <c r="A792" s="202"/>
      <c r="B792" s="202"/>
      <c r="G792" s="206"/>
    </row>
    <row r="793" spans="1:22" x14ac:dyDescent="0.25">
      <c r="G793" s="205"/>
    </row>
    <row r="794" spans="1:22" x14ac:dyDescent="0.25">
      <c r="D794" s="482" t="s">
        <v>69</v>
      </c>
      <c r="E794" s="231" t="s">
        <v>70</v>
      </c>
      <c r="F794" s="207"/>
      <c r="G794" s="232" t="s">
        <v>71</v>
      </c>
    </row>
    <row r="795" spans="1:22" ht="15.6" x14ac:dyDescent="0.3">
      <c r="D795" s="483"/>
      <c r="E795" s="220"/>
      <c r="F795" s="480" t="s">
        <v>72</v>
      </c>
      <c r="G795" s="481"/>
    </row>
    <row r="796" spans="1:22" ht="15.6" x14ac:dyDescent="0.3">
      <c r="D796" s="218"/>
      <c r="E796" s="213"/>
      <c r="F796" s="215"/>
      <c r="G796" s="215"/>
    </row>
    <row r="797" spans="1:22" ht="15.6" x14ac:dyDescent="0.3">
      <c r="D797" s="218"/>
      <c r="E797" s="213"/>
      <c r="F797" s="215"/>
      <c r="G797" s="215"/>
    </row>
    <row r="798" spans="1:22" x14ac:dyDescent="0.25">
      <c r="E798" s="212"/>
      <c r="F798" s="25"/>
      <c r="G798" s="212"/>
    </row>
    <row r="799" spans="1:22" x14ac:dyDescent="0.25">
      <c r="A799" s="203" t="s">
        <v>79</v>
      </c>
      <c r="D799" s="214">
        <v>26</v>
      </c>
      <c r="G799" s="216" t="str">
        <f>CONCATENATE(IF(OR(Compétences!$I24="Absent(e)",Compétences!$I24="Incomplet"),"",Compétences!$I24)," / 26")</f>
        <v xml:space="preserve"> / 26</v>
      </c>
      <c r="Q799" s="479" t="s">
        <v>65</v>
      </c>
      <c r="R799" s="479"/>
      <c r="S799" s="479"/>
      <c r="T799" s="479" t="s">
        <v>68</v>
      </c>
      <c r="U799" s="479"/>
      <c r="V799" s="479"/>
    </row>
    <row r="800" spans="1:22" x14ac:dyDescent="0.25">
      <c r="D800" s="210"/>
      <c r="E800" s="200"/>
      <c r="F800" s="200"/>
      <c r="G800" s="200"/>
      <c r="Q800" s="248" t="s">
        <v>67</v>
      </c>
      <c r="R800" s="248" t="s">
        <v>73</v>
      </c>
      <c r="S800" s="248" t="s">
        <v>66</v>
      </c>
      <c r="T800" s="248" t="s">
        <v>67</v>
      </c>
      <c r="U800" s="248" t="s">
        <v>71</v>
      </c>
    </row>
    <row r="801" spans="1:21" ht="37.5" customHeight="1" x14ac:dyDescent="0.25">
      <c r="A801" s="492" t="s">
        <v>89</v>
      </c>
      <c r="B801" s="491"/>
      <c r="C801" s="491"/>
      <c r="D801" s="211">
        <v>6</v>
      </c>
      <c r="E801" s="207"/>
      <c r="F801" s="207"/>
      <c r="G801" s="208"/>
      <c r="Q801" s="249">
        <f>COUNTIF(Compétences!$P24:$U24,1)</f>
        <v>0</v>
      </c>
      <c r="R801" s="249">
        <f>$S801-$Q801</f>
        <v>6</v>
      </c>
      <c r="S801" s="249">
        <v>6</v>
      </c>
      <c r="T801" s="249" t="e">
        <f>AVERAGE(Compétences!$V$5:$V$38)</f>
        <v>#DIV/0!</v>
      </c>
      <c r="U801" s="249" t="e">
        <f>$S801-$T801</f>
        <v>#DIV/0!</v>
      </c>
    </row>
    <row r="802" spans="1:21" ht="37.5" customHeight="1" x14ac:dyDescent="0.25">
      <c r="A802" s="490" t="s">
        <v>82</v>
      </c>
      <c r="B802" s="491"/>
      <c r="C802" s="491"/>
      <c r="D802" s="211">
        <v>12</v>
      </c>
      <c r="E802" s="207"/>
      <c r="F802" s="207"/>
      <c r="G802" s="208"/>
      <c r="Q802" s="249">
        <f>COUNTIF(Compétences!$X24:$AI24,1)</f>
        <v>0</v>
      </c>
      <c r="R802" s="249">
        <f>$S802-$Q802</f>
        <v>12</v>
      </c>
      <c r="S802" s="249">
        <v>12</v>
      </c>
      <c r="T802" s="249" t="e">
        <f>AVERAGE(Compétences!$AJ$5:$AJ$38)</f>
        <v>#DIV/0!</v>
      </c>
      <c r="U802" s="249" t="e">
        <f>$S$23-$T$23</f>
        <v>#DIV/0!</v>
      </c>
    </row>
    <row r="803" spans="1:21" ht="37.5" customHeight="1" x14ac:dyDescent="0.25">
      <c r="A803" s="490" t="s">
        <v>83</v>
      </c>
      <c r="B803" s="491"/>
      <c r="C803" s="491"/>
      <c r="D803" s="211">
        <v>8</v>
      </c>
      <c r="E803" s="207"/>
      <c r="F803" s="207"/>
      <c r="G803" s="208"/>
      <c r="Q803" s="249">
        <f>COUNTIF(Compétences!$AL24:$AS24,1)</f>
        <v>0</v>
      </c>
      <c r="R803" s="249">
        <f>$S803-$Q803</f>
        <v>8</v>
      </c>
      <c r="S803" s="249">
        <v>8</v>
      </c>
      <c r="T803" s="249" t="e">
        <f>AVERAGE(Compétences!$AT$5:$AT$38)</f>
        <v>#DIV/0!</v>
      </c>
      <c r="U803" s="249" t="e">
        <f>$S$24-$T$24</f>
        <v>#DIV/0!</v>
      </c>
    </row>
    <row r="804" spans="1:21" ht="37.5" customHeight="1" x14ac:dyDescent="0.25">
      <c r="A804" s="486"/>
      <c r="B804" s="487"/>
      <c r="C804" s="487"/>
      <c r="D804" s="244"/>
      <c r="E804" s="245"/>
      <c r="F804" s="245"/>
      <c r="G804" s="245"/>
      <c r="Q804" s="249"/>
      <c r="R804" s="249"/>
      <c r="S804" s="249"/>
      <c r="T804" s="249"/>
      <c r="U804" s="249"/>
    </row>
    <row r="805" spans="1:21" ht="37.5" customHeight="1" x14ac:dyDescent="0.25">
      <c r="A805" s="204"/>
      <c r="B805" s="204"/>
      <c r="C805" s="204"/>
      <c r="D805" s="209"/>
    </row>
    <row r="806" spans="1:21" x14ac:dyDescent="0.25">
      <c r="D806" s="209"/>
    </row>
    <row r="807" spans="1:21" x14ac:dyDescent="0.25">
      <c r="A807" s="203" t="s">
        <v>80</v>
      </c>
      <c r="D807" s="214">
        <v>25</v>
      </c>
      <c r="G807" s="216" t="str">
        <f>CONCATENATE(IF(OR(Compétences!$L24="Absent(e)",Compétences!$L24="Incomplet"),"",Compétences!$L24)," / 25")</f>
        <v xml:space="preserve"> / 25</v>
      </c>
    </row>
    <row r="808" spans="1:21" x14ac:dyDescent="0.25">
      <c r="A808" s="200"/>
      <c r="D808" s="209"/>
    </row>
    <row r="809" spans="1:21" ht="37.5" customHeight="1" x14ac:dyDescent="0.25">
      <c r="A809" s="488" t="s">
        <v>80</v>
      </c>
      <c r="B809" s="489"/>
      <c r="C809" s="489"/>
      <c r="D809" s="211">
        <v>25</v>
      </c>
      <c r="E809" s="207"/>
      <c r="F809" s="207"/>
      <c r="G809" s="208"/>
      <c r="Q809" s="249">
        <f>COUNTIF(Compétences!$AV24:$BT24,1)</f>
        <v>0</v>
      </c>
      <c r="R809" s="249">
        <f>$S809-$Q809</f>
        <v>25</v>
      </c>
      <c r="S809" s="249">
        <v>25</v>
      </c>
      <c r="T809" s="249" t="e">
        <f>AVERAGE(Compétences!$BU$5:$BU$38)</f>
        <v>#DIV/0!</v>
      </c>
      <c r="U809" s="249" t="e">
        <f>$S809-$T809</f>
        <v>#DIV/0!</v>
      </c>
    </row>
    <row r="810" spans="1:21" ht="37.5" customHeight="1" x14ac:dyDescent="0.25">
      <c r="A810" s="487"/>
      <c r="B810" s="487"/>
      <c r="C810" s="487"/>
      <c r="D810" s="244"/>
      <c r="E810" s="245"/>
      <c r="F810" s="245"/>
      <c r="G810" s="245"/>
      <c r="Q810" s="249"/>
      <c r="R810" s="249"/>
      <c r="S810" s="249"/>
      <c r="T810" s="249"/>
      <c r="U810" s="249"/>
    </row>
    <row r="811" spans="1:21" ht="37.5" customHeight="1" x14ac:dyDescent="0.25">
      <c r="A811" s="485"/>
      <c r="B811" s="485"/>
      <c r="C811" s="485"/>
      <c r="D811" s="246"/>
      <c r="E811" s="247"/>
      <c r="F811" s="247"/>
      <c r="G811" s="247"/>
      <c r="Q811" s="249"/>
      <c r="R811" s="249"/>
      <c r="S811" s="249"/>
      <c r="T811" s="249"/>
      <c r="U811" s="249"/>
    </row>
    <row r="812" spans="1:21" x14ac:dyDescent="0.25">
      <c r="A812" s="347" t="s">
        <v>99</v>
      </c>
    </row>
    <row r="813" spans="1:21" x14ac:dyDescent="0.25">
      <c r="A813" s="200" t="s">
        <v>102</v>
      </c>
    </row>
    <row r="814" spans="1:21" x14ac:dyDescent="0.25">
      <c r="A814" t="s">
        <v>100</v>
      </c>
    </row>
    <row r="815" spans="1:21" x14ac:dyDescent="0.25">
      <c r="A815" t="s">
        <v>101</v>
      </c>
    </row>
    <row r="822" spans="1:7" ht="15.6" x14ac:dyDescent="0.3">
      <c r="A822" s="493" t="str">
        <f>IF('Encodage réponses Es'!$B$1="","",'Encodage réponses Es'!$B$1)</f>
        <v/>
      </c>
      <c r="B822" s="493"/>
      <c r="C822" s="493"/>
      <c r="D822" s="493"/>
      <c r="E822" s="493"/>
      <c r="F822" s="493"/>
      <c r="G822" s="493"/>
    </row>
    <row r="823" spans="1:7" ht="15.6" x14ac:dyDescent="0.3">
      <c r="A823" s="202"/>
      <c r="B823" s="202"/>
      <c r="C823" s="202"/>
      <c r="D823" s="202"/>
      <c r="E823" s="202"/>
      <c r="F823" s="202"/>
      <c r="G823" s="202"/>
    </row>
    <row r="824" spans="1:7" ht="15.6" x14ac:dyDescent="0.3">
      <c r="A824" s="493" t="str">
        <f>A4</f>
        <v xml:space="preserve">Évaluation externe non certificative: initiation scientifique </v>
      </c>
      <c r="B824" s="493"/>
      <c r="C824" s="493"/>
      <c r="D824" s="493"/>
      <c r="E824" s="493"/>
      <c r="F824" s="493"/>
      <c r="G824" s="493"/>
    </row>
    <row r="825" spans="1:7" ht="15.6" x14ac:dyDescent="0.3">
      <c r="A825" s="493" t="str">
        <f>IF(A5="","",A5)</f>
        <v>année scolaire 2018-2019  –  3e année primaire</v>
      </c>
      <c r="B825" s="493"/>
      <c r="C825" s="493"/>
      <c r="D825" s="493"/>
      <c r="E825" s="493"/>
      <c r="F825" s="493"/>
      <c r="G825" s="493"/>
    </row>
    <row r="826" spans="1:7" ht="15.6" x14ac:dyDescent="0.3">
      <c r="A826" s="219"/>
      <c r="B826" s="219"/>
      <c r="C826" s="219"/>
      <c r="D826" s="219"/>
      <c r="E826" s="219"/>
      <c r="F826" s="219"/>
      <c r="G826" s="219"/>
    </row>
    <row r="828" spans="1:7" x14ac:dyDescent="0.25">
      <c r="A828" t="str">
        <f>CONCATENATE("Classe : ",'Encodage réponses Es'!$B$2)</f>
        <v xml:space="preserve">Classe : </v>
      </c>
    </row>
    <row r="830" spans="1:7" x14ac:dyDescent="0.25">
      <c r="A830" s="494" t="str">
        <f>CONCATENATE("Synthèse par compétence de l'élève : ",'Encodage réponses Es'!$F23)</f>
        <v xml:space="preserve">Synthèse par compétence de l'élève : </v>
      </c>
      <c r="B830" s="494"/>
      <c r="C830" s="494"/>
      <c r="D830" s="494"/>
      <c r="E830" s="494"/>
      <c r="F830" s="494"/>
      <c r="G830" s="494"/>
    </row>
    <row r="832" spans="1:7" ht="15.6" x14ac:dyDescent="0.3">
      <c r="A832" s="202" t="s">
        <v>88</v>
      </c>
      <c r="B832" s="202"/>
      <c r="G832" s="217" t="str">
        <f>CONCATENATE(IF(OR(Compétences!$F25="Absent(e)",Compétences!$F25="Incomplet"),"",Compétences!$F25)," / 51")</f>
        <v xml:space="preserve"> / 51</v>
      </c>
    </row>
    <row r="833" spans="1:22" ht="15.6" x14ac:dyDescent="0.3">
      <c r="A833" s="202"/>
      <c r="B833" s="202"/>
      <c r="G833" s="206"/>
    </row>
    <row r="834" spans="1:22" x14ac:dyDescent="0.25">
      <c r="G834" s="205"/>
    </row>
    <row r="835" spans="1:22" x14ac:dyDescent="0.25">
      <c r="D835" s="482" t="s">
        <v>69</v>
      </c>
      <c r="E835" s="231" t="s">
        <v>70</v>
      </c>
      <c r="F835" s="207"/>
      <c r="G835" s="232" t="s">
        <v>71</v>
      </c>
    </row>
    <row r="836" spans="1:22" ht="15.6" x14ac:dyDescent="0.3">
      <c r="D836" s="483"/>
      <c r="E836" s="220"/>
      <c r="F836" s="480" t="s">
        <v>72</v>
      </c>
      <c r="G836" s="481"/>
    </row>
    <row r="837" spans="1:22" ht="15.6" x14ac:dyDescent="0.3">
      <c r="D837" s="218"/>
      <c r="E837" s="213"/>
      <c r="F837" s="215"/>
      <c r="G837" s="215"/>
    </row>
    <row r="838" spans="1:22" ht="15.6" x14ac:dyDescent="0.3">
      <c r="D838" s="218"/>
      <c r="E838" s="213"/>
      <c r="F838" s="215"/>
      <c r="G838" s="215"/>
    </row>
    <row r="839" spans="1:22" x14ac:dyDescent="0.25">
      <c r="E839" s="212"/>
      <c r="F839" s="25"/>
      <c r="G839" s="212"/>
    </row>
    <row r="840" spans="1:22" x14ac:dyDescent="0.25">
      <c r="A840" s="203" t="s">
        <v>79</v>
      </c>
      <c r="D840" s="214">
        <v>26</v>
      </c>
      <c r="G840" s="216" t="str">
        <f>CONCATENATE(IF(OR(Compétences!$I25="Absent(e)",Compétences!$I25="Incomplet"),"",Compétences!$I25)," / 26")</f>
        <v xml:space="preserve"> / 26</v>
      </c>
      <c r="Q840" s="479" t="s">
        <v>65</v>
      </c>
      <c r="R840" s="479"/>
      <c r="S840" s="479"/>
      <c r="T840" s="479" t="s">
        <v>68</v>
      </c>
      <c r="U840" s="479"/>
      <c r="V840" s="479"/>
    </row>
    <row r="841" spans="1:22" x14ac:dyDescent="0.25">
      <c r="D841" s="210"/>
      <c r="E841" s="200"/>
      <c r="F841" s="200"/>
      <c r="G841" s="200"/>
      <c r="Q841" s="248" t="s">
        <v>67</v>
      </c>
      <c r="R841" s="248" t="s">
        <v>73</v>
      </c>
      <c r="S841" s="248" t="s">
        <v>66</v>
      </c>
      <c r="T841" s="248" t="s">
        <v>67</v>
      </c>
      <c r="U841" s="248" t="s">
        <v>71</v>
      </c>
    </row>
    <row r="842" spans="1:22" ht="37.5" customHeight="1" x14ac:dyDescent="0.25">
      <c r="A842" s="492" t="s">
        <v>89</v>
      </c>
      <c r="B842" s="491"/>
      <c r="C842" s="491"/>
      <c r="D842" s="211">
        <v>6</v>
      </c>
      <c r="E842" s="207"/>
      <c r="F842" s="207"/>
      <c r="G842" s="208"/>
      <c r="Q842" s="249">
        <f>COUNTIF(Compétences!$P25:$U25,1)</f>
        <v>0</v>
      </c>
      <c r="R842" s="249">
        <f>$S842-$Q842</f>
        <v>6</v>
      </c>
      <c r="S842" s="249">
        <v>6</v>
      </c>
      <c r="T842" s="249" t="e">
        <f>AVERAGE(Compétences!$V$5:$V$38)</f>
        <v>#DIV/0!</v>
      </c>
      <c r="U842" s="249" t="e">
        <f>$S842-$T842</f>
        <v>#DIV/0!</v>
      </c>
    </row>
    <row r="843" spans="1:22" ht="37.5" customHeight="1" x14ac:dyDescent="0.25">
      <c r="A843" s="490" t="s">
        <v>82</v>
      </c>
      <c r="B843" s="491"/>
      <c r="C843" s="491"/>
      <c r="D843" s="211">
        <v>12</v>
      </c>
      <c r="E843" s="207"/>
      <c r="F843" s="207"/>
      <c r="G843" s="208"/>
      <c r="Q843" s="249">
        <f>COUNTIF(Compétences!$X25:$AI25,1)</f>
        <v>0</v>
      </c>
      <c r="R843" s="249">
        <f>$S843-$Q843</f>
        <v>12</v>
      </c>
      <c r="S843" s="249">
        <v>12</v>
      </c>
      <c r="T843" s="249" t="e">
        <f>AVERAGE(Compétences!$AJ$5:$AJ$38)</f>
        <v>#DIV/0!</v>
      </c>
      <c r="U843" s="249" t="e">
        <f>$S$23-$T$23</f>
        <v>#DIV/0!</v>
      </c>
    </row>
    <row r="844" spans="1:22" ht="37.5" customHeight="1" x14ac:dyDescent="0.25">
      <c r="A844" s="490" t="s">
        <v>83</v>
      </c>
      <c r="B844" s="491"/>
      <c r="C844" s="491"/>
      <c r="D844" s="211">
        <v>8</v>
      </c>
      <c r="E844" s="207"/>
      <c r="F844" s="207"/>
      <c r="G844" s="208"/>
      <c r="Q844" s="249">
        <f>COUNTIF(Compétences!$AL25:$AS25,1)</f>
        <v>0</v>
      </c>
      <c r="R844" s="249">
        <f>$S844-$Q844</f>
        <v>8</v>
      </c>
      <c r="S844" s="249">
        <v>8</v>
      </c>
      <c r="T844" s="249" t="e">
        <f>AVERAGE(Compétences!$AT$5:$AT$38)</f>
        <v>#DIV/0!</v>
      </c>
      <c r="U844" s="249" t="e">
        <f>$S$24-$T$24</f>
        <v>#DIV/0!</v>
      </c>
    </row>
    <row r="845" spans="1:22" ht="37.5" customHeight="1" x14ac:dyDescent="0.25">
      <c r="A845" s="486"/>
      <c r="B845" s="487"/>
      <c r="C845" s="487"/>
      <c r="D845" s="244"/>
      <c r="E845" s="245"/>
      <c r="F845" s="245"/>
      <c r="G845" s="245"/>
      <c r="Q845" s="249"/>
      <c r="R845" s="249"/>
      <c r="S845" s="249"/>
      <c r="T845" s="249"/>
      <c r="U845" s="249"/>
    </row>
    <row r="846" spans="1:22" ht="37.5" customHeight="1" x14ac:dyDescent="0.25">
      <c r="A846" s="204"/>
      <c r="B846" s="204"/>
      <c r="C846" s="204"/>
      <c r="D846" s="209"/>
    </row>
    <row r="847" spans="1:22" x14ac:dyDescent="0.25">
      <c r="D847" s="209"/>
    </row>
    <row r="848" spans="1:22" x14ac:dyDescent="0.25">
      <c r="A848" s="203" t="s">
        <v>80</v>
      </c>
      <c r="D848" s="214">
        <v>25</v>
      </c>
      <c r="G848" s="216" t="str">
        <f>CONCATENATE(IF(OR(Compétences!$L25="Absent(e)",Compétences!$L25="Incomplet"),"",Compétences!$L25)," / 25")</f>
        <v xml:space="preserve"> / 25</v>
      </c>
    </row>
    <row r="849" spans="1:21" x14ac:dyDescent="0.25">
      <c r="A849" s="200"/>
      <c r="D849" s="209"/>
    </row>
    <row r="850" spans="1:21" ht="37.5" customHeight="1" x14ac:dyDescent="0.25">
      <c r="A850" s="488" t="s">
        <v>80</v>
      </c>
      <c r="B850" s="489"/>
      <c r="C850" s="489"/>
      <c r="D850" s="211">
        <v>25</v>
      </c>
      <c r="E850" s="207"/>
      <c r="F850" s="207"/>
      <c r="G850" s="208"/>
      <c r="Q850" s="249">
        <f>COUNTIF(Compétences!$AV25:$BT25,1)</f>
        <v>0</v>
      </c>
      <c r="R850" s="249">
        <f>$S850-$Q850</f>
        <v>25</v>
      </c>
      <c r="S850" s="249">
        <v>25</v>
      </c>
      <c r="T850" s="249" t="e">
        <f>AVERAGE(Compétences!$BU$5:$BU$38)</f>
        <v>#DIV/0!</v>
      </c>
      <c r="U850" s="249" t="e">
        <f>$S850-$T850</f>
        <v>#DIV/0!</v>
      </c>
    </row>
    <row r="851" spans="1:21" ht="37.5" customHeight="1" x14ac:dyDescent="0.25">
      <c r="A851" s="487"/>
      <c r="B851" s="487"/>
      <c r="C851" s="487"/>
      <c r="D851" s="244"/>
      <c r="E851" s="245"/>
      <c r="F851" s="245"/>
      <c r="G851" s="245"/>
      <c r="Q851" s="249"/>
      <c r="R851" s="249"/>
      <c r="S851" s="249"/>
      <c r="T851" s="249"/>
      <c r="U851" s="249"/>
    </row>
    <row r="852" spans="1:21" ht="37.5" customHeight="1" x14ac:dyDescent="0.25">
      <c r="A852" s="485"/>
      <c r="B852" s="485"/>
      <c r="C852" s="485"/>
      <c r="D852" s="246"/>
      <c r="E852" s="247"/>
      <c r="F852" s="247"/>
      <c r="G852" s="247"/>
      <c r="Q852" s="249"/>
      <c r="R852" s="249"/>
      <c r="S852" s="249"/>
      <c r="T852" s="249"/>
      <c r="U852" s="249"/>
    </row>
    <row r="853" spans="1:21" x14ac:dyDescent="0.25">
      <c r="A853" s="347" t="s">
        <v>99</v>
      </c>
    </row>
    <row r="854" spans="1:21" x14ac:dyDescent="0.25">
      <c r="A854" s="200" t="s">
        <v>102</v>
      </c>
    </row>
    <row r="855" spans="1:21" x14ac:dyDescent="0.25">
      <c r="A855" t="s">
        <v>100</v>
      </c>
    </row>
    <row r="856" spans="1:21" x14ac:dyDescent="0.25">
      <c r="A856" t="s">
        <v>101</v>
      </c>
    </row>
    <row r="863" spans="1:21" ht="15.6" x14ac:dyDescent="0.3">
      <c r="A863" s="493" t="str">
        <f>IF('Encodage réponses Es'!$B$1="","",'Encodage réponses Es'!$B$1)</f>
        <v/>
      </c>
      <c r="B863" s="493"/>
      <c r="C863" s="493"/>
      <c r="D863" s="493"/>
      <c r="E863" s="493"/>
      <c r="F863" s="493"/>
      <c r="G863" s="493"/>
    </row>
    <row r="864" spans="1:21" ht="15.6" x14ac:dyDescent="0.3">
      <c r="A864" s="202"/>
      <c r="B864" s="202"/>
      <c r="C864" s="202"/>
      <c r="D864" s="202"/>
      <c r="E864" s="202"/>
      <c r="F864" s="202"/>
      <c r="G864" s="202"/>
    </row>
    <row r="865" spans="1:7" ht="15.6" x14ac:dyDescent="0.3">
      <c r="A865" s="493" t="str">
        <f>A4</f>
        <v xml:space="preserve">Évaluation externe non certificative: initiation scientifique </v>
      </c>
      <c r="B865" s="493"/>
      <c r="C865" s="493"/>
      <c r="D865" s="493"/>
      <c r="E865" s="493"/>
      <c r="F865" s="493"/>
      <c r="G865" s="493"/>
    </row>
    <row r="866" spans="1:7" ht="15.6" x14ac:dyDescent="0.3">
      <c r="A866" s="493" t="str">
        <f>IF(A5="","",A5)</f>
        <v>année scolaire 2018-2019  –  3e année primaire</v>
      </c>
      <c r="B866" s="493"/>
      <c r="C866" s="493"/>
      <c r="D866" s="493"/>
      <c r="E866" s="493"/>
      <c r="F866" s="493"/>
      <c r="G866" s="493"/>
    </row>
    <row r="867" spans="1:7" ht="15.6" x14ac:dyDescent="0.3">
      <c r="A867" s="219"/>
      <c r="B867" s="219"/>
      <c r="C867" s="219"/>
      <c r="D867" s="219"/>
      <c r="E867" s="219"/>
      <c r="F867" s="219"/>
      <c r="G867" s="219"/>
    </row>
    <row r="869" spans="1:7" x14ac:dyDescent="0.25">
      <c r="A869" t="str">
        <f>CONCATENATE("Classe : ",'Encodage réponses Es'!$B$2)</f>
        <v xml:space="preserve">Classe : </v>
      </c>
    </row>
    <row r="871" spans="1:7" x14ac:dyDescent="0.25">
      <c r="A871" s="494" t="str">
        <f>CONCATENATE("Synthèse par compétence de l'élève : ",'Encodage réponses Es'!$F24)</f>
        <v xml:space="preserve">Synthèse par compétence de l'élève : </v>
      </c>
      <c r="B871" s="494"/>
      <c r="C871" s="494"/>
      <c r="D871" s="494"/>
      <c r="E871" s="494"/>
      <c r="F871" s="494"/>
      <c r="G871" s="494"/>
    </row>
    <row r="873" spans="1:7" ht="15.6" x14ac:dyDescent="0.3">
      <c r="A873" s="202" t="s">
        <v>88</v>
      </c>
      <c r="B873" s="202"/>
      <c r="G873" s="217" t="str">
        <f>CONCATENATE(IF(OR(Compétences!$F26="Absent(e)",Compétences!$F26="Incomplet"),"",Compétences!$F26)," / 51")</f>
        <v xml:space="preserve"> / 51</v>
      </c>
    </row>
    <row r="874" spans="1:7" ht="15.6" x14ac:dyDescent="0.3">
      <c r="A874" s="202"/>
      <c r="B874" s="202"/>
      <c r="G874" s="206"/>
    </row>
    <row r="875" spans="1:7" x14ac:dyDescent="0.25">
      <c r="G875" s="205"/>
    </row>
    <row r="876" spans="1:7" x14ac:dyDescent="0.25">
      <c r="D876" s="482" t="s">
        <v>69</v>
      </c>
      <c r="E876" s="231" t="s">
        <v>70</v>
      </c>
      <c r="F876" s="207"/>
      <c r="G876" s="232" t="s">
        <v>71</v>
      </c>
    </row>
    <row r="877" spans="1:7" ht="15.6" x14ac:dyDescent="0.3">
      <c r="D877" s="483"/>
      <c r="E877" s="220"/>
      <c r="F877" s="480" t="s">
        <v>72</v>
      </c>
      <c r="G877" s="481"/>
    </row>
    <row r="878" spans="1:7" ht="15.6" x14ac:dyDescent="0.3">
      <c r="D878" s="218"/>
      <c r="E878" s="213"/>
      <c r="F878" s="215"/>
      <c r="G878" s="215"/>
    </row>
    <row r="879" spans="1:7" ht="15.6" x14ac:dyDescent="0.3">
      <c r="D879" s="218"/>
      <c r="E879" s="213"/>
      <c r="F879" s="215"/>
      <c r="G879" s="215"/>
    </row>
    <row r="880" spans="1:7" x14ac:dyDescent="0.25">
      <c r="E880" s="212"/>
      <c r="F880" s="25"/>
      <c r="G880" s="212"/>
    </row>
    <row r="881" spans="1:22" x14ac:dyDescent="0.25">
      <c r="A881" s="203" t="s">
        <v>79</v>
      </c>
      <c r="D881" s="214">
        <v>26</v>
      </c>
      <c r="G881" s="216" t="str">
        <f>CONCATENATE(IF(OR(Compétences!$I26="Absent(e)",Compétences!$I26="Incomplet"),"",Compétences!$I26)," / 26")</f>
        <v xml:space="preserve"> / 26</v>
      </c>
      <c r="Q881" s="479" t="s">
        <v>65</v>
      </c>
      <c r="R881" s="479"/>
      <c r="S881" s="479"/>
      <c r="T881" s="479" t="s">
        <v>68</v>
      </c>
      <c r="U881" s="479"/>
      <c r="V881" s="479"/>
    </row>
    <row r="882" spans="1:22" x14ac:dyDescent="0.25">
      <c r="D882" s="210"/>
      <c r="E882" s="200"/>
      <c r="F882" s="200"/>
      <c r="G882" s="200"/>
      <c r="Q882" s="248" t="s">
        <v>67</v>
      </c>
      <c r="R882" s="248" t="s">
        <v>73</v>
      </c>
      <c r="S882" s="248" t="s">
        <v>66</v>
      </c>
      <c r="T882" s="248" t="s">
        <v>67</v>
      </c>
      <c r="U882" s="248" t="s">
        <v>71</v>
      </c>
    </row>
    <row r="883" spans="1:22" ht="37.5" customHeight="1" x14ac:dyDescent="0.25">
      <c r="A883" s="492" t="s">
        <v>89</v>
      </c>
      <c r="B883" s="491"/>
      <c r="C883" s="491"/>
      <c r="D883" s="211">
        <v>6</v>
      </c>
      <c r="E883" s="207"/>
      <c r="F883" s="207"/>
      <c r="G883" s="208"/>
      <c r="Q883" s="249">
        <f>COUNTIF(Compétences!$P26:$U26,1)</f>
        <v>0</v>
      </c>
      <c r="R883" s="249">
        <f>$S883-$Q883</f>
        <v>6</v>
      </c>
      <c r="S883" s="249">
        <v>6</v>
      </c>
      <c r="T883" s="249" t="e">
        <f>AVERAGE(Compétences!$V$5:$V$38)</f>
        <v>#DIV/0!</v>
      </c>
      <c r="U883" s="249" t="e">
        <f>$S883-$T883</f>
        <v>#DIV/0!</v>
      </c>
    </row>
    <row r="884" spans="1:22" ht="37.5" customHeight="1" x14ac:dyDescent="0.25">
      <c r="A884" s="490" t="s">
        <v>82</v>
      </c>
      <c r="B884" s="491"/>
      <c r="C884" s="491"/>
      <c r="D884" s="211">
        <v>12</v>
      </c>
      <c r="E884" s="207"/>
      <c r="F884" s="207"/>
      <c r="G884" s="208"/>
      <c r="Q884" s="249">
        <f>COUNTIF(Compétences!$X26:$AI26,1)</f>
        <v>0</v>
      </c>
      <c r="R884" s="249">
        <f>$S884-$Q884</f>
        <v>12</v>
      </c>
      <c r="S884" s="249">
        <v>12</v>
      </c>
      <c r="T884" s="249" t="e">
        <f>AVERAGE(Compétences!$AJ$5:$AJ$38)</f>
        <v>#DIV/0!</v>
      </c>
      <c r="U884" s="249" t="e">
        <f>$S$23-$T$23</f>
        <v>#DIV/0!</v>
      </c>
    </row>
    <row r="885" spans="1:22" ht="37.5" customHeight="1" x14ac:dyDescent="0.25">
      <c r="A885" s="490" t="s">
        <v>83</v>
      </c>
      <c r="B885" s="491"/>
      <c r="C885" s="491"/>
      <c r="D885" s="211">
        <v>8</v>
      </c>
      <c r="E885" s="207"/>
      <c r="F885" s="207"/>
      <c r="G885" s="208"/>
      <c r="Q885" s="249">
        <f>COUNTIF(Compétences!$AL26:$AS26,1)</f>
        <v>0</v>
      </c>
      <c r="R885" s="249">
        <f>$S885-$Q885</f>
        <v>8</v>
      </c>
      <c r="S885" s="249">
        <v>8</v>
      </c>
      <c r="T885" s="249" t="e">
        <f>AVERAGE(Compétences!$AT$5:$AT$38)</f>
        <v>#DIV/0!</v>
      </c>
      <c r="U885" s="249" t="e">
        <f>$S$24-$T$24</f>
        <v>#DIV/0!</v>
      </c>
    </row>
    <row r="886" spans="1:22" ht="37.5" customHeight="1" x14ac:dyDescent="0.25">
      <c r="A886" s="486"/>
      <c r="B886" s="487"/>
      <c r="C886" s="487"/>
      <c r="D886" s="244"/>
      <c r="E886" s="245"/>
      <c r="F886" s="245"/>
      <c r="G886" s="245"/>
      <c r="Q886" s="249"/>
      <c r="R886" s="249"/>
      <c r="S886" s="249"/>
      <c r="T886" s="249"/>
      <c r="U886" s="249"/>
    </row>
    <row r="887" spans="1:22" ht="37.5" customHeight="1" x14ac:dyDescent="0.25">
      <c r="A887" s="204"/>
      <c r="B887" s="204"/>
      <c r="C887" s="204"/>
      <c r="D887" s="209"/>
    </row>
    <row r="888" spans="1:22" x14ac:dyDescent="0.25">
      <c r="D888" s="209"/>
    </row>
    <row r="889" spans="1:22" x14ac:dyDescent="0.25">
      <c r="A889" s="203" t="s">
        <v>80</v>
      </c>
      <c r="D889" s="214">
        <v>25</v>
      </c>
      <c r="G889" s="216" t="str">
        <f>CONCATENATE(IF(OR(Compétences!$L26="Absent(e)",Compétences!$L26="Incomplet"),"",Compétences!$L26)," / 25")</f>
        <v xml:space="preserve"> / 25</v>
      </c>
    </row>
    <row r="890" spans="1:22" x14ac:dyDescent="0.25">
      <c r="A890" s="200"/>
      <c r="D890" s="209"/>
    </row>
    <row r="891" spans="1:22" ht="37.5" customHeight="1" x14ac:dyDescent="0.25">
      <c r="A891" s="488" t="s">
        <v>80</v>
      </c>
      <c r="B891" s="489"/>
      <c r="C891" s="489"/>
      <c r="D891" s="211">
        <v>25</v>
      </c>
      <c r="E891" s="207"/>
      <c r="F891" s="207"/>
      <c r="G891" s="208"/>
      <c r="Q891" s="249">
        <f>COUNTIF(Compétences!$AV26:$BT26,1)</f>
        <v>0</v>
      </c>
      <c r="R891" s="249">
        <f>$S891-$Q891</f>
        <v>25</v>
      </c>
      <c r="S891" s="249">
        <v>25</v>
      </c>
      <c r="T891" s="249" t="e">
        <f>AVERAGE(Compétences!$BU$5:$BU$38)</f>
        <v>#DIV/0!</v>
      </c>
      <c r="U891" s="249" t="e">
        <f>$S891-$T891</f>
        <v>#DIV/0!</v>
      </c>
    </row>
    <row r="892" spans="1:22" ht="37.5" customHeight="1" x14ac:dyDescent="0.25">
      <c r="A892" s="487"/>
      <c r="B892" s="487"/>
      <c r="C892" s="487"/>
      <c r="D892" s="244"/>
      <c r="E892" s="245"/>
      <c r="F892" s="245"/>
      <c r="G892" s="245"/>
      <c r="Q892" s="249"/>
      <c r="R892" s="249"/>
      <c r="S892" s="249"/>
      <c r="T892" s="249"/>
      <c r="U892" s="249"/>
    </row>
    <row r="893" spans="1:22" ht="37.5" customHeight="1" x14ac:dyDescent="0.25">
      <c r="A893" s="485"/>
      <c r="B893" s="485"/>
      <c r="C893" s="485"/>
      <c r="D893" s="246"/>
      <c r="E893" s="247"/>
      <c r="F893" s="247"/>
      <c r="G893" s="247"/>
      <c r="Q893" s="249"/>
      <c r="R893" s="249"/>
      <c r="S893" s="249"/>
      <c r="T893" s="249"/>
      <c r="U893" s="249"/>
    </row>
    <row r="894" spans="1:22" x14ac:dyDescent="0.25">
      <c r="A894" s="347" t="s">
        <v>99</v>
      </c>
    </row>
    <row r="895" spans="1:22" x14ac:dyDescent="0.25">
      <c r="A895" s="200" t="s">
        <v>102</v>
      </c>
    </row>
    <row r="896" spans="1:22" x14ac:dyDescent="0.25">
      <c r="A896" t="s">
        <v>100</v>
      </c>
    </row>
    <row r="897" spans="1:7" x14ac:dyDescent="0.25">
      <c r="A897" t="s">
        <v>101</v>
      </c>
    </row>
    <row r="904" spans="1:7" ht="15.6" x14ac:dyDescent="0.3">
      <c r="A904" s="493" t="str">
        <f>IF('Encodage réponses Es'!$B$1="","",'Encodage réponses Es'!$B$1)</f>
        <v/>
      </c>
      <c r="B904" s="493"/>
      <c r="C904" s="493"/>
      <c r="D904" s="493"/>
      <c r="E904" s="493"/>
      <c r="F904" s="493"/>
      <c r="G904" s="493"/>
    </row>
    <row r="905" spans="1:7" ht="15.6" x14ac:dyDescent="0.3">
      <c r="A905" s="202"/>
      <c r="B905" s="202"/>
      <c r="C905" s="202"/>
      <c r="D905" s="202"/>
      <c r="E905" s="202"/>
      <c r="F905" s="202"/>
      <c r="G905" s="202"/>
    </row>
    <row r="906" spans="1:7" ht="15.6" x14ac:dyDescent="0.3">
      <c r="A906" s="493" t="str">
        <f>A4</f>
        <v xml:space="preserve">Évaluation externe non certificative: initiation scientifique </v>
      </c>
      <c r="B906" s="493"/>
      <c r="C906" s="493"/>
      <c r="D906" s="493"/>
      <c r="E906" s="493"/>
      <c r="F906" s="493"/>
      <c r="G906" s="493"/>
    </row>
    <row r="907" spans="1:7" ht="15.6" x14ac:dyDescent="0.3">
      <c r="A907" s="493" t="str">
        <f>IF(A5="","",A5)</f>
        <v>année scolaire 2018-2019  –  3e année primaire</v>
      </c>
      <c r="B907" s="493"/>
      <c r="C907" s="493"/>
      <c r="D907" s="493"/>
      <c r="E907" s="493"/>
      <c r="F907" s="493"/>
      <c r="G907" s="493"/>
    </row>
    <row r="908" spans="1:7" ht="15.6" x14ac:dyDescent="0.3">
      <c r="A908" s="219"/>
      <c r="B908" s="219"/>
      <c r="C908" s="219"/>
      <c r="D908" s="219"/>
      <c r="E908" s="219"/>
      <c r="F908" s="219"/>
      <c r="G908" s="219"/>
    </row>
    <row r="910" spans="1:7" x14ac:dyDescent="0.25">
      <c r="A910" t="str">
        <f>CONCATENATE("Classe : ",'Encodage réponses Es'!$B$2)</f>
        <v xml:space="preserve">Classe : </v>
      </c>
    </row>
    <row r="912" spans="1:7" x14ac:dyDescent="0.25">
      <c r="A912" s="494" t="str">
        <f>CONCATENATE("Synthèse par compétence de l'élève : ",'Encodage réponses Es'!$F25)</f>
        <v xml:space="preserve">Synthèse par compétence de l'élève : </v>
      </c>
      <c r="B912" s="494"/>
      <c r="C912" s="494"/>
      <c r="D912" s="494"/>
      <c r="E912" s="494"/>
      <c r="F912" s="494"/>
      <c r="G912" s="494"/>
    </row>
    <row r="914" spans="1:22" ht="15.6" x14ac:dyDescent="0.3">
      <c r="A914" s="202" t="s">
        <v>88</v>
      </c>
      <c r="B914" s="202"/>
      <c r="G914" s="217" t="str">
        <f>CONCATENATE(IF(OR(Compétences!$F27="Absent(e)",Compétences!$F27="Incomplet"),"",Compétences!$F27)," / 51")</f>
        <v xml:space="preserve"> / 51</v>
      </c>
    </row>
    <row r="915" spans="1:22" ht="15.6" x14ac:dyDescent="0.3">
      <c r="A915" s="202"/>
      <c r="B915" s="202"/>
      <c r="G915" s="206"/>
    </row>
    <row r="916" spans="1:22" x14ac:dyDescent="0.25">
      <c r="G916" s="205"/>
    </row>
    <row r="917" spans="1:22" x14ac:dyDescent="0.25">
      <c r="D917" s="482" t="s">
        <v>69</v>
      </c>
      <c r="E917" s="231" t="s">
        <v>70</v>
      </c>
      <c r="F917" s="207"/>
      <c r="G917" s="232" t="s">
        <v>71</v>
      </c>
    </row>
    <row r="918" spans="1:22" ht="15.6" x14ac:dyDescent="0.3">
      <c r="D918" s="483"/>
      <c r="E918" s="220"/>
      <c r="F918" s="480" t="s">
        <v>72</v>
      </c>
      <c r="G918" s="481"/>
    </row>
    <row r="919" spans="1:22" ht="15.6" x14ac:dyDescent="0.3">
      <c r="D919" s="218"/>
      <c r="E919" s="213"/>
      <c r="F919" s="215"/>
      <c r="G919" s="215"/>
    </row>
    <row r="920" spans="1:22" ht="15.6" x14ac:dyDescent="0.3">
      <c r="D920" s="218"/>
      <c r="E920" s="213"/>
      <c r="F920" s="215"/>
      <c r="G920" s="215"/>
    </row>
    <row r="921" spans="1:22" x14ac:dyDescent="0.25">
      <c r="E921" s="212"/>
      <c r="F921" s="25"/>
      <c r="G921" s="212"/>
    </row>
    <row r="922" spans="1:22" x14ac:dyDescent="0.25">
      <c r="A922" s="203" t="s">
        <v>79</v>
      </c>
      <c r="D922" s="214">
        <v>26</v>
      </c>
      <c r="G922" s="216" t="str">
        <f>CONCATENATE(IF(OR(Compétences!$I27="Absent(e)",Compétences!$I27="Incomplet"),"",Compétences!$I27)," / 26")</f>
        <v xml:space="preserve"> / 26</v>
      </c>
      <c r="Q922" s="479" t="s">
        <v>65</v>
      </c>
      <c r="R922" s="479"/>
      <c r="S922" s="479"/>
      <c r="T922" s="479" t="s">
        <v>68</v>
      </c>
      <c r="U922" s="479"/>
      <c r="V922" s="479"/>
    </row>
    <row r="923" spans="1:22" x14ac:dyDescent="0.25">
      <c r="D923" s="210"/>
      <c r="E923" s="200"/>
      <c r="F923" s="200"/>
      <c r="G923" s="200"/>
      <c r="Q923" s="248" t="s">
        <v>67</v>
      </c>
      <c r="R923" s="248" t="s">
        <v>73</v>
      </c>
      <c r="S923" s="248" t="s">
        <v>66</v>
      </c>
      <c r="T923" s="248" t="s">
        <v>67</v>
      </c>
      <c r="U923" s="248" t="s">
        <v>71</v>
      </c>
    </row>
    <row r="924" spans="1:22" ht="37.5" customHeight="1" x14ac:dyDescent="0.25">
      <c r="A924" s="492" t="s">
        <v>89</v>
      </c>
      <c r="B924" s="491"/>
      <c r="C924" s="491"/>
      <c r="D924" s="211">
        <v>6</v>
      </c>
      <c r="E924" s="207"/>
      <c r="F924" s="207"/>
      <c r="G924" s="208"/>
      <c r="Q924" s="249">
        <f>COUNTIF(Compétences!$P27:$U27,1)</f>
        <v>0</v>
      </c>
      <c r="R924" s="249">
        <f>$S924-$Q924</f>
        <v>6</v>
      </c>
      <c r="S924" s="249">
        <v>6</v>
      </c>
      <c r="T924" s="249" t="e">
        <f>AVERAGE(Compétences!$V$5:$V$38)</f>
        <v>#DIV/0!</v>
      </c>
      <c r="U924" s="249" t="e">
        <f>$S924-$T924</f>
        <v>#DIV/0!</v>
      </c>
    </row>
    <row r="925" spans="1:22" ht="37.5" customHeight="1" x14ac:dyDescent="0.25">
      <c r="A925" s="490" t="s">
        <v>82</v>
      </c>
      <c r="B925" s="491"/>
      <c r="C925" s="491"/>
      <c r="D925" s="211">
        <v>12</v>
      </c>
      <c r="E925" s="207"/>
      <c r="F925" s="207"/>
      <c r="G925" s="208"/>
      <c r="Q925" s="249">
        <f>COUNTIF(Compétences!$X27:$AI27,1)</f>
        <v>0</v>
      </c>
      <c r="R925" s="249">
        <f>$S925-$Q925</f>
        <v>12</v>
      </c>
      <c r="S925" s="249">
        <v>12</v>
      </c>
      <c r="T925" s="249" t="e">
        <f>AVERAGE(Compétences!$AJ$5:$AJ$38)</f>
        <v>#DIV/0!</v>
      </c>
      <c r="U925" s="249" t="e">
        <f>$S$23-$T$23</f>
        <v>#DIV/0!</v>
      </c>
    </row>
    <row r="926" spans="1:22" ht="37.5" customHeight="1" x14ac:dyDescent="0.25">
      <c r="A926" s="490" t="s">
        <v>83</v>
      </c>
      <c r="B926" s="491"/>
      <c r="C926" s="491"/>
      <c r="D926" s="211">
        <v>8</v>
      </c>
      <c r="E926" s="207"/>
      <c r="F926" s="207"/>
      <c r="G926" s="208"/>
      <c r="Q926" s="249">
        <f>COUNTIF(Compétences!$AL27:$AS27,1)</f>
        <v>0</v>
      </c>
      <c r="R926" s="249">
        <f>$S926-$Q926</f>
        <v>8</v>
      </c>
      <c r="S926" s="249">
        <v>8</v>
      </c>
      <c r="T926" s="249" t="e">
        <f>AVERAGE(Compétences!$AT$5:$AT$38)</f>
        <v>#DIV/0!</v>
      </c>
      <c r="U926" s="249" t="e">
        <f>$S$24-$T$24</f>
        <v>#DIV/0!</v>
      </c>
    </row>
    <row r="927" spans="1:22" ht="37.5" customHeight="1" x14ac:dyDescent="0.25">
      <c r="A927" s="486"/>
      <c r="B927" s="487"/>
      <c r="C927" s="487"/>
      <c r="D927" s="244"/>
      <c r="E927" s="245"/>
      <c r="F927" s="245"/>
      <c r="G927" s="245"/>
      <c r="Q927" s="249"/>
      <c r="R927" s="249"/>
      <c r="S927" s="249"/>
      <c r="T927" s="249"/>
      <c r="U927" s="249"/>
    </row>
    <row r="928" spans="1:22" ht="37.5" customHeight="1" x14ac:dyDescent="0.25">
      <c r="A928" s="204"/>
      <c r="B928" s="204"/>
      <c r="C928" s="204"/>
      <c r="D928" s="209"/>
    </row>
    <row r="929" spans="1:21" x14ac:dyDescent="0.25">
      <c r="D929" s="209"/>
    </row>
    <row r="930" spans="1:21" x14ac:dyDescent="0.25">
      <c r="A930" s="203" t="s">
        <v>80</v>
      </c>
      <c r="D930" s="214">
        <v>25</v>
      </c>
      <c r="G930" s="216" t="str">
        <f>CONCATENATE(IF(OR(Compétences!$L27="Absent(e)",Compétences!$L27="Incomplet"),"",Compétences!$L27)," / 25")</f>
        <v xml:space="preserve"> / 25</v>
      </c>
    </row>
    <row r="931" spans="1:21" x14ac:dyDescent="0.25">
      <c r="A931" s="200"/>
      <c r="D931" s="209"/>
    </row>
    <row r="932" spans="1:21" ht="37.5" customHeight="1" x14ac:dyDescent="0.25">
      <c r="A932" s="488" t="s">
        <v>80</v>
      </c>
      <c r="B932" s="489"/>
      <c r="C932" s="489"/>
      <c r="D932" s="211">
        <v>25</v>
      </c>
      <c r="E932" s="207"/>
      <c r="F932" s="207"/>
      <c r="G932" s="208"/>
      <c r="Q932" s="249">
        <f>COUNTIF(Compétences!$AV27:$BT27,1)</f>
        <v>0</v>
      </c>
      <c r="R932" s="249">
        <f>$S932-$Q932</f>
        <v>25</v>
      </c>
      <c r="S932" s="249">
        <v>25</v>
      </c>
      <c r="T932" s="249" t="e">
        <f>AVERAGE(Compétences!$BU$5:$BU$38)</f>
        <v>#DIV/0!</v>
      </c>
      <c r="U932" s="249" t="e">
        <f>$S932-$T932</f>
        <v>#DIV/0!</v>
      </c>
    </row>
    <row r="933" spans="1:21" ht="37.5" customHeight="1" x14ac:dyDescent="0.25">
      <c r="A933" s="487"/>
      <c r="B933" s="487"/>
      <c r="C933" s="487"/>
      <c r="D933" s="244"/>
      <c r="E933" s="245"/>
      <c r="F933" s="245"/>
      <c r="G933" s="245"/>
      <c r="Q933" s="249"/>
      <c r="R933" s="249"/>
      <c r="S933" s="249"/>
      <c r="T933" s="249"/>
      <c r="U933" s="249"/>
    </row>
    <row r="934" spans="1:21" ht="37.5" customHeight="1" x14ac:dyDescent="0.25">
      <c r="A934" s="485"/>
      <c r="B934" s="485"/>
      <c r="C934" s="485"/>
      <c r="D934" s="246"/>
      <c r="E934" s="247"/>
      <c r="F934" s="247"/>
      <c r="G934" s="247"/>
      <c r="Q934" s="249"/>
      <c r="R934" s="249"/>
      <c r="S934" s="249"/>
      <c r="T934" s="249"/>
      <c r="U934" s="249"/>
    </row>
    <row r="935" spans="1:21" x14ac:dyDescent="0.25">
      <c r="A935" s="347" t="s">
        <v>99</v>
      </c>
    </row>
    <row r="936" spans="1:21" x14ac:dyDescent="0.25">
      <c r="A936" s="200" t="s">
        <v>102</v>
      </c>
    </row>
    <row r="937" spans="1:21" x14ac:dyDescent="0.25">
      <c r="A937" t="s">
        <v>100</v>
      </c>
    </row>
    <row r="938" spans="1:21" x14ac:dyDescent="0.25">
      <c r="A938" t="s">
        <v>101</v>
      </c>
    </row>
    <row r="945" spans="1:7" ht="15.6" x14ac:dyDescent="0.3">
      <c r="A945" s="493" t="str">
        <f>IF('Encodage réponses Es'!$B$1="","",'Encodage réponses Es'!$B$1)</f>
        <v/>
      </c>
      <c r="B945" s="493"/>
      <c r="C945" s="493"/>
      <c r="D945" s="493"/>
      <c r="E945" s="493"/>
      <c r="F945" s="493"/>
      <c r="G945" s="493"/>
    </row>
    <row r="946" spans="1:7" ht="15.6" x14ac:dyDescent="0.3">
      <c r="A946" s="202"/>
      <c r="B946" s="202"/>
      <c r="C946" s="202"/>
      <c r="D946" s="202"/>
      <c r="E946" s="202"/>
      <c r="F946" s="202"/>
      <c r="G946" s="202"/>
    </row>
    <row r="947" spans="1:7" ht="15.6" x14ac:dyDescent="0.3">
      <c r="A947" s="493" t="str">
        <f>A4</f>
        <v xml:space="preserve">Évaluation externe non certificative: initiation scientifique </v>
      </c>
      <c r="B947" s="493"/>
      <c r="C947" s="493"/>
      <c r="D947" s="493"/>
      <c r="E947" s="493"/>
      <c r="F947" s="493"/>
      <c r="G947" s="493"/>
    </row>
    <row r="948" spans="1:7" ht="15.6" x14ac:dyDescent="0.3">
      <c r="A948" s="493" t="str">
        <f>IF(A5="","",A5)</f>
        <v>année scolaire 2018-2019  –  3e année primaire</v>
      </c>
      <c r="B948" s="493"/>
      <c r="C948" s="493"/>
      <c r="D948" s="493"/>
      <c r="E948" s="493"/>
      <c r="F948" s="493"/>
      <c r="G948" s="493"/>
    </row>
    <row r="949" spans="1:7" ht="15.6" x14ac:dyDescent="0.3">
      <c r="A949" s="219"/>
      <c r="B949" s="219"/>
      <c r="C949" s="219"/>
      <c r="D949" s="219"/>
      <c r="E949" s="219"/>
      <c r="F949" s="219"/>
      <c r="G949" s="219"/>
    </row>
    <row r="951" spans="1:7" x14ac:dyDescent="0.25">
      <c r="A951" t="str">
        <f>CONCATENATE("Classe : ",'Encodage réponses Es'!$B$2)</f>
        <v xml:space="preserve">Classe : </v>
      </c>
    </row>
    <row r="953" spans="1:7" x14ac:dyDescent="0.25">
      <c r="A953" s="494" t="str">
        <f>CONCATENATE("Synthèse par compétence de l'élève : ",'Encodage réponses Es'!$F26)</f>
        <v xml:space="preserve">Synthèse par compétence de l'élève : </v>
      </c>
      <c r="B953" s="494"/>
      <c r="C953" s="494"/>
      <c r="D953" s="494"/>
      <c r="E953" s="494"/>
      <c r="F953" s="494"/>
      <c r="G953" s="494"/>
    </row>
    <row r="955" spans="1:7" ht="15.6" x14ac:dyDescent="0.3">
      <c r="A955" s="202" t="s">
        <v>88</v>
      </c>
      <c r="B955" s="202"/>
      <c r="G955" s="217" t="str">
        <f>CONCATENATE(IF(OR(Compétences!$F28="Absent(e)",Compétences!$F28="Incomplet"),"",Compétences!$F28)," / 51")</f>
        <v xml:space="preserve"> / 51</v>
      </c>
    </row>
    <row r="956" spans="1:7" ht="15.6" x14ac:dyDescent="0.3">
      <c r="A956" s="202"/>
      <c r="B956" s="202"/>
      <c r="G956" s="206"/>
    </row>
    <row r="957" spans="1:7" x14ac:dyDescent="0.25">
      <c r="G957" s="205"/>
    </row>
    <row r="958" spans="1:7" x14ac:dyDescent="0.25">
      <c r="D958" s="482" t="s">
        <v>69</v>
      </c>
      <c r="E958" s="231" t="s">
        <v>70</v>
      </c>
      <c r="F958" s="207"/>
      <c r="G958" s="232" t="s">
        <v>71</v>
      </c>
    </row>
    <row r="959" spans="1:7" ht="15.6" x14ac:dyDescent="0.3">
      <c r="D959" s="483"/>
      <c r="E959" s="220"/>
      <c r="F959" s="480" t="s">
        <v>72</v>
      </c>
      <c r="G959" s="481"/>
    </row>
    <row r="960" spans="1:7" ht="15.6" x14ac:dyDescent="0.3">
      <c r="D960" s="218"/>
      <c r="E960" s="213"/>
      <c r="F960" s="215"/>
      <c r="G960" s="215"/>
    </row>
    <row r="961" spans="1:22" ht="15.6" x14ac:dyDescent="0.3">
      <c r="D961" s="218"/>
      <c r="E961" s="213"/>
      <c r="F961" s="215"/>
      <c r="G961" s="215"/>
    </row>
    <row r="962" spans="1:22" x14ac:dyDescent="0.25">
      <c r="E962" s="212"/>
      <c r="F962" s="25"/>
      <c r="G962" s="212"/>
    </row>
    <row r="963" spans="1:22" x14ac:dyDescent="0.25">
      <c r="A963" s="203" t="s">
        <v>79</v>
      </c>
      <c r="D963" s="214">
        <v>26</v>
      </c>
      <c r="G963" s="216" t="str">
        <f>CONCATENATE(IF(OR(Compétences!$I28="Absent(e)",Compétences!$I28="Incomplet"),"",Compétences!$I28)," / 26")</f>
        <v xml:space="preserve"> / 26</v>
      </c>
      <c r="Q963" s="479" t="s">
        <v>65</v>
      </c>
      <c r="R963" s="479"/>
      <c r="S963" s="479"/>
      <c r="T963" s="479" t="s">
        <v>68</v>
      </c>
      <c r="U963" s="479"/>
      <c r="V963" s="479"/>
    </row>
    <row r="964" spans="1:22" x14ac:dyDescent="0.25">
      <c r="D964" s="210"/>
      <c r="E964" s="200"/>
      <c r="F964" s="200"/>
      <c r="G964" s="200"/>
      <c r="Q964" s="248" t="s">
        <v>67</v>
      </c>
      <c r="R964" s="248" t="s">
        <v>73</v>
      </c>
      <c r="S964" s="248" t="s">
        <v>66</v>
      </c>
      <c r="T964" s="248" t="s">
        <v>67</v>
      </c>
      <c r="U964" s="248" t="s">
        <v>71</v>
      </c>
    </row>
    <row r="965" spans="1:22" ht="37.5" customHeight="1" x14ac:dyDescent="0.25">
      <c r="A965" s="492" t="s">
        <v>89</v>
      </c>
      <c r="B965" s="491"/>
      <c r="C965" s="491"/>
      <c r="D965" s="211">
        <v>6</v>
      </c>
      <c r="E965" s="207"/>
      <c r="F965" s="207"/>
      <c r="G965" s="208"/>
      <c r="Q965" s="249">
        <f>COUNTIF(Compétences!$P28:$U28,1)</f>
        <v>0</v>
      </c>
      <c r="R965" s="249">
        <f>$S965-$Q965</f>
        <v>6</v>
      </c>
      <c r="S965" s="249">
        <v>6</v>
      </c>
      <c r="T965" s="249" t="e">
        <f>AVERAGE(Compétences!$V$5:$V$38)</f>
        <v>#DIV/0!</v>
      </c>
      <c r="U965" s="249" t="e">
        <f>$S965-$T965</f>
        <v>#DIV/0!</v>
      </c>
    </row>
    <row r="966" spans="1:22" ht="37.5" customHeight="1" x14ac:dyDescent="0.25">
      <c r="A966" s="490" t="s">
        <v>82</v>
      </c>
      <c r="B966" s="491"/>
      <c r="C966" s="491"/>
      <c r="D966" s="211">
        <v>12</v>
      </c>
      <c r="E966" s="207"/>
      <c r="F966" s="207"/>
      <c r="G966" s="208"/>
      <c r="Q966" s="249">
        <f>COUNTIF(Compétences!$X28:$AI28,1)</f>
        <v>0</v>
      </c>
      <c r="R966" s="249">
        <f>$S966-$Q966</f>
        <v>12</v>
      </c>
      <c r="S966" s="249">
        <v>12</v>
      </c>
      <c r="T966" s="249" t="e">
        <f>AVERAGE(Compétences!$AJ$5:$AJ$38)</f>
        <v>#DIV/0!</v>
      </c>
      <c r="U966" s="249" t="e">
        <f>$S$23-$T$23</f>
        <v>#DIV/0!</v>
      </c>
    </row>
    <row r="967" spans="1:22" ht="37.5" customHeight="1" x14ac:dyDescent="0.25">
      <c r="A967" s="490" t="s">
        <v>83</v>
      </c>
      <c r="B967" s="491"/>
      <c r="C967" s="491"/>
      <c r="D967" s="211">
        <v>8</v>
      </c>
      <c r="E967" s="207"/>
      <c r="F967" s="207"/>
      <c r="G967" s="208"/>
      <c r="Q967" s="249">
        <f>COUNTIF(Compétences!$AL28:$AS28,1)</f>
        <v>0</v>
      </c>
      <c r="R967" s="249">
        <f>$S967-$Q967</f>
        <v>8</v>
      </c>
      <c r="S967" s="249">
        <v>8</v>
      </c>
      <c r="T967" s="249" t="e">
        <f>AVERAGE(Compétences!$AT$5:$AT$38)</f>
        <v>#DIV/0!</v>
      </c>
      <c r="U967" s="249" t="e">
        <f>$S$24-$T$24</f>
        <v>#DIV/0!</v>
      </c>
    </row>
    <row r="968" spans="1:22" ht="37.5" customHeight="1" x14ac:dyDescent="0.25">
      <c r="A968" s="486"/>
      <c r="B968" s="487"/>
      <c r="C968" s="487"/>
      <c r="D968" s="244"/>
      <c r="E968" s="245"/>
      <c r="F968" s="245"/>
      <c r="G968" s="245"/>
      <c r="Q968" s="249"/>
      <c r="R968" s="249"/>
      <c r="S968" s="249"/>
      <c r="T968" s="249"/>
      <c r="U968" s="249"/>
    </row>
    <row r="969" spans="1:22" ht="37.5" customHeight="1" x14ac:dyDescent="0.25">
      <c r="A969" s="204"/>
      <c r="B969" s="204"/>
      <c r="C969" s="204"/>
      <c r="D969" s="209"/>
    </row>
    <row r="970" spans="1:22" x14ac:dyDescent="0.25">
      <c r="D970" s="209"/>
    </row>
    <row r="971" spans="1:22" x14ac:dyDescent="0.25">
      <c r="A971" s="203" t="s">
        <v>80</v>
      </c>
      <c r="D971" s="214">
        <v>25</v>
      </c>
      <c r="G971" s="216" t="str">
        <f>CONCATENATE(IF(OR(Compétences!$L28="Absent(e)",Compétences!$L28="Incomplet"),"",Compétences!$L28)," / 25")</f>
        <v xml:space="preserve"> / 25</v>
      </c>
    </row>
    <row r="972" spans="1:22" x14ac:dyDescent="0.25">
      <c r="A972" s="200"/>
      <c r="D972" s="209"/>
    </row>
    <row r="973" spans="1:22" ht="37.5" customHeight="1" x14ac:dyDescent="0.25">
      <c r="A973" s="488" t="s">
        <v>80</v>
      </c>
      <c r="B973" s="489"/>
      <c r="C973" s="489"/>
      <c r="D973" s="211">
        <v>25</v>
      </c>
      <c r="E973" s="207"/>
      <c r="F973" s="207"/>
      <c r="G973" s="208"/>
      <c r="Q973" s="249">
        <f>COUNTIF(Compétences!$AV28:$BT28,1)</f>
        <v>0</v>
      </c>
      <c r="R973" s="249">
        <f>$S973-$Q973</f>
        <v>25</v>
      </c>
      <c r="S973" s="249">
        <v>25</v>
      </c>
      <c r="T973" s="249" t="e">
        <f>AVERAGE(Compétences!$BU$5:$BU$38)</f>
        <v>#DIV/0!</v>
      </c>
      <c r="U973" s="249" t="e">
        <f>$S973-$T973</f>
        <v>#DIV/0!</v>
      </c>
    </row>
    <row r="974" spans="1:22" ht="37.5" customHeight="1" x14ac:dyDescent="0.25">
      <c r="A974" s="487"/>
      <c r="B974" s="487"/>
      <c r="C974" s="487"/>
      <c r="D974" s="244"/>
      <c r="E974" s="245"/>
      <c r="F974" s="245"/>
      <c r="G974" s="245"/>
      <c r="Q974" s="249"/>
      <c r="R974" s="249"/>
      <c r="S974" s="249"/>
      <c r="T974" s="249"/>
      <c r="U974" s="249"/>
    </row>
    <row r="975" spans="1:22" ht="37.5" customHeight="1" x14ac:dyDescent="0.25">
      <c r="A975" s="485"/>
      <c r="B975" s="485"/>
      <c r="C975" s="485"/>
      <c r="D975" s="246"/>
      <c r="E975" s="247"/>
      <c r="F975" s="247"/>
      <c r="G975" s="247"/>
      <c r="Q975" s="249"/>
      <c r="R975" s="249"/>
      <c r="S975" s="249"/>
      <c r="T975" s="249"/>
      <c r="U975" s="249"/>
    </row>
    <row r="976" spans="1:22" x14ac:dyDescent="0.25">
      <c r="A976" s="347" t="s">
        <v>99</v>
      </c>
    </row>
    <row r="977" spans="1:7" x14ac:dyDescent="0.25">
      <c r="A977" s="200" t="s">
        <v>102</v>
      </c>
    </row>
    <row r="978" spans="1:7" x14ac:dyDescent="0.25">
      <c r="A978" t="s">
        <v>100</v>
      </c>
    </row>
    <row r="979" spans="1:7" x14ac:dyDescent="0.25">
      <c r="A979" t="s">
        <v>101</v>
      </c>
    </row>
    <row r="986" spans="1:7" ht="15.6" x14ac:dyDescent="0.3">
      <c r="A986" s="493" t="str">
        <f>IF('Encodage réponses Es'!$B$1="","",'Encodage réponses Es'!$B$1)</f>
        <v/>
      </c>
      <c r="B986" s="493"/>
      <c r="C986" s="493"/>
      <c r="D986" s="493"/>
      <c r="E986" s="493"/>
      <c r="F986" s="493"/>
      <c r="G986" s="493"/>
    </row>
    <row r="987" spans="1:7" ht="15.6" x14ac:dyDescent="0.3">
      <c r="A987" s="202"/>
      <c r="B987" s="202"/>
      <c r="C987" s="202"/>
      <c r="D987" s="202"/>
      <c r="E987" s="202"/>
      <c r="F987" s="202"/>
      <c r="G987" s="202"/>
    </row>
    <row r="988" spans="1:7" ht="15.6" x14ac:dyDescent="0.3">
      <c r="A988" s="493" t="str">
        <f>A4</f>
        <v xml:space="preserve">Évaluation externe non certificative: initiation scientifique </v>
      </c>
      <c r="B988" s="493"/>
      <c r="C988" s="493"/>
      <c r="D988" s="493"/>
      <c r="E988" s="493"/>
      <c r="F988" s="493"/>
      <c r="G988" s="493"/>
    </row>
    <row r="989" spans="1:7" ht="15.6" x14ac:dyDescent="0.3">
      <c r="A989" s="493" t="str">
        <f>IF(A5="","",A5)</f>
        <v>année scolaire 2018-2019  –  3e année primaire</v>
      </c>
      <c r="B989" s="493"/>
      <c r="C989" s="493"/>
      <c r="D989" s="493"/>
      <c r="E989" s="493"/>
      <c r="F989" s="493"/>
      <c r="G989" s="493"/>
    </row>
    <row r="990" spans="1:7" ht="15.6" x14ac:dyDescent="0.3">
      <c r="A990" s="219"/>
      <c r="B990" s="219"/>
      <c r="C990" s="219"/>
      <c r="D990" s="219"/>
      <c r="E990" s="219"/>
      <c r="F990" s="219"/>
      <c r="G990" s="219"/>
    </row>
    <row r="992" spans="1:7" x14ac:dyDescent="0.25">
      <c r="A992" t="str">
        <f>CONCATENATE("Classe : ",'Encodage réponses Es'!$B$2)</f>
        <v xml:space="preserve">Classe : </v>
      </c>
    </row>
    <row r="994" spans="1:22" x14ac:dyDescent="0.25">
      <c r="A994" s="494" t="str">
        <f>CONCATENATE("Synthèse par compétence de l'élève : ",'Encodage réponses Es'!$F27)</f>
        <v xml:space="preserve">Synthèse par compétence de l'élève : </v>
      </c>
      <c r="B994" s="494"/>
      <c r="C994" s="494"/>
      <c r="D994" s="494"/>
      <c r="E994" s="494"/>
      <c r="F994" s="494"/>
      <c r="G994" s="494"/>
    </row>
    <row r="996" spans="1:22" ht="15.6" x14ac:dyDescent="0.3">
      <c r="A996" s="202" t="s">
        <v>88</v>
      </c>
      <c r="B996" s="202"/>
      <c r="G996" s="217" t="str">
        <f>CONCATENATE(IF(OR(Compétences!$F29="Absent(e)",Compétences!$F29="Incomplet"),"",Compétences!$F29)," / 51")</f>
        <v xml:space="preserve"> / 51</v>
      </c>
    </row>
    <row r="997" spans="1:22" ht="15.6" x14ac:dyDescent="0.3">
      <c r="A997" s="202"/>
      <c r="B997" s="202"/>
      <c r="G997" s="206"/>
    </row>
    <row r="998" spans="1:22" x14ac:dyDescent="0.25">
      <c r="G998" s="205"/>
    </row>
    <row r="999" spans="1:22" x14ac:dyDescent="0.25">
      <c r="D999" s="482" t="s">
        <v>69</v>
      </c>
      <c r="E999" s="231" t="s">
        <v>70</v>
      </c>
      <c r="F999" s="207"/>
      <c r="G999" s="232" t="s">
        <v>71</v>
      </c>
    </row>
    <row r="1000" spans="1:22" ht="15.6" x14ac:dyDescent="0.3">
      <c r="D1000" s="483"/>
      <c r="E1000" s="220"/>
      <c r="F1000" s="480" t="s">
        <v>72</v>
      </c>
      <c r="G1000" s="481"/>
    </row>
    <row r="1001" spans="1:22" ht="15.6" x14ac:dyDescent="0.3">
      <c r="D1001" s="218"/>
      <c r="E1001" s="213"/>
      <c r="F1001" s="215"/>
      <c r="G1001" s="215"/>
    </row>
    <row r="1002" spans="1:22" ht="15.6" x14ac:dyDescent="0.3">
      <c r="D1002" s="218"/>
      <c r="E1002" s="213"/>
      <c r="F1002" s="215"/>
      <c r="G1002" s="215"/>
    </row>
    <row r="1003" spans="1:22" x14ac:dyDescent="0.25">
      <c r="E1003" s="212"/>
      <c r="F1003" s="25"/>
      <c r="G1003" s="212"/>
    </row>
    <row r="1004" spans="1:22" x14ac:dyDescent="0.25">
      <c r="A1004" s="203" t="s">
        <v>79</v>
      </c>
      <c r="D1004" s="214">
        <v>26</v>
      </c>
      <c r="G1004" s="216" t="str">
        <f>CONCATENATE(IF(OR(Compétences!$I29="Absent(e)",Compétences!$I29="Incomplet"),"",Compétences!$I29)," / 26")</f>
        <v xml:space="preserve"> / 26</v>
      </c>
      <c r="Q1004" s="479" t="s">
        <v>65</v>
      </c>
      <c r="R1004" s="479"/>
      <c r="S1004" s="479"/>
      <c r="T1004" s="479" t="s">
        <v>68</v>
      </c>
      <c r="U1004" s="479"/>
      <c r="V1004" s="479"/>
    </row>
    <row r="1005" spans="1:22" x14ac:dyDescent="0.25">
      <c r="D1005" s="210"/>
      <c r="E1005" s="200"/>
      <c r="F1005" s="200"/>
      <c r="G1005" s="200"/>
      <c r="Q1005" s="248" t="s">
        <v>67</v>
      </c>
      <c r="R1005" s="248" t="s">
        <v>73</v>
      </c>
      <c r="S1005" s="248" t="s">
        <v>66</v>
      </c>
      <c r="T1005" s="248" t="s">
        <v>67</v>
      </c>
      <c r="U1005" s="248" t="s">
        <v>71</v>
      </c>
    </row>
    <row r="1006" spans="1:22" ht="37.5" customHeight="1" x14ac:dyDescent="0.25">
      <c r="A1006" s="492" t="s">
        <v>89</v>
      </c>
      <c r="B1006" s="491"/>
      <c r="C1006" s="491"/>
      <c r="D1006" s="211">
        <v>6</v>
      </c>
      <c r="E1006" s="207"/>
      <c r="F1006" s="207"/>
      <c r="G1006" s="208"/>
      <c r="Q1006" s="249">
        <f>COUNTIF(Compétences!$P29:$U29,1)</f>
        <v>0</v>
      </c>
      <c r="R1006" s="249">
        <f>$S1006-$Q1006</f>
        <v>6</v>
      </c>
      <c r="S1006" s="249">
        <v>6</v>
      </c>
      <c r="T1006" s="249" t="e">
        <f>AVERAGE(Compétences!$V$5:$V$38)</f>
        <v>#DIV/0!</v>
      </c>
      <c r="U1006" s="249" t="e">
        <f>$S1006-$T1006</f>
        <v>#DIV/0!</v>
      </c>
    </row>
    <row r="1007" spans="1:22" ht="37.5" customHeight="1" x14ac:dyDescent="0.25">
      <c r="A1007" s="490" t="s">
        <v>82</v>
      </c>
      <c r="B1007" s="491"/>
      <c r="C1007" s="491"/>
      <c r="D1007" s="211">
        <v>12</v>
      </c>
      <c r="E1007" s="207"/>
      <c r="F1007" s="207"/>
      <c r="G1007" s="208"/>
      <c r="Q1007" s="249">
        <f>COUNTIF(Compétences!$X29:$AI29,1)</f>
        <v>0</v>
      </c>
      <c r="R1007" s="249">
        <f>$S1007-$Q1007</f>
        <v>12</v>
      </c>
      <c r="S1007" s="249">
        <v>12</v>
      </c>
      <c r="T1007" s="249" t="e">
        <f>AVERAGE(Compétences!$AJ$5:$AJ$38)</f>
        <v>#DIV/0!</v>
      </c>
      <c r="U1007" s="249" t="e">
        <f>$S$23-$T$23</f>
        <v>#DIV/0!</v>
      </c>
    </row>
    <row r="1008" spans="1:22" ht="37.5" customHeight="1" x14ac:dyDescent="0.25">
      <c r="A1008" s="490" t="s">
        <v>83</v>
      </c>
      <c r="B1008" s="491"/>
      <c r="C1008" s="491"/>
      <c r="D1008" s="211">
        <v>8</v>
      </c>
      <c r="E1008" s="207"/>
      <c r="F1008" s="207"/>
      <c r="G1008" s="208"/>
      <c r="Q1008" s="249">
        <f>COUNTIF(Compétences!$AL29:$AS29,1)</f>
        <v>0</v>
      </c>
      <c r="R1008" s="249">
        <f>$S1008-$Q1008</f>
        <v>8</v>
      </c>
      <c r="S1008" s="249">
        <v>8</v>
      </c>
      <c r="T1008" s="249" t="e">
        <f>AVERAGE(Compétences!$AT$5:$AT$38)</f>
        <v>#DIV/0!</v>
      </c>
      <c r="U1008" s="249" t="e">
        <f>$S$24-$T$24</f>
        <v>#DIV/0!</v>
      </c>
    </row>
    <row r="1009" spans="1:21" ht="37.5" customHeight="1" x14ac:dyDescent="0.25">
      <c r="A1009" s="486"/>
      <c r="B1009" s="487"/>
      <c r="C1009" s="487"/>
      <c r="D1009" s="244"/>
      <c r="E1009" s="245"/>
      <c r="F1009" s="245"/>
      <c r="G1009" s="245"/>
      <c r="Q1009" s="249"/>
      <c r="R1009" s="249"/>
      <c r="S1009" s="249"/>
      <c r="T1009" s="249"/>
      <c r="U1009" s="249"/>
    </row>
    <row r="1010" spans="1:21" ht="37.5" customHeight="1" x14ac:dyDescent="0.25">
      <c r="A1010" s="204"/>
      <c r="B1010" s="204"/>
      <c r="C1010" s="204"/>
      <c r="D1010" s="209"/>
    </row>
    <row r="1011" spans="1:21" x14ac:dyDescent="0.25">
      <c r="D1011" s="209"/>
    </row>
    <row r="1012" spans="1:21" x14ac:dyDescent="0.25">
      <c r="A1012" s="203" t="s">
        <v>80</v>
      </c>
      <c r="D1012" s="214">
        <v>25</v>
      </c>
      <c r="G1012" s="216" t="str">
        <f>CONCATENATE(IF(OR(Compétences!$L29="Absent(e)",Compétences!$L29="Incomplet"),"",Compétences!$L29)," / 25")</f>
        <v xml:space="preserve"> / 25</v>
      </c>
    </row>
    <row r="1013" spans="1:21" x14ac:dyDescent="0.25">
      <c r="A1013" s="200"/>
      <c r="D1013" s="209"/>
    </row>
    <row r="1014" spans="1:21" ht="37.5" customHeight="1" x14ac:dyDescent="0.25">
      <c r="A1014" s="488" t="s">
        <v>80</v>
      </c>
      <c r="B1014" s="489"/>
      <c r="C1014" s="489"/>
      <c r="D1014" s="211">
        <v>25</v>
      </c>
      <c r="E1014" s="207"/>
      <c r="F1014" s="207"/>
      <c r="G1014" s="208"/>
      <c r="Q1014" s="249">
        <f>COUNTIF(Compétences!$AV29:$BT29,1)</f>
        <v>0</v>
      </c>
      <c r="R1014" s="249">
        <f>$S1014-$Q1014</f>
        <v>25</v>
      </c>
      <c r="S1014" s="249">
        <v>25</v>
      </c>
      <c r="T1014" s="249" t="e">
        <f>AVERAGE(Compétences!$BU$5:$BU$38)</f>
        <v>#DIV/0!</v>
      </c>
      <c r="U1014" s="249" t="e">
        <f>$S1014-$T1014</f>
        <v>#DIV/0!</v>
      </c>
    </row>
    <row r="1015" spans="1:21" ht="37.5" customHeight="1" x14ac:dyDescent="0.25">
      <c r="A1015" s="487"/>
      <c r="B1015" s="487"/>
      <c r="C1015" s="487"/>
      <c r="D1015" s="244"/>
      <c r="E1015" s="245"/>
      <c r="F1015" s="245"/>
      <c r="G1015" s="245"/>
      <c r="Q1015" s="249"/>
      <c r="R1015" s="249"/>
      <c r="S1015" s="249"/>
      <c r="T1015" s="249"/>
      <c r="U1015" s="249"/>
    </row>
    <row r="1016" spans="1:21" ht="37.5" customHeight="1" x14ac:dyDescent="0.25">
      <c r="A1016" s="485"/>
      <c r="B1016" s="485"/>
      <c r="C1016" s="485"/>
      <c r="D1016" s="246"/>
      <c r="E1016" s="247"/>
      <c r="F1016" s="247"/>
      <c r="G1016" s="247"/>
      <c r="Q1016" s="249"/>
      <c r="R1016" s="249"/>
      <c r="S1016" s="249"/>
      <c r="T1016" s="249"/>
      <c r="U1016" s="249"/>
    </row>
    <row r="1017" spans="1:21" x14ac:dyDescent="0.25">
      <c r="A1017" s="347" t="s">
        <v>99</v>
      </c>
    </row>
    <row r="1018" spans="1:21" x14ac:dyDescent="0.25">
      <c r="A1018" s="200" t="s">
        <v>102</v>
      </c>
    </row>
    <row r="1019" spans="1:21" x14ac:dyDescent="0.25">
      <c r="A1019" t="s">
        <v>100</v>
      </c>
    </row>
    <row r="1020" spans="1:21" x14ac:dyDescent="0.25">
      <c r="A1020" t="s">
        <v>101</v>
      </c>
    </row>
    <row r="1027" spans="1:7" ht="15.6" x14ac:dyDescent="0.3">
      <c r="A1027" s="493" t="str">
        <f>IF('Encodage réponses Es'!$B$1="","",'Encodage réponses Es'!$B$1)</f>
        <v/>
      </c>
      <c r="B1027" s="493"/>
      <c r="C1027" s="493"/>
      <c r="D1027" s="493"/>
      <c r="E1027" s="493"/>
      <c r="F1027" s="493"/>
      <c r="G1027" s="493"/>
    </row>
    <row r="1028" spans="1:7" ht="15.6" x14ac:dyDescent="0.3">
      <c r="A1028" s="202"/>
      <c r="B1028" s="202"/>
      <c r="C1028" s="202"/>
      <c r="D1028" s="202"/>
      <c r="E1028" s="202"/>
      <c r="F1028" s="202"/>
      <c r="G1028" s="202"/>
    </row>
    <row r="1029" spans="1:7" ht="15.6" x14ac:dyDescent="0.3">
      <c r="A1029" s="493" t="str">
        <f>A4</f>
        <v xml:space="preserve">Évaluation externe non certificative: initiation scientifique </v>
      </c>
      <c r="B1029" s="493"/>
      <c r="C1029" s="493"/>
      <c r="D1029" s="493"/>
      <c r="E1029" s="493"/>
      <c r="F1029" s="493"/>
      <c r="G1029" s="493"/>
    </row>
    <row r="1030" spans="1:7" ht="15.6" x14ac:dyDescent="0.3">
      <c r="A1030" s="493" t="str">
        <f>IF(A5="","",A5)</f>
        <v>année scolaire 2018-2019  –  3e année primaire</v>
      </c>
      <c r="B1030" s="493"/>
      <c r="C1030" s="493"/>
      <c r="D1030" s="493"/>
      <c r="E1030" s="493"/>
      <c r="F1030" s="493"/>
      <c r="G1030" s="493"/>
    </row>
    <row r="1031" spans="1:7" ht="15.6" x14ac:dyDescent="0.3">
      <c r="A1031" s="219"/>
      <c r="B1031" s="219"/>
      <c r="C1031" s="219"/>
      <c r="D1031" s="219"/>
      <c r="E1031" s="219"/>
      <c r="F1031" s="219"/>
      <c r="G1031" s="219"/>
    </row>
    <row r="1033" spans="1:7" x14ac:dyDescent="0.25">
      <c r="A1033" t="str">
        <f>CONCATENATE("Classe : ",'Encodage réponses Es'!$B$2)</f>
        <v xml:space="preserve">Classe : </v>
      </c>
    </row>
    <row r="1035" spans="1:7" x14ac:dyDescent="0.25">
      <c r="A1035" s="494" t="str">
        <f>CONCATENATE("Synthèse par compétence de l'élève : ",'Encodage réponses Es'!$F28)</f>
        <v xml:space="preserve">Synthèse par compétence de l'élève : </v>
      </c>
      <c r="B1035" s="494"/>
      <c r="C1035" s="494"/>
      <c r="D1035" s="494"/>
      <c r="E1035" s="494"/>
      <c r="F1035" s="494"/>
      <c r="G1035" s="494"/>
    </row>
    <row r="1037" spans="1:7" ht="15.6" x14ac:dyDescent="0.3">
      <c r="A1037" s="202" t="s">
        <v>88</v>
      </c>
      <c r="B1037" s="202"/>
      <c r="G1037" s="217" t="str">
        <f>CONCATENATE(IF(OR(Compétences!$F30="Absent(e)",Compétences!$F30="Incomplet"),"",Compétences!$F30)," /51")</f>
        <v xml:space="preserve"> /51</v>
      </c>
    </row>
    <row r="1038" spans="1:7" ht="15.6" x14ac:dyDescent="0.3">
      <c r="A1038" s="202"/>
      <c r="B1038" s="202"/>
      <c r="G1038" s="206"/>
    </row>
    <row r="1039" spans="1:7" x14ac:dyDescent="0.25">
      <c r="G1039" s="205"/>
    </row>
    <row r="1040" spans="1:7" x14ac:dyDescent="0.25">
      <c r="D1040" s="482" t="s">
        <v>69</v>
      </c>
      <c r="E1040" s="231" t="s">
        <v>70</v>
      </c>
      <c r="F1040" s="207"/>
      <c r="G1040" s="232" t="s">
        <v>71</v>
      </c>
    </row>
    <row r="1041" spans="1:22" ht="15.6" x14ac:dyDescent="0.3">
      <c r="D1041" s="483"/>
      <c r="E1041" s="220"/>
      <c r="F1041" s="480" t="s">
        <v>72</v>
      </c>
      <c r="G1041" s="481"/>
    </row>
    <row r="1042" spans="1:22" ht="15.6" x14ac:dyDescent="0.3">
      <c r="D1042" s="218"/>
      <c r="E1042" s="213"/>
      <c r="F1042" s="215"/>
      <c r="G1042" s="215"/>
    </row>
    <row r="1043" spans="1:22" ht="15.6" x14ac:dyDescent="0.3">
      <c r="D1043" s="218"/>
      <c r="E1043" s="213"/>
      <c r="F1043" s="215"/>
      <c r="G1043" s="215"/>
    </row>
    <row r="1044" spans="1:22" x14ac:dyDescent="0.25">
      <c r="E1044" s="212"/>
      <c r="F1044" s="25"/>
      <c r="G1044" s="212"/>
    </row>
    <row r="1045" spans="1:22" x14ac:dyDescent="0.25">
      <c r="A1045" s="203" t="s">
        <v>79</v>
      </c>
      <c r="D1045" s="214">
        <v>26</v>
      </c>
      <c r="G1045" s="216" t="str">
        <f>CONCATENATE(IF(OR(Compétences!$I30="Absent(e)",Compétences!$I30="Incomplet"),"",Compétences!$I30)," / 26")</f>
        <v xml:space="preserve"> / 26</v>
      </c>
      <c r="Q1045" s="479" t="s">
        <v>65</v>
      </c>
      <c r="R1045" s="479"/>
      <c r="S1045" s="479"/>
      <c r="T1045" s="479" t="s">
        <v>68</v>
      </c>
      <c r="U1045" s="479"/>
      <c r="V1045" s="479"/>
    </row>
    <row r="1046" spans="1:22" x14ac:dyDescent="0.25">
      <c r="D1046" s="210"/>
      <c r="E1046" s="200"/>
      <c r="F1046" s="200"/>
      <c r="G1046" s="200"/>
      <c r="Q1046" s="248" t="s">
        <v>67</v>
      </c>
      <c r="R1046" s="248" t="s">
        <v>73</v>
      </c>
      <c r="S1046" s="248" t="s">
        <v>66</v>
      </c>
      <c r="T1046" s="248" t="s">
        <v>67</v>
      </c>
      <c r="U1046" s="248" t="s">
        <v>71</v>
      </c>
    </row>
    <row r="1047" spans="1:22" ht="37.5" customHeight="1" x14ac:dyDescent="0.25">
      <c r="A1047" s="492" t="s">
        <v>89</v>
      </c>
      <c r="B1047" s="491"/>
      <c r="C1047" s="491"/>
      <c r="D1047" s="211">
        <v>6</v>
      </c>
      <c r="E1047" s="207"/>
      <c r="F1047" s="207"/>
      <c r="G1047" s="208"/>
      <c r="Q1047" s="249">
        <f>COUNTIF(Compétences!$P30:$U30,1)</f>
        <v>0</v>
      </c>
      <c r="R1047" s="249">
        <f>$S1047-$Q1047</f>
        <v>6</v>
      </c>
      <c r="S1047" s="249">
        <v>6</v>
      </c>
      <c r="T1047" s="249" t="e">
        <f>AVERAGE(Compétences!$V$5:$V$38)</f>
        <v>#DIV/0!</v>
      </c>
      <c r="U1047" s="249" t="e">
        <f>$S1047-$T1047</f>
        <v>#DIV/0!</v>
      </c>
    </row>
    <row r="1048" spans="1:22" ht="37.5" customHeight="1" x14ac:dyDescent="0.25">
      <c r="A1048" s="490" t="s">
        <v>82</v>
      </c>
      <c r="B1048" s="491"/>
      <c r="C1048" s="491"/>
      <c r="D1048" s="211">
        <v>12</v>
      </c>
      <c r="E1048" s="207"/>
      <c r="F1048" s="207"/>
      <c r="G1048" s="208"/>
      <c r="Q1048" s="249">
        <f>COUNTIF(Compétences!$X30:$AI30,1)</f>
        <v>0</v>
      </c>
      <c r="R1048" s="249">
        <f>$S1048-$Q1048</f>
        <v>12</v>
      </c>
      <c r="S1048" s="249">
        <v>12</v>
      </c>
      <c r="T1048" s="249" t="e">
        <f>AVERAGE(Compétences!$AJ$5:$AJ$38)</f>
        <v>#DIV/0!</v>
      </c>
      <c r="U1048" s="249" t="e">
        <f>$S$23-$T$23</f>
        <v>#DIV/0!</v>
      </c>
    </row>
    <row r="1049" spans="1:22" ht="37.5" customHeight="1" x14ac:dyDescent="0.25">
      <c r="A1049" s="490" t="s">
        <v>83</v>
      </c>
      <c r="B1049" s="491"/>
      <c r="C1049" s="491"/>
      <c r="D1049" s="211">
        <v>8</v>
      </c>
      <c r="E1049" s="207"/>
      <c r="F1049" s="207"/>
      <c r="G1049" s="208"/>
      <c r="Q1049" s="249">
        <f>COUNTIF(Compétences!$AL30:$AS30,1)</f>
        <v>0</v>
      </c>
      <c r="R1049" s="249">
        <f>$S1049-$Q1049</f>
        <v>8</v>
      </c>
      <c r="S1049" s="249">
        <v>8</v>
      </c>
      <c r="T1049" s="249" t="e">
        <f>AVERAGE(Compétences!$AT$5:$AT$38)</f>
        <v>#DIV/0!</v>
      </c>
      <c r="U1049" s="249" t="e">
        <f>$S$24-$T$24</f>
        <v>#DIV/0!</v>
      </c>
    </row>
    <row r="1050" spans="1:22" ht="37.5" customHeight="1" x14ac:dyDescent="0.25">
      <c r="A1050" s="486"/>
      <c r="B1050" s="487"/>
      <c r="C1050" s="487"/>
      <c r="D1050" s="244"/>
      <c r="E1050" s="245"/>
      <c r="F1050" s="245"/>
      <c r="G1050" s="245"/>
      <c r="Q1050" s="249"/>
      <c r="R1050" s="249"/>
      <c r="S1050" s="249"/>
      <c r="T1050" s="249"/>
      <c r="U1050" s="249"/>
    </row>
    <row r="1051" spans="1:22" ht="37.5" customHeight="1" x14ac:dyDescent="0.25">
      <c r="A1051" s="204"/>
      <c r="B1051" s="204"/>
      <c r="C1051" s="204"/>
      <c r="D1051" s="209"/>
    </row>
    <row r="1052" spans="1:22" x14ac:dyDescent="0.25">
      <c r="D1052" s="209"/>
    </row>
    <row r="1053" spans="1:22" x14ac:dyDescent="0.25">
      <c r="A1053" s="203" t="s">
        <v>80</v>
      </c>
      <c r="D1053" s="214">
        <v>25</v>
      </c>
      <c r="G1053" s="216" t="str">
        <f>CONCATENATE(IF(OR(Compétences!$L30="Absent(e)",Compétences!$L30="Incomplet"),"",Compétences!$L30)," / 25")</f>
        <v xml:space="preserve"> / 25</v>
      </c>
    </row>
    <row r="1054" spans="1:22" x14ac:dyDescent="0.25">
      <c r="A1054" s="200"/>
      <c r="D1054" s="209"/>
    </row>
    <row r="1055" spans="1:22" ht="37.5" customHeight="1" x14ac:dyDescent="0.25">
      <c r="A1055" s="488" t="s">
        <v>80</v>
      </c>
      <c r="B1055" s="489"/>
      <c r="C1055" s="489"/>
      <c r="D1055" s="211">
        <v>25</v>
      </c>
      <c r="E1055" s="207"/>
      <c r="F1055" s="207"/>
      <c r="G1055" s="208"/>
      <c r="Q1055" s="249">
        <f>COUNTIF(Compétences!$AV30:$BT30,1)</f>
        <v>0</v>
      </c>
      <c r="R1055" s="249">
        <f>$S1055-$Q1055</f>
        <v>25</v>
      </c>
      <c r="S1055" s="249">
        <v>25</v>
      </c>
      <c r="T1055" s="249" t="e">
        <f>AVERAGE(Compétences!$BU$5:$BU$38)</f>
        <v>#DIV/0!</v>
      </c>
      <c r="U1055" s="249" t="e">
        <f>$S1055-$T1055</f>
        <v>#DIV/0!</v>
      </c>
    </row>
    <row r="1056" spans="1:22" ht="37.5" customHeight="1" x14ac:dyDescent="0.25">
      <c r="A1056" s="487"/>
      <c r="B1056" s="487"/>
      <c r="C1056" s="487"/>
      <c r="D1056" s="244"/>
      <c r="E1056" s="245"/>
      <c r="F1056" s="245"/>
      <c r="G1056" s="245"/>
      <c r="Q1056" s="249"/>
      <c r="R1056" s="249"/>
      <c r="S1056" s="249"/>
      <c r="T1056" s="249"/>
      <c r="U1056" s="249"/>
    </row>
    <row r="1057" spans="1:21" ht="37.5" customHeight="1" x14ac:dyDescent="0.25">
      <c r="A1057" s="485"/>
      <c r="B1057" s="485"/>
      <c r="C1057" s="485"/>
      <c r="D1057" s="246"/>
      <c r="E1057" s="247"/>
      <c r="F1057" s="247"/>
      <c r="G1057" s="247"/>
      <c r="Q1057" s="249"/>
      <c r="R1057" s="249"/>
      <c r="S1057" s="249"/>
      <c r="T1057" s="249"/>
      <c r="U1057" s="249"/>
    </row>
    <row r="1058" spans="1:21" x14ac:dyDescent="0.25">
      <c r="A1058" s="347" t="s">
        <v>99</v>
      </c>
    </row>
    <row r="1059" spans="1:21" x14ac:dyDescent="0.25">
      <c r="A1059" s="200" t="s">
        <v>102</v>
      </c>
    </row>
    <row r="1060" spans="1:21" x14ac:dyDescent="0.25">
      <c r="A1060" t="s">
        <v>100</v>
      </c>
    </row>
    <row r="1061" spans="1:21" x14ac:dyDescent="0.25">
      <c r="A1061" t="s">
        <v>101</v>
      </c>
    </row>
    <row r="1068" spans="1:21" ht="15.6" x14ac:dyDescent="0.3">
      <c r="A1068" s="493" t="str">
        <f>IF('Encodage réponses Es'!$B$1="","",'Encodage réponses Es'!$B$1)</f>
        <v/>
      </c>
      <c r="B1068" s="493"/>
      <c r="C1068" s="493"/>
      <c r="D1068" s="493"/>
      <c r="E1068" s="493"/>
      <c r="F1068" s="493"/>
      <c r="G1068" s="493"/>
    </row>
    <row r="1069" spans="1:21" ht="15.6" x14ac:dyDescent="0.3">
      <c r="A1069" s="202"/>
      <c r="B1069" s="202"/>
      <c r="C1069" s="202"/>
      <c r="D1069" s="202"/>
      <c r="E1069" s="202"/>
      <c r="F1069" s="202"/>
      <c r="G1069" s="202"/>
    </row>
    <row r="1070" spans="1:21" ht="15.6" x14ac:dyDescent="0.3">
      <c r="A1070" s="493" t="str">
        <f>A4</f>
        <v xml:space="preserve">Évaluation externe non certificative: initiation scientifique </v>
      </c>
      <c r="B1070" s="493"/>
      <c r="C1070" s="493"/>
      <c r="D1070" s="493"/>
      <c r="E1070" s="493"/>
      <c r="F1070" s="493"/>
      <c r="G1070" s="493"/>
    </row>
    <row r="1071" spans="1:21" ht="15.6" x14ac:dyDescent="0.3">
      <c r="A1071" s="493" t="str">
        <f>IF(A5="","",A5)</f>
        <v>année scolaire 2018-2019  –  3e année primaire</v>
      </c>
      <c r="B1071" s="493"/>
      <c r="C1071" s="493"/>
      <c r="D1071" s="493"/>
      <c r="E1071" s="493"/>
      <c r="F1071" s="493"/>
      <c r="G1071" s="493"/>
    </row>
    <row r="1072" spans="1:21" ht="15.6" x14ac:dyDescent="0.3">
      <c r="A1072" s="219"/>
      <c r="B1072" s="219"/>
      <c r="C1072" s="219"/>
      <c r="D1072" s="219"/>
      <c r="E1072" s="219"/>
      <c r="F1072" s="219"/>
      <c r="G1072" s="219"/>
    </row>
    <row r="1074" spans="1:22" x14ac:dyDescent="0.25">
      <c r="A1074" t="str">
        <f>CONCATENATE("Classe : ",'Encodage réponses Es'!$B$2)</f>
        <v xml:space="preserve">Classe : </v>
      </c>
    </row>
    <row r="1076" spans="1:22" x14ac:dyDescent="0.25">
      <c r="A1076" s="494" t="str">
        <f>CONCATENATE("Synthèse par compétence de l'élève : ",'Encodage réponses Es'!$F29)</f>
        <v xml:space="preserve">Synthèse par compétence de l'élève : </v>
      </c>
      <c r="B1076" s="494"/>
      <c r="C1076" s="494"/>
      <c r="D1076" s="494"/>
      <c r="E1076" s="494"/>
      <c r="F1076" s="494"/>
      <c r="G1076" s="494"/>
    </row>
    <row r="1078" spans="1:22" ht="15.6" x14ac:dyDescent="0.3">
      <c r="A1078" s="202" t="s">
        <v>88</v>
      </c>
      <c r="B1078" s="202"/>
      <c r="G1078" s="217" t="str">
        <f>CONCATENATE(IF(OR(Compétences!$F31="Absent(e)",Compétences!$F31="Incomplet"),"",Compétences!$F31)," / 51")</f>
        <v xml:space="preserve"> / 51</v>
      </c>
    </row>
    <row r="1079" spans="1:22" ht="15.6" x14ac:dyDescent="0.3">
      <c r="A1079" s="202"/>
      <c r="B1079" s="202"/>
      <c r="G1079" s="206"/>
    </row>
    <row r="1080" spans="1:22" x14ac:dyDescent="0.25">
      <c r="G1080" s="205"/>
    </row>
    <row r="1081" spans="1:22" x14ac:dyDescent="0.25">
      <c r="D1081" s="482" t="s">
        <v>69</v>
      </c>
      <c r="E1081" s="231" t="s">
        <v>70</v>
      </c>
      <c r="F1081" s="207"/>
      <c r="G1081" s="232" t="s">
        <v>71</v>
      </c>
    </row>
    <row r="1082" spans="1:22" ht="15.6" x14ac:dyDescent="0.3">
      <c r="D1082" s="483"/>
      <c r="E1082" s="220"/>
      <c r="F1082" s="480" t="s">
        <v>72</v>
      </c>
      <c r="G1082" s="481"/>
    </row>
    <row r="1083" spans="1:22" ht="15.6" x14ac:dyDescent="0.3">
      <c r="D1083" s="218"/>
      <c r="E1083" s="213"/>
      <c r="F1083" s="215"/>
      <c r="G1083" s="215"/>
    </row>
    <row r="1084" spans="1:22" ht="15.6" x14ac:dyDescent="0.3">
      <c r="D1084" s="218"/>
      <c r="E1084" s="213"/>
      <c r="F1084" s="215"/>
      <c r="G1084" s="215"/>
    </row>
    <row r="1085" spans="1:22" x14ac:dyDescent="0.25">
      <c r="E1085" s="212"/>
      <c r="F1085" s="25"/>
      <c r="G1085" s="212"/>
    </row>
    <row r="1086" spans="1:22" x14ac:dyDescent="0.25">
      <c r="A1086" s="203" t="s">
        <v>79</v>
      </c>
      <c r="D1086" s="214">
        <v>26</v>
      </c>
      <c r="G1086" s="216" t="str">
        <f>CONCATENATE(IF(OR(Compétences!$I31="Absent(e)",Compétences!$I31="Incomplet"),"",Compétences!$I31)," / 26")</f>
        <v xml:space="preserve"> / 26</v>
      </c>
      <c r="Q1086" s="479" t="s">
        <v>65</v>
      </c>
      <c r="R1086" s="479"/>
      <c r="S1086" s="479"/>
      <c r="T1086" s="479" t="s">
        <v>68</v>
      </c>
      <c r="U1086" s="479"/>
      <c r="V1086" s="479"/>
    </row>
    <row r="1087" spans="1:22" x14ac:dyDescent="0.25">
      <c r="D1087" s="210"/>
      <c r="E1087" s="200"/>
      <c r="F1087" s="200"/>
      <c r="G1087" s="200"/>
      <c r="Q1087" s="248" t="s">
        <v>67</v>
      </c>
      <c r="R1087" s="248" t="s">
        <v>73</v>
      </c>
      <c r="S1087" s="248" t="s">
        <v>66</v>
      </c>
      <c r="T1087" s="248" t="s">
        <v>67</v>
      </c>
      <c r="U1087" s="248" t="s">
        <v>71</v>
      </c>
    </row>
    <row r="1088" spans="1:22" ht="37.5" customHeight="1" x14ac:dyDescent="0.25">
      <c r="A1088" s="492" t="s">
        <v>89</v>
      </c>
      <c r="B1088" s="491"/>
      <c r="C1088" s="491"/>
      <c r="D1088" s="211">
        <v>6</v>
      </c>
      <c r="E1088" s="207"/>
      <c r="F1088" s="207"/>
      <c r="G1088" s="208"/>
      <c r="Q1088" s="249">
        <f>COUNTIF(Compétences!$P31:$U31,1)</f>
        <v>0</v>
      </c>
      <c r="R1088" s="249">
        <f>$S1088-$Q1088</f>
        <v>6</v>
      </c>
      <c r="S1088" s="249">
        <v>6</v>
      </c>
      <c r="T1088" s="249" t="e">
        <f>AVERAGE(Compétences!$V$5:$V$38)</f>
        <v>#DIV/0!</v>
      </c>
      <c r="U1088" s="249" t="e">
        <f>$S1088-$T1088</f>
        <v>#DIV/0!</v>
      </c>
    </row>
    <row r="1089" spans="1:21" ht="37.5" customHeight="1" x14ac:dyDescent="0.25">
      <c r="A1089" s="490" t="s">
        <v>82</v>
      </c>
      <c r="B1089" s="491"/>
      <c r="C1089" s="491"/>
      <c r="D1089" s="211">
        <v>12</v>
      </c>
      <c r="E1089" s="207"/>
      <c r="F1089" s="207"/>
      <c r="G1089" s="208"/>
      <c r="Q1089" s="249">
        <f>COUNTIF(Compétences!$X31:$AI31,1)</f>
        <v>0</v>
      </c>
      <c r="R1089" s="249">
        <f>$S1089-$Q1089</f>
        <v>12</v>
      </c>
      <c r="S1089" s="249">
        <v>12</v>
      </c>
      <c r="T1089" s="249" t="e">
        <f>AVERAGE(Compétences!$AJ$5:$AJ$38)</f>
        <v>#DIV/0!</v>
      </c>
      <c r="U1089" s="249" t="e">
        <f>$S$23-$T$23</f>
        <v>#DIV/0!</v>
      </c>
    </row>
    <row r="1090" spans="1:21" ht="37.5" customHeight="1" x14ac:dyDescent="0.25">
      <c r="A1090" s="490" t="s">
        <v>83</v>
      </c>
      <c r="B1090" s="491"/>
      <c r="C1090" s="491"/>
      <c r="D1090" s="211">
        <v>8</v>
      </c>
      <c r="E1090" s="207"/>
      <c r="F1090" s="207"/>
      <c r="G1090" s="208"/>
      <c r="Q1090" s="249">
        <f>COUNTIF(Compétences!$AL31:$AS31,1)</f>
        <v>0</v>
      </c>
      <c r="R1090" s="249">
        <f>$S1090-$Q1090</f>
        <v>8</v>
      </c>
      <c r="S1090" s="249">
        <v>8</v>
      </c>
      <c r="T1090" s="249" t="e">
        <f>AVERAGE(Compétences!$AT$5:$AT$38)</f>
        <v>#DIV/0!</v>
      </c>
      <c r="U1090" s="249" t="e">
        <f>$S$24-$T$24</f>
        <v>#DIV/0!</v>
      </c>
    </row>
    <row r="1091" spans="1:21" ht="37.5" customHeight="1" x14ac:dyDescent="0.25">
      <c r="A1091" s="486"/>
      <c r="B1091" s="487"/>
      <c r="C1091" s="487"/>
      <c r="D1091" s="244"/>
      <c r="E1091" s="245"/>
      <c r="F1091" s="245"/>
      <c r="G1091" s="245"/>
      <c r="Q1091" s="249"/>
      <c r="R1091" s="249"/>
      <c r="S1091" s="249"/>
      <c r="T1091" s="249"/>
      <c r="U1091" s="249"/>
    </row>
    <row r="1092" spans="1:21" ht="37.5" customHeight="1" x14ac:dyDescent="0.25">
      <c r="A1092" s="204"/>
      <c r="B1092" s="204"/>
      <c r="C1092" s="204"/>
      <c r="D1092" s="209"/>
    </row>
    <row r="1093" spans="1:21" x14ac:dyDescent="0.25">
      <c r="D1093" s="209"/>
    </row>
    <row r="1094" spans="1:21" x14ac:dyDescent="0.25">
      <c r="A1094" s="203" t="s">
        <v>80</v>
      </c>
      <c r="D1094" s="214">
        <v>25</v>
      </c>
      <c r="G1094" s="216" t="str">
        <f>CONCATENATE(IF(OR(Compétences!$L31="Absent(e)",Compétences!$L31="Incomplet"),"",Compétences!$L31)," / 25")</f>
        <v xml:space="preserve"> / 25</v>
      </c>
    </row>
    <row r="1095" spans="1:21" x14ac:dyDescent="0.25">
      <c r="A1095" s="200"/>
      <c r="D1095" s="209"/>
    </row>
    <row r="1096" spans="1:21" ht="37.5" customHeight="1" x14ac:dyDescent="0.25">
      <c r="A1096" s="488" t="s">
        <v>80</v>
      </c>
      <c r="B1096" s="489"/>
      <c r="C1096" s="489"/>
      <c r="D1096" s="211">
        <v>25</v>
      </c>
      <c r="E1096" s="207"/>
      <c r="F1096" s="207"/>
      <c r="G1096" s="208"/>
      <c r="Q1096" s="249">
        <f>COUNTIF(Compétences!$AV31:$BT31,1)</f>
        <v>0</v>
      </c>
      <c r="R1096" s="249">
        <f>$S1096-$Q1096</f>
        <v>25</v>
      </c>
      <c r="S1096" s="249">
        <v>25</v>
      </c>
      <c r="T1096" s="249" t="e">
        <f>AVERAGE(Compétences!$BU$5:$BU$38)</f>
        <v>#DIV/0!</v>
      </c>
      <c r="U1096" s="249" t="e">
        <f>$S1096-$T1096</f>
        <v>#DIV/0!</v>
      </c>
    </row>
    <row r="1097" spans="1:21" ht="37.5" customHeight="1" x14ac:dyDescent="0.25">
      <c r="A1097" s="487"/>
      <c r="B1097" s="487"/>
      <c r="C1097" s="487"/>
      <c r="D1097" s="244"/>
      <c r="E1097" s="245"/>
      <c r="F1097" s="245"/>
      <c r="G1097" s="245"/>
      <c r="Q1097" s="249"/>
      <c r="R1097" s="249"/>
      <c r="S1097" s="249"/>
      <c r="T1097" s="249"/>
      <c r="U1097" s="249"/>
    </row>
    <row r="1098" spans="1:21" ht="37.5" customHeight="1" x14ac:dyDescent="0.25">
      <c r="A1098" s="485"/>
      <c r="B1098" s="485"/>
      <c r="C1098" s="485"/>
      <c r="D1098" s="246"/>
      <c r="E1098" s="247"/>
      <c r="F1098" s="247"/>
      <c r="G1098" s="247"/>
      <c r="Q1098" s="249"/>
      <c r="R1098" s="249"/>
      <c r="S1098" s="249"/>
      <c r="T1098" s="249"/>
      <c r="U1098" s="249"/>
    </row>
    <row r="1099" spans="1:21" x14ac:dyDescent="0.25">
      <c r="A1099" s="347" t="s">
        <v>99</v>
      </c>
    </row>
    <row r="1100" spans="1:21" x14ac:dyDescent="0.25">
      <c r="A1100" s="200" t="s">
        <v>102</v>
      </c>
    </row>
    <row r="1101" spans="1:21" x14ac:dyDescent="0.25">
      <c r="A1101" t="s">
        <v>100</v>
      </c>
    </row>
    <row r="1102" spans="1:21" x14ac:dyDescent="0.25">
      <c r="A1102" t="s">
        <v>101</v>
      </c>
    </row>
    <row r="1109" spans="1:7" ht="15.6" x14ac:dyDescent="0.3">
      <c r="A1109" s="493" t="str">
        <f>IF('Encodage réponses Es'!$B$1="","",'Encodage réponses Es'!$B$1)</f>
        <v/>
      </c>
      <c r="B1109" s="493"/>
      <c r="C1109" s="493"/>
      <c r="D1109" s="493"/>
      <c r="E1109" s="493"/>
      <c r="F1109" s="493"/>
      <c r="G1109" s="493"/>
    </row>
    <row r="1110" spans="1:7" ht="15.6" x14ac:dyDescent="0.3">
      <c r="A1110" s="202"/>
      <c r="B1110" s="202"/>
      <c r="C1110" s="202"/>
      <c r="D1110" s="202"/>
      <c r="E1110" s="202"/>
      <c r="F1110" s="202"/>
      <c r="G1110" s="202"/>
    </row>
    <row r="1111" spans="1:7" ht="15.6" x14ac:dyDescent="0.3">
      <c r="A1111" s="493" t="str">
        <f>A4</f>
        <v xml:space="preserve">Évaluation externe non certificative: initiation scientifique </v>
      </c>
      <c r="B1111" s="493"/>
      <c r="C1111" s="493"/>
      <c r="D1111" s="493"/>
      <c r="E1111" s="493"/>
      <c r="F1111" s="493"/>
      <c r="G1111" s="493"/>
    </row>
    <row r="1112" spans="1:7" ht="15.6" x14ac:dyDescent="0.3">
      <c r="A1112" s="493" t="str">
        <f>IF(A5="","",A5)</f>
        <v>année scolaire 2018-2019  –  3e année primaire</v>
      </c>
      <c r="B1112" s="493"/>
      <c r="C1112" s="493"/>
      <c r="D1112" s="493"/>
      <c r="E1112" s="493"/>
      <c r="F1112" s="493"/>
      <c r="G1112" s="493"/>
    </row>
    <row r="1113" spans="1:7" ht="15.6" x14ac:dyDescent="0.3">
      <c r="A1113" s="219"/>
      <c r="B1113" s="219"/>
      <c r="C1113" s="219"/>
      <c r="D1113" s="219"/>
      <c r="E1113" s="219"/>
      <c r="F1113" s="219"/>
      <c r="G1113" s="219"/>
    </row>
    <row r="1115" spans="1:7" x14ac:dyDescent="0.25">
      <c r="A1115" t="str">
        <f>CONCATENATE("Classe : ",'Encodage réponses Es'!$B$2)</f>
        <v xml:space="preserve">Classe : </v>
      </c>
    </row>
    <row r="1117" spans="1:7" x14ac:dyDescent="0.25">
      <c r="A1117" s="494" t="str">
        <f>CONCATENATE("Synthèse par compétence de l'élève : ",'Encodage réponses Es'!$F30)</f>
        <v xml:space="preserve">Synthèse par compétence de l'élève : </v>
      </c>
      <c r="B1117" s="494"/>
      <c r="C1117" s="494"/>
      <c r="D1117" s="494"/>
      <c r="E1117" s="494"/>
      <c r="F1117" s="494"/>
      <c r="G1117" s="494"/>
    </row>
    <row r="1119" spans="1:7" ht="15.6" x14ac:dyDescent="0.3">
      <c r="A1119" s="202" t="s">
        <v>88</v>
      </c>
      <c r="B1119" s="202"/>
      <c r="G1119" s="217" t="str">
        <f>CONCATENATE(IF(OR(Compétences!$F32="Absent(e)",Compétences!$F32="Incomplet"),"",Compétences!$F32)," / 51")</f>
        <v xml:space="preserve"> / 51</v>
      </c>
    </row>
    <row r="1120" spans="1:7" ht="15.6" x14ac:dyDescent="0.3">
      <c r="A1120" s="202"/>
      <c r="B1120" s="202"/>
      <c r="G1120" s="206"/>
    </row>
    <row r="1121" spans="1:22" x14ac:dyDescent="0.25">
      <c r="G1121" s="205"/>
    </row>
    <row r="1122" spans="1:22" x14ac:dyDescent="0.25">
      <c r="D1122" s="482" t="s">
        <v>69</v>
      </c>
      <c r="E1122" s="231" t="s">
        <v>70</v>
      </c>
      <c r="F1122" s="207"/>
      <c r="G1122" s="232" t="s">
        <v>71</v>
      </c>
    </row>
    <row r="1123" spans="1:22" ht="15.6" x14ac:dyDescent="0.3">
      <c r="D1123" s="483"/>
      <c r="E1123" s="220"/>
      <c r="F1123" s="480" t="s">
        <v>72</v>
      </c>
      <c r="G1123" s="481"/>
    </row>
    <row r="1124" spans="1:22" ht="15.6" x14ac:dyDescent="0.3">
      <c r="D1124" s="218"/>
      <c r="E1124" s="213"/>
      <c r="F1124" s="215"/>
      <c r="G1124" s="215"/>
    </row>
    <row r="1125" spans="1:22" ht="15.6" x14ac:dyDescent="0.3">
      <c r="D1125" s="218"/>
      <c r="E1125" s="213"/>
      <c r="F1125" s="215"/>
      <c r="G1125" s="215"/>
    </row>
    <row r="1126" spans="1:22" x14ac:dyDescent="0.25">
      <c r="E1126" s="212"/>
      <c r="F1126" s="25"/>
      <c r="G1126" s="212"/>
    </row>
    <row r="1127" spans="1:22" x14ac:dyDescent="0.25">
      <c r="A1127" s="203" t="s">
        <v>79</v>
      </c>
      <c r="D1127" s="214">
        <v>26</v>
      </c>
      <c r="G1127" s="216" t="str">
        <f>CONCATENATE(IF(OR(Compétences!$I32="Absent(e)",Compétences!$I32="Incomplet"),"",Compétences!$I32)," / 26")</f>
        <v xml:space="preserve"> / 26</v>
      </c>
      <c r="Q1127" s="479" t="s">
        <v>65</v>
      </c>
      <c r="R1127" s="479"/>
      <c r="S1127" s="479"/>
      <c r="T1127" s="479" t="s">
        <v>68</v>
      </c>
      <c r="U1127" s="479"/>
      <c r="V1127" s="479"/>
    </row>
    <row r="1128" spans="1:22" x14ac:dyDescent="0.25">
      <c r="D1128" s="210"/>
      <c r="E1128" s="200"/>
      <c r="F1128" s="200"/>
      <c r="G1128" s="200"/>
      <c r="Q1128" s="248" t="s">
        <v>67</v>
      </c>
      <c r="R1128" s="248" t="s">
        <v>73</v>
      </c>
      <c r="S1128" s="248" t="s">
        <v>66</v>
      </c>
      <c r="T1128" s="248" t="s">
        <v>67</v>
      </c>
      <c r="U1128" s="248" t="s">
        <v>71</v>
      </c>
    </row>
    <row r="1129" spans="1:22" ht="37.5" customHeight="1" x14ac:dyDescent="0.25">
      <c r="A1129" s="492" t="s">
        <v>89</v>
      </c>
      <c r="B1129" s="491"/>
      <c r="C1129" s="491"/>
      <c r="D1129" s="211">
        <v>6</v>
      </c>
      <c r="E1129" s="207"/>
      <c r="F1129" s="207"/>
      <c r="G1129" s="208"/>
      <c r="Q1129" s="249">
        <f>COUNTIF(Compétences!$P32:$U32,1)</f>
        <v>0</v>
      </c>
      <c r="R1129" s="249">
        <f>$S1129-$Q1129</f>
        <v>6</v>
      </c>
      <c r="S1129" s="249">
        <v>6</v>
      </c>
      <c r="T1129" s="249" t="e">
        <f>AVERAGE(Compétences!$V$5:$V$38)</f>
        <v>#DIV/0!</v>
      </c>
      <c r="U1129" s="249" t="e">
        <f>$S1129-$T1129</f>
        <v>#DIV/0!</v>
      </c>
    </row>
    <row r="1130" spans="1:22" ht="37.5" customHeight="1" x14ac:dyDescent="0.25">
      <c r="A1130" s="490" t="s">
        <v>82</v>
      </c>
      <c r="B1130" s="491"/>
      <c r="C1130" s="491"/>
      <c r="D1130" s="211">
        <v>12</v>
      </c>
      <c r="E1130" s="207"/>
      <c r="F1130" s="207"/>
      <c r="G1130" s="208"/>
      <c r="Q1130" s="249">
        <f>COUNTIF(Compétences!$X32:$AI32,1)</f>
        <v>0</v>
      </c>
      <c r="R1130" s="249">
        <f>$S1130-$Q1130</f>
        <v>12</v>
      </c>
      <c r="S1130" s="249">
        <v>12</v>
      </c>
      <c r="T1130" s="249" t="e">
        <f>AVERAGE(Compétences!$AJ$5:$AJ$38)</f>
        <v>#DIV/0!</v>
      </c>
      <c r="U1130" s="249" t="e">
        <f>$S$23-$T$23</f>
        <v>#DIV/0!</v>
      </c>
    </row>
    <row r="1131" spans="1:22" ht="37.5" customHeight="1" x14ac:dyDescent="0.25">
      <c r="A1131" s="490" t="s">
        <v>83</v>
      </c>
      <c r="B1131" s="491"/>
      <c r="C1131" s="491"/>
      <c r="D1131" s="211">
        <v>8</v>
      </c>
      <c r="E1131" s="207"/>
      <c r="F1131" s="207"/>
      <c r="G1131" s="208"/>
      <c r="Q1131" s="249">
        <f>COUNTIF(Compétences!$AL32:$AS32,1)</f>
        <v>0</v>
      </c>
      <c r="R1131" s="249">
        <f>$S1131-$Q1131</f>
        <v>8</v>
      </c>
      <c r="S1131" s="249">
        <v>8</v>
      </c>
      <c r="T1131" s="249" t="e">
        <f>AVERAGE(Compétences!$AT$5:$AT$38)</f>
        <v>#DIV/0!</v>
      </c>
      <c r="U1131" s="249" t="e">
        <f>$S$24-$T$24</f>
        <v>#DIV/0!</v>
      </c>
    </row>
    <row r="1132" spans="1:22" ht="37.5" customHeight="1" x14ac:dyDescent="0.25">
      <c r="A1132" s="486"/>
      <c r="B1132" s="487"/>
      <c r="C1132" s="487"/>
      <c r="D1132" s="244"/>
      <c r="E1132" s="245"/>
      <c r="F1132" s="245"/>
      <c r="G1132" s="245"/>
      <c r="Q1132" s="249"/>
      <c r="R1132" s="249"/>
      <c r="S1132" s="249"/>
      <c r="T1132" s="249"/>
      <c r="U1132" s="249"/>
    </row>
    <row r="1133" spans="1:22" ht="37.5" customHeight="1" x14ac:dyDescent="0.25">
      <c r="A1133" s="204"/>
      <c r="B1133" s="204"/>
      <c r="C1133" s="204"/>
      <c r="D1133" s="209"/>
    </row>
    <row r="1134" spans="1:22" x14ac:dyDescent="0.25">
      <c r="D1134" s="209"/>
    </row>
    <row r="1135" spans="1:22" x14ac:dyDescent="0.25">
      <c r="A1135" s="203" t="s">
        <v>80</v>
      </c>
      <c r="D1135" s="214">
        <v>25</v>
      </c>
      <c r="G1135" s="216" t="str">
        <f>CONCATENATE(IF(OR(Compétences!$L32="Absent(e)",Compétences!$L32="Incomplet"),"",Compétences!$L32)," / 25")</f>
        <v xml:space="preserve"> / 25</v>
      </c>
    </row>
    <row r="1136" spans="1:22" x14ac:dyDescent="0.25">
      <c r="A1136" s="200"/>
      <c r="D1136" s="209"/>
    </row>
    <row r="1137" spans="1:21" ht="37.5" customHeight="1" x14ac:dyDescent="0.25">
      <c r="A1137" s="488" t="s">
        <v>80</v>
      </c>
      <c r="B1137" s="489"/>
      <c r="C1137" s="489"/>
      <c r="D1137" s="211">
        <v>25</v>
      </c>
      <c r="E1137" s="207"/>
      <c r="F1137" s="207"/>
      <c r="G1137" s="208"/>
      <c r="Q1137" s="249">
        <f>COUNTIF(Compétences!$AV32:$BT32,1)</f>
        <v>0</v>
      </c>
      <c r="R1137" s="249">
        <f>$S1137-$Q1137</f>
        <v>25</v>
      </c>
      <c r="S1137" s="249">
        <v>25</v>
      </c>
      <c r="T1137" s="249" t="e">
        <f>AVERAGE(Compétences!$BU$5:$BU$38)</f>
        <v>#DIV/0!</v>
      </c>
      <c r="U1137" s="249" t="e">
        <f>$S1137-$T1137</f>
        <v>#DIV/0!</v>
      </c>
    </row>
    <row r="1138" spans="1:21" ht="37.5" customHeight="1" x14ac:dyDescent="0.25">
      <c r="A1138" s="487"/>
      <c r="B1138" s="487"/>
      <c r="C1138" s="487"/>
      <c r="D1138" s="244"/>
      <c r="E1138" s="245"/>
      <c r="F1138" s="245"/>
      <c r="G1138" s="245"/>
      <c r="Q1138" s="249"/>
      <c r="R1138" s="249"/>
      <c r="S1138" s="249"/>
      <c r="T1138" s="249"/>
      <c r="U1138" s="249"/>
    </row>
    <row r="1139" spans="1:21" ht="37.5" customHeight="1" x14ac:dyDescent="0.25">
      <c r="A1139" s="485"/>
      <c r="B1139" s="485"/>
      <c r="C1139" s="485"/>
      <c r="D1139" s="246"/>
      <c r="E1139" s="247"/>
      <c r="F1139" s="247"/>
      <c r="G1139" s="247"/>
      <c r="Q1139" s="249"/>
      <c r="R1139" s="249"/>
      <c r="S1139" s="249"/>
      <c r="T1139" s="249"/>
      <c r="U1139" s="249"/>
    </row>
    <row r="1140" spans="1:21" x14ac:dyDescent="0.25">
      <c r="A1140" s="347" t="s">
        <v>99</v>
      </c>
    </row>
    <row r="1141" spans="1:21" x14ac:dyDescent="0.25">
      <c r="A1141" s="200" t="s">
        <v>102</v>
      </c>
    </row>
    <row r="1142" spans="1:21" x14ac:dyDescent="0.25">
      <c r="A1142" t="s">
        <v>100</v>
      </c>
    </row>
    <row r="1143" spans="1:21" x14ac:dyDescent="0.25">
      <c r="A1143" t="s">
        <v>101</v>
      </c>
    </row>
    <row r="1150" spans="1:21" ht="15.6" x14ac:dyDescent="0.3">
      <c r="A1150" s="493" t="str">
        <f>IF('Encodage réponses Es'!$B$1="","",'Encodage réponses Es'!$B$1)</f>
        <v/>
      </c>
      <c r="B1150" s="493"/>
      <c r="C1150" s="493"/>
      <c r="D1150" s="493"/>
      <c r="E1150" s="493"/>
      <c r="F1150" s="493"/>
      <c r="G1150" s="493"/>
    </row>
    <row r="1151" spans="1:21" ht="15.6" x14ac:dyDescent="0.3">
      <c r="A1151" s="202"/>
      <c r="B1151" s="202"/>
      <c r="C1151" s="202"/>
      <c r="D1151" s="202"/>
      <c r="E1151" s="202"/>
      <c r="F1151" s="202"/>
      <c r="G1151" s="202"/>
    </row>
    <row r="1152" spans="1:21" ht="15.6" x14ac:dyDescent="0.3">
      <c r="A1152" s="493" t="str">
        <f>A4</f>
        <v xml:space="preserve">Évaluation externe non certificative: initiation scientifique </v>
      </c>
      <c r="B1152" s="493"/>
      <c r="C1152" s="493"/>
      <c r="D1152" s="493"/>
      <c r="E1152" s="493"/>
      <c r="F1152" s="493"/>
      <c r="G1152" s="493"/>
    </row>
    <row r="1153" spans="1:22" ht="15.6" x14ac:dyDescent="0.3">
      <c r="A1153" s="493" t="str">
        <f>IF(A5="","",A5)</f>
        <v>année scolaire 2018-2019  –  3e année primaire</v>
      </c>
      <c r="B1153" s="493"/>
      <c r="C1153" s="493"/>
      <c r="D1153" s="493"/>
      <c r="E1153" s="493"/>
      <c r="F1153" s="493"/>
      <c r="G1153" s="493"/>
    </row>
    <row r="1154" spans="1:22" ht="15.6" x14ac:dyDescent="0.3">
      <c r="A1154" s="219"/>
      <c r="B1154" s="219"/>
      <c r="C1154" s="219"/>
      <c r="D1154" s="219"/>
      <c r="E1154" s="219"/>
      <c r="F1154" s="219"/>
      <c r="G1154" s="219"/>
    </row>
    <row r="1156" spans="1:22" x14ac:dyDescent="0.25">
      <c r="A1156" t="str">
        <f>CONCATENATE("Classe : ",'Encodage réponses Es'!$B$2)</f>
        <v xml:space="preserve">Classe : </v>
      </c>
    </row>
    <row r="1158" spans="1:22" x14ac:dyDescent="0.25">
      <c r="A1158" s="494" t="str">
        <f>CONCATENATE("Synthèse par compétence de l'élève : ",'Encodage réponses Es'!$F31)</f>
        <v xml:space="preserve">Synthèse par compétence de l'élève : </v>
      </c>
      <c r="B1158" s="494"/>
      <c r="C1158" s="494"/>
      <c r="D1158" s="494"/>
      <c r="E1158" s="494"/>
      <c r="F1158" s="494"/>
      <c r="G1158" s="494"/>
    </row>
    <row r="1160" spans="1:22" ht="15.6" x14ac:dyDescent="0.3">
      <c r="A1160" s="202" t="s">
        <v>88</v>
      </c>
      <c r="B1160" s="202"/>
      <c r="G1160" s="217" t="str">
        <f>CONCATENATE(IF(OR(Compétences!$F33="Absent(e)",Compétences!$F33="Incomplet"),"",Compétences!$F33)," / 51")</f>
        <v xml:space="preserve"> / 51</v>
      </c>
    </row>
    <row r="1161" spans="1:22" ht="15.6" x14ac:dyDescent="0.3">
      <c r="A1161" s="202"/>
      <c r="B1161" s="202"/>
      <c r="G1161" s="206"/>
    </row>
    <row r="1162" spans="1:22" x14ac:dyDescent="0.25">
      <c r="G1162" s="205"/>
    </row>
    <row r="1163" spans="1:22" x14ac:dyDescent="0.25">
      <c r="D1163" s="482" t="s">
        <v>69</v>
      </c>
      <c r="E1163" s="231" t="s">
        <v>70</v>
      </c>
      <c r="F1163" s="207"/>
      <c r="G1163" s="232" t="s">
        <v>71</v>
      </c>
    </row>
    <row r="1164" spans="1:22" ht="15.6" x14ac:dyDescent="0.3">
      <c r="D1164" s="483"/>
      <c r="E1164" s="220"/>
      <c r="F1164" s="480" t="s">
        <v>72</v>
      </c>
      <c r="G1164" s="481"/>
    </row>
    <row r="1165" spans="1:22" ht="15.6" x14ac:dyDescent="0.3">
      <c r="D1165" s="218"/>
      <c r="E1165" s="213"/>
      <c r="F1165" s="215"/>
      <c r="G1165" s="215"/>
    </row>
    <row r="1166" spans="1:22" ht="15.6" x14ac:dyDescent="0.3">
      <c r="D1166" s="218"/>
      <c r="E1166" s="213"/>
      <c r="F1166" s="215"/>
      <c r="G1166" s="215"/>
    </row>
    <row r="1167" spans="1:22" x14ac:dyDescent="0.25">
      <c r="E1167" s="212"/>
      <c r="F1167" s="25"/>
      <c r="G1167" s="212"/>
    </row>
    <row r="1168" spans="1:22" x14ac:dyDescent="0.25">
      <c r="A1168" s="203" t="s">
        <v>79</v>
      </c>
      <c r="D1168" s="214">
        <v>26</v>
      </c>
      <c r="G1168" s="216" t="str">
        <f>CONCATENATE(IF(OR(Compétences!$I33="Absent(e)",Compétences!$I33="Incomplet"),"",Compétences!$I33)," / 26")</f>
        <v xml:space="preserve"> / 26</v>
      </c>
      <c r="Q1168" s="479" t="s">
        <v>65</v>
      </c>
      <c r="R1168" s="479"/>
      <c r="S1168" s="479"/>
      <c r="T1168" s="479" t="s">
        <v>68</v>
      </c>
      <c r="U1168" s="479"/>
      <c r="V1168" s="479"/>
    </row>
    <row r="1169" spans="1:21" x14ac:dyDescent="0.25">
      <c r="D1169" s="210"/>
      <c r="E1169" s="200"/>
      <c r="F1169" s="200"/>
      <c r="G1169" s="200"/>
      <c r="Q1169" s="248" t="s">
        <v>67</v>
      </c>
      <c r="R1169" s="248" t="s">
        <v>73</v>
      </c>
      <c r="S1169" s="248" t="s">
        <v>66</v>
      </c>
      <c r="T1169" s="248" t="s">
        <v>67</v>
      </c>
      <c r="U1169" s="248" t="s">
        <v>71</v>
      </c>
    </row>
    <row r="1170" spans="1:21" ht="37.5" customHeight="1" x14ac:dyDescent="0.25">
      <c r="A1170" s="492" t="s">
        <v>89</v>
      </c>
      <c r="B1170" s="491"/>
      <c r="C1170" s="491"/>
      <c r="D1170" s="211">
        <v>6</v>
      </c>
      <c r="E1170" s="207"/>
      <c r="F1170" s="207"/>
      <c r="G1170" s="208"/>
      <c r="Q1170" s="249">
        <f>COUNTIF(Compétences!$P33:$U33,1)</f>
        <v>0</v>
      </c>
      <c r="R1170" s="249">
        <f>$S1170-$Q1170</f>
        <v>6</v>
      </c>
      <c r="S1170" s="249">
        <v>6</v>
      </c>
      <c r="T1170" s="249" t="e">
        <f>AVERAGE(Compétences!$V$5:$V$38)</f>
        <v>#DIV/0!</v>
      </c>
      <c r="U1170" s="249" t="e">
        <f>$S1170-$T1170</f>
        <v>#DIV/0!</v>
      </c>
    </row>
    <row r="1171" spans="1:21" ht="37.5" customHeight="1" x14ac:dyDescent="0.25">
      <c r="A1171" s="490" t="s">
        <v>82</v>
      </c>
      <c r="B1171" s="491"/>
      <c r="C1171" s="491"/>
      <c r="D1171" s="211">
        <v>12</v>
      </c>
      <c r="E1171" s="207"/>
      <c r="F1171" s="207"/>
      <c r="G1171" s="208"/>
      <c r="Q1171" s="249">
        <f>COUNTIF(Compétences!$X33:$AI33,1)</f>
        <v>0</v>
      </c>
      <c r="R1171" s="249">
        <f>$S1171-$Q1171</f>
        <v>12</v>
      </c>
      <c r="S1171" s="249">
        <v>12</v>
      </c>
      <c r="T1171" s="249" t="e">
        <f>AVERAGE(Compétences!$AJ$5:$AJ$38)</f>
        <v>#DIV/0!</v>
      </c>
      <c r="U1171" s="249" t="e">
        <f>$S$23-$T$23</f>
        <v>#DIV/0!</v>
      </c>
    </row>
    <row r="1172" spans="1:21" ht="37.5" customHeight="1" x14ac:dyDescent="0.25">
      <c r="A1172" s="490" t="s">
        <v>83</v>
      </c>
      <c r="B1172" s="491"/>
      <c r="C1172" s="491"/>
      <c r="D1172" s="211">
        <v>8</v>
      </c>
      <c r="E1172" s="207"/>
      <c r="F1172" s="207"/>
      <c r="G1172" s="208"/>
      <c r="Q1172" s="249">
        <f>COUNTIF(Compétences!$AL33:$AS33,1)</f>
        <v>0</v>
      </c>
      <c r="R1172" s="249">
        <f>$S1172-$Q1172</f>
        <v>8</v>
      </c>
      <c r="S1172" s="249">
        <v>8</v>
      </c>
      <c r="T1172" s="249" t="e">
        <f>AVERAGE(Compétences!$AT$5:$AT$38)</f>
        <v>#DIV/0!</v>
      </c>
      <c r="U1172" s="249" t="e">
        <f>$S$24-$T$24</f>
        <v>#DIV/0!</v>
      </c>
    </row>
    <row r="1173" spans="1:21" ht="37.5" customHeight="1" x14ac:dyDescent="0.25">
      <c r="A1173" s="486"/>
      <c r="B1173" s="487"/>
      <c r="C1173" s="487"/>
      <c r="D1173" s="244"/>
      <c r="E1173" s="245"/>
      <c r="F1173" s="245"/>
      <c r="G1173" s="245"/>
      <c r="Q1173" s="249"/>
      <c r="R1173" s="249"/>
      <c r="S1173" s="249"/>
      <c r="T1173" s="249"/>
      <c r="U1173" s="249"/>
    </row>
    <row r="1174" spans="1:21" ht="37.5" customHeight="1" x14ac:dyDescent="0.25">
      <c r="A1174" s="204"/>
      <c r="B1174" s="204"/>
      <c r="C1174" s="204"/>
      <c r="D1174" s="209"/>
    </row>
    <row r="1175" spans="1:21" x14ac:dyDescent="0.25">
      <c r="D1175" s="209"/>
    </row>
    <row r="1176" spans="1:21" x14ac:dyDescent="0.25">
      <c r="A1176" s="203" t="s">
        <v>80</v>
      </c>
      <c r="D1176" s="214">
        <v>25</v>
      </c>
      <c r="G1176" s="216" t="str">
        <f>CONCATENATE(IF(OR(Compétences!$L33="Absent(e)",Compétences!$L33="Incomplet"),"",Compétences!$L33)," / 25")</f>
        <v xml:space="preserve"> / 25</v>
      </c>
    </row>
    <row r="1177" spans="1:21" x14ac:dyDescent="0.25">
      <c r="A1177" s="200"/>
      <c r="D1177" s="209"/>
    </row>
    <row r="1178" spans="1:21" ht="37.5" customHeight="1" x14ac:dyDescent="0.25">
      <c r="A1178" s="488" t="s">
        <v>80</v>
      </c>
      <c r="B1178" s="489"/>
      <c r="C1178" s="489"/>
      <c r="D1178" s="211">
        <v>25</v>
      </c>
      <c r="E1178" s="207"/>
      <c r="F1178" s="207"/>
      <c r="G1178" s="208"/>
      <c r="Q1178" s="249">
        <f>COUNTIF(Compétences!$AV33:$BT33,1)</f>
        <v>0</v>
      </c>
      <c r="R1178" s="249">
        <f>$S1178-$Q1178</f>
        <v>25</v>
      </c>
      <c r="S1178" s="249">
        <v>25</v>
      </c>
      <c r="T1178" s="249" t="e">
        <f>AVERAGE(Compétences!$BU$5:$BU$38)</f>
        <v>#DIV/0!</v>
      </c>
      <c r="U1178" s="249" t="e">
        <f>$S1178-$T1178</f>
        <v>#DIV/0!</v>
      </c>
    </row>
    <row r="1179" spans="1:21" ht="37.5" customHeight="1" x14ac:dyDescent="0.25">
      <c r="A1179" s="487"/>
      <c r="B1179" s="487"/>
      <c r="C1179" s="487"/>
      <c r="D1179" s="244"/>
      <c r="E1179" s="245"/>
      <c r="F1179" s="245"/>
      <c r="G1179" s="245"/>
      <c r="Q1179" s="249"/>
      <c r="R1179" s="249"/>
      <c r="S1179" s="249"/>
      <c r="T1179" s="249"/>
      <c r="U1179" s="249"/>
    </row>
    <row r="1180" spans="1:21" ht="37.5" customHeight="1" x14ac:dyDescent="0.25">
      <c r="A1180" s="485"/>
      <c r="B1180" s="485"/>
      <c r="C1180" s="485"/>
      <c r="D1180" s="246"/>
      <c r="E1180" s="247"/>
      <c r="F1180" s="247"/>
      <c r="G1180" s="247"/>
      <c r="Q1180" s="249"/>
      <c r="R1180" s="249"/>
      <c r="S1180" s="249"/>
      <c r="T1180" s="249"/>
      <c r="U1180" s="249"/>
    </row>
    <row r="1181" spans="1:21" x14ac:dyDescent="0.25">
      <c r="A1181" s="347" t="s">
        <v>99</v>
      </c>
    </row>
    <row r="1182" spans="1:21" x14ac:dyDescent="0.25">
      <c r="A1182" s="200" t="s">
        <v>102</v>
      </c>
    </row>
    <row r="1183" spans="1:21" x14ac:dyDescent="0.25">
      <c r="A1183" t="s">
        <v>100</v>
      </c>
    </row>
    <row r="1184" spans="1:21" x14ac:dyDescent="0.25">
      <c r="A1184" t="s">
        <v>101</v>
      </c>
    </row>
    <row r="1191" spans="1:7" ht="15.6" x14ac:dyDescent="0.3">
      <c r="A1191" s="493" t="str">
        <f>IF('Encodage réponses Es'!$B$1="","",'Encodage réponses Es'!$B$1)</f>
        <v/>
      </c>
      <c r="B1191" s="493"/>
      <c r="C1191" s="493"/>
      <c r="D1191" s="493"/>
      <c r="E1191" s="493"/>
      <c r="F1191" s="493"/>
      <c r="G1191" s="493"/>
    </row>
    <row r="1192" spans="1:7" ht="15.6" x14ac:dyDescent="0.3">
      <c r="A1192" s="202"/>
      <c r="B1192" s="202"/>
      <c r="C1192" s="202"/>
      <c r="D1192" s="202"/>
      <c r="E1192" s="202"/>
      <c r="F1192" s="202"/>
      <c r="G1192" s="202"/>
    </row>
    <row r="1193" spans="1:7" ht="15.6" x14ac:dyDescent="0.3">
      <c r="A1193" s="493" t="str">
        <f>A4</f>
        <v xml:space="preserve">Évaluation externe non certificative: initiation scientifique </v>
      </c>
      <c r="B1193" s="493"/>
      <c r="C1193" s="493"/>
      <c r="D1193" s="493"/>
      <c r="E1193" s="493"/>
      <c r="F1193" s="493"/>
      <c r="G1193" s="493"/>
    </row>
    <row r="1194" spans="1:7" ht="15.6" x14ac:dyDescent="0.3">
      <c r="A1194" s="493" t="str">
        <f>IF(A5="","",A5)</f>
        <v>année scolaire 2018-2019  –  3e année primaire</v>
      </c>
      <c r="B1194" s="493"/>
      <c r="C1194" s="493"/>
      <c r="D1194" s="493"/>
      <c r="E1194" s="493"/>
      <c r="F1194" s="493"/>
      <c r="G1194" s="493"/>
    </row>
    <row r="1195" spans="1:7" ht="15.6" x14ac:dyDescent="0.3">
      <c r="A1195" s="219"/>
      <c r="B1195" s="219"/>
      <c r="C1195" s="219"/>
      <c r="D1195" s="219"/>
      <c r="E1195" s="219"/>
      <c r="F1195" s="219"/>
      <c r="G1195" s="219"/>
    </row>
    <row r="1197" spans="1:7" x14ac:dyDescent="0.25">
      <c r="A1197" t="str">
        <f>CONCATENATE("Classe : ",'Encodage réponses Es'!$B$2)</f>
        <v xml:space="preserve">Classe : </v>
      </c>
    </row>
    <row r="1199" spans="1:7" x14ac:dyDescent="0.25">
      <c r="A1199" s="494" t="str">
        <f>CONCATENATE("Synthèse par compétence de l'élève : ",'Encodage réponses Es'!$F32)</f>
        <v xml:space="preserve">Synthèse par compétence de l'élève : </v>
      </c>
      <c r="B1199" s="494"/>
      <c r="C1199" s="494"/>
      <c r="D1199" s="494"/>
      <c r="E1199" s="494"/>
      <c r="F1199" s="494"/>
      <c r="G1199" s="494"/>
    </row>
    <row r="1201" spans="1:22" ht="15.6" x14ac:dyDescent="0.3">
      <c r="A1201" s="202" t="s">
        <v>88</v>
      </c>
      <c r="B1201" s="202"/>
      <c r="G1201" s="217" t="str">
        <f>CONCATENATE(IF(OR(Compétences!$F34="Absent(e)",Compétences!$F34="Incomplet"),"",Compétences!$F34)," / 51")</f>
        <v xml:space="preserve"> / 51</v>
      </c>
    </row>
    <row r="1202" spans="1:22" ht="15.6" x14ac:dyDescent="0.3">
      <c r="A1202" s="202"/>
      <c r="B1202" s="202"/>
      <c r="G1202" s="206"/>
    </row>
    <row r="1203" spans="1:22" x14ac:dyDescent="0.25">
      <c r="G1203" s="205"/>
    </row>
    <row r="1204" spans="1:22" x14ac:dyDescent="0.25">
      <c r="D1204" s="482" t="s">
        <v>69</v>
      </c>
      <c r="E1204" s="231" t="s">
        <v>70</v>
      </c>
      <c r="F1204" s="207"/>
      <c r="G1204" s="232" t="s">
        <v>71</v>
      </c>
    </row>
    <row r="1205" spans="1:22" ht="15.6" x14ac:dyDescent="0.3">
      <c r="D1205" s="483"/>
      <c r="E1205" s="220"/>
      <c r="F1205" s="480" t="s">
        <v>72</v>
      </c>
      <c r="G1205" s="481"/>
    </row>
    <row r="1206" spans="1:22" ht="15.6" x14ac:dyDescent="0.3">
      <c r="D1206" s="218"/>
      <c r="E1206" s="213"/>
      <c r="F1206" s="215"/>
      <c r="G1206" s="215"/>
    </row>
    <row r="1207" spans="1:22" ht="15.6" x14ac:dyDescent="0.3">
      <c r="D1207" s="218"/>
      <c r="E1207" s="213"/>
      <c r="F1207" s="215"/>
      <c r="G1207" s="215"/>
    </row>
    <row r="1208" spans="1:22" x14ac:dyDescent="0.25">
      <c r="E1208" s="212"/>
      <c r="F1208" s="25"/>
      <c r="G1208" s="212"/>
    </row>
    <row r="1209" spans="1:22" x14ac:dyDescent="0.25">
      <c r="A1209" s="203" t="s">
        <v>79</v>
      </c>
      <c r="D1209" s="214">
        <v>26</v>
      </c>
      <c r="G1209" s="216" t="str">
        <f>CONCATENATE(IF(OR(Compétences!$I34="Absent(e)",Compétences!$I34="Incomplet"),"",Compétences!$I34)," / 26")</f>
        <v xml:space="preserve"> / 26</v>
      </c>
      <c r="Q1209" s="479" t="s">
        <v>65</v>
      </c>
      <c r="R1209" s="479"/>
      <c r="S1209" s="479"/>
      <c r="T1209" s="479" t="s">
        <v>68</v>
      </c>
      <c r="U1209" s="479"/>
      <c r="V1209" s="479"/>
    </row>
    <row r="1210" spans="1:22" x14ac:dyDescent="0.25">
      <c r="D1210" s="210"/>
      <c r="E1210" s="200"/>
      <c r="F1210" s="200"/>
      <c r="G1210" s="200"/>
      <c r="Q1210" s="248" t="s">
        <v>67</v>
      </c>
      <c r="R1210" s="248" t="s">
        <v>73</v>
      </c>
      <c r="S1210" s="248" t="s">
        <v>66</v>
      </c>
      <c r="T1210" s="248" t="s">
        <v>67</v>
      </c>
      <c r="U1210" s="248" t="s">
        <v>71</v>
      </c>
    </row>
    <row r="1211" spans="1:22" ht="37.5" customHeight="1" x14ac:dyDescent="0.25">
      <c r="A1211" s="492" t="s">
        <v>89</v>
      </c>
      <c r="B1211" s="491"/>
      <c r="C1211" s="491"/>
      <c r="D1211" s="211">
        <v>6</v>
      </c>
      <c r="E1211" s="207"/>
      <c r="F1211" s="207"/>
      <c r="G1211" s="208"/>
      <c r="Q1211" s="249">
        <f>COUNTIF(Compétences!$P34:$U34,1)</f>
        <v>0</v>
      </c>
      <c r="R1211" s="249">
        <f>$S1211-$Q1211</f>
        <v>6</v>
      </c>
      <c r="S1211" s="249">
        <v>6</v>
      </c>
      <c r="T1211" s="249" t="e">
        <f>AVERAGE(Compétences!$V$5:$V$38)</f>
        <v>#DIV/0!</v>
      </c>
      <c r="U1211" s="249" t="e">
        <f>$S1211-$T1211</f>
        <v>#DIV/0!</v>
      </c>
    </row>
    <row r="1212" spans="1:22" ht="37.5" customHeight="1" x14ac:dyDescent="0.25">
      <c r="A1212" s="490" t="s">
        <v>82</v>
      </c>
      <c r="B1212" s="491"/>
      <c r="C1212" s="491"/>
      <c r="D1212" s="211">
        <v>12</v>
      </c>
      <c r="E1212" s="207"/>
      <c r="F1212" s="207"/>
      <c r="G1212" s="208"/>
      <c r="Q1212" s="249">
        <f>COUNTIF(Compétences!$X34:$AI34,1)</f>
        <v>0</v>
      </c>
      <c r="R1212" s="249">
        <f>$S1212-$Q1212</f>
        <v>12</v>
      </c>
      <c r="S1212" s="249">
        <v>12</v>
      </c>
      <c r="T1212" s="249" t="e">
        <f>AVERAGE(Compétences!$AJ$5:$AJ$38)</f>
        <v>#DIV/0!</v>
      </c>
      <c r="U1212" s="249" t="e">
        <f>$S$23-$T$23</f>
        <v>#DIV/0!</v>
      </c>
    </row>
    <row r="1213" spans="1:22" ht="37.5" customHeight="1" x14ac:dyDescent="0.25">
      <c r="A1213" s="490" t="s">
        <v>83</v>
      </c>
      <c r="B1213" s="491"/>
      <c r="C1213" s="491"/>
      <c r="D1213" s="211">
        <v>8</v>
      </c>
      <c r="E1213" s="207"/>
      <c r="F1213" s="207"/>
      <c r="G1213" s="208"/>
      <c r="Q1213" s="249">
        <f>COUNTIF(Compétences!$AL34:$AS34,1)</f>
        <v>0</v>
      </c>
      <c r="R1213" s="249">
        <f>$S1213-$Q1213</f>
        <v>8</v>
      </c>
      <c r="S1213" s="249">
        <v>8</v>
      </c>
      <c r="T1213" s="249" t="e">
        <f>AVERAGE(Compétences!$AT$5:$AT$38)</f>
        <v>#DIV/0!</v>
      </c>
      <c r="U1213" s="249" t="e">
        <f>$S$24-$T$24</f>
        <v>#DIV/0!</v>
      </c>
    </row>
    <row r="1214" spans="1:22" ht="37.5" customHeight="1" x14ac:dyDescent="0.25">
      <c r="A1214" s="486"/>
      <c r="B1214" s="487"/>
      <c r="C1214" s="487"/>
      <c r="D1214" s="244"/>
      <c r="E1214" s="245"/>
      <c r="F1214" s="245"/>
      <c r="G1214" s="245"/>
      <c r="Q1214" s="249"/>
      <c r="R1214" s="249"/>
      <c r="S1214" s="249"/>
      <c r="T1214" s="249"/>
      <c r="U1214" s="249"/>
    </row>
    <row r="1215" spans="1:22" ht="37.5" customHeight="1" x14ac:dyDescent="0.25">
      <c r="A1215" s="204"/>
      <c r="B1215" s="204"/>
      <c r="C1215" s="204"/>
      <c r="D1215" s="209"/>
    </row>
    <row r="1216" spans="1:22" x14ac:dyDescent="0.25">
      <c r="D1216" s="209"/>
    </row>
    <row r="1217" spans="1:21" x14ac:dyDescent="0.25">
      <c r="A1217" s="203" t="s">
        <v>80</v>
      </c>
      <c r="D1217" s="214">
        <v>25</v>
      </c>
      <c r="G1217" s="216" t="str">
        <f>CONCATENATE(IF(OR(Compétences!$L34="Absent(e)",Compétences!$L34="Incomplet"),"",Compétences!$L34)," / 25")</f>
        <v xml:space="preserve"> / 25</v>
      </c>
    </row>
    <row r="1218" spans="1:21" x14ac:dyDescent="0.25">
      <c r="A1218" s="200"/>
      <c r="D1218" s="209"/>
    </row>
    <row r="1219" spans="1:21" ht="37.5" customHeight="1" x14ac:dyDescent="0.25">
      <c r="A1219" s="488" t="s">
        <v>80</v>
      </c>
      <c r="B1219" s="489"/>
      <c r="C1219" s="489"/>
      <c r="D1219" s="211">
        <v>25</v>
      </c>
      <c r="E1219" s="207"/>
      <c r="F1219" s="207"/>
      <c r="G1219" s="208"/>
      <c r="Q1219" s="249">
        <f>COUNTIF(Compétences!$AV34:$BT34,1)</f>
        <v>0</v>
      </c>
      <c r="R1219" s="249">
        <f>$S1219-$Q1219</f>
        <v>25</v>
      </c>
      <c r="S1219" s="249">
        <v>25</v>
      </c>
      <c r="T1219" s="249" t="e">
        <f>AVERAGE(Compétences!$BU$5:$BU$38)</f>
        <v>#DIV/0!</v>
      </c>
      <c r="U1219" s="249" t="e">
        <f>$S1219-$T1219</f>
        <v>#DIV/0!</v>
      </c>
    </row>
    <row r="1220" spans="1:21" ht="37.5" customHeight="1" x14ac:dyDescent="0.25">
      <c r="A1220" s="487"/>
      <c r="B1220" s="487"/>
      <c r="C1220" s="487"/>
      <c r="D1220" s="244"/>
      <c r="E1220" s="245"/>
      <c r="F1220" s="245"/>
      <c r="G1220" s="245"/>
      <c r="Q1220" s="249"/>
      <c r="R1220" s="249"/>
      <c r="S1220" s="249"/>
      <c r="T1220" s="249"/>
      <c r="U1220" s="249"/>
    </row>
    <row r="1221" spans="1:21" ht="37.5" customHeight="1" x14ac:dyDescent="0.25">
      <c r="A1221" s="485"/>
      <c r="B1221" s="485"/>
      <c r="C1221" s="485"/>
      <c r="D1221" s="246"/>
      <c r="E1221" s="247"/>
      <c r="F1221" s="247"/>
      <c r="G1221" s="247"/>
      <c r="Q1221" s="249"/>
      <c r="R1221" s="249"/>
      <c r="S1221" s="249"/>
      <c r="T1221" s="249"/>
      <c r="U1221" s="249"/>
    </row>
    <row r="1222" spans="1:21" x14ac:dyDescent="0.25">
      <c r="A1222" s="347" t="s">
        <v>99</v>
      </c>
    </row>
    <row r="1223" spans="1:21" x14ac:dyDescent="0.25">
      <c r="A1223" s="200" t="s">
        <v>102</v>
      </c>
    </row>
    <row r="1224" spans="1:21" x14ac:dyDescent="0.25">
      <c r="A1224" t="s">
        <v>100</v>
      </c>
    </row>
    <row r="1225" spans="1:21" x14ac:dyDescent="0.25">
      <c r="A1225" t="s">
        <v>101</v>
      </c>
    </row>
    <row r="1232" spans="1:21" ht="15.6" x14ac:dyDescent="0.3">
      <c r="A1232" s="493" t="str">
        <f>IF('Encodage réponses Es'!$B$1="","",'Encodage réponses Es'!$B$1)</f>
        <v/>
      </c>
      <c r="B1232" s="493"/>
      <c r="C1232" s="493"/>
      <c r="D1232" s="493"/>
      <c r="E1232" s="493"/>
      <c r="F1232" s="493"/>
      <c r="G1232" s="493"/>
    </row>
    <row r="1233" spans="1:7" ht="15.6" x14ac:dyDescent="0.3">
      <c r="A1233" s="202"/>
      <c r="B1233" s="202"/>
      <c r="C1233" s="202"/>
      <c r="D1233" s="202"/>
      <c r="E1233" s="202"/>
      <c r="F1233" s="202"/>
      <c r="G1233" s="202"/>
    </row>
    <row r="1234" spans="1:7" ht="15.6" x14ac:dyDescent="0.3">
      <c r="A1234" s="493" t="str">
        <f>A4</f>
        <v xml:space="preserve">Évaluation externe non certificative: initiation scientifique </v>
      </c>
      <c r="B1234" s="493"/>
      <c r="C1234" s="493"/>
      <c r="D1234" s="493"/>
      <c r="E1234" s="493"/>
      <c r="F1234" s="493"/>
      <c r="G1234" s="493"/>
    </row>
    <row r="1235" spans="1:7" ht="15.6" x14ac:dyDescent="0.3">
      <c r="A1235" s="493" t="str">
        <f>IF(A5="","",A5)</f>
        <v>année scolaire 2018-2019  –  3e année primaire</v>
      </c>
      <c r="B1235" s="493"/>
      <c r="C1235" s="493"/>
      <c r="D1235" s="493"/>
      <c r="E1235" s="493"/>
      <c r="F1235" s="493"/>
      <c r="G1235" s="493"/>
    </row>
    <row r="1236" spans="1:7" ht="15.6" x14ac:dyDescent="0.3">
      <c r="A1236" s="219"/>
      <c r="B1236" s="219"/>
      <c r="C1236" s="219"/>
      <c r="D1236" s="219"/>
      <c r="E1236" s="219"/>
      <c r="F1236" s="219"/>
      <c r="G1236" s="219"/>
    </row>
    <row r="1238" spans="1:7" x14ac:dyDescent="0.25">
      <c r="A1238" t="str">
        <f>CONCATENATE("Classe : ",'Encodage réponses Es'!$B$2)</f>
        <v xml:space="preserve">Classe : </v>
      </c>
    </row>
    <row r="1240" spans="1:7" x14ac:dyDescent="0.25">
      <c r="A1240" s="494" t="str">
        <f>CONCATENATE("Synthèse par compétence de l'élève : ",'Encodage réponses Es'!$F33)</f>
        <v xml:space="preserve">Synthèse par compétence de l'élève : </v>
      </c>
      <c r="B1240" s="494"/>
      <c r="C1240" s="494"/>
      <c r="D1240" s="494"/>
      <c r="E1240" s="494"/>
      <c r="F1240" s="494"/>
      <c r="G1240" s="494"/>
    </row>
    <row r="1242" spans="1:7" ht="15.6" x14ac:dyDescent="0.3">
      <c r="A1242" s="202" t="s">
        <v>88</v>
      </c>
      <c r="B1242" s="202"/>
      <c r="G1242" s="217" t="str">
        <f>CONCATENATE(IF(OR(Compétences!$F35="Absent(e)",Compétences!$F35="Incomplet"),"",Compétences!$F35)," / 51")</f>
        <v xml:space="preserve"> / 51</v>
      </c>
    </row>
    <row r="1243" spans="1:7" ht="15.6" x14ac:dyDescent="0.3">
      <c r="A1243" s="202"/>
      <c r="B1243" s="202"/>
      <c r="G1243" s="206"/>
    </row>
    <row r="1244" spans="1:7" x14ac:dyDescent="0.25">
      <c r="G1244" s="205"/>
    </row>
    <row r="1245" spans="1:7" x14ac:dyDescent="0.25">
      <c r="D1245" s="482" t="s">
        <v>69</v>
      </c>
      <c r="E1245" s="231" t="s">
        <v>70</v>
      </c>
      <c r="F1245" s="207"/>
      <c r="G1245" s="232" t="s">
        <v>71</v>
      </c>
    </row>
    <row r="1246" spans="1:7" ht="15.6" x14ac:dyDescent="0.3">
      <c r="D1246" s="483"/>
      <c r="E1246" s="220"/>
      <c r="F1246" s="480" t="s">
        <v>72</v>
      </c>
      <c r="G1246" s="481"/>
    </row>
    <row r="1247" spans="1:7" ht="15.6" x14ac:dyDescent="0.3">
      <c r="D1247" s="218"/>
      <c r="E1247" s="213"/>
      <c r="F1247" s="215"/>
      <c r="G1247" s="215"/>
    </row>
    <row r="1248" spans="1:7" ht="15.6" x14ac:dyDescent="0.3">
      <c r="D1248" s="218"/>
      <c r="E1248" s="213"/>
      <c r="F1248" s="215"/>
      <c r="G1248" s="215"/>
    </row>
    <row r="1249" spans="1:22" x14ac:dyDescent="0.25">
      <c r="E1249" s="212"/>
      <c r="F1249" s="25"/>
      <c r="G1249" s="212"/>
    </row>
    <row r="1250" spans="1:22" x14ac:dyDescent="0.25">
      <c r="A1250" s="203" t="s">
        <v>79</v>
      </c>
      <c r="D1250" s="214">
        <v>26</v>
      </c>
      <c r="G1250" s="216" t="str">
        <f>CONCATENATE(IF(OR(Compétences!$I35="Absent(e)",Compétences!$I35="Incomplet"),"",Compétences!$I35)," / 26")</f>
        <v xml:space="preserve"> / 26</v>
      </c>
      <c r="Q1250" s="479" t="s">
        <v>65</v>
      </c>
      <c r="R1250" s="479"/>
      <c r="S1250" s="479"/>
      <c r="T1250" s="479" t="s">
        <v>68</v>
      </c>
      <c r="U1250" s="479"/>
      <c r="V1250" s="479"/>
    </row>
    <row r="1251" spans="1:22" x14ac:dyDescent="0.25">
      <c r="D1251" s="210"/>
      <c r="E1251" s="200"/>
      <c r="F1251" s="200"/>
      <c r="G1251" s="200"/>
      <c r="Q1251" s="248" t="s">
        <v>67</v>
      </c>
      <c r="R1251" s="248" t="s">
        <v>73</v>
      </c>
      <c r="S1251" s="248" t="s">
        <v>66</v>
      </c>
      <c r="T1251" s="248" t="s">
        <v>67</v>
      </c>
      <c r="U1251" s="248" t="s">
        <v>71</v>
      </c>
    </row>
    <row r="1252" spans="1:22" ht="37.5" customHeight="1" x14ac:dyDescent="0.25">
      <c r="A1252" s="492" t="s">
        <v>89</v>
      </c>
      <c r="B1252" s="491"/>
      <c r="C1252" s="491"/>
      <c r="D1252" s="211">
        <v>6</v>
      </c>
      <c r="E1252" s="207"/>
      <c r="F1252" s="207"/>
      <c r="G1252" s="208"/>
      <c r="Q1252" s="249">
        <f>COUNTIF(Compétences!$P35:$U35,1)</f>
        <v>0</v>
      </c>
      <c r="R1252" s="249">
        <f>$S1252-$Q1252</f>
        <v>6</v>
      </c>
      <c r="S1252" s="249">
        <v>6</v>
      </c>
      <c r="T1252" s="249" t="e">
        <f>AVERAGE(Compétences!$V$5:$V$38)</f>
        <v>#DIV/0!</v>
      </c>
      <c r="U1252" s="249" t="e">
        <f>$S1252-$T1252</f>
        <v>#DIV/0!</v>
      </c>
    </row>
    <row r="1253" spans="1:22" ht="37.5" customHeight="1" x14ac:dyDescent="0.25">
      <c r="A1253" s="490" t="s">
        <v>82</v>
      </c>
      <c r="B1253" s="491"/>
      <c r="C1253" s="491"/>
      <c r="D1253" s="211">
        <v>12</v>
      </c>
      <c r="E1253" s="207"/>
      <c r="F1253" s="207"/>
      <c r="G1253" s="208"/>
      <c r="Q1253" s="249">
        <f>COUNTIF(Compétences!$X35:$AI35,1)</f>
        <v>0</v>
      </c>
      <c r="R1253" s="249">
        <f>$S1253-$Q1253</f>
        <v>12</v>
      </c>
      <c r="S1253" s="249">
        <v>12</v>
      </c>
      <c r="T1253" s="249" t="e">
        <f>AVERAGE(Compétences!$AJ$5:$AJ$38)</f>
        <v>#DIV/0!</v>
      </c>
      <c r="U1253" s="249" t="e">
        <f>$S$23-$T$23</f>
        <v>#DIV/0!</v>
      </c>
    </row>
    <row r="1254" spans="1:22" ht="37.5" customHeight="1" x14ac:dyDescent="0.25">
      <c r="A1254" s="490" t="s">
        <v>83</v>
      </c>
      <c r="B1254" s="491"/>
      <c r="C1254" s="491"/>
      <c r="D1254" s="211">
        <v>8</v>
      </c>
      <c r="E1254" s="207"/>
      <c r="F1254" s="207"/>
      <c r="G1254" s="208"/>
      <c r="Q1254" s="249">
        <f>COUNTIF(Compétences!$AL35:$AS35,1)</f>
        <v>0</v>
      </c>
      <c r="R1254" s="249">
        <f>$S1254-$Q1254</f>
        <v>8</v>
      </c>
      <c r="S1254" s="249">
        <v>8</v>
      </c>
      <c r="T1254" s="249" t="e">
        <f>AVERAGE(Compétences!$AT$5:$AT$38)</f>
        <v>#DIV/0!</v>
      </c>
      <c r="U1254" s="249" t="e">
        <f>$S$24-$T$24</f>
        <v>#DIV/0!</v>
      </c>
    </row>
    <row r="1255" spans="1:22" ht="37.5" customHeight="1" x14ac:dyDescent="0.25">
      <c r="A1255" s="486"/>
      <c r="B1255" s="487"/>
      <c r="C1255" s="487"/>
      <c r="D1255" s="244"/>
      <c r="E1255" s="245"/>
      <c r="F1255" s="245"/>
      <c r="G1255" s="245"/>
      <c r="Q1255" s="249"/>
      <c r="R1255" s="249"/>
      <c r="S1255" s="249"/>
      <c r="T1255" s="249"/>
      <c r="U1255" s="249"/>
    </row>
    <row r="1256" spans="1:22" ht="37.5" customHeight="1" x14ac:dyDescent="0.25">
      <c r="A1256" s="204"/>
      <c r="B1256" s="204"/>
      <c r="C1256" s="204"/>
      <c r="D1256" s="209"/>
    </row>
    <row r="1257" spans="1:22" x14ac:dyDescent="0.25">
      <c r="D1257" s="209"/>
    </row>
    <row r="1258" spans="1:22" x14ac:dyDescent="0.25">
      <c r="A1258" s="203" t="s">
        <v>80</v>
      </c>
      <c r="D1258" s="214">
        <v>25</v>
      </c>
      <c r="G1258" s="216" t="str">
        <f>CONCATENATE(IF(OR(Compétences!$L35="Absent(e)",Compétences!$L35="Incomplet"),"",Compétences!$L35)," / 25")</f>
        <v xml:space="preserve"> / 25</v>
      </c>
    </row>
    <row r="1259" spans="1:22" x14ac:dyDescent="0.25">
      <c r="A1259" s="200"/>
      <c r="D1259" s="209"/>
    </row>
    <row r="1260" spans="1:22" ht="37.5" customHeight="1" x14ac:dyDescent="0.25">
      <c r="A1260" s="488" t="s">
        <v>80</v>
      </c>
      <c r="B1260" s="489"/>
      <c r="C1260" s="489"/>
      <c r="D1260" s="211">
        <v>25</v>
      </c>
      <c r="E1260" s="207"/>
      <c r="F1260" s="207"/>
      <c r="G1260" s="208"/>
      <c r="Q1260" s="249">
        <f>COUNTIF(Compétences!$AV35:$BT35,1)</f>
        <v>0</v>
      </c>
      <c r="R1260" s="249">
        <f>$S1260-$Q1260</f>
        <v>25</v>
      </c>
      <c r="S1260" s="249">
        <v>25</v>
      </c>
      <c r="T1260" s="249" t="e">
        <f>AVERAGE(Compétences!$BU$5:$BU$38)</f>
        <v>#DIV/0!</v>
      </c>
      <c r="U1260" s="249" t="e">
        <f>$S1260-$T1260</f>
        <v>#DIV/0!</v>
      </c>
    </row>
    <row r="1261" spans="1:22" ht="37.5" customHeight="1" x14ac:dyDescent="0.25">
      <c r="A1261" s="487"/>
      <c r="B1261" s="487"/>
      <c r="C1261" s="487"/>
      <c r="D1261" s="244"/>
      <c r="E1261" s="245"/>
      <c r="F1261" s="245"/>
      <c r="G1261" s="245"/>
      <c r="Q1261" s="249"/>
      <c r="R1261" s="249"/>
      <c r="S1261" s="249"/>
      <c r="T1261" s="249"/>
      <c r="U1261" s="249"/>
    </row>
    <row r="1262" spans="1:22" ht="37.5" customHeight="1" x14ac:dyDescent="0.25">
      <c r="A1262" s="485"/>
      <c r="B1262" s="485"/>
      <c r="C1262" s="485"/>
      <c r="D1262" s="246"/>
      <c r="E1262" s="247"/>
      <c r="F1262" s="247"/>
      <c r="G1262" s="247"/>
      <c r="Q1262" s="249"/>
      <c r="R1262" s="249"/>
      <c r="S1262" s="249"/>
      <c r="T1262" s="249"/>
      <c r="U1262" s="249"/>
    </row>
    <row r="1263" spans="1:22" x14ac:dyDescent="0.25">
      <c r="A1263" s="347" t="s">
        <v>99</v>
      </c>
    </row>
    <row r="1264" spans="1:22" x14ac:dyDescent="0.25">
      <c r="A1264" s="200" t="s">
        <v>102</v>
      </c>
    </row>
    <row r="1265" spans="1:7" x14ac:dyDescent="0.25">
      <c r="A1265" t="s">
        <v>100</v>
      </c>
    </row>
    <row r="1266" spans="1:7" x14ac:dyDescent="0.25">
      <c r="A1266" t="s">
        <v>101</v>
      </c>
    </row>
    <row r="1273" spans="1:7" ht="15.6" x14ac:dyDescent="0.3">
      <c r="A1273" s="493" t="str">
        <f>IF('Encodage réponses Es'!$B$1="","",'Encodage réponses Es'!$B$1)</f>
        <v/>
      </c>
      <c r="B1273" s="493"/>
      <c r="C1273" s="493"/>
      <c r="D1273" s="493"/>
      <c r="E1273" s="493"/>
      <c r="F1273" s="493"/>
      <c r="G1273" s="493"/>
    </row>
    <row r="1274" spans="1:7" ht="15.6" x14ac:dyDescent="0.3">
      <c r="A1274" s="202"/>
      <c r="B1274" s="202"/>
      <c r="C1274" s="202"/>
      <c r="D1274" s="202"/>
      <c r="E1274" s="202"/>
      <c r="F1274" s="202"/>
      <c r="G1274" s="202"/>
    </row>
    <row r="1275" spans="1:7" ht="15.6" x14ac:dyDescent="0.3">
      <c r="A1275" s="493" t="str">
        <f>A4</f>
        <v xml:space="preserve">Évaluation externe non certificative: initiation scientifique </v>
      </c>
      <c r="B1275" s="493"/>
      <c r="C1275" s="493"/>
      <c r="D1275" s="493"/>
      <c r="E1275" s="493"/>
      <c r="F1275" s="493"/>
      <c r="G1275" s="493"/>
    </row>
    <row r="1276" spans="1:7" ht="15.6" x14ac:dyDescent="0.3">
      <c r="A1276" s="493" t="str">
        <f>IF(A5="","",A5)</f>
        <v>année scolaire 2018-2019  –  3e année primaire</v>
      </c>
      <c r="B1276" s="493"/>
      <c r="C1276" s="493"/>
      <c r="D1276" s="493"/>
      <c r="E1276" s="493"/>
      <c r="F1276" s="493"/>
      <c r="G1276" s="493"/>
    </row>
    <row r="1277" spans="1:7" ht="15.6" x14ac:dyDescent="0.3">
      <c r="A1277" s="219"/>
      <c r="B1277" s="219"/>
      <c r="C1277" s="219"/>
      <c r="D1277" s="219"/>
      <c r="E1277" s="219"/>
      <c r="F1277" s="219"/>
      <c r="G1277" s="219"/>
    </row>
    <row r="1279" spans="1:7" x14ac:dyDescent="0.25">
      <c r="A1279" t="str">
        <f>CONCATENATE("Classe : ",'Encodage réponses Es'!$B$2)</f>
        <v xml:space="preserve">Classe : </v>
      </c>
    </row>
    <row r="1281" spans="1:22" x14ac:dyDescent="0.25">
      <c r="A1281" s="494" t="str">
        <f>CONCATENATE("Synthèse par compétence de l'élève : ",'Encodage réponses Es'!$F34)</f>
        <v xml:space="preserve">Synthèse par compétence de l'élève : </v>
      </c>
      <c r="B1281" s="494"/>
      <c r="C1281" s="494"/>
      <c r="D1281" s="494"/>
      <c r="E1281" s="494"/>
      <c r="F1281" s="494"/>
      <c r="G1281" s="494"/>
    </row>
    <row r="1283" spans="1:22" ht="15.6" x14ac:dyDescent="0.3">
      <c r="A1283" s="202" t="s">
        <v>88</v>
      </c>
      <c r="B1283" s="202"/>
      <c r="G1283" s="217" t="str">
        <f>CONCATENATE(IF(OR(Compétences!$F36="Absent(e)",Compétences!$F36="Incomplet"),"",Compétences!$F36)," / 51")</f>
        <v xml:space="preserve"> / 51</v>
      </c>
    </row>
    <row r="1284" spans="1:22" ht="15.6" x14ac:dyDescent="0.3">
      <c r="A1284" s="202"/>
      <c r="B1284" s="202"/>
      <c r="G1284" s="206"/>
    </row>
    <row r="1285" spans="1:22" x14ac:dyDescent="0.25">
      <c r="G1285" s="205"/>
    </row>
    <row r="1286" spans="1:22" x14ac:dyDescent="0.25">
      <c r="D1286" s="482" t="s">
        <v>69</v>
      </c>
      <c r="E1286" s="231" t="s">
        <v>70</v>
      </c>
      <c r="F1286" s="207"/>
      <c r="G1286" s="232" t="s">
        <v>71</v>
      </c>
    </row>
    <row r="1287" spans="1:22" ht="15.6" x14ac:dyDescent="0.3">
      <c r="D1287" s="483"/>
      <c r="E1287" s="220"/>
      <c r="F1287" s="480" t="s">
        <v>72</v>
      </c>
      <c r="G1287" s="481"/>
    </row>
    <row r="1288" spans="1:22" ht="15.6" x14ac:dyDescent="0.3">
      <c r="D1288" s="218"/>
      <c r="E1288" s="213"/>
      <c r="F1288" s="215"/>
      <c r="G1288" s="215"/>
    </row>
    <row r="1289" spans="1:22" ht="15.6" x14ac:dyDescent="0.3">
      <c r="D1289" s="218"/>
      <c r="E1289" s="213"/>
      <c r="F1289" s="215"/>
      <c r="G1289" s="215"/>
    </row>
    <row r="1290" spans="1:22" x14ac:dyDescent="0.25">
      <c r="E1290" s="212"/>
      <c r="F1290" s="25"/>
      <c r="G1290" s="212"/>
    </row>
    <row r="1291" spans="1:22" x14ac:dyDescent="0.25">
      <c r="A1291" s="203" t="s">
        <v>79</v>
      </c>
      <c r="D1291" s="214">
        <v>26</v>
      </c>
      <c r="G1291" s="216" t="str">
        <f>CONCATENATE(IF(OR(Compétences!$I36="Absent(e)",Compétences!$I36="Incomplet"),"",Compétences!$I36)," / 26")</f>
        <v xml:space="preserve"> / 26</v>
      </c>
      <c r="Q1291" s="479" t="s">
        <v>65</v>
      </c>
      <c r="R1291" s="479"/>
      <c r="S1291" s="479"/>
      <c r="T1291" s="479" t="s">
        <v>68</v>
      </c>
      <c r="U1291" s="479"/>
      <c r="V1291" s="479"/>
    </row>
    <row r="1292" spans="1:22" x14ac:dyDescent="0.25">
      <c r="D1292" s="210"/>
      <c r="E1292" s="200"/>
      <c r="F1292" s="200"/>
      <c r="G1292" s="200"/>
      <c r="Q1292" s="248" t="s">
        <v>67</v>
      </c>
      <c r="R1292" s="248" t="s">
        <v>73</v>
      </c>
      <c r="S1292" s="248" t="s">
        <v>66</v>
      </c>
      <c r="T1292" s="248" t="s">
        <v>67</v>
      </c>
      <c r="U1292" s="248" t="s">
        <v>71</v>
      </c>
    </row>
    <row r="1293" spans="1:22" ht="37.5" customHeight="1" x14ac:dyDescent="0.25">
      <c r="A1293" s="492" t="s">
        <v>89</v>
      </c>
      <c r="B1293" s="491"/>
      <c r="C1293" s="491"/>
      <c r="D1293" s="211">
        <v>6</v>
      </c>
      <c r="E1293" s="207"/>
      <c r="F1293" s="207"/>
      <c r="G1293" s="208"/>
      <c r="Q1293" s="249">
        <f>COUNTIF(Compétences!$P36:$U36,1)</f>
        <v>0</v>
      </c>
      <c r="R1293" s="249">
        <f>$S1293-$Q1293</f>
        <v>6</v>
      </c>
      <c r="S1293" s="249">
        <v>6</v>
      </c>
      <c r="T1293" s="249" t="e">
        <f>AVERAGE(Compétences!$V$5:$V$38)</f>
        <v>#DIV/0!</v>
      </c>
      <c r="U1293" s="249" t="e">
        <f>$S1293-$T1293</f>
        <v>#DIV/0!</v>
      </c>
    </row>
    <row r="1294" spans="1:22" ht="37.5" customHeight="1" x14ac:dyDescent="0.25">
      <c r="A1294" s="490" t="s">
        <v>82</v>
      </c>
      <c r="B1294" s="491"/>
      <c r="C1294" s="491"/>
      <c r="D1294" s="211">
        <v>12</v>
      </c>
      <c r="E1294" s="207"/>
      <c r="F1294" s="207"/>
      <c r="G1294" s="208"/>
      <c r="Q1294" s="249">
        <f>COUNTIF(Compétences!$X36:$AI36,1)</f>
        <v>0</v>
      </c>
      <c r="R1294" s="249">
        <f>$S1294-$Q1294</f>
        <v>12</v>
      </c>
      <c r="S1294" s="249">
        <v>12</v>
      </c>
      <c r="T1294" s="249" t="e">
        <f>AVERAGE(Compétences!$AJ$5:$AJ$38)</f>
        <v>#DIV/0!</v>
      </c>
      <c r="U1294" s="249" t="e">
        <f>$S$23-$T$23</f>
        <v>#DIV/0!</v>
      </c>
    </row>
    <row r="1295" spans="1:22" ht="37.5" customHeight="1" x14ac:dyDescent="0.25">
      <c r="A1295" s="490" t="s">
        <v>83</v>
      </c>
      <c r="B1295" s="491"/>
      <c r="C1295" s="491"/>
      <c r="D1295" s="211">
        <v>8</v>
      </c>
      <c r="E1295" s="207"/>
      <c r="F1295" s="207"/>
      <c r="G1295" s="208"/>
      <c r="Q1295" s="249">
        <f>COUNTIF(Compétences!$AL36:$AS36,1)</f>
        <v>0</v>
      </c>
      <c r="R1295" s="249">
        <f>$S1295-$Q1295</f>
        <v>8</v>
      </c>
      <c r="S1295" s="249">
        <v>8</v>
      </c>
      <c r="T1295" s="249" t="e">
        <f>AVERAGE(Compétences!$AT$5:$AT$38)</f>
        <v>#DIV/0!</v>
      </c>
      <c r="U1295" s="249" t="e">
        <f>$S$24-$T$24</f>
        <v>#DIV/0!</v>
      </c>
    </row>
    <row r="1296" spans="1:22" ht="37.5" customHeight="1" x14ac:dyDescent="0.25">
      <c r="A1296" s="486"/>
      <c r="B1296" s="487"/>
      <c r="C1296" s="487"/>
      <c r="D1296" s="244"/>
      <c r="E1296" s="245"/>
      <c r="F1296" s="245"/>
      <c r="G1296" s="245"/>
      <c r="Q1296" s="249"/>
      <c r="R1296" s="249"/>
      <c r="S1296" s="249"/>
      <c r="T1296" s="249"/>
      <c r="U1296" s="249"/>
    </row>
    <row r="1297" spans="1:21" ht="37.5" customHeight="1" x14ac:dyDescent="0.25">
      <c r="A1297" s="204"/>
      <c r="B1297" s="204"/>
      <c r="C1297" s="204"/>
      <c r="D1297" s="209"/>
    </row>
    <row r="1298" spans="1:21" x14ac:dyDescent="0.25">
      <c r="D1298" s="209"/>
    </row>
    <row r="1299" spans="1:21" x14ac:dyDescent="0.25">
      <c r="A1299" s="203" t="s">
        <v>80</v>
      </c>
      <c r="D1299" s="214">
        <v>25</v>
      </c>
      <c r="G1299" s="216" t="str">
        <f>CONCATENATE(IF(OR(Compétences!$L36="Absent(e)",Compétences!$L36="Incomplet"),"",Compétences!$L36)," / 25")</f>
        <v xml:space="preserve"> / 25</v>
      </c>
    </row>
    <row r="1300" spans="1:21" x14ac:dyDescent="0.25">
      <c r="A1300" s="200"/>
      <c r="D1300" s="209"/>
    </row>
    <row r="1301" spans="1:21" ht="37.5" customHeight="1" x14ac:dyDescent="0.25">
      <c r="A1301" s="488" t="s">
        <v>80</v>
      </c>
      <c r="B1301" s="489"/>
      <c r="C1301" s="489"/>
      <c r="D1301" s="211">
        <v>25</v>
      </c>
      <c r="E1301" s="207"/>
      <c r="F1301" s="207"/>
      <c r="G1301" s="208"/>
      <c r="Q1301" s="249">
        <f>COUNTIF(Compétences!$AV36:$BT36,1)</f>
        <v>0</v>
      </c>
      <c r="R1301" s="249">
        <f>$S1301-$Q1301</f>
        <v>25</v>
      </c>
      <c r="S1301" s="249">
        <v>25</v>
      </c>
      <c r="T1301" s="249" t="e">
        <f>AVERAGE(Compétences!$BU$5:$BU$38)</f>
        <v>#DIV/0!</v>
      </c>
      <c r="U1301" s="249" t="e">
        <f>$S1301-$T1301</f>
        <v>#DIV/0!</v>
      </c>
    </row>
    <row r="1302" spans="1:21" ht="37.5" customHeight="1" x14ac:dyDescent="0.25">
      <c r="A1302" s="487"/>
      <c r="B1302" s="487"/>
      <c r="C1302" s="487"/>
      <c r="D1302" s="244"/>
      <c r="E1302" s="245"/>
      <c r="F1302" s="245"/>
      <c r="G1302" s="245"/>
      <c r="Q1302" s="249"/>
      <c r="R1302" s="249"/>
      <c r="S1302" s="249"/>
      <c r="T1302" s="249"/>
      <c r="U1302" s="249"/>
    </row>
    <row r="1303" spans="1:21" ht="37.5" customHeight="1" x14ac:dyDescent="0.25">
      <c r="A1303" s="485"/>
      <c r="B1303" s="485"/>
      <c r="C1303" s="485"/>
      <c r="D1303" s="246"/>
      <c r="E1303" s="247"/>
      <c r="F1303" s="247"/>
      <c r="G1303" s="247"/>
      <c r="Q1303" s="249"/>
      <c r="R1303" s="249"/>
      <c r="S1303" s="249"/>
      <c r="T1303" s="249"/>
      <c r="U1303" s="249"/>
    </row>
    <row r="1304" spans="1:21" x14ac:dyDescent="0.25">
      <c r="A1304" s="347" t="s">
        <v>99</v>
      </c>
    </row>
    <row r="1305" spans="1:21" x14ac:dyDescent="0.25">
      <c r="A1305" s="200" t="s">
        <v>102</v>
      </c>
    </row>
    <row r="1306" spans="1:21" x14ac:dyDescent="0.25">
      <c r="A1306" t="s">
        <v>100</v>
      </c>
    </row>
    <row r="1307" spans="1:21" x14ac:dyDescent="0.25">
      <c r="A1307" t="s">
        <v>101</v>
      </c>
    </row>
    <row r="1314" spans="1:7" ht="15.6" x14ac:dyDescent="0.3">
      <c r="A1314" s="493" t="str">
        <f>IF('Encodage réponses Es'!$B$1="","",'Encodage réponses Es'!$B$1)</f>
        <v/>
      </c>
      <c r="B1314" s="493"/>
      <c r="C1314" s="493"/>
      <c r="D1314" s="493"/>
      <c r="E1314" s="493"/>
      <c r="F1314" s="493"/>
      <c r="G1314" s="493"/>
    </row>
    <row r="1315" spans="1:7" ht="15.6" x14ac:dyDescent="0.3">
      <c r="A1315" s="202"/>
      <c r="B1315" s="202"/>
      <c r="C1315" s="202"/>
      <c r="D1315" s="202"/>
      <c r="E1315" s="202"/>
      <c r="F1315" s="202"/>
      <c r="G1315" s="202"/>
    </row>
    <row r="1316" spans="1:7" ht="15.6" x14ac:dyDescent="0.3">
      <c r="A1316" s="493" t="str">
        <f>A4</f>
        <v xml:space="preserve">Évaluation externe non certificative: initiation scientifique </v>
      </c>
      <c r="B1316" s="493"/>
      <c r="C1316" s="493"/>
      <c r="D1316" s="493"/>
      <c r="E1316" s="493"/>
      <c r="F1316" s="493"/>
      <c r="G1316" s="493"/>
    </row>
    <row r="1317" spans="1:7" ht="15.6" x14ac:dyDescent="0.3">
      <c r="A1317" s="493" t="str">
        <f>IF(A5="","",A5)</f>
        <v>année scolaire 2018-2019  –  3e année primaire</v>
      </c>
      <c r="B1317" s="493"/>
      <c r="C1317" s="493"/>
      <c r="D1317" s="493"/>
      <c r="E1317" s="493"/>
      <c r="F1317" s="493"/>
      <c r="G1317" s="493"/>
    </row>
    <row r="1318" spans="1:7" ht="15.6" x14ac:dyDescent="0.3">
      <c r="A1318" s="219"/>
      <c r="B1318" s="219"/>
      <c r="C1318" s="219"/>
      <c r="D1318" s="219"/>
      <c r="E1318" s="219"/>
      <c r="F1318" s="219"/>
      <c r="G1318" s="219"/>
    </row>
    <row r="1320" spans="1:7" x14ac:dyDescent="0.25">
      <c r="A1320" t="str">
        <f>CONCATENATE("Classe : ",'Encodage réponses Es'!$B$2)</f>
        <v xml:space="preserve">Classe : </v>
      </c>
    </row>
    <row r="1322" spans="1:7" x14ac:dyDescent="0.25">
      <c r="A1322" s="494" t="str">
        <f>CONCATENATE("Synthèse par compétence de l'élève : ",'Encodage réponses Es'!$F35)</f>
        <v xml:space="preserve">Synthèse par compétence de l'élève : </v>
      </c>
      <c r="B1322" s="494"/>
      <c r="C1322" s="494"/>
      <c r="D1322" s="494"/>
      <c r="E1322" s="494"/>
      <c r="F1322" s="494"/>
      <c r="G1322" s="494"/>
    </row>
    <row r="1324" spans="1:7" ht="15.6" x14ac:dyDescent="0.3">
      <c r="A1324" s="202" t="s">
        <v>88</v>
      </c>
      <c r="B1324" s="202"/>
      <c r="G1324" s="217" t="str">
        <f>CONCATENATE(IF(OR(Compétences!$F37="Absent(e)",Compétences!$F37="Incomplet"),"",Compétences!$F37)," / 51")</f>
        <v xml:space="preserve"> / 51</v>
      </c>
    </row>
    <row r="1325" spans="1:7" ht="15.6" x14ac:dyDescent="0.3">
      <c r="A1325" s="202"/>
      <c r="B1325" s="202"/>
      <c r="G1325" s="206"/>
    </row>
    <row r="1326" spans="1:7" x14ac:dyDescent="0.25">
      <c r="G1326" s="205"/>
    </row>
    <row r="1327" spans="1:7" x14ac:dyDescent="0.25">
      <c r="D1327" s="482" t="s">
        <v>69</v>
      </c>
      <c r="E1327" s="231" t="s">
        <v>70</v>
      </c>
      <c r="F1327" s="207"/>
      <c r="G1327" s="232" t="s">
        <v>71</v>
      </c>
    </row>
    <row r="1328" spans="1:7" ht="15.6" x14ac:dyDescent="0.3">
      <c r="D1328" s="483"/>
      <c r="E1328" s="220"/>
      <c r="F1328" s="480" t="s">
        <v>72</v>
      </c>
      <c r="G1328" s="481"/>
    </row>
    <row r="1329" spans="1:22" ht="15.6" x14ac:dyDescent="0.3">
      <c r="D1329" s="218"/>
      <c r="E1329" s="213"/>
      <c r="F1329" s="215"/>
      <c r="G1329" s="215"/>
    </row>
    <row r="1330" spans="1:22" ht="15.6" x14ac:dyDescent="0.3">
      <c r="D1330" s="218"/>
      <c r="E1330" s="213"/>
      <c r="F1330" s="215"/>
      <c r="G1330" s="215"/>
    </row>
    <row r="1331" spans="1:22" x14ac:dyDescent="0.25">
      <c r="E1331" s="212"/>
      <c r="F1331" s="25"/>
      <c r="G1331" s="212"/>
    </row>
    <row r="1332" spans="1:22" x14ac:dyDescent="0.25">
      <c r="A1332" s="203" t="s">
        <v>79</v>
      </c>
      <c r="D1332" s="214">
        <v>26</v>
      </c>
      <c r="G1332" s="216" t="str">
        <f>CONCATENATE(IF(OR(Compétences!$I37="Absent(e)",Compétences!$I37="Incomplet"),"",Compétences!$I37)," / 26")</f>
        <v xml:space="preserve"> / 26</v>
      </c>
      <c r="Q1332" s="479" t="s">
        <v>65</v>
      </c>
      <c r="R1332" s="479"/>
      <c r="S1332" s="479"/>
      <c r="T1332" s="479" t="s">
        <v>68</v>
      </c>
      <c r="U1332" s="479"/>
      <c r="V1332" s="479"/>
    </row>
    <row r="1333" spans="1:22" x14ac:dyDescent="0.25">
      <c r="D1333" s="210"/>
      <c r="E1333" s="200"/>
      <c r="F1333" s="200"/>
      <c r="G1333" s="200"/>
      <c r="Q1333" s="248" t="s">
        <v>67</v>
      </c>
      <c r="R1333" s="248" t="s">
        <v>73</v>
      </c>
      <c r="S1333" s="248" t="s">
        <v>66</v>
      </c>
      <c r="T1333" s="248" t="s">
        <v>67</v>
      </c>
      <c r="U1333" s="248" t="s">
        <v>71</v>
      </c>
    </row>
    <row r="1334" spans="1:22" ht="37.5" customHeight="1" x14ac:dyDescent="0.25">
      <c r="A1334" s="492" t="s">
        <v>89</v>
      </c>
      <c r="B1334" s="491"/>
      <c r="C1334" s="491"/>
      <c r="D1334" s="211">
        <v>6</v>
      </c>
      <c r="E1334" s="207"/>
      <c r="F1334" s="207"/>
      <c r="G1334" s="208"/>
      <c r="Q1334" s="249">
        <f>COUNTIF(Compétences!$P37:$U37,1)</f>
        <v>0</v>
      </c>
      <c r="R1334" s="249">
        <f>$S1334-$Q1334</f>
        <v>6</v>
      </c>
      <c r="S1334" s="249">
        <v>6</v>
      </c>
      <c r="T1334" s="249" t="e">
        <f>AVERAGE(Compétences!$V$5:$V$38)</f>
        <v>#DIV/0!</v>
      </c>
      <c r="U1334" s="249" t="e">
        <f>$S1334-$T1334</f>
        <v>#DIV/0!</v>
      </c>
    </row>
    <row r="1335" spans="1:22" ht="37.5" customHeight="1" x14ac:dyDescent="0.25">
      <c r="A1335" s="490" t="s">
        <v>82</v>
      </c>
      <c r="B1335" s="491"/>
      <c r="C1335" s="491"/>
      <c r="D1335" s="211">
        <v>12</v>
      </c>
      <c r="E1335" s="207"/>
      <c r="F1335" s="207"/>
      <c r="G1335" s="208"/>
      <c r="Q1335" s="249">
        <f>COUNTIF(Compétences!$X37:$AI37,1)</f>
        <v>0</v>
      </c>
      <c r="R1335" s="249">
        <f>$S1335-$Q1335</f>
        <v>12</v>
      </c>
      <c r="S1335" s="249">
        <v>12</v>
      </c>
      <c r="T1335" s="249" t="e">
        <f>AVERAGE(Compétences!$AJ$5:$AJ$38)</f>
        <v>#DIV/0!</v>
      </c>
      <c r="U1335" s="249" t="e">
        <f>$S$23-$T$23</f>
        <v>#DIV/0!</v>
      </c>
    </row>
    <row r="1336" spans="1:22" ht="37.5" customHeight="1" x14ac:dyDescent="0.25">
      <c r="A1336" s="490" t="s">
        <v>83</v>
      </c>
      <c r="B1336" s="491"/>
      <c r="C1336" s="491"/>
      <c r="D1336" s="211">
        <v>8</v>
      </c>
      <c r="E1336" s="207"/>
      <c r="F1336" s="207"/>
      <c r="G1336" s="208"/>
      <c r="Q1336" s="249">
        <f>COUNTIF(Compétences!$AL37:$AS37,1)</f>
        <v>0</v>
      </c>
      <c r="R1336" s="249">
        <f>$S1336-$Q1336</f>
        <v>8</v>
      </c>
      <c r="S1336" s="249">
        <v>8</v>
      </c>
      <c r="T1336" s="249" t="e">
        <f>AVERAGE(Compétences!$AT$5:$AT$38)</f>
        <v>#DIV/0!</v>
      </c>
      <c r="U1336" s="249" t="e">
        <f>$S$24-$T$24</f>
        <v>#DIV/0!</v>
      </c>
    </row>
    <row r="1337" spans="1:22" ht="37.5" customHeight="1" x14ac:dyDescent="0.25">
      <c r="A1337" s="486"/>
      <c r="B1337" s="487"/>
      <c r="C1337" s="487"/>
      <c r="D1337" s="244"/>
      <c r="E1337" s="245"/>
      <c r="F1337" s="245"/>
      <c r="G1337" s="245"/>
      <c r="Q1337" s="249"/>
      <c r="R1337" s="249"/>
      <c r="S1337" s="249"/>
      <c r="T1337" s="249"/>
      <c r="U1337" s="249"/>
    </row>
    <row r="1338" spans="1:22" ht="37.5" customHeight="1" x14ac:dyDescent="0.25">
      <c r="A1338" s="204"/>
      <c r="B1338" s="204"/>
      <c r="C1338" s="204"/>
      <c r="D1338" s="209"/>
    </row>
    <row r="1339" spans="1:22" x14ac:dyDescent="0.25">
      <c r="D1339" s="209"/>
    </row>
    <row r="1340" spans="1:22" x14ac:dyDescent="0.25">
      <c r="A1340" s="203" t="s">
        <v>80</v>
      </c>
      <c r="D1340" s="214">
        <v>25</v>
      </c>
      <c r="G1340" s="216" t="str">
        <f>CONCATENATE(IF(OR(Compétences!$L37="Absent(e)",Compétences!$L37="Incomplet"),"",Compétences!$L37)," / 25")</f>
        <v xml:space="preserve"> / 25</v>
      </c>
    </row>
    <row r="1341" spans="1:22" x14ac:dyDescent="0.25">
      <c r="A1341" s="200"/>
      <c r="D1341" s="209"/>
    </row>
    <row r="1342" spans="1:22" ht="37.5" customHeight="1" x14ac:dyDescent="0.25">
      <c r="A1342" s="488" t="s">
        <v>80</v>
      </c>
      <c r="B1342" s="489"/>
      <c r="C1342" s="489"/>
      <c r="D1342" s="211">
        <v>25</v>
      </c>
      <c r="E1342" s="207"/>
      <c r="F1342" s="207"/>
      <c r="G1342" s="208"/>
      <c r="Q1342" s="249">
        <f>COUNTIF(Compétences!$AV37:$BT37,1)</f>
        <v>0</v>
      </c>
      <c r="R1342" s="249">
        <f>$S1342-$Q1342</f>
        <v>25</v>
      </c>
      <c r="S1342" s="249">
        <v>25</v>
      </c>
      <c r="T1342" s="249" t="e">
        <f>AVERAGE(Compétences!$BU$5:$BU$38)</f>
        <v>#DIV/0!</v>
      </c>
      <c r="U1342" s="249" t="e">
        <f>$S1342-$T1342</f>
        <v>#DIV/0!</v>
      </c>
    </row>
    <row r="1343" spans="1:22" ht="37.5" customHeight="1" x14ac:dyDescent="0.25">
      <c r="A1343" s="487"/>
      <c r="B1343" s="487"/>
      <c r="C1343" s="487"/>
      <c r="D1343" s="244"/>
      <c r="E1343" s="245"/>
      <c r="F1343" s="245"/>
      <c r="G1343" s="245"/>
      <c r="Q1343" s="249"/>
      <c r="R1343" s="249"/>
      <c r="S1343" s="249"/>
      <c r="T1343" s="249"/>
      <c r="U1343" s="249"/>
    </row>
    <row r="1344" spans="1:22" ht="37.5" customHeight="1" x14ac:dyDescent="0.25">
      <c r="A1344" s="485"/>
      <c r="B1344" s="485"/>
      <c r="C1344" s="485"/>
      <c r="D1344" s="246"/>
      <c r="E1344" s="247"/>
      <c r="F1344" s="247"/>
      <c r="G1344" s="247"/>
      <c r="Q1344" s="249"/>
      <c r="R1344" s="249"/>
      <c r="S1344" s="249"/>
      <c r="T1344" s="249"/>
      <c r="U1344" s="249"/>
    </row>
    <row r="1345" spans="1:7" x14ac:dyDescent="0.25">
      <c r="A1345" s="347" t="s">
        <v>99</v>
      </c>
    </row>
    <row r="1346" spans="1:7" x14ac:dyDescent="0.25">
      <c r="A1346" s="200" t="s">
        <v>102</v>
      </c>
    </row>
    <row r="1347" spans="1:7" x14ac:dyDescent="0.25">
      <c r="A1347" t="s">
        <v>100</v>
      </c>
    </row>
    <row r="1348" spans="1:7" x14ac:dyDescent="0.25">
      <c r="A1348" t="s">
        <v>101</v>
      </c>
    </row>
    <row r="1355" spans="1:7" ht="15.6" x14ac:dyDescent="0.3">
      <c r="A1355" s="493" t="str">
        <f>IF('Encodage réponses Es'!$B$1="","",'Encodage réponses Es'!$B$1)</f>
        <v/>
      </c>
      <c r="B1355" s="493"/>
      <c r="C1355" s="493"/>
      <c r="D1355" s="493"/>
      <c r="E1355" s="493"/>
      <c r="F1355" s="493"/>
      <c r="G1355" s="493"/>
    </row>
    <row r="1356" spans="1:7" ht="15.6" x14ac:dyDescent="0.3">
      <c r="A1356" s="202"/>
      <c r="B1356" s="202"/>
      <c r="C1356" s="202"/>
      <c r="D1356" s="202"/>
      <c r="E1356" s="202"/>
      <c r="F1356" s="202"/>
      <c r="G1356" s="202"/>
    </row>
    <row r="1357" spans="1:7" ht="15.6" x14ac:dyDescent="0.3">
      <c r="A1357" s="493" t="str">
        <f>A4</f>
        <v xml:space="preserve">Évaluation externe non certificative: initiation scientifique </v>
      </c>
      <c r="B1357" s="493"/>
      <c r="C1357" s="493"/>
      <c r="D1357" s="493"/>
      <c r="E1357" s="493"/>
      <c r="F1357" s="493"/>
      <c r="G1357" s="493"/>
    </row>
    <row r="1358" spans="1:7" ht="15.6" x14ac:dyDescent="0.3">
      <c r="A1358" s="493" t="str">
        <f>IF(A5="","",A5)</f>
        <v>année scolaire 2018-2019  –  3e année primaire</v>
      </c>
      <c r="B1358" s="493"/>
      <c r="C1358" s="493"/>
      <c r="D1358" s="493"/>
      <c r="E1358" s="493"/>
      <c r="F1358" s="493"/>
      <c r="G1358" s="493"/>
    </row>
    <row r="1359" spans="1:7" ht="15.6" x14ac:dyDescent="0.3">
      <c r="A1359" s="219"/>
      <c r="B1359" s="219"/>
      <c r="C1359" s="219"/>
      <c r="D1359" s="219"/>
      <c r="E1359" s="219"/>
      <c r="F1359" s="219"/>
      <c r="G1359" s="219"/>
    </row>
    <row r="1361" spans="1:22" x14ac:dyDescent="0.25">
      <c r="A1361" t="str">
        <f>CONCATENATE("Classe : ",'Encodage réponses Es'!$B$2)</f>
        <v xml:space="preserve">Classe : </v>
      </c>
    </row>
    <row r="1363" spans="1:22" x14ac:dyDescent="0.25">
      <c r="A1363" s="494" t="str">
        <f>CONCATENATE("Synthèse par compétence de l'élève : ",'Encodage réponses Es'!$F36)</f>
        <v xml:space="preserve">Synthèse par compétence de l'élève : </v>
      </c>
      <c r="B1363" s="494"/>
      <c r="C1363" s="494"/>
      <c r="D1363" s="494"/>
      <c r="E1363" s="494"/>
      <c r="F1363" s="494"/>
      <c r="G1363" s="494"/>
    </row>
    <row r="1365" spans="1:22" ht="15.6" x14ac:dyDescent="0.3">
      <c r="A1365" s="202" t="s">
        <v>88</v>
      </c>
      <c r="B1365" s="202"/>
      <c r="G1365" s="217" t="str">
        <f>CONCATENATE(IF(OR(Compétences!$F38="Absent(e)",Compétences!$F38="Incomplet"),"",Compétences!$F38)," / 51")</f>
        <v xml:space="preserve"> / 51</v>
      </c>
    </row>
    <row r="1366" spans="1:22" ht="15.6" x14ac:dyDescent="0.3">
      <c r="A1366" s="202"/>
      <c r="B1366" s="202"/>
      <c r="G1366" s="206"/>
    </row>
    <row r="1367" spans="1:22" x14ac:dyDescent="0.25">
      <c r="G1367" s="205"/>
    </row>
    <row r="1368" spans="1:22" x14ac:dyDescent="0.25">
      <c r="D1368" s="482" t="s">
        <v>69</v>
      </c>
      <c r="E1368" s="231" t="s">
        <v>70</v>
      </c>
      <c r="F1368" s="207"/>
      <c r="G1368" s="232" t="s">
        <v>71</v>
      </c>
    </row>
    <row r="1369" spans="1:22" ht="15.6" x14ac:dyDescent="0.3">
      <c r="D1369" s="483"/>
      <c r="E1369" s="220"/>
      <c r="F1369" s="480" t="s">
        <v>72</v>
      </c>
      <c r="G1369" s="481"/>
    </row>
    <row r="1370" spans="1:22" ht="15.6" x14ac:dyDescent="0.3">
      <c r="D1370" s="218"/>
      <c r="E1370" s="213"/>
      <c r="F1370" s="215"/>
      <c r="G1370" s="215"/>
    </row>
    <row r="1371" spans="1:22" ht="15.6" x14ac:dyDescent="0.3">
      <c r="D1371" s="218"/>
      <c r="E1371" s="213"/>
      <c r="F1371" s="215"/>
      <c r="G1371" s="215"/>
    </row>
    <row r="1372" spans="1:22" x14ac:dyDescent="0.25">
      <c r="E1372" s="212"/>
      <c r="F1372" s="25"/>
      <c r="G1372" s="212"/>
    </row>
    <row r="1373" spans="1:22" x14ac:dyDescent="0.25">
      <c r="A1373" s="203" t="s">
        <v>79</v>
      </c>
      <c r="D1373" s="214">
        <v>26</v>
      </c>
      <c r="G1373" s="216" t="str">
        <f>CONCATENATE(IF(OR(Compétences!$I38="Absent(e)",Compétences!$I38="Incomplet"),"",Compétences!$I38)," / 26")</f>
        <v xml:space="preserve"> / 26</v>
      </c>
      <c r="Q1373" s="479" t="s">
        <v>65</v>
      </c>
      <c r="R1373" s="479"/>
      <c r="S1373" s="479"/>
      <c r="T1373" s="479" t="s">
        <v>68</v>
      </c>
      <c r="U1373" s="479"/>
      <c r="V1373" s="479"/>
    </row>
    <row r="1374" spans="1:22" x14ac:dyDescent="0.25">
      <c r="D1374" s="210"/>
      <c r="E1374" s="200"/>
      <c r="F1374" s="200"/>
      <c r="G1374" s="200"/>
      <c r="Q1374" s="248" t="s">
        <v>67</v>
      </c>
      <c r="R1374" s="248" t="s">
        <v>73</v>
      </c>
      <c r="S1374" s="248" t="s">
        <v>66</v>
      </c>
      <c r="T1374" s="248" t="s">
        <v>67</v>
      </c>
      <c r="U1374" s="248" t="s">
        <v>71</v>
      </c>
    </row>
    <row r="1375" spans="1:22" ht="37.5" customHeight="1" x14ac:dyDescent="0.25">
      <c r="A1375" s="492" t="s">
        <v>89</v>
      </c>
      <c r="B1375" s="491"/>
      <c r="C1375" s="491"/>
      <c r="D1375" s="211">
        <v>6</v>
      </c>
      <c r="E1375" s="207"/>
      <c r="F1375" s="207"/>
      <c r="G1375" s="208"/>
      <c r="Q1375" s="249">
        <f>COUNTIF(Compétences!$P38:$U38,1)</f>
        <v>0</v>
      </c>
      <c r="R1375" s="249">
        <f>$S1375-$Q1375</f>
        <v>6</v>
      </c>
      <c r="S1375" s="249">
        <v>6</v>
      </c>
      <c r="T1375" s="249" t="e">
        <f>AVERAGE(Compétences!$V$5:$V$38)</f>
        <v>#DIV/0!</v>
      </c>
      <c r="U1375" s="249" t="e">
        <f>$S1375-$T1375</f>
        <v>#DIV/0!</v>
      </c>
    </row>
    <row r="1376" spans="1:22" ht="37.5" customHeight="1" x14ac:dyDescent="0.25">
      <c r="A1376" s="490" t="s">
        <v>82</v>
      </c>
      <c r="B1376" s="491"/>
      <c r="C1376" s="491"/>
      <c r="D1376" s="211">
        <v>12</v>
      </c>
      <c r="E1376" s="207"/>
      <c r="F1376" s="207"/>
      <c r="G1376" s="208"/>
      <c r="Q1376" s="249">
        <f>COUNTIF(Compétences!$X38:$AI38,1)</f>
        <v>0</v>
      </c>
      <c r="R1376" s="249">
        <f>$S1376-$Q1376</f>
        <v>12</v>
      </c>
      <c r="S1376" s="249">
        <v>12</v>
      </c>
      <c r="T1376" s="249" t="e">
        <f>AVERAGE(Compétences!$AJ$5:$AJ$38)</f>
        <v>#DIV/0!</v>
      </c>
      <c r="U1376" s="249" t="e">
        <f>$S$23-$T$23</f>
        <v>#DIV/0!</v>
      </c>
    </row>
    <row r="1377" spans="1:21" ht="37.5" customHeight="1" x14ac:dyDescent="0.25">
      <c r="A1377" s="490" t="s">
        <v>83</v>
      </c>
      <c r="B1377" s="491"/>
      <c r="C1377" s="491"/>
      <c r="D1377" s="211">
        <v>8</v>
      </c>
      <c r="E1377" s="207"/>
      <c r="F1377" s="207"/>
      <c r="G1377" s="208"/>
      <c r="Q1377" s="249">
        <f>COUNTIF(Compétences!$AL38:$AS38,1)</f>
        <v>0</v>
      </c>
      <c r="R1377" s="249">
        <f>$S1377-$Q1377</f>
        <v>8</v>
      </c>
      <c r="S1377" s="249">
        <v>8</v>
      </c>
      <c r="T1377" s="249" t="e">
        <f>AVERAGE(Compétences!$AT$5:$AT$38)</f>
        <v>#DIV/0!</v>
      </c>
      <c r="U1377" s="249" t="e">
        <f>$S$24-$T$24</f>
        <v>#DIV/0!</v>
      </c>
    </row>
    <row r="1378" spans="1:21" ht="37.5" customHeight="1" x14ac:dyDescent="0.25">
      <c r="A1378" s="486"/>
      <c r="B1378" s="487"/>
      <c r="C1378" s="487"/>
      <c r="D1378" s="244"/>
      <c r="E1378" s="245"/>
      <c r="F1378" s="245"/>
      <c r="G1378" s="245"/>
      <c r="Q1378" s="249"/>
      <c r="R1378" s="249"/>
      <c r="S1378" s="249"/>
      <c r="T1378" s="249"/>
      <c r="U1378" s="249"/>
    </row>
    <row r="1379" spans="1:21" ht="37.5" customHeight="1" x14ac:dyDescent="0.25">
      <c r="A1379" s="204"/>
      <c r="B1379" s="204"/>
      <c r="C1379" s="204"/>
      <c r="D1379" s="209"/>
    </row>
    <row r="1380" spans="1:21" x14ac:dyDescent="0.25">
      <c r="D1380" s="209"/>
    </row>
    <row r="1381" spans="1:21" x14ac:dyDescent="0.25">
      <c r="A1381" s="203" t="s">
        <v>80</v>
      </c>
      <c r="D1381" s="214">
        <v>25</v>
      </c>
      <c r="G1381" s="216" t="str">
        <f>CONCATENATE(IF(OR(Compétences!$L38="Absent(e)",Compétences!$L38="Incomplet"),"",Compétences!$L38)," / 25")</f>
        <v xml:space="preserve"> / 25</v>
      </c>
    </row>
    <row r="1382" spans="1:21" x14ac:dyDescent="0.25">
      <c r="A1382" s="200"/>
      <c r="D1382" s="209"/>
    </row>
    <row r="1383" spans="1:21" ht="37.5" customHeight="1" x14ac:dyDescent="0.25">
      <c r="A1383" s="488" t="s">
        <v>80</v>
      </c>
      <c r="B1383" s="489"/>
      <c r="C1383" s="489"/>
      <c r="D1383" s="211">
        <v>25</v>
      </c>
      <c r="E1383" s="207"/>
      <c r="F1383" s="207"/>
      <c r="G1383" s="208"/>
      <c r="Q1383" s="249">
        <f>COUNTIF(Compétences!$AV38:$BT38,1)</f>
        <v>0</v>
      </c>
      <c r="R1383" s="249">
        <f>$S1383-$Q1383</f>
        <v>25</v>
      </c>
      <c r="S1383" s="249">
        <v>25</v>
      </c>
      <c r="T1383" s="249" t="e">
        <f>AVERAGE(Compétences!$BU$5:$BU$38)</f>
        <v>#DIV/0!</v>
      </c>
      <c r="U1383" s="249" t="e">
        <f>$S1383-$T1383</f>
        <v>#DIV/0!</v>
      </c>
    </row>
    <row r="1384" spans="1:21" ht="37.5" customHeight="1" x14ac:dyDescent="0.25">
      <c r="A1384" s="487"/>
      <c r="B1384" s="487"/>
      <c r="C1384" s="487"/>
      <c r="D1384" s="244"/>
      <c r="E1384" s="245"/>
      <c r="F1384" s="245"/>
      <c r="G1384" s="245"/>
      <c r="Q1384" s="249"/>
      <c r="R1384" s="249"/>
      <c r="S1384" s="249"/>
      <c r="T1384" s="249"/>
      <c r="U1384" s="249"/>
    </row>
    <row r="1385" spans="1:21" ht="37.5" customHeight="1" x14ac:dyDescent="0.25">
      <c r="A1385" s="485"/>
      <c r="B1385" s="485"/>
      <c r="C1385" s="485"/>
      <c r="D1385" s="246"/>
      <c r="E1385" s="247"/>
      <c r="F1385" s="247"/>
      <c r="G1385" s="247"/>
      <c r="Q1385" s="249"/>
      <c r="R1385" s="249"/>
      <c r="S1385" s="249"/>
      <c r="T1385" s="249"/>
      <c r="U1385" s="249"/>
    </row>
    <row r="1386" spans="1:21" x14ac:dyDescent="0.25">
      <c r="A1386" s="347" t="s">
        <v>99</v>
      </c>
    </row>
    <row r="1387" spans="1:21" x14ac:dyDescent="0.25">
      <c r="A1387" s="200" t="s">
        <v>102</v>
      </c>
    </row>
    <row r="1388" spans="1:21" x14ac:dyDescent="0.25">
      <c r="A1388" t="s">
        <v>100</v>
      </c>
    </row>
    <row r="1389" spans="1:21" x14ac:dyDescent="0.25">
      <c r="A1389" t="s">
        <v>101</v>
      </c>
    </row>
  </sheetData>
  <sheetProtection algorithmName="SHA-512" hashValue="dLWnzh6q8ds1l4op4l5VP81ET6hxu+xfaAPI4+cOd3+/oJbhIwpam6i9b+ygLWIn6y/WtpbRtRgepu3t9yyBow==" saltValue="d33yN/+PZFmZlROeeK97hQ==" spinCount="100000" sheet="1" objects="1" scenarios="1"/>
  <mergeCells count="510">
    <mergeCell ref="A1378:C1378"/>
    <mergeCell ref="A1383:C1383"/>
    <mergeCell ref="A1384:C1384"/>
    <mergeCell ref="A1385:C1385"/>
    <mergeCell ref="Q1373:S1373"/>
    <mergeCell ref="T1373:V1373"/>
    <mergeCell ref="A1375:C1375"/>
    <mergeCell ref="A1376:C1376"/>
    <mergeCell ref="A1377:C1377"/>
    <mergeCell ref="A1357:G1357"/>
    <mergeCell ref="A1358:G1358"/>
    <mergeCell ref="A1363:G1363"/>
    <mergeCell ref="D1368:D1369"/>
    <mergeCell ref="F1369:G1369"/>
    <mergeCell ref="A1337:C1337"/>
    <mergeCell ref="A1342:C1342"/>
    <mergeCell ref="A1343:C1343"/>
    <mergeCell ref="A1344:C1344"/>
    <mergeCell ref="A1355:G1355"/>
    <mergeCell ref="Q1332:S1332"/>
    <mergeCell ref="T1332:V1332"/>
    <mergeCell ref="A1334:C1334"/>
    <mergeCell ref="A1335:C1335"/>
    <mergeCell ref="A1336:C1336"/>
    <mergeCell ref="A1316:G1316"/>
    <mergeCell ref="A1317:G1317"/>
    <mergeCell ref="A1322:G1322"/>
    <mergeCell ref="D1327:D1328"/>
    <mergeCell ref="F1328:G1328"/>
    <mergeCell ref="A1296:C1296"/>
    <mergeCell ref="A1301:C1301"/>
    <mergeCell ref="A1302:C1302"/>
    <mergeCell ref="A1303:C1303"/>
    <mergeCell ref="A1314:G1314"/>
    <mergeCell ref="Q1291:S1291"/>
    <mergeCell ref="T1291:V1291"/>
    <mergeCell ref="A1293:C1293"/>
    <mergeCell ref="A1294:C1294"/>
    <mergeCell ref="A1295:C1295"/>
    <mergeCell ref="A1275:G1275"/>
    <mergeCell ref="A1276:G1276"/>
    <mergeCell ref="A1281:G1281"/>
    <mergeCell ref="D1286:D1287"/>
    <mergeCell ref="F1287:G1287"/>
    <mergeCell ref="A1255:C1255"/>
    <mergeCell ref="A1260:C1260"/>
    <mergeCell ref="A1261:C1261"/>
    <mergeCell ref="A1262:C1262"/>
    <mergeCell ref="A1273:G1273"/>
    <mergeCell ref="Q1250:S1250"/>
    <mergeCell ref="T1250:V1250"/>
    <mergeCell ref="A1252:C1252"/>
    <mergeCell ref="A1253:C1253"/>
    <mergeCell ref="A1254:C1254"/>
    <mergeCell ref="A1234:G1234"/>
    <mergeCell ref="A1235:G1235"/>
    <mergeCell ref="A1240:G1240"/>
    <mergeCell ref="D1245:D1246"/>
    <mergeCell ref="F1246:G1246"/>
    <mergeCell ref="A1214:C1214"/>
    <mergeCell ref="A1219:C1219"/>
    <mergeCell ref="A1220:C1220"/>
    <mergeCell ref="A1221:C1221"/>
    <mergeCell ref="A1232:G1232"/>
    <mergeCell ref="Q1209:S1209"/>
    <mergeCell ref="T1209:V1209"/>
    <mergeCell ref="A1211:C1211"/>
    <mergeCell ref="A1212:C1212"/>
    <mergeCell ref="A1213:C1213"/>
    <mergeCell ref="A1193:G1193"/>
    <mergeCell ref="A1194:G1194"/>
    <mergeCell ref="A1199:G1199"/>
    <mergeCell ref="D1204:D1205"/>
    <mergeCell ref="F1205:G1205"/>
    <mergeCell ref="A1173:C1173"/>
    <mergeCell ref="A1178:C1178"/>
    <mergeCell ref="A1179:C1179"/>
    <mergeCell ref="A1180:C1180"/>
    <mergeCell ref="A1191:G1191"/>
    <mergeCell ref="Q1168:S1168"/>
    <mergeCell ref="T1168:V1168"/>
    <mergeCell ref="A1170:C1170"/>
    <mergeCell ref="A1171:C1171"/>
    <mergeCell ref="A1172:C1172"/>
    <mergeCell ref="A1152:G1152"/>
    <mergeCell ref="A1153:G1153"/>
    <mergeCell ref="A1158:G1158"/>
    <mergeCell ref="D1163:D1164"/>
    <mergeCell ref="F1164:G1164"/>
    <mergeCell ref="A1132:C1132"/>
    <mergeCell ref="A1137:C1137"/>
    <mergeCell ref="A1138:C1138"/>
    <mergeCell ref="A1139:C1139"/>
    <mergeCell ref="A1150:G1150"/>
    <mergeCell ref="Q1127:S1127"/>
    <mergeCell ref="T1127:V1127"/>
    <mergeCell ref="A1129:C1129"/>
    <mergeCell ref="A1130:C1130"/>
    <mergeCell ref="A1131:C1131"/>
    <mergeCell ref="A1111:G1111"/>
    <mergeCell ref="A1112:G1112"/>
    <mergeCell ref="A1117:G1117"/>
    <mergeCell ref="D1122:D1123"/>
    <mergeCell ref="F1123:G1123"/>
    <mergeCell ref="A1091:C1091"/>
    <mergeCell ref="A1096:C1096"/>
    <mergeCell ref="A1097:C1097"/>
    <mergeCell ref="A1098:C1098"/>
    <mergeCell ref="A1109:G1109"/>
    <mergeCell ref="Q1086:S1086"/>
    <mergeCell ref="T1086:V1086"/>
    <mergeCell ref="A1088:C1088"/>
    <mergeCell ref="A1089:C1089"/>
    <mergeCell ref="A1090:C1090"/>
    <mergeCell ref="A1070:G1070"/>
    <mergeCell ref="A1071:G1071"/>
    <mergeCell ref="A1076:G1076"/>
    <mergeCell ref="D1081:D1082"/>
    <mergeCell ref="F1082:G1082"/>
    <mergeCell ref="A1050:C1050"/>
    <mergeCell ref="A1055:C1055"/>
    <mergeCell ref="A1056:C1056"/>
    <mergeCell ref="A1057:C1057"/>
    <mergeCell ref="A1068:G1068"/>
    <mergeCell ref="Q1045:S1045"/>
    <mergeCell ref="T1045:V1045"/>
    <mergeCell ref="A1047:C1047"/>
    <mergeCell ref="A1048:C1048"/>
    <mergeCell ref="A1049:C1049"/>
    <mergeCell ref="A1029:G1029"/>
    <mergeCell ref="A1030:G1030"/>
    <mergeCell ref="A1035:G1035"/>
    <mergeCell ref="D1040:D1041"/>
    <mergeCell ref="F1041:G1041"/>
    <mergeCell ref="A1009:C1009"/>
    <mergeCell ref="A1014:C1014"/>
    <mergeCell ref="A1015:C1015"/>
    <mergeCell ref="A1016:C1016"/>
    <mergeCell ref="A1027:G1027"/>
    <mergeCell ref="Q1004:S1004"/>
    <mergeCell ref="T1004:V1004"/>
    <mergeCell ref="A1006:C1006"/>
    <mergeCell ref="A1007:C1007"/>
    <mergeCell ref="A1008:C1008"/>
    <mergeCell ref="A988:G988"/>
    <mergeCell ref="A989:G989"/>
    <mergeCell ref="A994:G994"/>
    <mergeCell ref="D999:D1000"/>
    <mergeCell ref="F1000:G1000"/>
    <mergeCell ref="A968:C968"/>
    <mergeCell ref="A973:C973"/>
    <mergeCell ref="A974:C974"/>
    <mergeCell ref="A975:C975"/>
    <mergeCell ref="A986:G986"/>
    <mergeCell ref="Q963:S963"/>
    <mergeCell ref="T963:V963"/>
    <mergeCell ref="A965:C965"/>
    <mergeCell ref="A966:C966"/>
    <mergeCell ref="A967:C967"/>
    <mergeCell ref="A947:G947"/>
    <mergeCell ref="A948:G948"/>
    <mergeCell ref="A953:G953"/>
    <mergeCell ref="D958:D959"/>
    <mergeCell ref="F959:G959"/>
    <mergeCell ref="A927:C927"/>
    <mergeCell ref="A932:C932"/>
    <mergeCell ref="A933:C933"/>
    <mergeCell ref="A934:C934"/>
    <mergeCell ref="A945:G945"/>
    <mergeCell ref="Q922:S922"/>
    <mergeCell ref="T922:V922"/>
    <mergeCell ref="A924:C924"/>
    <mergeCell ref="A925:C925"/>
    <mergeCell ref="A926:C926"/>
    <mergeCell ref="A906:G906"/>
    <mergeCell ref="A907:G907"/>
    <mergeCell ref="A912:G912"/>
    <mergeCell ref="D917:D918"/>
    <mergeCell ref="F918:G918"/>
    <mergeCell ref="A886:C886"/>
    <mergeCell ref="A891:C891"/>
    <mergeCell ref="A892:C892"/>
    <mergeCell ref="A893:C893"/>
    <mergeCell ref="A904:G904"/>
    <mergeCell ref="Q881:S881"/>
    <mergeCell ref="T881:V881"/>
    <mergeCell ref="A883:C883"/>
    <mergeCell ref="A884:C884"/>
    <mergeCell ref="A885:C885"/>
    <mergeCell ref="A865:G865"/>
    <mergeCell ref="A866:G866"/>
    <mergeCell ref="A871:G871"/>
    <mergeCell ref="D876:D877"/>
    <mergeCell ref="F877:G877"/>
    <mergeCell ref="A845:C845"/>
    <mergeCell ref="A850:C850"/>
    <mergeCell ref="A851:C851"/>
    <mergeCell ref="A852:C852"/>
    <mergeCell ref="A863:G863"/>
    <mergeCell ref="Q840:S840"/>
    <mergeCell ref="T840:V840"/>
    <mergeCell ref="A842:C842"/>
    <mergeCell ref="A843:C843"/>
    <mergeCell ref="A844:C844"/>
    <mergeCell ref="A824:G824"/>
    <mergeCell ref="A825:G825"/>
    <mergeCell ref="A830:G830"/>
    <mergeCell ref="D835:D836"/>
    <mergeCell ref="F836:G836"/>
    <mergeCell ref="A804:C804"/>
    <mergeCell ref="A809:C809"/>
    <mergeCell ref="A810:C810"/>
    <mergeCell ref="A811:C811"/>
    <mergeCell ref="A822:G822"/>
    <mergeCell ref="Q799:S799"/>
    <mergeCell ref="T799:V799"/>
    <mergeCell ref="A801:C801"/>
    <mergeCell ref="A802:C802"/>
    <mergeCell ref="A803:C803"/>
    <mergeCell ref="A783:G783"/>
    <mergeCell ref="A784:G784"/>
    <mergeCell ref="A789:G789"/>
    <mergeCell ref="D794:D795"/>
    <mergeCell ref="F795:G795"/>
    <mergeCell ref="A763:C763"/>
    <mergeCell ref="A768:C768"/>
    <mergeCell ref="A769:C769"/>
    <mergeCell ref="A770:C770"/>
    <mergeCell ref="A781:G781"/>
    <mergeCell ref="Q758:S758"/>
    <mergeCell ref="T758:V758"/>
    <mergeCell ref="A760:C760"/>
    <mergeCell ref="A761:C761"/>
    <mergeCell ref="A762:C762"/>
    <mergeCell ref="A742:G742"/>
    <mergeCell ref="A743:G743"/>
    <mergeCell ref="A748:G748"/>
    <mergeCell ref="D753:D754"/>
    <mergeCell ref="F754:G754"/>
    <mergeCell ref="A722:C722"/>
    <mergeCell ref="A727:C727"/>
    <mergeCell ref="A728:C728"/>
    <mergeCell ref="A729:C729"/>
    <mergeCell ref="A740:G740"/>
    <mergeCell ref="Q717:S717"/>
    <mergeCell ref="T717:V717"/>
    <mergeCell ref="A719:C719"/>
    <mergeCell ref="A720:C720"/>
    <mergeCell ref="A721:C721"/>
    <mergeCell ref="A701:G701"/>
    <mergeCell ref="A702:G702"/>
    <mergeCell ref="A707:G707"/>
    <mergeCell ref="D712:D713"/>
    <mergeCell ref="F713:G713"/>
    <mergeCell ref="A681:C681"/>
    <mergeCell ref="A686:C686"/>
    <mergeCell ref="A687:C687"/>
    <mergeCell ref="A688:C688"/>
    <mergeCell ref="A699:G699"/>
    <mergeCell ref="Q676:S676"/>
    <mergeCell ref="T676:V676"/>
    <mergeCell ref="A678:C678"/>
    <mergeCell ref="A679:C679"/>
    <mergeCell ref="A680:C680"/>
    <mergeCell ref="A660:G660"/>
    <mergeCell ref="A661:G661"/>
    <mergeCell ref="A666:G666"/>
    <mergeCell ref="D671:D672"/>
    <mergeCell ref="F672:G672"/>
    <mergeCell ref="A640:C640"/>
    <mergeCell ref="A645:C645"/>
    <mergeCell ref="A646:C646"/>
    <mergeCell ref="A647:C647"/>
    <mergeCell ref="A658:G658"/>
    <mergeCell ref="Q635:S635"/>
    <mergeCell ref="T635:V635"/>
    <mergeCell ref="A637:C637"/>
    <mergeCell ref="A638:C638"/>
    <mergeCell ref="A639:C639"/>
    <mergeCell ref="A619:G619"/>
    <mergeCell ref="A620:G620"/>
    <mergeCell ref="A625:G625"/>
    <mergeCell ref="D630:D631"/>
    <mergeCell ref="F631:G631"/>
    <mergeCell ref="A599:C599"/>
    <mergeCell ref="A604:C604"/>
    <mergeCell ref="A605:C605"/>
    <mergeCell ref="A606:C606"/>
    <mergeCell ref="A617:G617"/>
    <mergeCell ref="Q594:S594"/>
    <mergeCell ref="T594:V594"/>
    <mergeCell ref="A596:C596"/>
    <mergeCell ref="A597:C597"/>
    <mergeCell ref="A598:C598"/>
    <mergeCell ref="A578:G578"/>
    <mergeCell ref="A579:G579"/>
    <mergeCell ref="A584:G584"/>
    <mergeCell ref="D589:D590"/>
    <mergeCell ref="F590:G590"/>
    <mergeCell ref="A558:C558"/>
    <mergeCell ref="A563:C563"/>
    <mergeCell ref="A564:C564"/>
    <mergeCell ref="A565:C565"/>
    <mergeCell ref="A576:G576"/>
    <mergeCell ref="Q553:S553"/>
    <mergeCell ref="T553:V553"/>
    <mergeCell ref="A555:C555"/>
    <mergeCell ref="A556:C556"/>
    <mergeCell ref="A557:C557"/>
    <mergeCell ref="A537:G537"/>
    <mergeCell ref="A538:G538"/>
    <mergeCell ref="A543:G543"/>
    <mergeCell ref="D548:D549"/>
    <mergeCell ref="F549:G549"/>
    <mergeCell ref="A517:C517"/>
    <mergeCell ref="A522:C522"/>
    <mergeCell ref="A523:C523"/>
    <mergeCell ref="A524:C524"/>
    <mergeCell ref="A535:G535"/>
    <mergeCell ref="Q512:S512"/>
    <mergeCell ref="T512:V512"/>
    <mergeCell ref="A514:C514"/>
    <mergeCell ref="A515:C515"/>
    <mergeCell ref="A516:C516"/>
    <mergeCell ref="A496:G496"/>
    <mergeCell ref="A497:G497"/>
    <mergeCell ref="A502:G502"/>
    <mergeCell ref="D507:D508"/>
    <mergeCell ref="F508:G508"/>
    <mergeCell ref="A476:C476"/>
    <mergeCell ref="A481:C481"/>
    <mergeCell ref="A482:C482"/>
    <mergeCell ref="A483:C483"/>
    <mergeCell ref="A494:G494"/>
    <mergeCell ref="Q471:S471"/>
    <mergeCell ref="T471:V471"/>
    <mergeCell ref="A473:C473"/>
    <mergeCell ref="A474:C474"/>
    <mergeCell ref="A475:C475"/>
    <mergeCell ref="A455:G455"/>
    <mergeCell ref="A456:G456"/>
    <mergeCell ref="A461:G461"/>
    <mergeCell ref="D466:D467"/>
    <mergeCell ref="F467:G467"/>
    <mergeCell ref="A435:C435"/>
    <mergeCell ref="A440:C440"/>
    <mergeCell ref="A441:C441"/>
    <mergeCell ref="A442:C442"/>
    <mergeCell ref="A453:G453"/>
    <mergeCell ref="Q430:S430"/>
    <mergeCell ref="T430:V430"/>
    <mergeCell ref="A432:C432"/>
    <mergeCell ref="A433:C433"/>
    <mergeCell ref="A434:C434"/>
    <mergeCell ref="A414:G414"/>
    <mergeCell ref="A415:G415"/>
    <mergeCell ref="A420:G420"/>
    <mergeCell ref="D425:D426"/>
    <mergeCell ref="F426:G426"/>
    <mergeCell ref="A394:C394"/>
    <mergeCell ref="A399:C399"/>
    <mergeCell ref="A400:C400"/>
    <mergeCell ref="A401:C401"/>
    <mergeCell ref="A412:G412"/>
    <mergeCell ref="Q389:S389"/>
    <mergeCell ref="T389:V389"/>
    <mergeCell ref="A391:C391"/>
    <mergeCell ref="A392:C392"/>
    <mergeCell ref="A393:C393"/>
    <mergeCell ref="A373:G373"/>
    <mergeCell ref="A374:G374"/>
    <mergeCell ref="A379:G379"/>
    <mergeCell ref="D384:D385"/>
    <mergeCell ref="F385:G385"/>
    <mergeCell ref="A353:C353"/>
    <mergeCell ref="A358:C358"/>
    <mergeCell ref="A359:C359"/>
    <mergeCell ref="A360:C360"/>
    <mergeCell ref="A371:G371"/>
    <mergeCell ref="Q348:S348"/>
    <mergeCell ref="T348:V348"/>
    <mergeCell ref="A350:C350"/>
    <mergeCell ref="A351:C351"/>
    <mergeCell ref="A352:C352"/>
    <mergeCell ref="A332:G332"/>
    <mergeCell ref="A333:G333"/>
    <mergeCell ref="A338:G338"/>
    <mergeCell ref="D343:D344"/>
    <mergeCell ref="F344:G344"/>
    <mergeCell ref="A312:C312"/>
    <mergeCell ref="A317:C317"/>
    <mergeCell ref="A318:C318"/>
    <mergeCell ref="A319:C319"/>
    <mergeCell ref="A330:G330"/>
    <mergeCell ref="Q307:S307"/>
    <mergeCell ref="T307:V307"/>
    <mergeCell ref="A309:C309"/>
    <mergeCell ref="A310:C310"/>
    <mergeCell ref="A311:C311"/>
    <mergeCell ref="A291:G291"/>
    <mergeCell ref="A292:G292"/>
    <mergeCell ref="A297:G297"/>
    <mergeCell ref="D302:D303"/>
    <mergeCell ref="F303:G303"/>
    <mergeCell ref="A271:C271"/>
    <mergeCell ref="A276:C276"/>
    <mergeCell ref="A277:C277"/>
    <mergeCell ref="A278:C278"/>
    <mergeCell ref="A289:G289"/>
    <mergeCell ref="Q266:S266"/>
    <mergeCell ref="T266:V266"/>
    <mergeCell ref="A268:C268"/>
    <mergeCell ref="A269:C269"/>
    <mergeCell ref="A270:C270"/>
    <mergeCell ref="A250:G250"/>
    <mergeCell ref="A251:G251"/>
    <mergeCell ref="A256:G256"/>
    <mergeCell ref="D261:D262"/>
    <mergeCell ref="F262:G262"/>
    <mergeCell ref="A230:C230"/>
    <mergeCell ref="A235:C235"/>
    <mergeCell ref="A236:C236"/>
    <mergeCell ref="A237:C237"/>
    <mergeCell ref="A248:G248"/>
    <mergeCell ref="Q225:S225"/>
    <mergeCell ref="T225:V225"/>
    <mergeCell ref="A227:C227"/>
    <mergeCell ref="A228:C228"/>
    <mergeCell ref="A229:C229"/>
    <mergeCell ref="A209:G209"/>
    <mergeCell ref="A210:G210"/>
    <mergeCell ref="A215:G215"/>
    <mergeCell ref="D220:D221"/>
    <mergeCell ref="F221:G221"/>
    <mergeCell ref="A189:C189"/>
    <mergeCell ref="A194:C194"/>
    <mergeCell ref="A195:C195"/>
    <mergeCell ref="A196:C196"/>
    <mergeCell ref="A207:G207"/>
    <mergeCell ref="Q184:S184"/>
    <mergeCell ref="T184:V184"/>
    <mergeCell ref="A186:C186"/>
    <mergeCell ref="A187:C187"/>
    <mergeCell ref="A188:C188"/>
    <mergeCell ref="A168:G168"/>
    <mergeCell ref="A169:G169"/>
    <mergeCell ref="A174:G174"/>
    <mergeCell ref="D179:D180"/>
    <mergeCell ref="F180:G180"/>
    <mergeCell ref="A148:C148"/>
    <mergeCell ref="A153:C153"/>
    <mergeCell ref="A154:C154"/>
    <mergeCell ref="A155:C155"/>
    <mergeCell ref="A166:G166"/>
    <mergeCell ref="Q143:S143"/>
    <mergeCell ref="T143:V143"/>
    <mergeCell ref="A145:C145"/>
    <mergeCell ref="A146:C146"/>
    <mergeCell ref="A147:C147"/>
    <mergeCell ref="A125:G125"/>
    <mergeCell ref="A127:G127"/>
    <mergeCell ref="A128:G128"/>
    <mergeCell ref="A133:G133"/>
    <mergeCell ref="D138:D139"/>
    <mergeCell ref="F139:G139"/>
    <mergeCell ref="A107:C107"/>
    <mergeCell ref="A112:C112"/>
    <mergeCell ref="A113:C113"/>
    <mergeCell ref="A114:C114"/>
    <mergeCell ref="A84:G84"/>
    <mergeCell ref="Q102:S102"/>
    <mergeCell ref="T102:V102"/>
    <mergeCell ref="A104:C104"/>
    <mergeCell ref="A105:C105"/>
    <mergeCell ref="A106:C106"/>
    <mergeCell ref="A86:G86"/>
    <mergeCell ref="A87:G87"/>
    <mergeCell ref="A92:G92"/>
    <mergeCell ref="D97:D98"/>
    <mergeCell ref="F98:G98"/>
    <mergeCell ref="A71:C71"/>
    <mergeCell ref="A72:C72"/>
    <mergeCell ref="A73:C73"/>
    <mergeCell ref="T61:V61"/>
    <mergeCell ref="Q61:S61"/>
    <mergeCell ref="A63:C63"/>
    <mergeCell ref="A64:C64"/>
    <mergeCell ref="A65:C65"/>
    <mergeCell ref="A66:C66"/>
    <mergeCell ref="A43:G43"/>
    <mergeCell ref="A45:G45"/>
    <mergeCell ref="A46:G46"/>
    <mergeCell ref="A51:G51"/>
    <mergeCell ref="D56:D57"/>
    <mergeCell ref="F57:G57"/>
    <mergeCell ref="A2:G2"/>
    <mergeCell ref="A4:G4"/>
    <mergeCell ref="A5:G5"/>
    <mergeCell ref="A10:G10"/>
    <mergeCell ref="Q20:S20"/>
    <mergeCell ref="T20:V20"/>
    <mergeCell ref="F16:G16"/>
    <mergeCell ref="D15:D16"/>
    <mergeCell ref="A32:C32"/>
    <mergeCell ref="A31:C31"/>
    <mergeCell ref="A30:C30"/>
    <mergeCell ref="A25:C25"/>
    <mergeCell ref="A24:C24"/>
    <mergeCell ref="A23:C23"/>
    <mergeCell ref="A22:C22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499984740745262"/>
  </sheetPr>
  <dimension ref="A1:T109"/>
  <sheetViews>
    <sheetView topLeftCell="A23" zoomScaleNormal="100" workbookViewId="0">
      <selection activeCell="O99" sqref="O99"/>
    </sheetView>
  </sheetViews>
  <sheetFormatPr baseColWidth="10" defaultRowHeight="13.2" x14ac:dyDescent="0.25"/>
  <cols>
    <col min="1" max="1" width="10.33203125" style="366" customWidth="1"/>
    <col min="2" max="2" width="9.6640625" style="366" customWidth="1"/>
    <col min="3" max="3" width="10.33203125" style="366" customWidth="1"/>
    <col min="4" max="4" width="9.44140625" style="366" customWidth="1"/>
    <col min="5" max="5" width="10.33203125" style="366" customWidth="1"/>
    <col min="6" max="6" width="10.88671875" style="366" customWidth="1"/>
    <col min="7" max="7" width="10" style="366" customWidth="1"/>
    <col min="8" max="8" width="8.5546875" style="366" customWidth="1"/>
    <col min="9" max="9" width="8.88671875" style="366" customWidth="1"/>
    <col min="10" max="10" width="9.5546875" style="366" customWidth="1"/>
    <col min="11" max="256" width="11.44140625" style="366"/>
    <col min="257" max="257" width="10.33203125" style="366" customWidth="1"/>
    <col min="258" max="258" width="9.6640625" style="366" customWidth="1"/>
    <col min="259" max="259" width="10.33203125" style="366" customWidth="1"/>
    <col min="260" max="260" width="9.44140625" style="366" customWidth="1"/>
    <col min="261" max="261" width="10.33203125" style="366" customWidth="1"/>
    <col min="262" max="262" width="10.88671875" style="366" customWidth="1"/>
    <col min="263" max="263" width="10" style="366" customWidth="1"/>
    <col min="264" max="264" width="9.33203125" style="366" customWidth="1"/>
    <col min="265" max="265" width="10.44140625" style="366" customWidth="1"/>
    <col min="266" max="512" width="11.44140625" style="366"/>
    <col min="513" max="513" width="10.33203125" style="366" customWidth="1"/>
    <col min="514" max="514" width="9.6640625" style="366" customWidth="1"/>
    <col min="515" max="515" width="10.33203125" style="366" customWidth="1"/>
    <col min="516" max="516" width="9.44140625" style="366" customWidth="1"/>
    <col min="517" max="517" width="10.33203125" style="366" customWidth="1"/>
    <col min="518" max="518" width="10.88671875" style="366" customWidth="1"/>
    <col min="519" max="519" width="10" style="366" customWidth="1"/>
    <col min="520" max="520" width="9.33203125" style="366" customWidth="1"/>
    <col min="521" max="521" width="10.44140625" style="366" customWidth="1"/>
    <col min="522" max="768" width="11.44140625" style="366"/>
    <col min="769" max="769" width="10.33203125" style="366" customWidth="1"/>
    <col min="770" max="770" width="9.6640625" style="366" customWidth="1"/>
    <col min="771" max="771" width="10.33203125" style="366" customWidth="1"/>
    <col min="772" max="772" width="9.44140625" style="366" customWidth="1"/>
    <col min="773" max="773" width="10.33203125" style="366" customWidth="1"/>
    <col min="774" max="774" width="10.88671875" style="366" customWidth="1"/>
    <col min="775" max="775" width="10" style="366" customWidth="1"/>
    <col min="776" max="776" width="9.33203125" style="366" customWidth="1"/>
    <col min="777" max="777" width="10.44140625" style="366" customWidth="1"/>
    <col min="778" max="1024" width="11.44140625" style="366"/>
    <col min="1025" max="1025" width="10.33203125" style="366" customWidth="1"/>
    <col min="1026" max="1026" width="9.6640625" style="366" customWidth="1"/>
    <col min="1027" max="1027" width="10.33203125" style="366" customWidth="1"/>
    <col min="1028" max="1028" width="9.44140625" style="366" customWidth="1"/>
    <col min="1029" max="1029" width="10.33203125" style="366" customWidth="1"/>
    <col min="1030" max="1030" width="10.88671875" style="366" customWidth="1"/>
    <col min="1031" max="1031" width="10" style="366" customWidth="1"/>
    <col min="1032" max="1032" width="9.33203125" style="366" customWidth="1"/>
    <col min="1033" max="1033" width="10.44140625" style="366" customWidth="1"/>
    <col min="1034" max="1280" width="11.44140625" style="366"/>
    <col min="1281" max="1281" width="10.33203125" style="366" customWidth="1"/>
    <col min="1282" max="1282" width="9.6640625" style="366" customWidth="1"/>
    <col min="1283" max="1283" width="10.33203125" style="366" customWidth="1"/>
    <col min="1284" max="1284" width="9.44140625" style="366" customWidth="1"/>
    <col min="1285" max="1285" width="10.33203125" style="366" customWidth="1"/>
    <col min="1286" max="1286" width="10.88671875" style="366" customWidth="1"/>
    <col min="1287" max="1287" width="10" style="366" customWidth="1"/>
    <col min="1288" max="1288" width="9.33203125" style="366" customWidth="1"/>
    <col min="1289" max="1289" width="10.44140625" style="366" customWidth="1"/>
    <col min="1290" max="1536" width="11.44140625" style="366"/>
    <col min="1537" max="1537" width="10.33203125" style="366" customWidth="1"/>
    <col min="1538" max="1538" width="9.6640625" style="366" customWidth="1"/>
    <col min="1539" max="1539" width="10.33203125" style="366" customWidth="1"/>
    <col min="1540" max="1540" width="9.44140625" style="366" customWidth="1"/>
    <col min="1541" max="1541" width="10.33203125" style="366" customWidth="1"/>
    <col min="1542" max="1542" width="10.88671875" style="366" customWidth="1"/>
    <col min="1543" max="1543" width="10" style="366" customWidth="1"/>
    <col min="1544" max="1544" width="9.33203125" style="366" customWidth="1"/>
    <col min="1545" max="1545" width="10.44140625" style="366" customWidth="1"/>
    <col min="1546" max="1792" width="11.44140625" style="366"/>
    <col min="1793" max="1793" width="10.33203125" style="366" customWidth="1"/>
    <col min="1794" max="1794" width="9.6640625" style="366" customWidth="1"/>
    <col min="1795" max="1795" width="10.33203125" style="366" customWidth="1"/>
    <col min="1796" max="1796" width="9.44140625" style="366" customWidth="1"/>
    <col min="1797" max="1797" width="10.33203125" style="366" customWidth="1"/>
    <col min="1798" max="1798" width="10.88671875" style="366" customWidth="1"/>
    <col min="1799" max="1799" width="10" style="366" customWidth="1"/>
    <col min="1800" max="1800" width="9.33203125" style="366" customWidth="1"/>
    <col min="1801" max="1801" width="10.44140625" style="366" customWidth="1"/>
    <col min="1802" max="2048" width="11.44140625" style="366"/>
    <col min="2049" max="2049" width="10.33203125" style="366" customWidth="1"/>
    <col min="2050" max="2050" width="9.6640625" style="366" customWidth="1"/>
    <col min="2051" max="2051" width="10.33203125" style="366" customWidth="1"/>
    <col min="2052" max="2052" width="9.44140625" style="366" customWidth="1"/>
    <col min="2053" max="2053" width="10.33203125" style="366" customWidth="1"/>
    <col min="2054" max="2054" width="10.88671875" style="366" customWidth="1"/>
    <col min="2055" max="2055" width="10" style="366" customWidth="1"/>
    <col min="2056" max="2056" width="9.33203125" style="366" customWidth="1"/>
    <col min="2057" max="2057" width="10.44140625" style="366" customWidth="1"/>
    <col min="2058" max="2304" width="11.44140625" style="366"/>
    <col min="2305" max="2305" width="10.33203125" style="366" customWidth="1"/>
    <col min="2306" max="2306" width="9.6640625" style="366" customWidth="1"/>
    <col min="2307" max="2307" width="10.33203125" style="366" customWidth="1"/>
    <col min="2308" max="2308" width="9.44140625" style="366" customWidth="1"/>
    <col min="2309" max="2309" width="10.33203125" style="366" customWidth="1"/>
    <col min="2310" max="2310" width="10.88671875" style="366" customWidth="1"/>
    <col min="2311" max="2311" width="10" style="366" customWidth="1"/>
    <col min="2312" max="2312" width="9.33203125" style="366" customWidth="1"/>
    <col min="2313" max="2313" width="10.44140625" style="366" customWidth="1"/>
    <col min="2314" max="2560" width="11.44140625" style="366"/>
    <col min="2561" max="2561" width="10.33203125" style="366" customWidth="1"/>
    <col min="2562" max="2562" width="9.6640625" style="366" customWidth="1"/>
    <col min="2563" max="2563" width="10.33203125" style="366" customWidth="1"/>
    <col min="2564" max="2564" width="9.44140625" style="366" customWidth="1"/>
    <col min="2565" max="2565" width="10.33203125" style="366" customWidth="1"/>
    <col min="2566" max="2566" width="10.88671875" style="366" customWidth="1"/>
    <col min="2567" max="2567" width="10" style="366" customWidth="1"/>
    <col min="2568" max="2568" width="9.33203125" style="366" customWidth="1"/>
    <col min="2569" max="2569" width="10.44140625" style="366" customWidth="1"/>
    <col min="2570" max="2816" width="11.44140625" style="366"/>
    <col min="2817" max="2817" width="10.33203125" style="366" customWidth="1"/>
    <col min="2818" max="2818" width="9.6640625" style="366" customWidth="1"/>
    <col min="2819" max="2819" width="10.33203125" style="366" customWidth="1"/>
    <col min="2820" max="2820" width="9.44140625" style="366" customWidth="1"/>
    <col min="2821" max="2821" width="10.33203125" style="366" customWidth="1"/>
    <col min="2822" max="2822" width="10.88671875" style="366" customWidth="1"/>
    <col min="2823" max="2823" width="10" style="366" customWidth="1"/>
    <col min="2824" max="2824" width="9.33203125" style="366" customWidth="1"/>
    <col min="2825" max="2825" width="10.44140625" style="366" customWidth="1"/>
    <col min="2826" max="3072" width="11.44140625" style="366"/>
    <col min="3073" max="3073" width="10.33203125" style="366" customWidth="1"/>
    <col min="3074" max="3074" width="9.6640625" style="366" customWidth="1"/>
    <col min="3075" max="3075" width="10.33203125" style="366" customWidth="1"/>
    <col min="3076" max="3076" width="9.44140625" style="366" customWidth="1"/>
    <col min="3077" max="3077" width="10.33203125" style="366" customWidth="1"/>
    <col min="3078" max="3078" width="10.88671875" style="366" customWidth="1"/>
    <col min="3079" max="3079" width="10" style="366" customWidth="1"/>
    <col min="3080" max="3080" width="9.33203125" style="366" customWidth="1"/>
    <col min="3081" max="3081" width="10.44140625" style="366" customWidth="1"/>
    <col min="3082" max="3328" width="11.44140625" style="366"/>
    <col min="3329" max="3329" width="10.33203125" style="366" customWidth="1"/>
    <col min="3330" max="3330" width="9.6640625" style="366" customWidth="1"/>
    <col min="3331" max="3331" width="10.33203125" style="366" customWidth="1"/>
    <col min="3332" max="3332" width="9.44140625" style="366" customWidth="1"/>
    <col min="3333" max="3333" width="10.33203125" style="366" customWidth="1"/>
    <col min="3334" max="3334" width="10.88671875" style="366" customWidth="1"/>
    <col min="3335" max="3335" width="10" style="366" customWidth="1"/>
    <col min="3336" max="3336" width="9.33203125" style="366" customWidth="1"/>
    <col min="3337" max="3337" width="10.44140625" style="366" customWidth="1"/>
    <col min="3338" max="3584" width="11.44140625" style="366"/>
    <col min="3585" max="3585" width="10.33203125" style="366" customWidth="1"/>
    <col min="3586" max="3586" width="9.6640625" style="366" customWidth="1"/>
    <col min="3587" max="3587" width="10.33203125" style="366" customWidth="1"/>
    <col min="3588" max="3588" width="9.44140625" style="366" customWidth="1"/>
    <col min="3589" max="3589" width="10.33203125" style="366" customWidth="1"/>
    <col min="3590" max="3590" width="10.88671875" style="366" customWidth="1"/>
    <col min="3591" max="3591" width="10" style="366" customWidth="1"/>
    <col min="3592" max="3592" width="9.33203125" style="366" customWidth="1"/>
    <col min="3593" max="3593" width="10.44140625" style="366" customWidth="1"/>
    <col min="3594" max="3840" width="11.44140625" style="366"/>
    <col min="3841" max="3841" width="10.33203125" style="366" customWidth="1"/>
    <col min="3842" max="3842" width="9.6640625" style="366" customWidth="1"/>
    <col min="3843" max="3843" width="10.33203125" style="366" customWidth="1"/>
    <col min="3844" max="3844" width="9.44140625" style="366" customWidth="1"/>
    <col min="3845" max="3845" width="10.33203125" style="366" customWidth="1"/>
    <col min="3846" max="3846" width="10.88671875" style="366" customWidth="1"/>
    <col min="3847" max="3847" width="10" style="366" customWidth="1"/>
    <col min="3848" max="3848" width="9.33203125" style="366" customWidth="1"/>
    <col min="3849" max="3849" width="10.44140625" style="366" customWidth="1"/>
    <col min="3850" max="4096" width="11.44140625" style="366"/>
    <col min="4097" max="4097" width="10.33203125" style="366" customWidth="1"/>
    <col min="4098" max="4098" width="9.6640625" style="366" customWidth="1"/>
    <col min="4099" max="4099" width="10.33203125" style="366" customWidth="1"/>
    <col min="4100" max="4100" width="9.44140625" style="366" customWidth="1"/>
    <col min="4101" max="4101" width="10.33203125" style="366" customWidth="1"/>
    <col min="4102" max="4102" width="10.88671875" style="366" customWidth="1"/>
    <col min="4103" max="4103" width="10" style="366" customWidth="1"/>
    <col min="4104" max="4104" width="9.33203125" style="366" customWidth="1"/>
    <col min="4105" max="4105" width="10.44140625" style="366" customWidth="1"/>
    <col min="4106" max="4352" width="11.44140625" style="366"/>
    <col min="4353" max="4353" width="10.33203125" style="366" customWidth="1"/>
    <col min="4354" max="4354" width="9.6640625" style="366" customWidth="1"/>
    <col min="4355" max="4355" width="10.33203125" style="366" customWidth="1"/>
    <col min="4356" max="4356" width="9.44140625" style="366" customWidth="1"/>
    <col min="4357" max="4357" width="10.33203125" style="366" customWidth="1"/>
    <col min="4358" max="4358" width="10.88671875" style="366" customWidth="1"/>
    <col min="4359" max="4359" width="10" style="366" customWidth="1"/>
    <col min="4360" max="4360" width="9.33203125" style="366" customWidth="1"/>
    <col min="4361" max="4361" width="10.44140625" style="366" customWidth="1"/>
    <col min="4362" max="4608" width="11.44140625" style="366"/>
    <col min="4609" max="4609" width="10.33203125" style="366" customWidth="1"/>
    <col min="4610" max="4610" width="9.6640625" style="366" customWidth="1"/>
    <col min="4611" max="4611" width="10.33203125" style="366" customWidth="1"/>
    <col min="4612" max="4612" width="9.44140625" style="366" customWidth="1"/>
    <col min="4613" max="4613" width="10.33203125" style="366" customWidth="1"/>
    <col min="4614" max="4614" width="10.88671875" style="366" customWidth="1"/>
    <col min="4615" max="4615" width="10" style="366" customWidth="1"/>
    <col min="4616" max="4616" width="9.33203125" style="366" customWidth="1"/>
    <col min="4617" max="4617" width="10.44140625" style="366" customWidth="1"/>
    <col min="4618" max="4864" width="11.44140625" style="366"/>
    <col min="4865" max="4865" width="10.33203125" style="366" customWidth="1"/>
    <col min="4866" max="4866" width="9.6640625" style="366" customWidth="1"/>
    <col min="4867" max="4867" width="10.33203125" style="366" customWidth="1"/>
    <col min="4868" max="4868" width="9.44140625" style="366" customWidth="1"/>
    <col min="4869" max="4869" width="10.33203125" style="366" customWidth="1"/>
    <col min="4870" max="4870" width="10.88671875" style="366" customWidth="1"/>
    <col min="4871" max="4871" width="10" style="366" customWidth="1"/>
    <col min="4872" max="4872" width="9.33203125" style="366" customWidth="1"/>
    <col min="4873" max="4873" width="10.44140625" style="366" customWidth="1"/>
    <col min="4874" max="5120" width="11.44140625" style="366"/>
    <col min="5121" max="5121" width="10.33203125" style="366" customWidth="1"/>
    <col min="5122" max="5122" width="9.6640625" style="366" customWidth="1"/>
    <col min="5123" max="5123" width="10.33203125" style="366" customWidth="1"/>
    <col min="5124" max="5124" width="9.44140625" style="366" customWidth="1"/>
    <col min="5125" max="5125" width="10.33203125" style="366" customWidth="1"/>
    <col min="5126" max="5126" width="10.88671875" style="366" customWidth="1"/>
    <col min="5127" max="5127" width="10" style="366" customWidth="1"/>
    <col min="5128" max="5128" width="9.33203125" style="366" customWidth="1"/>
    <col min="5129" max="5129" width="10.44140625" style="366" customWidth="1"/>
    <col min="5130" max="5376" width="11.44140625" style="366"/>
    <col min="5377" max="5377" width="10.33203125" style="366" customWidth="1"/>
    <col min="5378" max="5378" width="9.6640625" style="366" customWidth="1"/>
    <col min="5379" max="5379" width="10.33203125" style="366" customWidth="1"/>
    <col min="5380" max="5380" width="9.44140625" style="366" customWidth="1"/>
    <col min="5381" max="5381" width="10.33203125" style="366" customWidth="1"/>
    <col min="5382" max="5382" width="10.88671875" style="366" customWidth="1"/>
    <col min="5383" max="5383" width="10" style="366" customWidth="1"/>
    <col min="5384" max="5384" width="9.33203125" style="366" customWidth="1"/>
    <col min="5385" max="5385" width="10.44140625" style="366" customWidth="1"/>
    <col min="5386" max="5632" width="11.44140625" style="366"/>
    <col min="5633" max="5633" width="10.33203125" style="366" customWidth="1"/>
    <col min="5634" max="5634" width="9.6640625" style="366" customWidth="1"/>
    <col min="5635" max="5635" width="10.33203125" style="366" customWidth="1"/>
    <col min="5636" max="5636" width="9.44140625" style="366" customWidth="1"/>
    <col min="5637" max="5637" width="10.33203125" style="366" customWidth="1"/>
    <col min="5638" max="5638" width="10.88671875" style="366" customWidth="1"/>
    <col min="5639" max="5639" width="10" style="366" customWidth="1"/>
    <col min="5640" max="5640" width="9.33203125" style="366" customWidth="1"/>
    <col min="5641" max="5641" width="10.44140625" style="366" customWidth="1"/>
    <col min="5642" max="5888" width="11.44140625" style="366"/>
    <col min="5889" max="5889" width="10.33203125" style="366" customWidth="1"/>
    <col min="5890" max="5890" width="9.6640625" style="366" customWidth="1"/>
    <col min="5891" max="5891" width="10.33203125" style="366" customWidth="1"/>
    <col min="5892" max="5892" width="9.44140625" style="366" customWidth="1"/>
    <col min="5893" max="5893" width="10.33203125" style="366" customWidth="1"/>
    <col min="5894" max="5894" width="10.88671875" style="366" customWidth="1"/>
    <col min="5895" max="5895" width="10" style="366" customWidth="1"/>
    <col min="5896" max="5896" width="9.33203125" style="366" customWidth="1"/>
    <col min="5897" max="5897" width="10.44140625" style="366" customWidth="1"/>
    <col min="5898" max="6144" width="11.44140625" style="366"/>
    <col min="6145" max="6145" width="10.33203125" style="366" customWidth="1"/>
    <col min="6146" max="6146" width="9.6640625" style="366" customWidth="1"/>
    <col min="6147" max="6147" width="10.33203125" style="366" customWidth="1"/>
    <col min="6148" max="6148" width="9.44140625" style="366" customWidth="1"/>
    <col min="6149" max="6149" width="10.33203125" style="366" customWidth="1"/>
    <col min="6150" max="6150" width="10.88671875" style="366" customWidth="1"/>
    <col min="6151" max="6151" width="10" style="366" customWidth="1"/>
    <col min="6152" max="6152" width="9.33203125" style="366" customWidth="1"/>
    <col min="6153" max="6153" width="10.44140625" style="366" customWidth="1"/>
    <col min="6154" max="6400" width="11.44140625" style="366"/>
    <col min="6401" max="6401" width="10.33203125" style="366" customWidth="1"/>
    <col min="6402" max="6402" width="9.6640625" style="366" customWidth="1"/>
    <col min="6403" max="6403" width="10.33203125" style="366" customWidth="1"/>
    <col min="6404" max="6404" width="9.44140625" style="366" customWidth="1"/>
    <col min="6405" max="6405" width="10.33203125" style="366" customWidth="1"/>
    <col min="6406" max="6406" width="10.88671875" style="366" customWidth="1"/>
    <col min="6407" max="6407" width="10" style="366" customWidth="1"/>
    <col min="6408" max="6408" width="9.33203125" style="366" customWidth="1"/>
    <col min="6409" max="6409" width="10.44140625" style="366" customWidth="1"/>
    <col min="6410" max="6656" width="11.44140625" style="366"/>
    <col min="6657" max="6657" width="10.33203125" style="366" customWidth="1"/>
    <col min="6658" max="6658" width="9.6640625" style="366" customWidth="1"/>
    <col min="6659" max="6659" width="10.33203125" style="366" customWidth="1"/>
    <col min="6660" max="6660" width="9.44140625" style="366" customWidth="1"/>
    <col min="6661" max="6661" width="10.33203125" style="366" customWidth="1"/>
    <col min="6662" max="6662" width="10.88671875" style="366" customWidth="1"/>
    <col min="6663" max="6663" width="10" style="366" customWidth="1"/>
    <col min="6664" max="6664" width="9.33203125" style="366" customWidth="1"/>
    <col min="6665" max="6665" width="10.44140625" style="366" customWidth="1"/>
    <col min="6666" max="6912" width="11.44140625" style="366"/>
    <col min="6913" max="6913" width="10.33203125" style="366" customWidth="1"/>
    <col min="6914" max="6914" width="9.6640625" style="366" customWidth="1"/>
    <col min="6915" max="6915" width="10.33203125" style="366" customWidth="1"/>
    <col min="6916" max="6916" width="9.44140625" style="366" customWidth="1"/>
    <col min="6917" max="6917" width="10.33203125" style="366" customWidth="1"/>
    <col min="6918" max="6918" width="10.88671875" style="366" customWidth="1"/>
    <col min="6919" max="6919" width="10" style="366" customWidth="1"/>
    <col min="6920" max="6920" width="9.33203125" style="366" customWidth="1"/>
    <col min="6921" max="6921" width="10.44140625" style="366" customWidth="1"/>
    <col min="6922" max="7168" width="11.44140625" style="366"/>
    <col min="7169" max="7169" width="10.33203125" style="366" customWidth="1"/>
    <col min="7170" max="7170" width="9.6640625" style="366" customWidth="1"/>
    <col min="7171" max="7171" width="10.33203125" style="366" customWidth="1"/>
    <col min="7172" max="7172" width="9.44140625" style="366" customWidth="1"/>
    <col min="7173" max="7173" width="10.33203125" style="366" customWidth="1"/>
    <col min="7174" max="7174" width="10.88671875" style="366" customWidth="1"/>
    <col min="7175" max="7175" width="10" style="366" customWidth="1"/>
    <col min="7176" max="7176" width="9.33203125" style="366" customWidth="1"/>
    <col min="7177" max="7177" width="10.44140625" style="366" customWidth="1"/>
    <col min="7178" max="7424" width="11.44140625" style="366"/>
    <col min="7425" max="7425" width="10.33203125" style="366" customWidth="1"/>
    <col min="7426" max="7426" width="9.6640625" style="366" customWidth="1"/>
    <col min="7427" max="7427" width="10.33203125" style="366" customWidth="1"/>
    <col min="7428" max="7428" width="9.44140625" style="366" customWidth="1"/>
    <col min="7429" max="7429" width="10.33203125" style="366" customWidth="1"/>
    <col min="7430" max="7430" width="10.88671875" style="366" customWidth="1"/>
    <col min="7431" max="7431" width="10" style="366" customWidth="1"/>
    <col min="7432" max="7432" width="9.33203125" style="366" customWidth="1"/>
    <col min="7433" max="7433" width="10.44140625" style="366" customWidth="1"/>
    <col min="7434" max="7680" width="11.44140625" style="366"/>
    <col min="7681" max="7681" width="10.33203125" style="366" customWidth="1"/>
    <col min="7682" max="7682" width="9.6640625" style="366" customWidth="1"/>
    <col min="7683" max="7683" width="10.33203125" style="366" customWidth="1"/>
    <col min="7684" max="7684" width="9.44140625" style="366" customWidth="1"/>
    <col min="7685" max="7685" width="10.33203125" style="366" customWidth="1"/>
    <col min="7686" max="7686" width="10.88671875" style="366" customWidth="1"/>
    <col min="7687" max="7687" width="10" style="366" customWidth="1"/>
    <col min="7688" max="7688" width="9.33203125" style="366" customWidth="1"/>
    <col min="7689" max="7689" width="10.44140625" style="366" customWidth="1"/>
    <col min="7690" max="7936" width="11.44140625" style="366"/>
    <col min="7937" max="7937" width="10.33203125" style="366" customWidth="1"/>
    <col min="7938" max="7938" width="9.6640625" style="366" customWidth="1"/>
    <col min="7939" max="7939" width="10.33203125" style="366" customWidth="1"/>
    <col min="7940" max="7940" width="9.44140625" style="366" customWidth="1"/>
    <col min="7941" max="7941" width="10.33203125" style="366" customWidth="1"/>
    <col min="7942" max="7942" width="10.88671875" style="366" customWidth="1"/>
    <col min="7943" max="7943" width="10" style="366" customWidth="1"/>
    <col min="7944" max="7944" width="9.33203125" style="366" customWidth="1"/>
    <col min="7945" max="7945" width="10.44140625" style="366" customWidth="1"/>
    <col min="7946" max="8192" width="11.44140625" style="366"/>
    <col min="8193" max="8193" width="10.33203125" style="366" customWidth="1"/>
    <col min="8194" max="8194" width="9.6640625" style="366" customWidth="1"/>
    <col min="8195" max="8195" width="10.33203125" style="366" customWidth="1"/>
    <col min="8196" max="8196" width="9.44140625" style="366" customWidth="1"/>
    <col min="8197" max="8197" width="10.33203125" style="366" customWidth="1"/>
    <col min="8198" max="8198" width="10.88671875" style="366" customWidth="1"/>
    <col min="8199" max="8199" width="10" style="366" customWidth="1"/>
    <col min="8200" max="8200" width="9.33203125" style="366" customWidth="1"/>
    <col min="8201" max="8201" width="10.44140625" style="366" customWidth="1"/>
    <col min="8202" max="8448" width="11.44140625" style="366"/>
    <col min="8449" max="8449" width="10.33203125" style="366" customWidth="1"/>
    <col min="8450" max="8450" width="9.6640625" style="366" customWidth="1"/>
    <col min="8451" max="8451" width="10.33203125" style="366" customWidth="1"/>
    <col min="8452" max="8452" width="9.44140625" style="366" customWidth="1"/>
    <col min="8453" max="8453" width="10.33203125" style="366" customWidth="1"/>
    <col min="8454" max="8454" width="10.88671875" style="366" customWidth="1"/>
    <col min="8455" max="8455" width="10" style="366" customWidth="1"/>
    <col min="8456" max="8456" width="9.33203125" style="366" customWidth="1"/>
    <col min="8457" max="8457" width="10.44140625" style="366" customWidth="1"/>
    <col min="8458" max="8704" width="11.44140625" style="366"/>
    <col min="8705" max="8705" width="10.33203125" style="366" customWidth="1"/>
    <col min="8706" max="8706" width="9.6640625" style="366" customWidth="1"/>
    <col min="8707" max="8707" width="10.33203125" style="366" customWidth="1"/>
    <col min="8708" max="8708" width="9.44140625" style="366" customWidth="1"/>
    <col min="8709" max="8709" width="10.33203125" style="366" customWidth="1"/>
    <col min="8710" max="8710" width="10.88671875" style="366" customWidth="1"/>
    <col min="8711" max="8711" width="10" style="366" customWidth="1"/>
    <col min="8712" max="8712" width="9.33203125" style="366" customWidth="1"/>
    <col min="8713" max="8713" width="10.44140625" style="366" customWidth="1"/>
    <col min="8714" max="8960" width="11.44140625" style="366"/>
    <col min="8961" max="8961" width="10.33203125" style="366" customWidth="1"/>
    <col min="8962" max="8962" width="9.6640625" style="366" customWidth="1"/>
    <col min="8963" max="8963" width="10.33203125" style="366" customWidth="1"/>
    <col min="8964" max="8964" width="9.44140625" style="366" customWidth="1"/>
    <col min="8965" max="8965" width="10.33203125" style="366" customWidth="1"/>
    <col min="8966" max="8966" width="10.88671875" style="366" customWidth="1"/>
    <col min="8967" max="8967" width="10" style="366" customWidth="1"/>
    <col min="8968" max="8968" width="9.33203125" style="366" customWidth="1"/>
    <col min="8969" max="8969" width="10.44140625" style="366" customWidth="1"/>
    <col min="8970" max="9216" width="11.44140625" style="366"/>
    <col min="9217" max="9217" width="10.33203125" style="366" customWidth="1"/>
    <col min="9218" max="9218" width="9.6640625" style="366" customWidth="1"/>
    <col min="9219" max="9219" width="10.33203125" style="366" customWidth="1"/>
    <col min="9220" max="9220" width="9.44140625" style="366" customWidth="1"/>
    <col min="9221" max="9221" width="10.33203125" style="366" customWidth="1"/>
    <col min="9222" max="9222" width="10.88671875" style="366" customWidth="1"/>
    <col min="9223" max="9223" width="10" style="366" customWidth="1"/>
    <col min="9224" max="9224" width="9.33203125" style="366" customWidth="1"/>
    <col min="9225" max="9225" width="10.44140625" style="366" customWidth="1"/>
    <col min="9226" max="9472" width="11.44140625" style="366"/>
    <col min="9473" max="9473" width="10.33203125" style="366" customWidth="1"/>
    <col min="9474" max="9474" width="9.6640625" style="366" customWidth="1"/>
    <col min="9475" max="9475" width="10.33203125" style="366" customWidth="1"/>
    <col min="9476" max="9476" width="9.44140625" style="366" customWidth="1"/>
    <col min="9477" max="9477" width="10.33203125" style="366" customWidth="1"/>
    <col min="9478" max="9478" width="10.88671875" style="366" customWidth="1"/>
    <col min="9479" max="9479" width="10" style="366" customWidth="1"/>
    <col min="9480" max="9480" width="9.33203125" style="366" customWidth="1"/>
    <col min="9481" max="9481" width="10.44140625" style="366" customWidth="1"/>
    <col min="9482" max="9728" width="11.44140625" style="366"/>
    <col min="9729" max="9729" width="10.33203125" style="366" customWidth="1"/>
    <col min="9730" max="9730" width="9.6640625" style="366" customWidth="1"/>
    <col min="9731" max="9731" width="10.33203125" style="366" customWidth="1"/>
    <col min="9732" max="9732" width="9.44140625" style="366" customWidth="1"/>
    <col min="9733" max="9733" width="10.33203125" style="366" customWidth="1"/>
    <col min="9734" max="9734" width="10.88671875" style="366" customWidth="1"/>
    <col min="9735" max="9735" width="10" style="366" customWidth="1"/>
    <col min="9736" max="9736" width="9.33203125" style="366" customWidth="1"/>
    <col min="9737" max="9737" width="10.44140625" style="366" customWidth="1"/>
    <col min="9738" max="9984" width="11.44140625" style="366"/>
    <col min="9985" max="9985" width="10.33203125" style="366" customWidth="1"/>
    <col min="9986" max="9986" width="9.6640625" style="366" customWidth="1"/>
    <col min="9987" max="9987" width="10.33203125" style="366" customWidth="1"/>
    <col min="9988" max="9988" width="9.44140625" style="366" customWidth="1"/>
    <col min="9989" max="9989" width="10.33203125" style="366" customWidth="1"/>
    <col min="9990" max="9990" width="10.88671875" style="366" customWidth="1"/>
    <col min="9991" max="9991" width="10" style="366" customWidth="1"/>
    <col min="9992" max="9992" width="9.33203125" style="366" customWidth="1"/>
    <col min="9993" max="9993" width="10.44140625" style="366" customWidth="1"/>
    <col min="9994" max="10240" width="11.44140625" style="366"/>
    <col min="10241" max="10241" width="10.33203125" style="366" customWidth="1"/>
    <col min="10242" max="10242" width="9.6640625" style="366" customWidth="1"/>
    <col min="10243" max="10243" width="10.33203125" style="366" customWidth="1"/>
    <col min="10244" max="10244" width="9.44140625" style="366" customWidth="1"/>
    <col min="10245" max="10245" width="10.33203125" style="366" customWidth="1"/>
    <col min="10246" max="10246" width="10.88671875" style="366" customWidth="1"/>
    <col min="10247" max="10247" width="10" style="366" customWidth="1"/>
    <col min="10248" max="10248" width="9.33203125" style="366" customWidth="1"/>
    <col min="10249" max="10249" width="10.44140625" style="366" customWidth="1"/>
    <col min="10250" max="10496" width="11.44140625" style="366"/>
    <col min="10497" max="10497" width="10.33203125" style="366" customWidth="1"/>
    <col min="10498" max="10498" width="9.6640625" style="366" customWidth="1"/>
    <col min="10499" max="10499" width="10.33203125" style="366" customWidth="1"/>
    <col min="10500" max="10500" width="9.44140625" style="366" customWidth="1"/>
    <col min="10501" max="10501" width="10.33203125" style="366" customWidth="1"/>
    <col min="10502" max="10502" width="10.88671875" style="366" customWidth="1"/>
    <col min="10503" max="10503" width="10" style="366" customWidth="1"/>
    <col min="10504" max="10504" width="9.33203125" style="366" customWidth="1"/>
    <col min="10505" max="10505" width="10.44140625" style="366" customWidth="1"/>
    <col min="10506" max="10752" width="11.44140625" style="366"/>
    <col min="10753" max="10753" width="10.33203125" style="366" customWidth="1"/>
    <col min="10754" max="10754" width="9.6640625" style="366" customWidth="1"/>
    <col min="10755" max="10755" width="10.33203125" style="366" customWidth="1"/>
    <col min="10756" max="10756" width="9.44140625" style="366" customWidth="1"/>
    <col min="10757" max="10757" width="10.33203125" style="366" customWidth="1"/>
    <col min="10758" max="10758" width="10.88671875" style="366" customWidth="1"/>
    <col min="10759" max="10759" width="10" style="366" customWidth="1"/>
    <col min="10760" max="10760" width="9.33203125" style="366" customWidth="1"/>
    <col min="10761" max="10761" width="10.44140625" style="366" customWidth="1"/>
    <col min="10762" max="11008" width="11.44140625" style="366"/>
    <col min="11009" max="11009" width="10.33203125" style="366" customWidth="1"/>
    <col min="11010" max="11010" width="9.6640625" style="366" customWidth="1"/>
    <col min="11011" max="11011" width="10.33203125" style="366" customWidth="1"/>
    <col min="11012" max="11012" width="9.44140625" style="366" customWidth="1"/>
    <col min="11013" max="11013" width="10.33203125" style="366" customWidth="1"/>
    <col min="11014" max="11014" width="10.88671875" style="366" customWidth="1"/>
    <col min="11015" max="11015" width="10" style="366" customWidth="1"/>
    <col min="11016" max="11016" width="9.33203125" style="366" customWidth="1"/>
    <col min="11017" max="11017" width="10.44140625" style="366" customWidth="1"/>
    <col min="11018" max="11264" width="11.44140625" style="366"/>
    <col min="11265" max="11265" width="10.33203125" style="366" customWidth="1"/>
    <col min="11266" max="11266" width="9.6640625" style="366" customWidth="1"/>
    <col min="11267" max="11267" width="10.33203125" style="366" customWidth="1"/>
    <col min="11268" max="11268" width="9.44140625" style="366" customWidth="1"/>
    <col min="11269" max="11269" width="10.33203125" style="366" customWidth="1"/>
    <col min="11270" max="11270" width="10.88671875" style="366" customWidth="1"/>
    <col min="11271" max="11271" width="10" style="366" customWidth="1"/>
    <col min="11272" max="11272" width="9.33203125" style="366" customWidth="1"/>
    <col min="11273" max="11273" width="10.44140625" style="366" customWidth="1"/>
    <col min="11274" max="11520" width="11.44140625" style="366"/>
    <col min="11521" max="11521" width="10.33203125" style="366" customWidth="1"/>
    <col min="11522" max="11522" width="9.6640625" style="366" customWidth="1"/>
    <col min="11523" max="11523" width="10.33203125" style="366" customWidth="1"/>
    <col min="11524" max="11524" width="9.44140625" style="366" customWidth="1"/>
    <col min="11525" max="11525" width="10.33203125" style="366" customWidth="1"/>
    <col min="11526" max="11526" width="10.88671875" style="366" customWidth="1"/>
    <col min="11527" max="11527" width="10" style="366" customWidth="1"/>
    <col min="11528" max="11528" width="9.33203125" style="366" customWidth="1"/>
    <col min="11529" max="11529" width="10.44140625" style="366" customWidth="1"/>
    <col min="11530" max="11776" width="11.44140625" style="366"/>
    <col min="11777" max="11777" width="10.33203125" style="366" customWidth="1"/>
    <col min="11778" max="11778" width="9.6640625" style="366" customWidth="1"/>
    <col min="11779" max="11779" width="10.33203125" style="366" customWidth="1"/>
    <col min="11780" max="11780" width="9.44140625" style="366" customWidth="1"/>
    <col min="11781" max="11781" width="10.33203125" style="366" customWidth="1"/>
    <col min="11782" max="11782" width="10.88671875" style="366" customWidth="1"/>
    <col min="11783" max="11783" width="10" style="366" customWidth="1"/>
    <col min="11784" max="11784" width="9.33203125" style="366" customWidth="1"/>
    <col min="11785" max="11785" width="10.44140625" style="366" customWidth="1"/>
    <col min="11786" max="12032" width="11.44140625" style="366"/>
    <col min="12033" max="12033" width="10.33203125" style="366" customWidth="1"/>
    <col min="12034" max="12034" width="9.6640625" style="366" customWidth="1"/>
    <col min="12035" max="12035" width="10.33203125" style="366" customWidth="1"/>
    <col min="12036" max="12036" width="9.44140625" style="366" customWidth="1"/>
    <col min="12037" max="12037" width="10.33203125" style="366" customWidth="1"/>
    <col min="12038" max="12038" width="10.88671875" style="366" customWidth="1"/>
    <col min="12039" max="12039" width="10" style="366" customWidth="1"/>
    <col min="12040" max="12040" width="9.33203125" style="366" customWidth="1"/>
    <col min="12041" max="12041" width="10.44140625" style="366" customWidth="1"/>
    <col min="12042" max="12288" width="11.44140625" style="366"/>
    <col min="12289" max="12289" width="10.33203125" style="366" customWidth="1"/>
    <col min="12290" max="12290" width="9.6640625" style="366" customWidth="1"/>
    <col min="12291" max="12291" width="10.33203125" style="366" customWidth="1"/>
    <col min="12292" max="12292" width="9.44140625" style="366" customWidth="1"/>
    <col min="12293" max="12293" width="10.33203125" style="366" customWidth="1"/>
    <col min="12294" max="12294" width="10.88671875" style="366" customWidth="1"/>
    <col min="12295" max="12295" width="10" style="366" customWidth="1"/>
    <col min="12296" max="12296" width="9.33203125" style="366" customWidth="1"/>
    <col min="12297" max="12297" width="10.44140625" style="366" customWidth="1"/>
    <col min="12298" max="12544" width="11.44140625" style="366"/>
    <col min="12545" max="12545" width="10.33203125" style="366" customWidth="1"/>
    <col min="12546" max="12546" width="9.6640625" style="366" customWidth="1"/>
    <col min="12547" max="12547" width="10.33203125" style="366" customWidth="1"/>
    <col min="12548" max="12548" width="9.44140625" style="366" customWidth="1"/>
    <col min="12549" max="12549" width="10.33203125" style="366" customWidth="1"/>
    <col min="12550" max="12550" width="10.88671875" style="366" customWidth="1"/>
    <col min="12551" max="12551" width="10" style="366" customWidth="1"/>
    <col min="12552" max="12552" width="9.33203125" style="366" customWidth="1"/>
    <col min="12553" max="12553" width="10.44140625" style="366" customWidth="1"/>
    <col min="12554" max="12800" width="11.44140625" style="366"/>
    <col min="12801" max="12801" width="10.33203125" style="366" customWidth="1"/>
    <col min="12802" max="12802" width="9.6640625" style="366" customWidth="1"/>
    <col min="12803" max="12803" width="10.33203125" style="366" customWidth="1"/>
    <col min="12804" max="12804" width="9.44140625" style="366" customWidth="1"/>
    <col min="12805" max="12805" width="10.33203125" style="366" customWidth="1"/>
    <col min="12806" max="12806" width="10.88671875" style="366" customWidth="1"/>
    <col min="12807" max="12807" width="10" style="366" customWidth="1"/>
    <col min="12808" max="12808" width="9.33203125" style="366" customWidth="1"/>
    <col min="12809" max="12809" width="10.44140625" style="366" customWidth="1"/>
    <col min="12810" max="13056" width="11.44140625" style="366"/>
    <col min="13057" max="13057" width="10.33203125" style="366" customWidth="1"/>
    <col min="13058" max="13058" width="9.6640625" style="366" customWidth="1"/>
    <col min="13059" max="13059" width="10.33203125" style="366" customWidth="1"/>
    <col min="13060" max="13060" width="9.44140625" style="366" customWidth="1"/>
    <col min="13061" max="13061" width="10.33203125" style="366" customWidth="1"/>
    <col min="13062" max="13062" width="10.88671875" style="366" customWidth="1"/>
    <col min="13063" max="13063" width="10" style="366" customWidth="1"/>
    <col min="13064" max="13064" width="9.33203125" style="366" customWidth="1"/>
    <col min="13065" max="13065" width="10.44140625" style="366" customWidth="1"/>
    <col min="13066" max="13312" width="11.44140625" style="366"/>
    <col min="13313" max="13313" width="10.33203125" style="366" customWidth="1"/>
    <col min="13314" max="13314" width="9.6640625" style="366" customWidth="1"/>
    <col min="13315" max="13315" width="10.33203125" style="366" customWidth="1"/>
    <col min="13316" max="13316" width="9.44140625" style="366" customWidth="1"/>
    <col min="13317" max="13317" width="10.33203125" style="366" customWidth="1"/>
    <col min="13318" max="13318" width="10.88671875" style="366" customWidth="1"/>
    <col min="13319" max="13319" width="10" style="366" customWidth="1"/>
    <col min="13320" max="13320" width="9.33203125" style="366" customWidth="1"/>
    <col min="13321" max="13321" width="10.44140625" style="366" customWidth="1"/>
    <col min="13322" max="13568" width="11.44140625" style="366"/>
    <col min="13569" max="13569" width="10.33203125" style="366" customWidth="1"/>
    <col min="13570" max="13570" width="9.6640625" style="366" customWidth="1"/>
    <col min="13571" max="13571" width="10.33203125" style="366" customWidth="1"/>
    <col min="13572" max="13572" width="9.44140625" style="366" customWidth="1"/>
    <col min="13573" max="13573" width="10.33203125" style="366" customWidth="1"/>
    <col min="13574" max="13574" width="10.88671875" style="366" customWidth="1"/>
    <col min="13575" max="13575" width="10" style="366" customWidth="1"/>
    <col min="13576" max="13576" width="9.33203125" style="366" customWidth="1"/>
    <col min="13577" max="13577" width="10.44140625" style="366" customWidth="1"/>
    <col min="13578" max="13824" width="11.44140625" style="366"/>
    <col min="13825" max="13825" width="10.33203125" style="366" customWidth="1"/>
    <col min="13826" max="13826" width="9.6640625" style="366" customWidth="1"/>
    <col min="13827" max="13827" width="10.33203125" style="366" customWidth="1"/>
    <col min="13828" max="13828" width="9.44140625" style="366" customWidth="1"/>
    <col min="13829" max="13829" width="10.33203125" style="366" customWidth="1"/>
    <col min="13830" max="13830" width="10.88671875" style="366" customWidth="1"/>
    <col min="13831" max="13831" width="10" style="366" customWidth="1"/>
    <col min="13832" max="13832" width="9.33203125" style="366" customWidth="1"/>
    <col min="13833" max="13833" width="10.44140625" style="366" customWidth="1"/>
    <col min="13834" max="14080" width="11.44140625" style="366"/>
    <col min="14081" max="14081" width="10.33203125" style="366" customWidth="1"/>
    <col min="14082" max="14082" width="9.6640625" style="366" customWidth="1"/>
    <col min="14083" max="14083" width="10.33203125" style="366" customWidth="1"/>
    <col min="14084" max="14084" width="9.44140625" style="366" customWidth="1"/>
    <col min="14085" max="14085" width="10.33203125" style="366" customWidth="1"/>
    <col min="14086" max="14086" width="10.88671875" style="366" customWidth="1"/>
    <col min="14087" max="14087" width="10" style="366" customWidth="1"/>
    <col min="14088" max="14088" width="9.33203125" style="366" customWidth="1"/>
    <col min="14089" max="14089" width="10.44140625" style="366" customWidth="1"/>
    <col min="14090" max="14336" width="11.44140625" style="366"/>
    <col min="14337" max="14337" width="10.33203125" style="366" customWidth="1"/>
    <col min="14338" max="14338" width="9.6640625" style="366" customWidth="1"/>
    <col min="14339" max="14339" width="10.33203125" style="366" customWidth="1"/>
    <col min="14340" max="14340" width="9.44140625" style="366" customWidth="1"/>
    <col min="14341" max="14341" width="10.33203125" style="366" customWidth="1"/>
    <col min="14342" max="14342" width="10.88671875" style="366" customWidth="1"/>
    <col min="14343" max="14343" width="10" style="366" customWidth="1"/>
    <col min="14344" max="14344" width="9.33203125" style="366" customWidth="1"/>
    <col min="14345" max="14345" width="10.44140625" style="366" customWidth="1"/>
    <col min="14346" max="14592" width="11.44140625" style="366"/>
    <col min="14593" max="14593" width="10.33203125" style="366" customWidth="1"/>
    <col min="14594" max="14594" width="9.6640625" style="366" customWidth="1"/>
    <col min="14595" max="14595" width="10.33203125" style="366" customWidth="1"/>
    <col min="14596" max="14596" width="9.44140625" style="366" customWidth="1"/>
    <col min="14597" max="14597" width="10.33203125" style="366" customWidth="1"/>
    <col min="14598" max="14598" width="10.88671875" style="366" customWidth="1"/>
    <col min="14599" max="14599" width="10" style="366" customWidth="1"/>
    <col min="14600" max="14600" width="9.33203125" style="366" customWidth="1"/>
    <col min="14601" max="14601" width="10.44140625" style="366" customWidth="1"/>
    <col min="14602" max="14848" width="11.44140625" style="366"/>
    <col min="14849" max="14849" width="10.33203125" style="366" customWidth="1"/>
    <col min="14850" max="14850" width="9.6640625" style="366" customWidth="1"/>
    <col min="14851" max="14851" width="10.33203125" style="366" customWidth="1"/>
    <col min="14852" max="14852" width="9.44140625" style="366" customWidth="1"/>
    <col min="14853" max="14853" width="10.33203125" style="366" customWidth="1"/>
    <col min="14854" max="14854" width="10.88671875" style="366" customWidth="1"/>
    <col min="14855" max="14855" width="10" style="366" customWidth="1"/>
    <col min="14856" max="14856" width="9.33203125" style="366" customWidth="1"/>
    <col min="14857" max="14857" width="10.44140625" style="366" customWidth="1"/>
    <col min="14858" max="15104" width="11.44140625" style="366"/>
    <col min="15105" max="15105" width="10.33203125" style="366" customWidth="1"/>
    <col min="15106" max="15106" width="9.6640625" style="366" customWidth="1"/>
    <col min="15107" max="15107" width="10.33203125" style="366" customWidth="1"/>
    <col min="15108" max="15108" width="9.44140625" style="366" customWidth="1"/>
    <col min="15109" max="15109" width="10.33203125" style="366" customWidth="1"/>
    <col min="15110" max="15110" width="10.88671875" style="366" customWidth="1"/>
    <col min="15111" max="15111" width="10" style="366" customWidth="1"/>
    <col min="15112" max="15112" width="9.33203125" style="366" customWidth="1"/>
    <col min="15113" max="15113" width="10.44140625" style="366" customWidth="1"/>
    <col min="15114" max="15360" width="11.44140625" style="366"/>
    <col min="15361" max="15361" width="10.33203125" style="366" customWidth="1"/>
    <col min="15362" max="15362" width="9.6640625" style="366" customWidth="1"/>
    <col min="15363" max="15363" width="10.33203125" style="366" customWidth="1"/>
    <col min="15364" max="15364" width="9.44140625" style="366" customWidth="1"/>
    <col min="15365" max="15365" width="10.33203125" style="366" customWidth="1"/>
    <col min="15366" max="15366" width="10.88671875" style="366" customWidth="1"/>
    <col min="15367" max="15367" width="10" style="366" customWidth="1"/>
    <col min="15368" max="15368" width="9.33203125" style="366" customWidth="1"/>
    <col min="15369" max="15369" width="10.44140625" style="366" customWidth="1"/>
    <col min="15370" max="15616" width="11.44140625" style="366"/>
    <col min="15617" max="15617" width="10.33203125" style="366" customWidth="1"/>
    <col min="15618" max="15618" width="9.6640625" style="366" customWidth="1"/>
    <col min="15619" max="15619" width="10.33203125" style="366" customWidth="1"/>
    <col min="15620" max="15620" width="9.44140625" style="366" customWidth="1"/>
    <col min="15621" max="15621" width="10.33203125" style="366" customWidth="1"/>
    <col min="15622" max="15622" width="10.88671875" style="366" customWidth="1"/>
    <col min="15623" max="15623" width="10" style="366" customWidth="1"/>
    <col min="15624" max="15624" width="9.33203125" style="366" customWidth="1"/>
    <col min="15625" max="15625" width="10.44140625" style="366" customWidth="1"/>
    <col min="15626" max="15872" width="11.44140625" style="366"/>
    <col min="15873" max="15873" width="10.33203125" style="366" customWidth="1"/>
    <col min="15874" max="15874" width="9.6640625" style="366" customWidth="1"/>
    <col min="15875" max="15875" width="10.33203125" style="366" customWidth="1"/>
    <col min="15876" max="15876" width="9.44140625" style="366" customWidth="1"/>
    <col min="15877" max="15877" width="10.33203125" style="366" customWidth="1"/>
    <col min="15878" max="15878" width="10.88671875" style="366" customWidth="1"/>
    <col min="15879" max="15879" width="10" style="366" customWidth="1"/>
    <col min="15880" max="15880" width="9.33203125" style="366" customWidth="1"/>
    <col min="15881" max="15881" width="10.44140625" style="366" customWidth="1"/>
    <col min="15882" max="16128" width="11.44140625" style="366"/>
    <col min="16129" max="16129" width="10.33203125" style="366" customWidth="1"/>
    <col min="16130" max="16130" width="9.6640625" style="366" customWidth="1"/>
    <col min="16131" max="16131" width="10.33203125" style="366" customWidth="1"/>
    <col min="16132" max="16132" width="9.44140625" style="366" customWidth="1"/>
    <col min="16133" max="16133" width="10.33203125" style="366" customWidth="1"/>
    <col min="16134" max="16134" width="10.88671875" style="366" customWidth="1"/>
    <col min="16135" max="16135" width="10" style="366" customWidth="1"/>
    <col min="16136" max="16136" width="9.33203125" style="366" customWidth="1"/>
    <col min="16137" max="16137" width="10.44140625" style="366" customWidth="1"/>
    <col min="16138" max="16384" width="11.44140625" style="366"/>
  </cols>
  <sheetData>
    <row r="1" spans="1:11" ht="19.95" customHeight="1" x14ac:dyDescent="0.3">
      <c r="A1" s="501" t="s">
        <v>108</v>
      </c>
      <c r="B1" s="501"/>
      <c r="C1" s="501"/>
      <c r="D1" s="501"/>
      <c r="E1" s="501"/>
      <c r="F1" s="501"/>
      <c r="G1" s="501"/>
      <c r="H1" s="501"/>
      <c r="I1" s="501"/>
      <c r="J1" s="501"/>
      <c r="K1" s="501"/>
    </row>
    <row r="2" spans="1:11" x14ac:dyDescent="0.25">
      <c r="E2" s="502" t="s">
        <v>112</v>
      </c>
      <c r="F2" s="502"/>
      <c r="G2" s="502" t="s">
        <v>113</v>
      </c>
      <c r="H2" s="502"/>
      <c r="I2" s="502" t="s">
        <v>114</v>
      </c>
      <c r="J2" s="502"/>
      <c r="K2" s="371" t="s">
        <v>107</v>
      </c>
    </row>
    <row r="3" spans="1:11" ht="30.75" customHeight="1" x14ac:dyDescent="0.3">
      <c r="A3" s="503" t="s">
        <v>125</v>
      </c>
      <c r="B3" s="503"/>
      <c r="C3" s="503"/>
      <c r="D3" s="503"/>
      <c r="E3" s="504">
        <v>0.7</v>
      </c>
      <c r="F3" s="501"/>
      <c r="G3" s="504">
        <v>0.73</v>
      </c>
      <c r="H3" s="501"/>
      <c r="I3" s="504">
        <v>0.64</v>
      </c>
      <c r="J3" s="501"/>
      <c r="K3" s="379" t="str">
        <f>Compétences!G42</f>
        <v/>
      </c>
    </row>
    <row r="4" spans="1:11" ht="15.6" x14ac:dyDescent="0.3">
      <c r="A4" s="520" t="s">
        <v>105</v>
      </c>
      <c r="B4" s="520"/>
      <c r="C4" s="520"/>
      <c r="D4" s="520"/>
      <c r="E4" s="519">
        <v>0.65</v>
      </c>
      <c r="F4" s="520"/>
      <c r="G4" s="519">
        <v>0.67</v>
      </c>
      <c r="H4" s="520"/>
      <c r="I4" s="519">
        <v>0.59</v>
      </c>
      <c r="J4" s="520"/>
      <c r="K4" s="379" t="str">
        <f>Compétences!J42</f>
        <v/>
      </c>
    </row>
    <row r="5" spans="1:11" ht="15.6" x14ac:dyDescent="0.3">
      <c r="A5" s="520" t="s">
        <v>106</v>
      </c>
      <c r="B5" s="520"/>
      <c r="C5" s="520"/>
      <c r="D5" s="520"/>
      <c r="E5" s="519">
        <v>0.76</v>
      </c>
      <c r="F5" s="520"/>
      <c r="G5" s="519">
        <v>0.79</v>
      </c>
      <c r="H5" s="520"/>
      <c r="I5" s="519">
        <v>0.71</v>
      </c>
      <c r="J5" s="520"/>
      <c r="K5" s="379" t="str">
        <f>Compétences!M42</f>
        <v/>
      </c>
    </row>
    <row r="7" spans="1:11" x14ac:dyDescent="0.25">
      <c r="A7" s="522" t="s">
        <v>115</v>
      </c>
      <c r="B7" s="522"/>
      <c r="C7" s="522"/>
      <c r="D7" s="522"/>
      <c r="E7" s="522"/>
      <c r="F7" s="522"/>
      <c r="G7" s="522"/>
      <c r="H7" s="522"/>
      <c r="I7" s="522"/>
      <c r="J7" s="522"/>
      <c r="K7" s="522"/>
    </row>
    <row r="9" spans="1:11" x14ac:dyDescent="0.25">
      <c r="B9" s="367"/>
      <c r="C9" s="369"/>
      <c r="D9" s="368"/>
      <c r="E9" s="368"/>
      <c r="F9" s="372"/>
    </row>
    <row r="10" spans="1:11" x14ac:dyDescent="0.25">
      <c r="B10" s="373"/>
      <c r="C10" s="373"/>
      <c r="D10" s="368"/>
      <c r="F10" s="373"/>
    </row>
    <row r="11" spans="1:11" x14ac:dyDescent="0.25">
      <c r="B11" s="373"/>
      <c r="C11" s="373"/>
      <c r="D11" s="368"/>
      <c r="F11" s="373"/>
    </row>
    <row r="12" spans="1:11" x14ac:dyDescent="0.25">
      <c r="B12" s="373"/>
      <c r="C12" s="373"/>
      <c r="D12" s="368"/>
      <c r="F12" s="373"/>
    </row>
    <row r="13" spans="1:11" x14ac:dyDescent="0.25">
      <c r="B13" s="373"/>
      <c r="C13" s="373"/>
      <c r="D13" s="368"/>
      <c r="F13" s="373"/>
    </row>
    <row r="14" spans="1:11" x14ac:dyDescent="0.25">
      <c r="B14" s="373"/>
      <c r="C14" s="373"/>
      <c r="D14" s="368"/>
      <c r="F14" s="373"/>
    </row>
    <row r="15" spans="1:11" x14ac:dyDescent="0.25">
      <c r="B15" s="373"/>
      <c r="C15" s="373"/>
      <c r="D15" s="368"/>
      <c r="F15" s="373"/>
    </row>
    <row r="16" spans="1:11" x14ac:dyDescent="0.25">
      <c r="B16" s="373"/>
      <c r="C16" s="373"/>
      <c r="D16" s="368"/>
      <c r="F16" s="373"/>
    </row>
    <row r="17" spans="1:11" x14ac:dyDescent="0.25">
      <c r="B17" s="373"/>
      <c r="C17" s="373"/>
      <c r="D17" s="368"/>
      <c r="F17" s="373"/>
    </row>
    <row r="18" spans="1:11" x14ac:dyDescent="0.25">
      <c r="B18" s="373"/>
      <c r="C18" s="373"/>
      <c r="D18" s="368"/>
      <c r="F18" s="373"/>
    </row>
    <row r="19" spans="1:11" x14ac:dyDescent="0.25">
      <c r="B19" s="373"/>
      <c r="C19" s="373"/>
      <c r="D19" s="368"/>
      <c r="F19" s="373"/>
    </row>
    <row r="23" spans="1:11" ht="16.95" customHeight="1" x14ac:dyDescent="0.25"/>
    <row r="24" spans="1:11" ht="33" customHeight="1" x14ac:dyDescent="0.25"/>
    <row r="25" spans="1:11" ht="32.25" customHeight="1" x14ac:dyDescent="0.25">
      <c r="A25" s="374"/>
      <c r="B25" s="374" t="str">
        <f>IF(K3="","",IF(K3&lt;0.1,"↑",""))</f>
        <v/>
      </c>
      <c r="C25" s="374" t="str">
        <f>IF(K3="","",IF(AND(K3&gt;=0.1,K3&lt;0.2),"↑",""))</f>
        <v/>
      </c>
      <c r="D25" s="374" t="str">
        <f>IF(K3="","",IF(AND(K3&gt;=0.2,K3&lt;0.3),"↑",""))</f>
        <v/>
      </c>
      <c r="E25" s="374" t="str">
        <f>IF(K3="","",IF(AND(K3&gt;=0.3,K3&lt;0.4),"↑",""))</f>
        <v/>
      </c>
      <c r="F25" s="374" t="str">
        <f>IF(K3="","",IF(AND(K3&gt;=0.4,K3&lt;0.5),"↑",""))</f>
        <v/>
      </c>
      <c r="G25" s="374" t="str">
        <f>IF(K3="","",IF(AND(K3&gt;=0.5,K3&lt;0.6),"↑",""))</f>
        <v/>
      </c>
      <c r="H25" s="374" t="str">
        <f>IF(K3="","",IF(AND(K3&gt;=0.6,K3&lt;0.7),"↑",""))</f>
        <v/>
      </c>
      <c r="I25" s="374" t="str">
        <f>IF(K3="","",IF(AND(K3&gt;=0.7,K3&lt;0.8),"↑",""))</f>
        <v/>
      </c>
      <c r="J25" s="374" t="str">
        <f>IF(K3="","",IF(AND(K3&gt;=0.8,K3&lt;0.9),"↑",""))</f>
        <v/>
      </c>
      <c r="K25" s="374" t="str">
        <f>IF(K3="","",IF(AND(K3&gt;=0.9,K3&lt;=1),"↑",""))</f>
        <v/>
      </c>
    </row>
    <row r="26" spans="1:11" ht="13.2" customHeight="1" x14ac:dyDescent="0.25">
      <c r="A26" s="521" t="s">
        <v>116</v>
      </c>
      <c r="B26" s="521"/>
      <c r="C26" s="521"/>
      <c r="D26" s="521"/>
      <c r="E26" s="521"/>
      <c r="F26" s="521"/>
      <c r="G26" s="521"/>
      <c r="H26" s="521"/>
      <c r="I26" s="521"/>
      <c r="J26" s="521"/>
      <c r="K26" s="521"/>
    </row>
    <row r="27" spans="1:11" s="521" customFormat="1" x14ac:dyDescent="0.25"/>
    <row r="28" spans="1:11" s="521" customFormat="1" x14ac:dyDescent="0.25"/>
    <row r="29" spans="1:11" x14ac:dyDescent="0.25">
      <c r="A29" s="522" t="s">
        <v>117</v>
      </c>
      <c r="B29" s="522"/>
      <c r="C29" s="522"/>
      <c r="D29" s="522"/>
      <c r="E29" s="522"/>
      <c r="F29" s="522"/>
      <c r="G29" s="522"/>
      <c r="H29" s="522"/>
      <c r="I29" s="522"/>
      <c r="J29" s="522"/>
      <c r="K29" s="522"/>
    </row>
    <row r="35" spans="1:11" x14ac:dyDescent="0.25">
      <c r="J35" s="376"/>
    </row>
    <row r="47" spans="1:11" ht="33" customHeight="1" x14ac:dyDescent="0.25">
      <c r="A47" s="374"/>
      <c r="B47" s="374" t="str">
        <f>IF(K3="","",IF(K3&lt;0.1,"↑",""))</f>
        <v/>
      </c>
      <c r="C47" s="374" t="str">
        <f>IF(K3="","",IF(AND(K3&gt;=0.1,K3&lt;0.2),"↑",""))</f>
        <v/>
      </c>
      <c r="D47" s="374" t="str">
        <f>IF(K3="","",IF(AND(K3&gt;=0.2,K3&lt;0.3),"↑",""))</f>
        <v/>
      </c>
      <c r="E47" s="374" t="str">
        <f>IF(K3="","",IF(AND(K3&gt;=0.3,K3&lt;0.4),"↑",""))</f>
        <v/>
      </c>
      <c r="F47" s="374" t="str">
        <f>IF(K3="","",IF(AND(K3&gt;=0.4,K3&lt;0.5),"↑",""))</f>
        <v/>
      </c>
      <c r="G47" s="374" t="str">
        <f>IF(K3="","",IF(AND(K3&gt;=0.5,K3&lt;0.6),"↑",""))</f>
        <v/>
      </c>
      <c r="H47" s="374" t="str">
        <f>IF(K3="","",IF(AND(K3&gt;=0.6,K3&lt;0.7),"↑",""))</f>
        <v/>
      </c>
      <c r="I47" s="374" t="str">
        <f>IF(K3="","",IF(AND(K3&gt;=0.7,K3&lt;0.8),"↑",""))</f>
        <v/>
      </c>
      <c r="J47" s="374" t="str">
        <f>IF(K3="","",IF(AND(K3&gt;=0.8,K3&lt;0.9),"↑",""))</f>
        <v/>
      </c>
      <c r="K47" s="374" t="str">
        <f>IF(K3="","",IF(AND(K3&gt;=0.9,K3&lt;=1),"↑",""))</f>
        <v/>
      </c>
    </row>
    <row r="48" spans="1:11" ht="13.2" customHeight="1" x14ac:dyDescent="0.25">
      <c r="A48" s="521" t="s">
        <v>118</v>
      </c>
      <c r="B48" s="521"/>
      <c r="C48" s="521"/>
      <c r="D48" s="521"/>
      <c r="E48" s="521"/>
      <c r="F48" s="521"/>
      <c r="G48" s="521"/>
      <c r="H48" s="521"/>
      <c r="I48" s="521"/>
      <c r="J48" s="521"/>
      <c r="K48" s="521"/>
    </row>
    <row r="51" spans="1:19" ht="28.5" customHeight="1" x14ac:dyDescent="0.25">
      <c r="A51" s="548" t="s">
        <v>119</v>
      </c>
      <c r="B51" s="549"/>
      <c r="C51" s="549"/>
      <c r="D51" s="549"/>
      <c r="E51" s="549"/>
      <c r="F51" s="549"/>
      <c r="G51" s="549"/>
      <c r="H51" s="549"/>
      <c r="I51" s="549"/>
      <c r="J51" s="549"/>
      <c r="K51" s="549"/>
      <c r="L51" s="549"/>
      <c r="M51" s="549"/>
    </row>
    <row r="52" spans="1:19" ht="30" customHeight="1" x14ac:dyDescent="0.25">
      <c r="A52" s="525" t="s">
        <v>120</v>
      </c>
      <c r="B52" s="525"/>
      <c r="C52" s="525"/>
      <c r="D52" s="525"/>
      <c r="E52" s="525"/>
      <c r="F52" s="525"/>
      <c r="G52" s="525"/>
      <c r="H52" s="525"/>
      <c r="I52" s="525"/>
      <c r="J52" s="525"/>
      <c r="K52" s="525"/>
    </row>
    <row r="53" spans="1:19" ht="12.75" customHeight="1" x14ac:dyDescent="0.25">
      <c r="A53" s="370" t="s">
        <v>121</v>
      </c>
      <c r="B53" s="391" t="s">
        <v>109</v>
      </c>
      <c r="C53" s="523" t="s">
        <v>122</v>
      </c>
      <c r="D53" s="524"/>
      <c r="E53" s="499" t="s">
        <v>110</v>
      </c>
      <c r="F53" s="499"/>
      <c r="G53" s="499" t="s">
        <v>111</v>
      </c>
      <c r="H53" s="499"/>
      <c r="I53" s="392" t="s">
        <v>107</v>
      </c>
      <c r="J53" s="393"/>
      <c r="K53" s="499" t="s">
        <v>128</v>
      </c>
      <c r="L53" s="499"/>
      <c r="M53" s="499"/>
    </row>
    <row r="54" spans="1:19" ht="30" customHeight="1" x14ac:dyDescent="0.25">
      <c r="A54" s="505">
        <v>1</v>
      </c>
      <c r="B54" s="395">
        <v>1</v>
      </c>
      <c r="C54" s="498">
        <v>0.8</v>
      </c>
      <c r="D54" s="498"/>
      <c r="E54" s="498">
        <v>0.82</v>
      </c>
      <c r="F54" s="498"/>
      <c r="G54" s="498">
        <v>0.74</v>
      </c>
      <c r="H54" s="498"/>
      <c r="I54" s="497" t="str">
        <f>IF('Encodage réponses Es'!J43="","",'Encodage réponses Es'!J43)</f>
        <v/>
      </c>
      <c r="J54" s="497"/>
      <c r="K54" s="497"/>
      <c r="L54" s="497"/>
      <c r="M54" s="497"/>
      <c r="P54" s="380">
        <v>1</v>
      </c>
      <c r="Q54" s="381">
        <v>0.04</v>
      </c>
      <c r="R54" s="381">
        <v>0.88</v>
      </c>
      <c r="S54" s="381">
        <v>0.08</v>
      </c>
    </row>
    <row r="55" spans="1:19" ht="30" customHeight="1" x14ac:dyDescent="0.25">
      <c r="A55" s="506"/>
      <c r="B55" s="396">
        <v>2</v>
      </c>
      <c r="C55" s="508">
        <v>0.91</v>
      </c>
      <c r="D55" s="508"/>
      <c r="E55" s="508">
        <v>0.93</v>
      </c>
      <c r="F55" s="508"/>
      <c r="G55" s="508">
        <v>0.87</v>
      </c>
      <c r="H55" s="508"/>
      <c r="I55" s="497" t="str">
        <f>IF('Encodage réponses Es'!K43="","",'Encodage réponses Es'!K43)</f>
        <v/>
      </c>
      <c r="J55" s="497"/>
      <c r="K55" s="497"/>
      <c r="L55" s="497"/>
      <c r="M55" s="497"/>
      <c r="P55" s="380">
        <v>2</v>
      </c>
      <c r="Q55" s="381">
        <v>7.0000000000000007E-2</v>
      </c>
      <c r="R55" s="381">
        <v>0.84</v>
      </c>
      <c r="S55" s="381">
        <v>0.09</v>
      </c>
    </row>
    <row r="56" spans="1:19" ht="30" customHeight="1" x14ac:dyDescent="0.25">
      <c r="A56" s="506"/>
      <c r="B56" s="396">
        <v>3</v>
      </c>
      <c r="C56" s="508">
        <v>0.83</v>
      </c>
      <c r="D56" s="508"/>
      <c r="E56" s="508">
        <v>0.85</v>
      </c>
      <c r="F56" s="508"/>
      <c r="G56" s="508">
        <v>0.76</v>
      </c>
      <c r="H56" s="508"/>
      <c r="I56" s="497" t="str">
        <f>IF('Encodage réponses Es'!L43="","",'Encodage réponses Es'!L43)</f>
        <v/>
      </c>
      <c r="J56" s="497"/>
      <c r="K56" s="497"/>
      <c r="L56" s="497"/>
      <c r="M56" s="497"/>
      <c r="P56" s="380">
        <v>3</v>
      </c>
      <c r="Q56" s="381">
        <v>0.04</v>
      </c>
      <c r="R56" s="381">
        <v>0.85</v>
      </c>
      <c r="S56" s="381">
        <v>0.11</v>
      </c>
    </row>
    <row r="57" spans="1:19" ht="30" customHeight="1" x14ac:dyDescent="0.25">
      <c r="A57" s="506"/>
      <c r="B57" s="396">
        <v>4</v>
      </c>
      <c r="C57" s="508">
        <v>0.8</v>
      </c>
      <c r="D57" s="508"/>
      <c r="E57" s="508">
        <v>0.82</v>
      </c>
      <c r="F57" s="508"/>
      <c r="G57" s="508">
        <v>0.75</v>
      </c>
      <c r="H57" s="508"/>
      <c r="I57" s="497" t="str">
        <f>IF('Encodage réponses Es'!M43="","",'Encodage réponses Es'!M43)</f>
        <v/>
      </c>
      <c r="J57" s="497"/>
      <c r="K57" s="497"/>
      <c r="L57" s="497"/>
      <c r="M57" s="497"/>
      <c r="P57" s="380">
        <v>4</v>
      </c>
      <c r="Q57" s="381">
        <v>0.04</v>
      </c>
      <c r="R57" s="381">
        <v>0.82</v>
      </c>
      <c r="S57" s="381">
        <v>0.14000000000000001</v>
      </c>
    </row>
    <row r="58" spans="1:19" ht="30" customHeight="1" x14ac:dyDescent="0.25">
      <c r="A58" s="507"/>
      <c r="B58" s="396">
        <v>5</v>
      </c>
      <c r="C58" s="509">
        <v>0.84</v>
      </c>
      <c r="D58" s="509"/>
      <c r="E58" s="509">
        <v>0.86</v>
      </c>
      <c r="F58" s="509"/>
      <c r="G58" s="509">
        <v>0.79</v>
      </c>
      <c r="H58" s="509"/>
      <c r="I58" s="497" t="str">
        <f>IF('Encodage réponses Es'!N43="","",'Encodage réponses Es'!N43)</f>
        <v/>
      </c>
      <c r="J58" s="497"/>
      <c r="K58" s="497"/>
      <c r="L58" s="497"/>
      <c r="M58" s="497"/>
      <c r="P58" s="380">
        <v>5</v>
      </c>
      <c r="Q58" s="381">
        <v>7.0000000000000007E-2</v>
      </c>
      <c r="R58" s="381">
        <v>0.85</v>
      </c>
      <c r="S58" s="381">
        <v>0.08</v>
      </c>
    </row>
    <row r="59" spans="1:19" ht="30" customHeight="1" x14ac:dyDescent="0.25">
      <c r="A59" s="397">
        <v>2</v>
      </c>
      <c r="B59" s="395">
        <v>6</v>
      </c>
      <c r="C59" s="512">
        <v>0.44</v>
      </c>
      <c r="D59" s="512"/>
      <c r="E59" s="513">
        <v>0.46</v>
      </c>
      <c r="F59" s="513"/>
      <c r="G59" s="513">
        <v>0.39</v>
      </c>
      <c r="H59" s="513"/>
      <c r="I59" s="513" t="str">
        <f>IF('Encodage réponses Es'!O43="","",'Encodage réponses Es'!O43)</f>
        <v/>
      </c>
      <c r="J59" s="513"/>
      <c r="K59" s="497"/>
      <c r="L59" s="497"/>
      <c r="M59" s="497"/>
      <c r="P59" s="380">
        <v>6</v>
      </c>
      <c r="Q59" s="381">
        <v>7.0000000000000007E-2</v>
      </c>
      <c r="R59" s="381">
        <v>0.63</v>
      </c>
      <c r="S59" s="381">
        <v>0.3</v>
      </c>
    </row>
    <row r="60" spans="1:19" ht="30" customHeight="1" x14ac:dyDescent="0.25">
      <c r="A60" s="397">
        <v>3</v>
      </c>
      <c r="B60" s="383">
        <v>7</v>
      </c>
      <c r="C60" s="527">
        <v>0.51</v>
      </c>
      <c r="D60" s="527"/>
      <c r="E60" s="527">
        <v>0.53</v>
      </c>
      <c r="F60" s="527"/>
      <c r="G60" s="527">
        <v>0.45</v>
      </c>
      <c r="H60" s="527"/>
      <c r="I60" s="544" t="str">
        <f>IF('Encodage réponses Es'!P43="","",'Encodage réponses Es'!P43)</f>
        <v/>
      </c>
      <c r="J60" s="513"/>
      <c r="K60" s="497" t="s">
        <v>127</v>
      </c>
      <c r="L60" s="497"/>
      <c r="M60" s="497"/>
      <c r="P60" s="380">
        <v>7</v>
      </c>
      <c r="Q60" s="381">
        <v>0.03</v>
      </c>
      <c r="R60" s="381">
        <v>0.7</v>
      </c>
      <c r="S60" s="381">
        <v>0.27</v>
      </c>
    </row>
    <row r="61" spans="1:19" ht="30" customHeight="1" x14ac:dyDescent="0.25">
      <c r="A61" s="506">
        <v>4</v>
      </c>
      <c r="B61" s="399">
        <v>8</v>
      </c>
      <c r="C61" s="528">
        <v>0.31</v>
      </c>
      <c r="D61" s="528"/>
      <c r="E61" s="497">
        <v>0.28999999999999998</v>
      </c>
      <c r="F61" s="497"/>
      <c r="G61" s="497">
        <v>0.34</v>
      </c>
      <c r="H61" s="497"/>
      <c r="I61" s="497" t="str">
        <f>IF('Encodage réponses Es'!Q43="","",'Encodage réponses Es'!Q43)</f>
        <v/>
      </c>
      <c r="J61" s="497"/>
      <c r="K61" s="497"/>
      <c r="L61" s="497"/>
      <c r="M61" s="497"/>
      <c r="P61" s="380">
        <v>8</v>
      </c>
      <c r="Q61" s="381">
        <v>0.05</v>
      </c>
      <c r="R61" s="381">
        <v>0.66</v>
      </c>
      <c r="S61" s="381">
        <v>0.28999999999999998</v>
      </c>
    </row>
    <row r="62" spans="1:19" ht="30" customHeight="1" x14ac:dyDescent="0.25">
      <c r="A62" s="506"/>
      <c r="B62" s="385">
        <v>9</v>
      </c>
      <c r="C62" s="514">
        <v>0.79</v>
      </c>
      <c r="D62" s="514"/>
      <c r="E62" s="514">
        <v>0.82</v>
      </c>
      <c r="F62" s="514"/>
      <c r="G62" s="514">
        <v>0.72</v>
      </c>
      <c r="H62" s="514"/>
      <c r="I62" s="497" t="str">
        <f>IF('Encodage réponses Es'!R43="","",'Encodage réponses Es'!R43)</f>
        <v/>
      </c>
      <c r="J62" s="497"/>
      <c r="K62" s="497"/>
      <c r="L62" s="497"/>
      <c r="M62" s="497"/>
      <c r="P62" s="380">
        <v>9</v>
      </c>
      <c r="Q62" s="381">
        <v>7.0000000000000007E-2</v>
      </c>
      <c r="R62" s="381">
        <v>0.72</v>
      </c>
      <c r="S62" s="381">
        <v>0.21</v>
      </c>
    </row>
    <row r="63" spans="1:19" ht="30" customHeight="1" x14ac:dyDescent="0.25">
      <c r="A63" s="506"/>
      <c r="B63" s="394">
        <v>10</v>
      </c>
      <c r="C63" s="517">
        <v>0.21</v>
      </c>
      <c r="D63" s="517"/>
      <c r="E63" s="518">
        <v>0.22</v>
      </c>
      <c r="F63" s="518"/>
      <c r="G63" s="518">
        <v>0.19</v>
      </c>
      <c r="H63" s="518"/>
      <c r="I63" s="518" t="str">
        <f>IF('Encodage réponses Es'!S43="","",'Encodage réponses Es'!S43)</f>
        <v/>
      </c>
      <c r="J63" s="518"/>
      <c r="K63" s="497"/>
      <c r="L63" s="497"/>
      <c r="M63" s="497"/>
      <c r="P63" s="380">
        <v>10</v>
      </c>
      <c r="Q63" s="381">
        <v>0.05</v>
      </c>
      <c r="R63" s="381">
        <v>0.65</v>
      </c>
      <c r="S63" s="381">
        <v>0.3</v>
      </c>
    </row>
    <row r="64" spans="1:19" ht="30" customHeight="1" x14ac:dyDescent="0.25">
      <c r="A64" s="400">
        <v>5</v>
      </c>
      <c r="B64" s="385">
        <v>11</v>
      </c>
      <c r="C64" s="514">
        <v>0.81</v>
      </c>
      <c r="D64" s="514"/>
      <c r="E64" s="514">
        <v>0.85</v>
      </c>
      <c r="F64" s="514"/>
      <c r="G64" s="514">
        <v>0.72</v>
      </c>
      <c r="H64" s="514"/>
      <c r="I64" s="497" t="str">
        <f>IF('Encodage réponses Es'!T43="","",'Encodage réponses Es'!T43)</f>
        <v/>
      </c>
      <c r="J64" s="497"/>
      <c r="K64" s="497"/>
      <c r="L64" s="497"/>
      <c r="M64" s="497"/>
      <c r="P64" s="380">
        <v>11</v>
      </c>
      <c r="Q64" s="381">
        <v>0.12</v>
      </c>
      <c r="R64" s="381">
        <v>0.83</v>
      </c>
      <c r="S64" s="381">
        <v>0.05</v>
      </c>
    </row>
    <row r="65" spans="1:20" ht="30" customHeight="1" x14ac:dyDescent="0.25">
      <c r="A65" s="506">
        <v>6</v>
      </c>
      <c r="B65" s="401">
        <v>12</v>
      </c>
      <c r="C65" s="526">
        <v>0.56000000000000005</v>
      </c>
      <c r="D65" s="526"/>
      <c r="E65" s="495">
        <v>0.56999999999999995</v>
      </c>
      <c r="F65" s="495"/>
      <c r="G65" s="495">
        <v>0.52</v>
      </c>
      <c r="H65" s="495"/>
      <c r="I65" s="495" t="str">
        <f>IF('Encodage réponses Es'!U43="","",'Encodage réponses Es'!U43)</f>
        <v/>
      </c>
      <c r="J65" s="495"/>
      <c r="K65" s="497"/>
      <c r="L65" s="497"/>
      <c r="M65" s="497"/>
      <c r="P65" s="380">
        <v>12</v>
      </c>
      <c r="Q65" s="381">
        <v>0.18</v>
      </c>
      <c r="R65" s="381">
        <v>0.67</v>
      </c>
      <c r="S65" s="381">
        <v>0.15</v>
      </c>
    </row>
    <row r="66" spans="1:20" ht="30" customHeight="1" x14ac:dyDescent="0.25">
      <c r="A66" s="506"/>
      <c r="B66" s="385">
        <v>13</v>
      </c>
      <c r="C66" s="514">
        <v>0.9</v>
      </c>
      <c r="D66" s="514"/>
      <c r="E66" s="514">
        <v>0.91</v>
      </c>
      <c r="F66" s="514"/>
      <c r="G66" s="514">
        <v>0.88</v>
      </c>
      <c r="H66" s="514"/>
      <c r="I66" s="497" t="str">
        <f>IF('Encodage réponses Es'!V43="","",'Encodage réponses Es'!V43)</f>
        <v/>
      </c>
      <c r="J66" s="497"/>
      <c r="K66" s="497"/>
      <c r="L66" s="497"/>
      <c r="M66" s="497"/>
      <c r="P66" s="380">
        <v>13</v>
      </c>
      <c r="Q66" s="381">
        <v>0.23</v>
      </c>
      <c r="R66" s="381">
        <v>0.75</v>
      </c>
      <c r="S66" s="381">
        <v>0.02</v>
      </c>
    </row>
    <row r="67" spans="1:20" ht="30" customHeight="1" x14ac:dyDescent="0.25">
      <c r="A67" s="506"/>
      <c r="B67" s="398">
        <v>14</v>
      </c>
      <c r="C67" s="496">
        <v>0.87</v>
      </c>
      <c r="D67" s="496"/>
      <c r="E67" s="497">
        <v>0.88</v>
      </c>
      <c r="F67" s="497"/>
      <c r="G67" s="497">
        <v>0.83</v>
      </c>
      <c r="H67" s="497"/>
      <c r="I67" s="497" t="str">
        <f>IF('Encodage réponses Es'!W43="","",'Encodage réponses Es'!W43)</f>
        <v/>
      </c>
      <c r="J67" s="497"/>
      <c r="K67" s="497"/>
      <c r="L67" s="497"/>
      <c r="M67" s="497"/>
      <c r="P67" s="380">
        <v>14</v>
      </c>
      <c r="Q67" s="381">
        <v>0.24</v>
      </c>
      <c r="R67" s="381">
        <v>0.74</v>
      </c>
      <c r="S67" s="381">
        <v>0.02</v>
      </c>
    </row>
    <row r="68" spans="1:20" ht="30" customHeight="1" x14ac:dyDescent="0.25">
      <c r="A68" s="506"/>
      <c r="B68" s="385">
        <v>15</v>
      </c>
      <c r="C68" s="514">
        <v>0.95</v>
      </c>
      <c r="D68" s="514"/>
      <c r="E68" s="514">
        <v>0.96</v>
      </c>
      <c r="F68" s="514"/>
      <c r="G68" s="514">
        <v>0.92</v>
      </c>
      <c r="H68" s="514"/>
      <c r="I68" s="497" t="str">
        <f>IF('Encodage réponses Es'!X43="","",'Encodage réponses Es'!X43)</f>
        <v/>
      </c>
      <c r="J68" s="497"/>
      <c r="K68" s="497"/>
      <c r="L68" s="497"/>
      <c r="M68" s="497"/>
      <c r="P68" s="380">
        <v>15</v>
      </c>
      <c r="Q68" s="381">
        <v>0.25</v>
      </c>
      <c r="R68" s="381">
        <v>0.73</v>
      </c>
      <c r="S68" s="381">
        <v>0.02</v>
      </c>
    </row>
    <row r="69" spans="1:20" ht="30" customHeight="1" x14ac:dyDescent="0.25">
      <c r="A69" s="506"/>
      <c r="B69" s="384">
        <v>16</v>
      </c>
      <c r="C69" s="497">
        <v>0.93</v>
      </c>
      <c r="D69" s="497"/>
      <c r="E69" s="497">
        <v>0.93</v>
      </c>
      <c r="F69" s="497"/>
      <c r="G69" s="497">
        <v>0.92</v>
      </c>
      <c r="H69" s="497"/>
      <c r="I69" s="497" t="str">
        <f>IF('Encodage réponses Es'!Y43="","",'Encodage réponses Es'!Y43)</f>
        <v/>
      </c>
      <c r="J69" s="497"/>
      <c r="K69" s="497"/>
      <c r="L69" s="497"/>
      <c r="M69" s="497"/>
      <c r="P69" s="380">
        <v>16</v>
      </c>
      <c r="Q69" s="381">
        <v>0.25</v>
      </c>
      <c r="R69" s="381">
        <v>0.73</v>
      </c>
      <c r="S69" s="381">
        <v>0.02</v>
      </c>
    </row>
    <row r="70" spans="1:20" ht="30" customHeight="1" x14ac:dyDescent="0.25">
      <c r="A70" s="507"/>
      <c r="B70" s="385">
        <v>17</v>
      </c>
      <c r="C70" s="529">
        <v>0.78</v>
      </c>
      <c r="D70" s="530"/>
      <c r="E70" s="514">
        <v>0.79</v>
      </c>
      <c r="F70" s="514"/>
      <c r="G70" s="514">
        <v>0.76</v>
      </c>
      <c r="H70" s="514"/>
      <c r="I70" s="497" t="str">
        <f>IF('Encodage réponses Es'!Z43="","",'Encodage réponses Es'!Z43)</f>
        <v/>
      </c>
      <c r="J70" s="497"/>
      <c r="K70" s="497"/>
      <c r="L70" s="497"/>
      <c r="M70" s="497"/>
      <c r="P70" s="380">
        <v>17</v>
      </c>
      <c r="Q70" s="381">
        <v>0.2</v>
      </c>
      <c r="R70" s="381">
        <v>0.77</v>
      </c>
      <c r="S70" s="381">
        <v>0.03</v>
      </c>
    </row>
    <row r="71" spans="1:20" ht="30" customHeight="1" x14ac:dyDescent="0.25">
      <c r="A71" s="505">
        <v>7</v>
      </c>
      <c r="B71" s="402">
        <v>18</v>
      </c>
      <c r="C71" s="495">
        <v>0.93</v>
      </c>
      <c r="D71" s="495"/>
      <c r="E71" s="495">
        <v>0.93</v>
      </c>
      <c r="F71" s="495"/>
      <c r="G71" s="495">
        <v>0.92</v>
      </c>
      <c r="H71" s="495"/>
      <c r="I71" s="495" t="str">
        <f>IF('Encodage réponses Es'!AA43="","",'Encodage réponses Es'!AA43)</f>
        <v/>
      </c>
      <c r="J71" s="495"/>
      <c r="K71" s="497"/>
      <c r="L71" s="497"/>
      <c r="M71" s="497"/>
      <c r="P71" s="380">
        <v>18</v>
      </c>
      <c r="Q71" s="381">
        <v>7.0000000000000007E-2</v>
      </c>
      <c r="R71" s="381">
        <v>0.89</v>
      </c>
      <c r="S71" s="381">
        <v>0.04</v>
      </c>
      <c r="T71"/>
    </row>
    <row r="72" spans="1:20" ht="30" customHeight="1" x14ac:dyDescent="0.25">
      <c r="A72" s="506"/>
      <c r="B72" s="385">
        <v>19</v>
      </c>
      <c r="C72" s="514">
        <v>0.68</v>
      </c>
      <c r="D72" s="514"/>
      <c r="E72" s="514">
        <v>0.71</v>
      </c>
      <c r="F72" s="514"/>
      <c r="G72" s="514">
        <v>0.6</v>
      </c>
      <c r="H72" s="514"/>
      <c r="I72" s="497" t="str">
        <f>IF('Encodage réponses Es'!AB43="","",'Encodage réponses Es'!AB43)</f>
        <v/>
      </c>
      <c r="J72" s="497"/>
      <c r="K72" s="497"/>
      <c r="L72" s="497"/>
      <c r="M72" s="497"/>
      <c r="P72" s="380">
        <v>19</v>
      </c>
      <c r="Q72" s="381">
        <v>0.05</v>
      </c>
      <c r="R72" s="381">
        <v>0.92</v>
      </c>
      <c r="S72" s="381">
        <v>0.03</v>
      </c>
    </row>
    <row r="73" spans="1:20" ht="30" customHeight="1" x14ac:dyDescent="0.25">
      <c r="A73" s="507"/>
      <c r="B73" s="384">
        <v>20</v>
      </c>
      <c r="C73" s="497">
        <v>0.61</v>
      </c>
      <c r="D73" s="497"/>
      <c r="E73" s="497">
        <v>0.66</v>
      </c>
      <c r="F73" s="497"/>
      <c r="G73" s="497">
        <v>0.49</v>
      </c>
      <c r="H73" s="497"/>
      <c r="I73" s="497" t="str">
        <f>IF('Encodage réponses Es'!AC43="","",'Encodage réponses Es'!AC43)</f>
        <v/>
      </c>
      <c r="J73" s="497"/>
      <c r="K73" s="497"/>
      <c r="L73" s="497"/>
      <c r="M73" s="497"/>
      <c r="P73" s="380">
        <v>20</v>
      </c>
      <c r="Q73" s="381">
        <v>0.03</v>
      </c>
      <c r="R73" s="381">
        <v>0.88</v>
      </c>
      <c r="S73" s="381">
        <v>0.09</v>
      </c>
    </row>
    <row r="74" spans="1:20" ht="28.5" customHeight="1" x14ac:dyDescent="0.25">
      <c r="A74" s="548" t="s">
        <v>123</v>
      </c>
      <c r="B74" s="549"/>
      <c r="C74" s="549"/>
      <c r="D74" s="549"/>
      <c r="E74" s="549"/>
      <c r="F74" s="549"/>
      <c r="G74" s="549"/>
      <c r="H74" s="549"/>
      <c r="I74" s="549"/>
      <c r="J74" s="549"/>
      <c r="K74" s="549"/>
      <c r="L74" s="549"/>
      <c r="M74" s="549"/>
      <c r="P74" s="380"/>
      <c r="Q74" s="380"/>
      <c r="R74" s="380"/>
      <c r="S74" s="380"/>
    </row>
    <row r="75" spans="1:20" ht="30" customHeight="1" x14ac:dyDescent="0.25">
      <c r="A75" s="394">
        <v>8</v>
      </c>
      <c r="B75" s="403">
        <v>21</v>
      </c>
      <c r="C75" s="533"/>
      <c r="D75" s="533"/>
      <c r="E75" s="533"/>
      <c r="F75" s="533"/>
      <c r="G75" s="533"/>
      <c r="H75" s="533"/>
      <c r="I75" s="515" t="str">
        <f>IF('Encodage réponses Es'!AD43="","",'Encodage réponses Es'!AD43)</f>
        <v/>
      </c>
      <c r="J75" s="515"/>
      <c r="K75" s="545"/>
      <c r="L75" s="545"/>
      <c r="P75" s="380"/>
      <c r="Q75" s="380"/>
      <c r="R75" s="380"/>
      <c r="S75" s="380"/>
    </row>
    <row r="76" spans="1:20" ht="30" customHeight="1" x14ac:dyDescent="0.25">
      <c r="A76" s="506">
        <v>9</v>
      </c>
      <c r="B76" s="402">
        <v>22</v>
      </c>
      <c r="C76" s="534">
        <v>0.52</v>
      </c>
      <c r="D76" s="534"/>
      <c r="E76" s="495">
        <v>0.55000000000000004</v>
      </c>
      <c r="F76" s="495"/>
      <c r="G76" s="495">
        <v>0.45</v>
      </c>
      <c r="H76" s="495"/>
      <c r="I76" s="515" t="str">
        <f>IF('Encodage réponses Es'!AE43="","",'Encodage réponses Es'!AE43)</f>
        <v/>
      </c>
      <c r="J76" s="515"/>
      <c r="K76" s="545"/>
      <c r="L76" s="545"/>
      <c r="M76" s="545"/>
      <c r="P76" s="380">
        <v>22</v>
      </c>
      <c r="Q76" s="381">
        <v>0.02</v>
      </c>
      <c r="R76" s="381">
        <v>0.63</v>
      </c>
      <c r="S76" s="381">
        <v>0.35</v>
      </c>
    </row>
    <row r="77" spans="1:20" ht="30" customHeight="1" x14ac:dyDescent="0.25">
      <c r="A77" s="506"/>
      <c r="B77" s="385">
        <v>23</v>
      </c>
      <c r="C77" s="514">
        <v>0.53</v>
      </c>
      <c r="D77" s="514"/>
      <c r="E77" s="514">
        <v>0.54</v>
      </c>
      <c r="F77" s="514"/>
      <c r="G77" s="514">
        <v>0.48</v>
      </c>
      <c r="H77" s="514"/>
      <c r="I77" s="516" t="str">
        <f>IF('Encodage réponses Es'!AF43="","",'Encodage réponses Es'!AF43)</f>
        <v/>
      </c>
      <c r="J77" s="516"/>
      <c r="K77" s="545"/>
      <c r="L77" s="545"/>
      <c r="M77" s="545"/>
      <c r="P77" s="380">
        <v>23</v>
      </c>
      <c r="Q77" s="381">
        <v>0</v>
      </c>
      <c r="R77" s="381">
        <v>0.5</v>
      </c>
      <c r="S77" s="381">
        <v>0.5</v>
      </c>
    </row>
    <row r="78" spans="1:20" ht="30" customHeight="1" x14ac:dyDescent="0.25">
      <c r="A78" s="506"/>
      <c r="B78" s="384">
        <v>24</v>
      </c>
      <c r="C78" s="528">
        <v>0.63</v>
      </c>
      <c r="D78" s="528"/>
      <c r="E78" s="497">
        <v>0.65</v>
      </c>
      <c r="F78" s="497"/>
      <c r="G78" s="497">
        <v>0.56000000000000005</v>
      </c>
      <c r="H78" s="497"/>
      <c r="I78" s="516" t="str">
        <f>IF('Encodage réponses Es'!AG43="","",'Encodage réponses Es'!AG43)</f>
        <v/>
      </c>
      <c r="J78" s="516"/>
      <c r="K78" s="545"/>
      <c r="L78" s="545"/>
      <c r="M78" s="545"/>
      <c r="P78" s="380">
        <v>24</v>
      </c>
      <c r="Q78" s="381">
        <v>0.02</v>
      </c>
      <c r="R78" s="381">
        <v>0.76</v>
      </c>
      <c r="S78" s="381">
        <v>0.22</v>
      </c>
    </row>
    <row r="79" spans="1:20" ht="30" customHeight="1" x14ac:dyDescent="0.25">
      <c r="A79" s="507"/>
      <c r="B79" s="385">
        <v>25</v>
      </c>
      <c r="C79" s="532">
        <v>0.82</v>
      </c>
      <c r="D79" s="532"/>
      <c r="E79" s="532">
        <v>0.86</v>
      </c>
      <c r="F79" s="532"/>
      <c r="G79" s="532">
        <v>0.7</v>
      </c>
      <c r="H79" s="532"/>
      <c r="I79" s="542" t="str">
        <f>IF('Encodage réponses Es'!AH43="","",'Encodage réponses Es'!AH43)</f>
        <v/>
      </c>
      <c r="J79" s="542"/>
      <c r="K79" s="545"/>
      <c r="L79" s="545"/>
      <c r="M79" s="545"/>
      <c r="P79" s="380">
        <v>25</v>
      </c>
      <c r="Q79" s="381">
        <v>0.06</v>
      </c>
      <c r="R79" s="381">
        <v>0.65</v>
      </c>
      <c r="S79" s="381">
        <v>0.28999999999999998</v>
      </c>
    </row>
    <row r="80" spans="1:20" ht="30" customHeight="1" x14ac:dyDescent="0.25">
      <c r="A80" s="404">
        <v>10</v>
      </c>
      <c r="B80" s="402">
        <v>26</v>
      </c>
      <c r="C80" s="517">
        <v>0.27</v>
      </c>
      <c r="D80" s="517"/>
      <c r="E80" s="518">
        <v>0.28000000000000003</v>
      </c>
      <c r="F80" s="518"/>
      <c r="G80" s="518">
        <v>0.24</v>
      </c>
      <c r="H80" s="518"/>
      <c r="I80" s="542" t="str">
        <f>IF('Encodage réponses Es'!AI43="","",'Encodage réponses Es'!AI43)</f>
        <v/>
      </c>
      <c r="J80" s="542"/>
      <c r="K80" s="545"/>
      <c r="L80" s="545"/>
      <c r="M80" s="545"/>
      <c r="P80" s="380">
        <v>26</v>
      </c>
      <c r="Q80" s="381">
        <v>0.01</v>
      </c>
      <c r="R80" s="381">
        <v>0.41</v>
      </c>
      <c r="S80" s="381">
        <v>0.57999999999999996</v>
      </c>
    </row>
    <row r="81" spans="1:19" ht="30" customHeight="1" x14ac:dyDescent="0.25">
      <c r="A81" s="404">
        <v>11</v>
      </c>
      <c r="B81" s="383">
        <v>27</v>
      </c>
      <c r="C81" s="535">
        <v>0.34</v>
      </c>
      <c r="D81" s="535"/>
      <c r="E81" s="527">
        <v>0.37</v>
      </c>
      <c r="F81" s="527"/>
      <c r="G81" s="527">
        <v>0.27</v>
      </c>
      <c r="H81" s="527"/>
      <c r="I81" s="537" t="str">
        <f>IF('Encodage réponses Es'!AJ43="","",'Encodage réponses Es'!AJ43)</f>
        <v/>
      </c>
      <c r="J81" s="537"/>
      <c r="K81" s="545"/>
      <c r="L81" s="545"/>
      <c r="M81" s="545"/>
      <c r="P81" s="380">
        <v>27</v>
      </c>
      <c r="Q81" s="381">
        <v>0.01</v>
      </c>
      <c r="R81" s="381">
        <v>0.63</v>
      </c>
      <c r="S81" s="381">
        <v>0.36</v>
      </c>
    </row>
    <row r="82" spans="1:19" ht="30" customHeight="1" x14ac:dyDescent="0.25">
      <c r="A82" s="397">
        <v>12</v>
      </c>
      <c r="B82" s="402">
        <v>28</v>
      </c>
      <c r="C82" s="531">
        <v>0.54</v>
      </c>
      <c r="D82" s="531"/>
      <c r="E82" s="513">
        <v>0.59</v>
      </c>
      <c r="F82" s="513"/>
      <c r="G82" s="513">
        <v>0.42</v>
      </c>
      <c r="H82" s="513"/>
      <c r="I82" s="537" t="str">
        <f>IF('Encodage réponses Es'!AK43="","",'Encodage réponses Es'!AK43)</f>
        <v/>
      </c>
      <c r="J82" s="537"/>
      <c r="K82" s="545"/>
      <c r="L82" s="545"/>
      <c r="M82" s="545"/>
      <c r="P82" s="380">
        <v>28</v>
      </c>
      <c r="Q82" s="381">
        <v>0.09</v>
      </c>
      <c r="R82" s="381">
        <v>0.61</v>
      </c>
      <c r="S82" s="381">
        <v>0.3</v>
      </c>
    </row>
    <row r="83" spans="1:19" ht="30" customHeight="1" x14ac:dyDescent="0.25">
      <c r="A83" s="404">
        <v>13</v>
      </c>
      <c r="B83" s="403">
        <v>29</v>
      </c>
      <c r="C83" s="535">
        <v>0.86</v>
      </c>
      <c r="D83" s="535"/>
      <c r="E83" s="527">
        <v>0.89</v>
      </c>
      <c r="F83" s="527"/>
      <c r="G83" s="527">
        <v>0.77</v>
      </c>
      <c r="H83" s="527"/>
      <c r="I83" s="537" t="str">
        <f>IF('Encodage réponses Es'!AL43="","",'Encodage réponses Es'!AL43)</f>
        <v/>
      </c>
      <c r="J83" s="537"/>
      <c r="K83" s="545"/>
      <c r="L83" s="545"/>
      <c r="M83" s="545"/>
      <c r="P83" s="380">
        <v>29</v>
      </c>
      <c r="Q83" s="381">
        <v>0.28999999999999998</v>
      </c>
      <c r="R83" s="381">
        <v>0.67</v>
      </c>
      <c r="S83" s="381">
        <v>0.04</v>
      </c>
    </row>
    <row r="84" spans="1:19" ht="30" customHeight="1" x14ac:dyDescent="0.25">
      <c r="A84" s="397">
        <v>14</v>
      </c>
      <c r="B84" s="402">
        <v>30</v>
      </c>
      <c r="C84" s="536">
        <v>0.59</v>
      </c>
      <c r="D84" s="536"/>
      <c r="E84" s="513">
        <v>0.63</v>
      </c>
      <c r="F84" s="513"/>
      <c r="G84" s="513">
        <v>0.5</v>
      </c>
      <c r="H84" s="513"/>
      <c r="I84" s="537" t="str">
        <f>IF('Encodage réponses Es'!AM43="","",'Encodage réponses Es'!AM43)</f>
        <v/>
      </c>
      <c r="J84" s="537"/>
      <c r="K84" s="545"/>
      <c r="L84" s="545"/>
      <c r="M84" s="545"/>
      <c r="P84" s="380">
        <v>30</v>
      </c>
      <c r="Q84" s="381">
        <v>0.1</v>
      </c>
      <c r="R84" s="381">
        <v>0.63</v>
      </c>
      <c r="S84" s="381">
        <v>0.27</v>
      </c>
    </row>
    <row r="85" spans="1:19" ht="30" customHeight="1" x14ac:dyDescent="0.25">
      <c r="A85" s="405">
        <v>15</v>
      </c>
      <c r="B85" s="403">
        <v>31</v>
      </c>
      <c r="C85" s="533">
        <v>0.81</v>
      </c>
      <c r="D85" s="533"/>
      <c r="E85" s="533">
        <v>0.83</v>
      </c>
      <c r="F85" s="533"/>
      <c r="G85" s="533">
        <v>0.75</v>
      </c>
      <c r="H85" s="533"/>
      <c r="I85" s="515" t="str">
        <f>IF('Encodage réponses Es'!AN43="","",'Encodage réponses Es'!AN43)</f>
        <v/>
      </c>
      <c r="J85" s="515"/>
      <c r="K85" s="545"/>
      <c r="L85" s="545"/>
      <c r="M85" s="545"/>
      <c r="P85" s="380">
        <v>31</v>
      </c>
      <c r="Q85" s="381">
        <v>0.17</v>
      </c>
      <c r="R85" s="381">
        <v>0.71</v>
      </c>
      <c r="S85" s="381">
        <v>0.12</v>
      </c>
    </row>
    <row r="86" spans="1:19" ht="30" customHeight="1" x14ac:dyDescent="0.25">
      <c r="A86" s="510">
        <v>16</v>
      </c>
      <c r="B86" s="402">
        <v>32</v>
      </c>
      <c r="C86" s="526">
        <v>0.8</v>
      </c>
      <c r="D86" s="526"/>
      <c r="E86" s="495">
        <v>0.82</v>
      </c>
      <c r="F86" s="495"/>
      <c r="G86" s="495">
        <v>0.76</v>
      </c>
      <c r="H86" s="495"/>
      <c r="I86" s="515" t="str">
        <f>IF('Encodage réponses Es'!AO43="","",'Encodage réponses Es'!AO43)</f>
        <v/>
      </c>
      <c r="J86" s="515"/>
      <c r="K86" s="545"/>
      <c r="L86" s="545"/>
      <c r="M86" s="545"/>
      <c r="P86" s="380">
        <v>32</v>
      </c>
      <c r="Q86" s="381">
        <v>0.12</v>
      </c>
      <c r="R86" s="381">
        <v>0.79</v>
      </c>
      <c r="S86" s="381">
        <v>0.09</v>
      </c>
    </row>
    <row r="87" spans="1:19" ht="30" customHeight="1" x14ac:dyDescent="0.25">
      <c r="A87" s="511"/>
      <c r="B87" s="406">
        <v>33</v>
      </c>
      <c r="C87" s="538">
        <v>0.85</v>
      </c>
      <c r="D87" s="538"/>
      <c r="E87" s="538">
        <v>0.87</v>
      </c>
      <c r="F87" s="538"/>
      <c r="G87" s="538">
        <v>0.79</v>
      </c>
      <c r="H87" s="538"/>
      <c r="I87" s="546" t="str">
        <f>IF('Encodage réponses Es'!AP43="","",'Encodage réponses Es'!AP43)</f>
        <v/>
      </c>
      <c r="J87" s="546"/>
      <c r="K87" s="545"/>
      <c r="L87" s="545"/>
      <c r="M87" s="545"/>
      <c r="P87" s="380">
        <v>33</v>
      </c>
      <c r="Q87" s="381">
        <v>0.11</v>
      </c>
      <c r="R87" s="381">
        <v>0.76</v>
      </c>
      <c r="S87" s="381">
        <v>0.13</v>
      </c>
    </row>
    <row r="88" spans="1:19" ht="30" customHeight="1" x14ac:dyDescent="0.25">
      <c r="A88" s="404">
        <v>17</v>
      </c>
      <c r="B88" s="402">
        <v>34</v>
      </c>
      <c r="C88" s="536">
        <v>0.53</v>
      </c>
      <c r="D88" s="536"/>
      <c r="E88" s="513">
        <v>0.56000000000000005</v>
      </c>
      <c r="F88" s="513"/>
      <c r="G88" s="513">
        <v>0.46</v>
      </c>
      <c r="H88" s="513"/>
      <c r="I88" s="537" t="str">
        <f>IF('Encodage réponses Es'!AQ43="","",'Encodage réponses Es'!AQ43)</f>
        <v/>
      </c>
      <c r="J88" s="537"/>
      <c r="K88" s="545"/>
      <c r="L88" s="545"/>
      <c r="M88" s="545"/>
      <c r="P88" s="380">
        <v>34</v>
      </c>
      <c r="Q88" s="381">
        <v>0.08</v>
      </c>
      <c r="R88" s="381">
        <v>0.79</v>
      </c>
      <c r="S88" s="381">
        <v>0.13</v>
      </c>
    </row>
    <row r="89" spans="1:19" ht="30" customHeight="1" x14ac:dyDescent="0.25">
      <c r="A89" s="397">
        <v>18</v>
      </c>
      <c r="B89" s="403">
        <v>35</v>
      </c>
      <c r="C89" s="535">
        <v>0.51</v>
      </c>
      <c r="D89" s="535"/>
      <c r="E89" s="527">
        <v>0.52</v>
      </c>
      <c r="F89" s="527"/>
      <c r="G89" s="527">
        <v>0.49</v>
      </c>
      <c r="H89" s="527"/>
      <c r="I89" s="537" t="str">
        <f>IF('Encodage réponses Es'!AR43="","",'Encodage réponses Es'!AR43)</f>
        <v/>
      </c>
      <c r="J89" s="537"/>
      <c r="K89" s="545"/>
      <c r="L89" s="545"/>
      <c r="M89" s="545"/>
      <c r="P89" s="380">
        <v>35</v>
      </c>
      <c r="Q89" s="381">
        <v>7.0000000000000007E-2</v>
      </c>
      <c r="R89" s="381">
        <v>0.5</v>
      </c>
      <c r="S89" s="381">
        <v>0.43</v>
      </c>
    </row>
    <row r="90" spans="1:19" ht="30" customHeight="1" x14ac:dyDescent="0.25">
      <c r="A90" s="548" t="s">
        <v>124</v>
      </c>
      <c r="B90" s="549"/>
      <c r="C90" s="549"/>
      <c r="D90" s="549"/>
      <c r="E90" s="549"/>
      <c r="F90" s="549"/>
      <c r="G90" s="549"/>
      <c r="H90" s="549"/>
      <c r="I90" s="549"/>
      <c r="J90" s="549"/>
      <c r="K90" s="549"/>
      <c r="L90" s="549"/>
      <c r="M90" s="549"/>
      <c r="P90" s="380"/>
      <c r="Q90" s="380"/>
      <c r="R90" s="380"/>
      <c r="S90" s="380"/>
    </row>
    <row r="91" spans="1:19" ht="30" customHeight="1" x14ac:dyDescent="0.25">
      <c r="A91" s="397">
        <v>19</v>
      </c>
      <c r="B91" s="385">
        <v>36</v>
      </c>
      <c r="C91" s="533">
        <v>0.8</v>
      </c>
      <c r="D91" s="533"/>
      <c r="E91" s="533">
        <v>0.86</v>
      </c>
      <c r="F91" s="533"/>
      <c r="G91" s="533">
        <v>0.67</v>
      </c>
      <c r="H91" s="533"/>
      <c r="I91" s="515" t="str">
        <f>IF('Encodage réponses Es'!AS43="","",'Encodage réponses Es'!AS43)</f>
        <v/>
      </c>
      <c r="J91" s="515"/>
      <c r="K91" s="545"/>
      <c r="L91" s="545"/>
      <c r="M91" s="545"/>
      <c r="P91" s="380">
        <v>36</v>
      </c>
      <c r="Q91" s="381">
        <v>0.35</v>
      </c>
      <c r="R91" s="381">
        <v>0.62</v>
      </c>
      <c r="S91" s="381">
        <v>0.03</v>
      </c>
    </row>
    <row r="92" spans="1:19" ht="30" customHeight="1" x14ac:dyDescent="0.25">
      <c r="A92" s="397">
        <v>20</v>
      </c>
      <c r="B92" s="382">
        <v>37</v>
      </c>
      <c r="C92" s="547">
        <v>0.85</v>
      </c>
      <c r="D92" s="547"/>
      <c r="E92" s="513">
        <v>0.89</v>
      </c>
      <c r="F92" s="513"/>
      <c r="G92" s="513">
        <v>0.74</v>
      </c>
      <c r="H92" s="513"/>
      <c r="I92" s="537" t="str">
        <f>IF('Encodage réponses Es'!AT43="","",'Encodage réponses Es'!AT43)</f>
        <v/>
      </c>
      <c r="J92" s="537"/>
      <c r="K92" s="545"/>
      <c r="L92" s="545"/>
      <c r="M92" s="545"/>
      <c r="P92" s="380">
        <v>37</v>
      </c>
      <c r="Q92" s="381">
        <v>0.2</v>
      </c>
      <c r="R92" s="381">
        <v>0.75</v>
      </c>
      <c r="S92" s="381">
        <v>0.05</v>
      </c>
    </row>
    <row r="93" spans="1:19" ht="30" customHeight="1" x14ac:dyDescent="0.25">
      <c r="A93" s="505">
        <v>21</v>
      </c>
      <c r="B93" s="403">
        <v>38</v>
      </c>
      <c r="C93" s="533">
        <v>0.88</v>
      </c>
      <c r="D93" s="533"/>
      <c r="E93" s="533">
        <v>0.9</v>
      </c>
      <c r="F93" s="533"/>
      <c r="G93" s="533">
        <v>0.83</v>
      </c>
      <c r="H93" s="533"/>
      <c r="I93" s="515" t="str">
        <f>IF('Encodage réponses Es'!AU43="","",'Encodage réponses Es'!AU43)</f>
        <v/>
      </c>
      <c r="J93" s="515"/>
      <c r="K93" s="545"/>
      <c r="L93" s="545"/>
      <c r="M93" s="545"/>
      <c r="P93" s="380">
        <v>38</v>
      </c>
      <c r="Q93" s="381">
        <v>0.05</v>
      </c>
      <c r="R93" s="381">
        <v>0.88</v>
      </c>
      <c r="S93" s="381">
        <v>7.0000000000000007E-2</v>
      </c>
    </row>
    <row r="94" spans="1:19" ht="30" customHeight="1" x14ac:dyDescent="0.25">
      <c r="A94" s="507"/>
      <c r="B94" s="384">
        <v>39</v>
      </c>
      <c r="C94" s="539">
        <v>0.75</v>
      </c>
      <c r="D94" s="539"/>
      <c r="E94" s="540">
        <v>0.79</v>
      </c>
      <c r="F94" s="540"/>
      <c r="G94" s="540">
        <v>0.66</v>
      </c>
      <c r="H94" s="540"/>
      <c r="I94" s="546" t="str">
        <f>IF('Encodage réponses Es'!AV43="","",'Encodage réponses Es'!AV43)</f>
        <v/>
      </c>
      <c r="J94" s="546"/>
      <c r="K94" s="545"/>
      <c r="L94" s="545"/>
      <c r="M94" s="545"/>
      <c r="P94" s="380">
        <v>39</v>
      </c>
      <c r="Q94" s="381">
        <v>0.06</v>
      </c>
      <c r="R94" s="381">
        <v>0.88</v>
      </c>
      <c r="S94" s="381">
        <v>0.06</v>
      </c>
    </row>
    <row r="95" spans="1:19" ht="30" customHeight="1" x14ac:dyDescent="0.25">
      <c r="A95" s="397">
        <v>22</v>
      </c>
      <c r="B95" s="383">
        <v>40</v>
      </c>
      <c r="C95" s="533">
        <v>0.67</v>
      </c>
      <c r="D95" s="533"/>
      <c r="E95" s="533">
        <v>0.69</v>
      </c>
      <c r="F95" s="533"/>
      <c r="G95" s="533">
        <v>0.6</v>
      </c>
      <c r="H95" s="533"/>
      <c r="I95" s="515" t="str">
        <f>IF('Encodage réponses Es'!AW43="","",'Encodage réponses Es'!AW43)</f>
        <v/>
      </c>
      <c r="J95" s="515"/>
      <c r="K95" s="545"/>
      <c r="L95" s="545"/>
      <c r="M95" s="545"/>
      <c r="P95" s="380">
        <v>40</v>
      </c>
      <c r="Q95" s="381">
        <v>0.01</v>
      </c>
      <c r="R95" s="381">
        <v>0.78</v>
      </c>
      <c r="S95" s="381">
        <v>0.21</v>
      </c>
    </row>
    <row r="96" spans="1:19" ht="30" customHeight="1" x14ac:dyDescent="0.25">
      <c r="A96" s="505">
        <v>23</v>
      </c>
      <c r="B96" s="402">
        <v>41</v>
      </c>
      <c r="C96" s="515">
        <v>0.11</v>
      </c>
      <c r="D96" s="515"/>
      <c r="E96" s="495">
        <v>0.11</v>
      </c>
      <c r="F96" s="495"/>
      <c r="G96" s="495">
        <v>0.1</v>
      </c>
      <c r="H96" s="495"/>
      <c r="I96" s="515" t="str">
        <f>IF('Encodage réponses Es'!AX43="","",'Encodage réponses Es'!AX43)</f>
        <v/>
      </c>
      <c r="J96" s="515"/>
      <c r="K96" s="545"/>
      <c r="L96" s="545"/>
      <c r="M96" s="545"/>
      <c r="P96" s="380">
        <v>41</v>
      </c>
      <c r="Q96" s="381">
        <v>0.01</v>
      </c>
      <c r="R96" s="381">
        <v>0.65</v>
      </c>
      <c r="S96" s="381">
        <v>0.34</v>
      </c>
    </row>
    <row r="97" spans="1:19" ht="30" customHeight="1" x14ac:dyDescent="0.25">
      <c r="A97" s="507"/>
      <c r="B97" s="385">
        <v>41</v>
      </c>
      <c r="C97" s="514">
        <v>0.35</v>
      </c>
      <c r="D97" s="514"/>
      <c r="E97" s="514">
        <v>0.38</v>
      </c>
      <c r="F97" s="514"/>
      <c r="G97" s="514">
        <v>0.28000000000000003</v>
      </c>
      <c r="H97" s="514"/>
      <c r="I97" s="500"/>
      <c r="J97" s="500"/>
      <c r="K97" s="545"/>
      <c r="L97" s="545"/>
      <c r="M97" s="545"/>
      <c r="P97" s="380"/>
      <c r="Q97" s="380"/>
      <c r="R97" s="380"/>
      <c r="S97" s="380"/>
    </row>
    <row r="98" spans="1:19" ht="30" customHeight="1" x14ac:dyDescent="0.25">
      <c r="A98" s="397">
        <v>24</v>
      </c>
      <c r="B98" s="382">
        <v>42</v>
      </c>
      <c r="C98" s="513">
        <v>0.51</v>
      </c>
      <c r="D98" s="513"/>
      <c r="E98" s="513">
        <v>0.54</v>
      </c>
      <c r="F98" s="513"/>
      <c r="G98" s="513">
        <v>0.42</v>
      </c>
      <c r="H98" s="513"/>
      <c r="I98" s="537" t="str">
        <f>IF('Encodage réponses Es'!AY43="","",'Encodage réponses Es'!AY43)</f>
        <v/>
      </c>
      <c r="J98" s="537"/>
      <c r="K98" s="545"/>
      <c r="L98" s="545"/>
      <c r="M98" s="545"/>
      <c r="P98" s="380">
        <v>42</v>
      </c>
      <c r="Q98" s="381">
        <v>0.03</v>
      </c>
      <c r="R98" s="381">
        <v>0.76</v>
      </c>
      <c r="S98" s="381">
        <v>0.21</v>
      </c>
    </row>
    <row r="99" spans="1:19" ht="30" customHeight="1" x14ac:dyDescent="0.25">
      <c r="A99" s="505">
        <v>25</v>
      </c>
      <c r="B99" s="403">
        <v>43</v>
      </c>
      <c r="C99" s="541">
        <v>0.8</v>
      </c>
      <c r="D99" s="541"/>
      <c r="E99" s="533">
        <v>0.81</v>
      </c>
      <c r="F99" s="533"/>
      <c r="G99" s="533">
        <v>0.78</v>
      </c>
      <c r="H99" s="533"/>
      <c r="I99" s="515" t="str">
        <f>IF('Encodage réponses Es'!AZ43="","",'Encodage réponses Es'!AZ43)</f>
        <v/>
      </c>
      <c r="J99" s="515"/>
      <c r="K99" s="545"/>
      <c r="L99" s="545"/>
      <c r="M99" s="545"/>
      <c r="P99" s="380">
        <v>43</v>
      </c>
      <c r="Q99" s="381">
        <v>0.08</v>
      </c>
      <c r="R99" s="381">
        <v>0.84</v>
      </c>
      <c r="S99" s="381">
        <v>0.08</v>
      </c>
    </row>
    <row r="100" spans="1:19" ht="30" customHeight="1" x14ac:dyDescent="0.25">
      <c r="A100" s="506"/>
      <c r="B100" s="384">
        <v>44</v>
      </c>
      <c r="C100" s="497">
        <v>0.93</v>
      </c>
      <c r="D100" s="497"/>
      <c r="E100" s="497">
        <v>0.94</v>
      </c>
      <c r="F100" s="497"/>
      <c r="G100" s="497">
        <v>0.9</v>
      </c>
      <c r="H100" s="497"/>
      <c r="I100" s="516" t="str">
        <f>IF('Encodage réponses Es'!BA43="","",'Encodage réponses Es'!BA43)</f>
        <v/>
      </c>
      <c r="J100" s="516"/>
      <c r="K100" s="545"/>
      <c r="L100" s="545"/>
      <c r="M100" s="545"/>
      <c r="P100" s="380">
        <v>44</v>
      </c>
      <c r="Q100" s="381">
        <v>0.08</v>
      </c>
      <c r="R100" s="381">
        <v>0.88</v>
      </c>
      <c r="S100" s="381">
        <v>0.04</v>
      </c>
    </row>
    <row r="101" spans="1:19" ht="30" customHeight="1" x14ac:dyDescent="0.25">
      <c r="A101" s="506"/>
      <c r="B101" s="385">
        <v>45</v>
      </c>
      <c r="C101" s="529">
        <v>0.95</v>
      </c>
      <c r="D101" s="529"/>
      <c r="E101" s="514">
        <v>0.96</v>
      </c>
      <c r="F101" s="514"/>
      <c r="G101" s="514">
        <v>0.93</v>
      </c>
      <c r="H101" s="514"/>
      <c r="I101" s="516" t="str">
        <f>IF('Encodage réponses Es'!BB43="","",'Encodage réponses Es'!BB43)</f>
        <v/>
      </c>
      <c r="J101" s="516"/>
      <c r="K101" s="545"/>
      <c r="L101" s="545"/>
      <c r="M101" s="545"/>
      <c r="P101" s="380">
        <v>45</v>
      </c>
      <c r="Q101" s="381">
        <v>0.09</v>
      </c>
      <c r="R101" s="381">
        <v>0.89</v>
      </c>
      <c r="S101" s="381">
        <v>0.02</v>
      </c>
    </row>
    <row r="102" spans="1:19" ht="30" customHeight="1" x14ac:dyDescent="0.25">
      <c r="A102" s="506"/>
      <c r="B102" s="384">
        <v>46</v>
      </c>
      <c r="C102" s="497">
        <v>0.8</v>
      </c>
      <c r="D102" s="497"/>
      <c r="E102" s="497">
        <v>0.81</v>
      </c>
      <c r="F102" s="497"/>
      <c r="G102" s="497">
        <v>0.78</v>
      </c>
      <c r="H102" s="497"/>
      <c r="I102" s="516" t="str">
        <f>IF('Encodage réponses Es'!BC43="","",'Encodage réponses Es'!BC43)</f>
        <v/>
      </c>
      <c r="J102" s="516"/>
      <c r="K102" s="545"/>
      <c r="L102" s="545"/>
      <c r="M102" s="545"/>
      <c r="P102" s="380">
        <v>46</v>
      </c>
      <c r="Q102" s="381">
        <v>7.0000000000000007E-2</v>
      </c>
      <c r="R102" s="381">
        <v>0.89</v>
      </c>
      <c r="S102" s="381">
        <v>0.04</v>
      </c>
    </row>
    <row r="103" spans="1:19" ht="30" customHeight="1" x14ac:dyDescent="0.25">
      <c r="A103" s="510">
        <v>26</v>
      </c>
      <c r="B103" s="403">
        <v>47</v>
      </c>
      <c r="C103" s="533">
        <v>0.86</v>
      </c>
      <c r="D103" s="533"/>
      <c r="E103" s="533">
        <v>0.88</v>
      </c>
      <c r="F103" s="533"/>
      <c r="G103" s="533">
        <v>0.79</v>
      </c>
      <c r="H103" s="533"/>
      <c r="I103" s="515" t="str">
        <f>IF('Encodage réponses Es'!BD43="","",'Encodage réponses Es'!BD43)</f>
        <v/>
      </c>
      <c r="J103" s="515"/>
      <c r="K103" s="545"/>
      <c r="L103" s="545"/>
      <c r="M103" s="545"/>
      <c r="P103" s="380">
        <v>47</v>
      </c>
      <c r="Q103" s="381">
        <v>0.08</v>
      </c>
      <c r="R103" s="381">
        <v>0.84</v>
      </c>
      <c r="S103" s="381">
        <v>0.08</v>
      </c>
    </row>
    <row r="104" spans="1:19" ht="30" customHeight="1" x14ac:dyDescent="0.25">
      <c r="A104" s="511"/>
      <c r="B104" s="384">
        <v>48</v>
      </c>
      <c r="C104" s="497">
        <v>0.94</v>
      </c>
      <c r="D104" s="497"/>
      <c r="E104" s="497">
        <v>0.95</v>
      </c>
      <c r="F104" s="497"/>
      <c r="G104" s="497">
        <v>0.9</v>
      </c>
      <c r="H104" s="497"/>
      <c r="I104" s="516" t="str">
        <f>IF('Encodage réponses Es'!BE43="","",'Encodage réponses Es'!BE43)</f>
        <v/>
      </c>
      <c r="J104" s="516"/>
      <c r="K104" s="545"/>
      <c r="L104" s="545"/>
      <c r="M104" s="545"/>
      <c r="P104" s="380">
        <v>48</v>
      </c>
      <c r="Q104" s="381">
        <v>0.08</v>
      </c>
      <c r="R104" s="381">
        <v>0.87</v>
      </c>
      <c r="S104" s="381">
        <v>0.05</v>
      </c>
    </row>
    <row r="105" spans="1:19" ht="30" customHeight="1" x14ac:dyDescent="0.25">
      <c r="A105" s="505">
        <v>27</v>
      </c>
      <c r="B105" s="403">
        <v>49</v>
      </c>
      <c r="C105" s="533">
        <v>0.57999999999999996</v>
      </c>
      <c r="D105" s="533"/>
      <c r="E105" s="533">
        <v>0.62</v>
      </c>
      <c r="F105" s="533"/>
      <c r="G105" s="533">
        <v>0.49</v>
      </c>
      <c r="H105" s="533"/>
      <c r="I105" s="515" t="str">
        <f>IF('Encodage réponses Es'!BF43="","",'Encodage réponses Es'!BF43)</f>
        <v/>
      </c>
      <c r="J105" s="515"/>
      <c r="K105" s="545"/>
      <c r="L105" s="545"/>
      <c r="M105" s="545"/>
      <c r="P105" s="380">
        <v>49</v>
      </c>
      <c r="Q105" s="381">
        <v>0.01</v>
      </c>
      <c r="R105" s="381">
        <v>0.85</v>
      </c>
      <c r="S105" s="381">
        <v>0.14000000000000001</v>
      </c>
    </row>
    <row r="106" spans="1:19" ht="30" customHeight="1" x14ac:dyDescent="0.25">
      <c r="A106" s="506"/>
      <c r="B106" s="384">
        <v>50</v>
      </c>
      <c r="C106" s="497">
        <v>0.56000000000000005</v>
      </c>
      <c r="D106" s="497"/>
      <c r="E106" s="497">
        <v>0.59</v>
      </c>
      <c r="F106" s="497"/>
      <c r="G106" s="497">
        <v>0.46</v>
      </c>
      <c r="H106" s="497"/>
      <c r="I106" s="516" t="str">
        <f>IF('Encodage réponses Es'!BG43="","",'Encodage réponses Es'!BG43)</f>
        <v/>
      </c>
      <c r="J106" s="516"/>
      <c r="K106" s="545"/>
      <c r="L106" s="545"/>
      <c r="M106" s="545"/>
      <c r="P106" s="380">
        <v>50</v>
      </c>
      <c r="Q106" s="381">
        <v>0.01</v>
      </c>
      <c r="R106" s="381">
        <v>0.83</v>
      </c>
      <c r="S106" s="381">
        <v>0.16</v>
      </c>
    </row>
    <row r="107" spans="1:19" ht="30" customHeight="1" x14ac:dyDescent="0.25">
      <c r="A107" s="507"/>
      <c r="B107" s="386">
        <v>51</v>
      </c>
      <c r="C107" s="543">
        <v>0.82</v>
      </c>
      <c r="D107" s="543"/>
      <c r="E107" s="532">
        <v>0.84</v>
      </c>
      <c r="F107" s="532"/>
      <c r="G107" s="532">
        <v>0.75</v>
      </c>
      <c r="H107" s="532"/>
      <c r="I107" s="542" t="str">
        <f>IF('Encodage réponses Es'!BH43="","",'Encodage réponses Es'!BH43)</f>
        <v/>
      </c>
      <c r="J107" s="542"/>
      <c r="K107" s="545"/>
      <c r="L107" s="545"/>
      <c r="M107" s="545"/>
      <c r="N107" s="377"/>
      <c r="P107" s="380">
        <v>51</v>
      </c>
      <c r="Q107" s="381">
        <v>0.02</v>
      </c>
      <c r="R107" s="381">
        <v>0.84</v>
      </c>
      <c r="S107" s="381">
        <v>0.14000000000000001</v>
      </c>
    </row>
    <row r="108" spans="1:19" x14ac:dyDescent="0.25">
      <c r="I108" s="375"/>
      <c r="J108" s="375"/>
      <c r="K108" s="375"/>
    </row>
    <row r="109" spans="1:19" x14ac:dyDescent="0.25">
      <c r="I109" s="375"/>
      <c r="J109" s="375"/>
      <c r="K109" s="375"/>
    </row>
  </sheetData>
  <mergeCells count="300">
    <mergeCell ref="K102:M102"/>
    <mergeCell ref="K103:M103"/>
    <mergeCell ref="K104:M104"/>
    <mergeCell ref="K105:M105"/>
    <mergeCell ref="K106:M106"/>
    <mergeCell ref="K107:M107"/>
    <mergeCell ref="A74:M74"/>
    <mergeCell ref="A51:M51"/>
    <mergeCell ref="A90:M90"/>
    <mergeCell ref="K93:M93"/>
    <mergeCell ref="K94:M94"/>
    <mergeCell ref="K95:M95"/>
    <mergeCell ref="K96:M96"/>
    <mergeCell ref="K97:M97"/>
    <mergeCell ref="K98:M98"/>
    <mergeCell ref="K99:M99"/>
    <mergeCell ref="K100:M100"/>
    <mergeCell ref="K101:M101"/>
    <mergeCell ref="K68:M68"/>
    <mergeCell ref="K69:M69"/>
    <mergeCell ref="K70:M70"/>
    <mergeCell ref="K71:M71"/>
    <mergeCell ref="K72:M72"/>
    <mergeCell ref="K73:M73"/>
    <mergeCell ref="K76:M76"/>
    <mergeCell ref="K77:M77"/>
    <mergeCell ref="K78:M78"/>
    <mergeCell ref="K59:M59"/>
    <mergeCell ref="K60:M60"/>
    <mergeCell ref="K61:M61"/>
    <mergeCell ref="K62:M62"/>
    <mergeCell ref="K63:M63"/>
    <mergeCell ref="K64:M64"/>
    <mergeCell ref="K65:M65"/>
    <mergeCell ref="K66:M66"/>
    <mergeCell ref="K67:M67"/>
    <mergeCell ref="K75:L75"/>
    <mergeCell ref="A86:A87"/>
    <mergeCell ref="K86:M86"/>
    <mergeCell ref="K87:M87"/>
    <mergeCell ref="K88:M88"/>
    <mergeCell ref="K89:M89"/>
    <mergeCell ref="K91:M91"/>
    <mergeCell ref="K92:M92"/>
    <mergeCell ref="K82:M82"/>
    <mergeCell ref="K83:M83"/>
    <mergeCell ref="K84:M84"/>
    <mergeCell ref="K85:M85"/>
    <mergeCell ref="G88:H88"/>
    <mergeCell ref="C91:D91"/>
    <mergeCell ref="E91:F91"/>
    <mergeCell ref="G91:H91"/>
    <mergeCell ref="C92:D92"/>
    <mergeCell ref="E92:F92"/>
    <mergeCell ref="G92:H92"/>
    <mergeCell ref="C86:D86"/>
    <mergeCell ref="E86:F86"/>
    <mergeCell ref="G86:H86"/>
    <mergeCell ref="C83:D83"/>
    <mergeCell ref="E83:F83"/>
    <mergeCell ref="G83:H83"/>
    <mergeCell ref="K79:M79"/>
    <mergeCell ref="K80:M80"/>
    <mergeCell ref="K81:M81"/>
    <mergeCell ref="I91:J91"/>
    <mergeCell ref="I92:J92"/>
    <mergeCell ref="I93:J93"/>
    <mergeCell ref="I94:J94"/>
    <mergeCell ref="I95:J95"/>
    <mergeCell ref="I98:J98"/>
    <mergeCell ref="I96:J96"/>
    <mergeCell ref="I87:J87"/>
    <mergeCell ref="I88:J88"/>
    <mergeCell ref="I89:J89"/>
    <mergeCell ref="I82:J82"/>
    <mergeCell ref="I73:J73"/>
    <mergeCell ref="I75:J75"/>
    <mergeCell ref="I76:J76"/>
    <mergeCell ref="I77:J77"/>
    <mergeCell ref="I78:J78"/>
    <mergeCell ref="I79:J79"/>
    <mergeCell ref="I80:J80"/>
    <mergeCell ref="I81:J81"/>
    <mergeCell ref="I55:J55"/>
    <mergeCell ref="I56:J56"/>
    <mergeCell ref="I57:J57"/>
    <mergeCell ref="I58:J58"/>
    <mergeCell ref="I59:J59"/>
    <mergeCell ref="I60:J60"/>
    <mergeCell ref="I61:J61"/>
    <mergeCell ref="I62:J62"/>
    <mergeCell ref="I63:J63"/>
    <mergeCell ref="I72:J72"/>
    <mergeCell ref="I66:J66"/>
    <mergeCell ref="I67:J67"/>
    <mergeCell ref="I68:J68"/>
    <mergeCell ref="I69:J69"/>
    <mergeCell ref="I70:J70"/>
    <mergeCell ref="I64:J64"/>
    <mergeCell ref="I105:J105"/>
    <mergeCell ref="I106:J106"/>
    <mergeCell ref="I107:J107"/>
    <mergeCell ref="C103:D103"/>
    <mergeCell ref="E103:F103"/>
    <mergeCell ref="G103:H103"/>
    <mergeCell ref="C104:D104"/>
    <mergeCell ref="E104:F104"/>
    <mergeCell ref="G104:H104"/>
    <mergeCell ref="I104:J104"/>
    <mergeCell ref="C105:D105"/>
    <mergeCell ref="E105:F105"/>
    <mergeCell ref="G105:H105"/>
    <mergeCell ref="C106:D106"/>
    <mergeCell ref="E106:F106"/>
    <mergeCell ref="G106:H106"/>
    <mergeCell ref="C107:D107"/>
    <mergeCell ref="E107:F107"/>
    <mergeCell ref="G107:H107"/>
    <mergeCell ref="E101:F101"/>
    <mergeCell ref="G101:H101"/>
    <mergeCell ref="C102:D102"/>
    <mergeCell ref="E102:F102"/>
    <mergeCell ref="G102:H102"/>
    <mergeCell ref="C93:D93"/>
    <mergeCell ref="I101:J101"/>
    <mergeCell ref="I103:J103"/>
    <mergeCell ref="I102:J102"/>
    <mergeCell ref="C99:D99"/>
    <mergeCell ref="E99:F99"/>
    <mergeCell ref="G99:H99"/>
    <mergeCell ref="C100:D100"/>
    <mergeCell ref="E100:F100"/>
    <mergeCell ref="G100:H100"/>
    <mergeCell ref="C101:D101"/>
    <mergeCell ref="C97:D97"/>
    <mergeCell ref="E97:F97"/>
    <mergeCell ref="G97:H97"/>
    <mergeCell ref="C98:D98"/>
    <mergeCell ref="E98:F98"/>
    <mergeCell ref="G98:H98"/>
    <mergeCell ref="C95:D95"/>
    <mergeCell ref="E95:F95"/>
    <mergeCell ref="G95:H95"/>
    <mergeCell ref="C96:D96"/>
    <mergeCell ref="E96:F96"/>
    <mergeCell ref="G96:H96"/>
    <mergeCell ref="E93:F93"/>
    <mergeCell ref="G93:H93"/>
    <mergeCell ref="C94:D94"/>
    <mergeCell ref="E94:F94"/>
    <mergeCell ref="G94:H94"/>
    <mergeCell ref="C84:D84"/>
    <mergeCell ref="E84:F84"/>
    <mergeCell ref="G84:H84"/>
    <mergeCell ref="I83:J83"/>
    <mergeCell ref="I84:J84"/>
    <mergeCell ref="I85:J85"/>
    <mergeCell ref="I86:J86"/>
    <mergeCell ref="C89:D89"/>
    <mergeCell ref="E89:F89"/>
    <mergeCell ref="G89:H89"/>
    <mergeCell ref="C87:D87"/>
    <mergeCell ref="E87:F87"/>
    <mergeCell ref="G87:H87"/>
    <mergeCell ref="C88:D88"/>
    <mergeCell ref="E88:F88"/>
    <mergeCell ref="C85:D85"/>
    <mergeCell ref="E85:F85"/>
    <mergeCell ref="G85:H85"/>
    <mergeCell ref="C80:D80"/>
    <mergeCell ref="E80:F80"/>
    <mergeCell ref="G80:H80"/>
    <mergeCell ref="C81:D81"/>
    <mergeCell ref="E81:F81"/>
    <mergeCell ref="G81:H81"/>
    <mergeCell ref="C72:D72"/>
    <mergeCell ref="E72:F72"/>
    <mergeCell ref="G72:H72"/>
    <mergeCell ref="C79:D79"/>
    <mergeCell ref="C82:D82"/>
    <mergeCell ref="E82:F82"/>
    <mergeCell ref="G82:H82"/>
    <mergeCell ref="E79:F79"/>
    <mergeCell ref="G79:H79"/>
    <mergeCell ref="C71:D71"/>
    <mergeCell ref="E71:F71"/>
    <mergeCell ref="G71:H71"/>
    <mergeCell ref="A76:A79"/>
    <mergeCell ref="C75:D75"/>
    <mergeCell ref="E75:F75"/>
    <mergeCell ref="G75:H75"/>
    <mergeCell ref="C76:D76"/>
    <mergeCell ref="E76:F76"/>
    <mergeCell ref="G76:H76"/>
    <mergeCell ref="C73:D73"/>
    <mergeCell ref="E73:F73"/>
    <mergeCell ref="G73:H73"/>
    <mergeCell ref="C77:D77"/>
    <mergeCell ref="E77:F77"/>
    <mergeCell ref="G77:H77"/>
    <mergeCell ref="C78:D78"/>
    <mergeCell ref="E78:F78"/>
    <mergeCell ref="G78:H78"/>
    <mergeCell ref="I65:J65"/>
    <mergeCell ref="G69:H69"/>
    <mergeCell ref="C70:D70"/>
    <mergeCell ref="E70:F70"/>
    <mergeCell ref="G70:H70"/>
    <mergeCell ref="C66:D66"/>
    <mergeCell ref="E66:F66"/>
    <mergeCell ref="G66:H66"/>
    <mergeCell ref="C68:D68"/>
    <mergeCell ref="E64:F64"/>
    <mergeCell ref="G64:H64"/>
    <mergeCell ref="C65:D65"/>
    <mergeCell ref="E65:F65"/>
    <mergeCell ref="G65:H65"/>
    <mergeCell ref="E68:F68"/>
    <mergeCell ref="G68:H68"/>
    <mergeCell ref="A4:D4"/>
    <mergeCell ref="E4:F4"/>
    <mergeCell ref="G4:H4"/>
    <mergeCell ref="E58:F58"/>
    <mergeCell ref="G58:H58"/>
    <mergeCell ref="C56:D56"/>
    <mergeCell ref="E56:F56"/>
    <mergeCell ref="G56:H56"/>
    <mergeCell ref="G63:H63"/>
    <mergeCell ref="C60:D60"/>
    <mergeCell ref="E60:F60"/>
    <mergeCell ref="G60:H60"/>
    <mergeCell ref="C61:D61"/>
    <mergeCell ref="E61:F61"/>
    <mergeCell ref="G61:H61"/>
    <mergeCell ref="I4:J4"/>
    <mergeCell ref="E54:F54"/>
    <mergeCell ref="G54:H54"/>
    <mergeCell ref="A27:XFD28"/>
    <mergeCell ref="A29:K29"/>
    <mergeCell ref="A48:K48"/>
    <mergeCell ref="C53:D53"/>
    <mergeCell ref="E53:F53"/>
    <mergeCell ref="G53:H53"/>
    <mergeCell ref="I54:J54"/>
    <mergeCell ref="A52:K52"/>
    <mergeCell ref="K54:M54"/>
    <mergeCell ref="A5:D5"/>
    <mergeCell ref="E5:F5"/>
    <mergeCell ref="G5:H5"/>
    <mergeCell ref="I5:J5"/>
    <mergeCell ref="A7:K7"/>
    <mergeCell ref="A26:K26"/>
    <mergeCell ref="K56:M56"/>
    <mergeCell ref="K57:M57"/>
    <mergeCell ref="K58:M58"/>
    <mergeCell ref="A103:A104"/>
    <mergeCell ref="A105:A107"/>
    <mergeCell ref="A61:A63"/>
    <mergeCell ref="A65:A70"/>
    <mergeCell ref="C69:D69"/>
    <mergeCell ref="E69:F69"/>
    <mergeCell ref="A71:A73"/>
    <mergeCell ref="C59:D59"/>
    <mergeCell ref="E59:F59"/>
    <mergeCell ref="G59:H59"/>
    <mergeCell ref="C62:D62"/>
    <mergeCell ref="E62:F62"/>
    <mergeCell ref="I99:J99"/>
    <mergeCell ref="I100:J100"/>
    <mergeCell ref="A93:A94"/>
    <mergeCell ref="A96:A97"/>
    <mergeCell ref="A99:A102"/>
    <mergeCell ref="G62:H62"/>
    <mergeCell ref="C63:D63"/>
    <mergeCell ref="E63:F63"/>
    <mergeCell ref="C64:D64"/>
    <mergeCell ref="I71:J71"/>
    <mergeCell ref="C67:D67"/>
    <mergeCell ref="E67:F67"/>
    <mergeCell ref="G67:H67"/>
    <mergeCell ref="C54:D54"/>
    <mergeCell ref="K53:M53"/>
    <mergeCell ref="I97:J97"/>
    <mergeCell ref="A1:K1"/>
    <mergeCell ref="E2:F2"/>
    <mergeCell ref="G2:H2"/>
    <mergeCell ref="I2:J2"/>
    <mergeCell ref="A3:D3"/>
    <mergeCell ref="E3:F3"/>
    <mergeCell ref="G3:H3"/>
    <mergeCell ref="I3:J3"/>
    <mergeCell ref="A54:A58"/>
    <mergeCell ref="C55:D55"/>
    <mergeCell ref="E55:F55"/>
    <mergeCell ref="G55:H55"/>
    <mergeCell ref="G57:H57"/>
    <mergeCell ref="E57:F57"/>
    <mergeCell ref="C57:D57"/>
    <mergeCell ref="C58:D58"/>
    <mergeCell ref="K55:M55"/>
  </mergeCells>
  <pageMargins left="0.7" right="0.7" top="0.75" bottom="0.75" header="0.3" footer="0.3"/>
  <pageSetup paperSize="9" scale="73" orientation="portrait" r:id="rId1"/>
  <rowBreaks count="1" manualBreakCount="1">
    <brk id="49" max="16383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3">
    <tabColor rgb="FFC6E09D"/>
  </sheetPr>
  <dimension ref="A1:D52"/>
  <sheetViews>
    <sheetView view="pageBreakPreview" zoomScaleNormal="100" workbookViewId="0">
      <pane ySplit="1" topLeftCell="A2" activePane="bottomLeft" state="frozen"/>
      <selection pane="bottomLeft" activeCell="B5" sqref="B5"/>
    </sheetView>
  </sheetViews>
  <sheetFormatPr baseColWidth="10" defaultRowHeight="13.2" x14ac:dyDescent="0.25"/>
  <cols>
    <col min="2" max="2" width="12.88671875" customWidth="1"/>
    <col min="3" max="3" width="11.44140625" customWidth="1"/>
    <col min="4" max="4" width="130" customWidth="1"/>
  </cols>
  <sheetData>
    <row r="1" spans="1:4" ht="13.8" thickBot="1" x14ac:dyDescent="0.3">
      <c r="A1" s="34" t="s">
        <v>2</v>
      </c>
      <c r="B1" s="34" t="s">
        <v>104</v>
      </c>
      <c r="C1" s="36" t="s">
        <v>21</v>
      </c>
      <c r="D1" s="34" t="s">
        <v>3</v>
      </c>
    </row>
    <row r="2" spans="1:4" x14ac:dyDescent="0.25">
      <c r="A2" s="307">
        <f>'Encodage réponses Es'!J1</f>
        <v>1</v>
      </c>
      <c r="B2" s="365" t="str">
        <f>IF('Encodage réponses Es'!J43="","",'Encodage réponses Es'!J43)</f>
        <v/>
      </c>
      <c r="C2" s="308">
        <v>0.8</v>
      </c>
      <c r="D2" s="309" t="s">
        <v>80</v>
      </c>
    </row>
    <row r="3" spans="1:4" x14ac:dyDescent="0.25">
      <c r="A3" s="310">
        <f>'Encodage réponses Es'!K$1</f>
        <v>2</v>
      </c>
      <c r="B3" s="365" t="str">
        <f>IF('Encodage réponses Es'!K43="","",'Encodage réponses Es'!K43)</f>
        <v/>
      </c>
      <c r="C3" s="311">
        <v>0.91</v>
      </c>
      <c r="D3" s="312" t="s">
        <v>80</v>
      </c>
    </row>
    <row r="4" spans="1:4" x14ac:dyDescent="0.25">
      <c r="A4" s="310">
        <f>'Encodage réponses Es'!L$1</f>
        <v>3</v>
      </c>
      <c r="B4" s="365" t="str">
        <f>IF('Encodage réponses Es'!L43="","",'Encodage réponses Es'!L43)</f>
        <v/>
      </c>
      <c r="C4" s="311">
        <v>0.83</v>
      </c>
      <c r="D4" s="312" t="s">
        <v>80</v>
      </c>
    </row>
    <row r="5" spans="1:4" x14ac:dyDescent="0.25">
      <c r="A5" s="310">
        <f>'Encodage réponses Es'!M$1</f>
        <v>4</v>
      </c>
      <c r="B5" s="365" t="str">
        <f>IF('Encodage réponses Es'!M43="","",'Encodage réponses Es'!M43)</f>
        <v/>
      </c>
      <c r="C5" s="311">
        <v>0.8</v>
      </c>
      <c r="D5" s="312" t="s">
        <v>80</v>
      </c>
    </row>
    <row r="6" spans="1:4" x14ac:dyDescent="0.25">
      <c r="A6" s="310">
        <f>'Encodage réponses Es'!N$1</f>
        <v>5</v>
      </c>
      <c r="B6" s="365" t="str">
        <f>IF('Encodage réponses Es'!N43="","",'Encodage réponses Es'!N43)</f>
        <v/>
      </c>
      <c r="C6" s="311">
        <v>0.84</v>
      </c>
      <c r="D6" s="312" t="s">
        <v>80</v>
      </c>
    </row>
    <row r="7" spans="1:4" x14ac:dyDescent="0.25">
      <c r="A7" s="310">
        <f>'Encodage réponses Es'!O$1</f>
        <v>6</v>
      </c>
      <c r="B7" s="365" t="str">
        <f>IF('Encodage réponses Es'!O43="","",'Encodage réponses Es'!O43)</f>
        <v/>
      </c>
      <c r="C7" s="311">
        <v>0.44</v>
      </c>
      <c r="D7" s="312" t="s">
        <v>80</v>
      </c>
    </row>
    <row r="8" spans="1:4" x14ac:dyDescent="0.25">
      <c r="A8" s="280">
        <f>'Encodage réponses Es'!P$1</f>
        <v>7</v>
      </c>
      <c r="B8" s="365" t="str">
        <f>IF('Encodage réponses Es'!P43="","",'Encodage réponses Es'!P43)</f>
        <v/>
      </c>
      <c r="C8" s="281">
        <v>0.51</v>
      </c>
      <c r="D8" s="282" t="s">
        <v>84</v>
      </c>
    </row>
    <row r="9" spans="1:4" x14ac:dyDescent="0.25">
      <c r="A9" s="280">
        <f>'Encodage réponses Es'!Q$1</f>
        <v>8</v>
      </c>
      <c r="B9" s="365" t="str">
        <f>IF('Encodage réponses Es'!Q43="","",'Encodage réponses Es'!Q43)</f>
        <v/>
      </c>
      <c r="C9" s="281">
        <v>0.31</v>
      </c>
      <c r="D9" s="282" t="s">
        <v>82</v>
      </c>
    </row>
    <row r="10" spans="1:4" x14ac:dyDescent="0.25">
      <c r="A10" s="280">
        <f>'Encodage réponses Es'!R$1</f>
        <v>9</v>
      </c>
      <c r="B10" s="365" t="str">
        <f>IF('Encodage réponses Es'!R43="","",'Encodage réponses Es'!R43)</f>
        <v/>
      </c>
      <c r="C10" s="281">
        <v>0.79</v>
      </c>
      <c r="D10" s="282" t="s">
        <v>82</v>
      </c>
    </row>
    <row r="11" spans="1:4" x14ac:dyDescent="0.25">
      <c r="A11" s="280">
        <f>'Encodage réponses Es'!S$1</f>
        <v>10</v>
      </c>
      <c r="B11" s="365" t="str">
        <f>IF('Encodage réponses Es'!S43="","",'Encodage réponses Es'!S43)</f>
        <v/>
      </c>
      <c r="C11" s="281">
        <v>0.21</v>
      </c>
      <c r="D11" s="282" t="s">
        <v>82</v>
      </c>
    </row>
    <row r="12" spans="1:4" x14ac:dyDescent="0.25">
      <c r="A12" s="280">
        <f>'Encodage réponses Es'!T$1</f>
        <v>11</v>
      </c>
      <c r="B12" s="365" t="str">
        <f>IF('Encodage réponses Es'!T43="","",'Encodage réponses Es'!T43)</f>
        <v/>
      </c>
      <c r="C12" s="281">
        <v>0.81</v>
      </c>
      <c r="D12" s="282" t="s">
        <v>82</v>
      </c>
    </row>
    <row r="13" spans="1:4" x14ac:dyDescent="0.25">
      <c r="A13" s="310">
        <f>'Encodage réponses Es'!U$1</f>
        <v>12</v>
      </c>
      <c r="B13" s="365" t="str">
        <f>IF('Encodage réponses Es'!U43="","",'Encodage réponses Es'!U43)</f>
        <v/>
      </c>
      <c r="C13" s="311">
        <v>0.56000000000000005</v>
      </c>
      <c r="D13" s="312" t="s">
        <v>80</v>
      </c>
    </row>
    <row r="14" spans="1:4" x14ac:dyDescent="0.25">
      <c r="A14" s="310">
        <f>'Encodage réponses Es'!V$1</f>
        <v>13</v>
      </c>
      <c r="B14" s="365" t="str">
        <f>IF('Encodage réponses Es'!V43="","",'Encodage réponses Es'!V43)</f>
        <v/>
      </c>
      <c r="C14" s="311">
        <v>0.9</v>
      </c>
      <c r="D14" s="312" t="s">
        <v>80</v>
      </c>
    </row>
    <row r="15" spans="1:4" x14ac:dyDescent="0.25">
      <c r="A15" s="310">
        <f>'Encodage réponses Es'!W$1</f>
        <v>14</v>
      </c>
      <c r="B15" s="365" t="str">
        <f>IF('Encodage réponses Es'!W43="","",'Encodage réponses Es'!W43)</f>
        <v/>
      </c>
      <c r="C15" s="311">
        <v>0.87</v>
      </c>
      <c r="D15" s="312" t="s">
        <v>80</v>
      </c>
    </row>
    <row r="16" spans="1:4" x14ac:dyDescent="0.25">
      <c r="A16" s="310">
        <f>'Encodage réponses Es'!X$1</f>
        <v>15</v>
      </c>
      <c r="B16" s="365" t="str">
        <f>IF('Encodage réponses Es'!X43="","",'Encodage réponses Es'!X43)</f>
        <v/>
      </c>
      <c r="C16" s="311">
        <v>0.95</v>
      </c>
      <c r="D16" s="312" t="s">
        <v>80</v>
      </c>
    </row>
    <row r="17" spans="1:4" x14ac:dyDescent="0.25">
      <c r="A17" s="310">
        <f>'Encodage réponses Es'!Y$1</f>
        <v>16</v>
      </c>
      <c r="B17" s="365" t="str">
        <f>IF('Encodage réponses Es'!Y43="","",'Encodage réponses Es'!Y43)</f>
        <v/>
      </c>
      <c r="C17" s="311">
        <v>0.93</v>
      </c>
      <c r="D17" s="312" t="s">
        <v>80</v>
      </c>
    </row>
    <row r="18" spans="1:4" x14ac:dyDescent="0.25">
      <c r="A18" s="310">
        <f>'Encodage réponses Es'!Z$1</f>
        <v>17</v>
      </c>
      <c r="B18" s="365" t="str">
        <f>IF('Encodage réponses Es'!Z43="","",'Encodage réponses Es'!Z43)</f>
        <v/>
      </c>
      <c r="C18" s="311">
        <v>0.78</v>
      </c>
      <c r="D18" s="312" t="s">
        <v>80</v>
      </c>
    </row>
    <row r="19" spans="1:4" x14ac:dyDescent="0.25">
      <c r="A19" s="280">
        <f>'Encodage réponses Es'!AA$1</f>
        <v>18</v>
      </c>
      <c r="B19" s="365" t="str">
        <f>IF('Encodage réponses Es'!AA43="","",'Encodage réponses Es'!AA43)</f>
        <v/>
      </c>
      <c r="C19" s="281">
        <v>0.93</v>
      </c>
      <c r="D19" s="282" t="s">
        <v>83</v>
      </c>
    </row>
    <row r="20" spans="1:4" x14ac:dyDescent="0.25">
      <c r="A20" s="280">
        <f>'Encodage réponses Es'!AB$1</f>
        <v>19</v>
      </c>
      <c r="B20" s="365" t="str">
        <f>IF('Encodage réponses Es'!AB43="","",'Encodage réponses Es'!AB43)</f>
        <v/>
      </c>
      <c r="C20" s="281">
        <v>0.68</v>
      </c>
      <c r="D20" s="282" t="s">
        <v>83</v>
      </c>
    </row>
    <row r="21" spans="1:4" x14ac:dyDescent="0.25">
      <c r="A21" s="280">
        <f>'Encodage réponses Es'!AC$1</f>
        <v>20</v>
      </c>
      <c r="B21" s="365" t="str">
        <f>IF('Encodage réponses Es'!AC43="","",'Encodage réponses Es'!AC43)</f>
        <v/>
      </c>
      <c r="C21" s="281">
        <v>0.61</v>
      </c>
      <c r="D21" s="282" t="s">
        <v>83</v>
      </c>
    </row>
    <row r="22" spans="1:4" x14ac:dyDescent="0.25">
      <c r="A22" s="280">
        <f>'Encodage réponses Es'!AD$1</f>
        <v>21</v>
      </c>
      <c r="B22" s="365" t="str">
        <f>IF('Encodage réponses Es'!AD43="","",'Encodage réponses Es'!AD43)</f>
        <v/>
      </c>
      <c r="C22" s="281">
        <v>0.52</v>
      </c>
      <c r="D22" s="283" t="s">
        <v>82</v>
      </c>
    </row>
    <row r="23" spans="1:4" x14ac:dyDescent="0.25">
      <c r="A23" s="310">
        <f>'Encodage réponses Es'!AE$1</f>
        <v>22</v>
      </c>
      <c r="B23" s="365" t="str">
        <f>IF('Encodage réponses Es'!AE43="","",'Encodage réponses Es'!AE43)</f>
        <v/>
      </c>
      <c r="C23" s="311">
        <v>0.53</v>
      </c>
      <c r="D23" s="312" t="s">
        <v>80</v>
      </c>
    </row>
    <row r="24" spans="1:4" x14ac:dyDescent="0.25">
      <c r="A24" s="310">
        <f>'Encodage réponses Es'!AF$1</f>
        <v>23</v>
      </c>
      <c r="B24" s="365" t="str">
        <f>IF('Encodage réponses Es'!AF43="","",'Encodage réponses Es'!AF43)</f>
        <v/>
      </c>
      <c r="C24" s="311">
        <v>0.63</v>
      </c>
      <c r="D24" s="312" t="s">
        <v>80</v>
      </c>
    </row>
    <row r="25" spans="1:4" x14ac:dyDescent="0.25">
      <c r="A25" s="310">
        <f>'Encodage réponses Es'!AG$1</f>
        <v>24</v>
      </c>
      <c r="B25" s="365" t="str">
        <f>IF('Encodage réponses Es'!AG43="","",'Encodage réponses Es'!AG43)</f>
        <v/>
      </c>
      <c r="C25" s="311">
        <v>0.82</v>
      </c>
      <c r="D25" s="312" t="s">
        <v>80</v>
      </c>
    </row>
    <row r="26" spans="1:4" x14ac:dyDescent="0.25">
      <c r="A26" s="310">
        <f>'Encodage réponses Es'!AH$1</f>
        <v>25</v>
      </c>
      <c r="B26" s="365" t="str">
        <f>IF('Encodage réponses Es'!AH43="","",'Encodage réponses Es'!AH43)</f>
        <v/>
      </c>
      <c r="C26" s="311">
        <v>0.27</v>
      </c>
      <c r="D26" s="312" t="s">
        <v>80</v>
      </c>
    </row>
    <row r="27" spans="1:4" x14ac:dyDescent="0.25">
      <c r="A27" s="280">
        <f>'Encodage réponses Es'!AI$1</f>
        <v>26</v>
      </c>
      <c r="B27" s="365" t="str">
        <f>IF('Encodage réponses Es'!AI43="","",'Encodage réponses Es'!AI43)</f>
        <v/>
      </c>
      <c r="C27" s="281">
        <v>0.34</v>
      </c>
      <c r="D27" s="283" t="s">
        <v>82</v>
      </c>
    </row>
    <row r="28" spans="1:4" x14ac:dyDescent="0.25">
      <c r="A28" s="310">
        <f>'Encodage réponses Es'!AJ$1</f>
        <v>27</v>
      </c>
      <c r="B28" s="365" t="str">
        <f>IF('Encodage réponses Es'!AJ43="","",'Encodage réponses Es'!AJ43)</f>
        <v/>
      </c>
      <c r="C28" s="311">
        <v>0.54</v>
      </c>
      <c r="D28" s="312" t="s">
        <v>80</v>
      </c>
    </row>
    <row r="29" spans="1:4" x14ac:dyDescent="0.25">
      <c r="A29" s="280">
        <f>'Encodage réponses Es'!AK$1</f>
        <v>28</v>
      </c>
      <c r="B29" s="365" t="str">
        <f>IF('Encodage réponses Es'!AK43="","",'Encodage réponses Es'!AK43)</f>
        <v/>
      </c>
      <c r="C29" s="281">
        <v>0.86</v>
      </c>
      <c r="D29" s="283" t="s">
        <v>84</v>
      </c>
    </row>
    <row r="30" spans="1:4" x14ac:dyDescent="0.25">
      <c r="A30" s="280">
        <v>29</v>
      </c>
      <c r="B30" s="365" t="str">
        <f>IF('Encodage réponses Es'!AL43="","",'Encodage réponses Es'!AL43)</f>
        <v/>
      </c>
      <c r="C30" s="281">
        <v>0.59</v>
      </c>
      <c r="D30" s="283" t="s">
        <v>83</v>
      </c>
    </row>
    <row r="31" spans="1:4" x14ac:dyDescent="0.25">
      <c r="A31" s="280">
        <f>'Encodage réponses Es'!AM$1</f>
        <v>30</v>
      </c>
      <c r="B31" s="365" t="str">
        <f>IF('Encodage réponses Es'!AM43="","",'Encodage réponses Es'!AM43)</f>
        <v/>
      </c>
      <c r="C31" s="281">
        <v>0.81</v>
      </c>
      <c r="D31" s="283" t="s">
        <v>84</v>
      </c>
    </row>
    <row r="32" spans="1:4" x14ac:dyDescent="0.25">
      <c r="A32" s="310">
        <f>'Encodage réponses Es'!AN$1</f>
        <v>31</v>
      </c>
      <c r="B32" s="365" t="str">
        <f>IF('Encodage réponses Es'!AN43="","",'Encodage réponses Es'!AN43)</f>
        <v/>
      </c>
      <c r="C32" s="311">
        <v>0.8</v>
      </c>
      <c r="D32" s="312" t="s">
        <v>80</v>
      </c>
    </row>
    <row r="33" spans="1:4" x14ac:dyDescent="0.25">
      <c r="A33" s="280">
        <f>'Encodage réponses Es'!AO$1</f>
        <v>32</v>
      </c>
      <c r="B33" s="365" t="str">
        <f>IF('Encodage réponses Es'!AO43="","",'Encodage réponses Es'!AO43)</f>
        <v/>
      </c>
      <c r="C33" s="281">
        <v>0.85</v>
      </c>
      <c r="D33" s="283" t="s">
        <v>83</v>
      </c>
    </row>
    <row r="34" spans="1:4" x14ac:dyDescent="0.25">
      <c r="A34" s="280">
        <f>'Encodage réponses Es'!AP$1</f>
        <v>33</v>
      </c>
      <c r="B34" s="365" t="str">
        <f>IF('Encodage réponses Es'!AP43="","",'Encodage réponses Es'!AP43)</f>
        <v/>
      </c>
      <c r="C34" s="281">
        <v>0.53</v>
      </c>
      <c r="D34" s="283" t="s">
        <v>83</v>
      </c>
    </row>
    <row r="35" spans="1:4" x14ac:dyDescent="0.25">
      <c r="A35" s="280">
        <f>'Encodage réponses Es'!AQ$1</f>
        <v>34</v>
      </c>
      <c r="B35" s="365" t="str">
        <f>IF('Encodage réponses Es'!AQ43="","",'Encodage réponses Es'!AQ43)</f>
        <v/>
      </c>
      <c r="C35" s="281">
        <v>0.51</v>
      </c>
      <c r="D35" s="283" t="s">
        <v>83</v>
      </c>
    </row>
    <row r="36" spans="1:4" x14ac:dyDescent="0.25">
      <c r="A36" s="284">
        <f>'Encodage réponses Es'!AR$1</f>
        <v>35</v>
      </c>
      <c r="B36" s="365" t="str">
        <f>IF('Encodage réponses Es'!AR43="","",'Encodage réponses Es'!AR43)</f>
        <v/>
      </c>
      <c r="C36" s="281">
        <v>0.8</v>
      </c>
      <c r="D36" s="283" t="s">
        <v>83</v>
      </c>
    </row>
    <row r="37" spans="1:4" x14ac:dyDescent="0.25">
      <c r="A37" s="310">
        <f>'Encodage réponses Es'!AS$1</f>
        <v>36</v>
      </c>
      <c r="B37" s="365" t="str">
        <f>IF('Encodage réponses Es'!AS43="","",'Encodage réponses Es'!AS43)</f>
        <v/>
      </c>
      <c r="C37" s="311">
        <v>0.85</v>
      </c>
      <c r="D37" s="312" t="s">
        <v>80</v>
      </c>
    </row>
    <row r="38" spans="1:4" x14ac:dyDescent="0.25">
      <c r="A38" s="310">
        <f>'Encodage réponses Es'!AT$1</f>
        <v>37</v>
      </c>
      <c r="B38" s="365" t="str">
        <f>IF('Encodage réponses Es'!AT43="","",'Encodage réponses Es'!AT43)</f>
        <v/>
      </c>
      <c r="C38" s="311">
        <v>0.88</v>
      </c>
      <c r="D38" s="312" t="s">
        <v>80</v>
      </c>
    </row>
    <row r="39" spans="1:4" x14ac:dyDescent="0.25">
      <c r="A39" s="280">
        <f>'Encodage réponses Es'!AU$1</f>
        <v>38</v>
      </c>
      <c r="B39" s="365" t="str">
        <f>IF('Encodage réponses Es'!AU43="","",'Encodage réponses Es'!AU43)</f>
        <v/>
      </c>
      <c r="C39" s="281">
        <v>0.75</v>
      </c>
      <c r="D39" s="283" t="s">
        <v>82</v>
      </c>
    </row>
    <row r="40" spans="1:4" x14ac:dyDescent="0.25">
      <c r="A40" s="280">
        <f>'Encodage réponses Es'!AV$1</f>
        <v>39</v>
      </c>
      <c r="B40" s="365" t="str">
        <f>IF('Encodage réponses Es'!AV43="","",'Encodage réponses Es'!AV43)</f>
        <v/>
      </c>
      <c r="C40" s="281">
        <v>0.67</v>
      </c>
      <c r="D40" s="283" t="s">
        <v>82</v>
      </c>
    </row>
    <row r="41" spans="1:4" x14ac:dyDescent="0.25">
      <c r="A41" s="280">
        <f>'Encodage réponses Es'!AW$1</f>
        <v>40</v>
      </c>
      <c r="B41" s="365" t="str">
        <f>IF('Encodage réponses Es'!AW43="","",'Encodage réponses Es'!AW43)</f>
        <v/>
      </c>
      <c r="C41" s="281">
        <v>0.11</v>
      </c>
      <c r="D41" s="283" t="s">
        <v>82</v>
      </c>
    </row>
    <row r="42" spans="1:4" x14ac:dyDescent="0.25">
      <c r="A42" s="280">
        <f>'Encodage réponses Es'!AX$1</f>
        <v>41</v>
      </c>
      <c r="B42" s="365" t="str">
        <f>IF('Encodage réponses Es'!AX43="","",'Encodage réponses Es'!AX43)</f>
        <v/>
      </c>
      <c r="C42" s="281">
        <v>0.35</v>
      </c>
      <c r="D42" s="283" t="s">
        <v>82</v>
      </c>
    </row>
    <row r="43" spans="1:4" x14ac:dyDescent="0.25">
      <c r="A43" s="310">
        <f>'Encodage réponses Es'!AY$1</f>
        <v>42</v>
      </c>
      <c r="B43" s="365" t="str">
        <f>IF('Encodage réponses Es'!AY43="","",'Encodage réponses Es'!AY43)</f>
        <v/>
      </c>
      <c r="C43" s="311">
        <v>0.51</v>
      </c>
      <c r="D43" s="312" t="s">
        <v>80</v>
      </c>
    </row>
    <row r="44" spans="1:4" x14ac:dyDescent="0.25">
      <c r="A44" s="310">
        <v>43</v>
      </c>
      <c r="B44" s="365" t="str">
        <f>IF('Encodage réponses Es'!AZ43="","",'Encodage réponses Es'!AZ43)</f>
        <v/>
      </c>
      <c r="C44" s="311">
        <v>0.8</v>
      </c>
      <c r="D44" s="312" t="s">
        <v>80</v>
      </c>
    </row>
    <row r="45" spans="1:4" x14ac:dyDescent="0.25">
      <c r="A45" s="310">
        <v>44</v>
      </c>
      <c r="B45" s="365" t="str">
        <f>IF('Encodage réponses Es'!BA43="","",'Encodage réponses Es'!BA43)</f>
        <v/>
      </c>
      <c r="C45" s="311">
        <v>0.93</v>
      </c>
      <c r="D45" s="312" t="s">
        <v>80</v>
      </c>
    </row>
    <row r="46" spans="1:4" x14ac:dyDescent="0.25">
      <c r="A46" s="310">
        <v>45</v>
      </c>
      <c r="B46" s="365" t="str">
        <f>IF('Encodage réponses Es'!BB43="","",'Encodage réponses Es'!BB43)</f>
        <v/>
      </c>
      <c r="C46" s="311">
        <v>0.95</v>
      </c>
      <c r="D46" s="312" t="s">
        <v>80</v>
      </c>
    </row>
    <row r="47" spans="1:4" x14ac:dyDescent="0.25">
      <c r="A47" s="310">
        <v>46</v>
      </c>
      <c r="B47" s="365" t="str">
        <f>IF('Encodage réponses Es'!BC43="","",'Encodage réponses Es'!BC43)</f>
        <v/>
      </c>
      <c r="C47" s="311">
        <v>0.8</v>
      </c>
      <c r="D47" s="312" t="s">
        <v>80</v>
      </c>
    </row>
    <row r="48" spans="1:4" x14ac:dyDescent="0.25">
      <c r="A48" s="280">
        <v>47</v>
      </c>
      <c r="B48" s="365" t="str">
        <f>IF('Encodage réponses Es'!BD43="","",'Encodage réponses Es'!BD43)</f>
        <v/>
      </c>
      <c r="C48" s="281">
        <v>0.86</v>
      </c>
      <c r="D48" s="283" t="s">
        <v>82</v>
      </c>
    </row>
    <row r="49" spans="1:4" x14ac:dyDescent="0.25">
      <c r="A49" s="280">
        <v>48</v>
      </c>
      <c r="B49" s="365" t="str">
        <f>IF('Encodage réponses Es'!BE43="","",'Encodage réponses Es'!BE43)</f>
        <v/>
      </c>
      <c r="C49" s="281">
        <v>0.94</v>
      </c>
      <c r="D49" s="283" t="s">
        <v>82</v>
      </c>
    </row>
    <row r="50" spans="1:4" x14ac:dyDescent="0.25">
      <c r="A50" s="280">
        <v>49</v>
      </c>
      <c r="B50" s="365" t="str">
        <f>IF('Encodage réponses Es'!BF43="","",'Encodage réponses Es'!BF43)</f>
        <v/>
      </c>
      <c r="C50" s="281">
        <v>0.57999999999999996</v>
      </c>
      <c r="D50" s="283" t="s">
        <v>84</v>
      </c>
    </row>
    <row r="51" spans="1:4" x14ac:dyDescent="0.25">
      <c r="A51" s="280">
        <v>50</v>
      </c>
      <c r="B51" s="365" t="str">
        <f>IF('Encodage réponses Es'!BG43="","",'Encodage réponses Es'!BG43)</f>
        <v/>
      </c>
      <c r="C51" s="281">
        <v>0.56000000000000005</v>
      </c>
      <c r="D51" s="283" t="s">
        <v>84</v>
      </c>
    </row>
    <row r="52" spans="1:4" x14ac:dyDescent="0.25">
      <c r="A52" s="284">
        <v>51</v>
      </c>
      <c r="B52" s="365" t="str">
        <f>IF('Encodage réponses Es'!BH43="","",'Encodage réponses Es'!BH43)</f>
        <v/>
      </c>
      <c r="C52" s="281">
        <v>0.82</v>
      </c>
      <c r="D52" s="285" t="s">
        <v>84</v>
      </c>
    </row>
  </sheetData>
  <sheetProtection algorithmName="SHA-512" hashValue="VTCU5Jlo3O+lyJfOXzEx6lEJJEh5Chk2duU0D/CnU0jjgQljjG6/NJZHOWJNd0qXtCp3bNKTR+v1ho7sx0If6Q==" saltValue="B2640jFyr420+dzQNjf5hQ==" spinCount="100000" sheet="1" objects="1" scenarios="1" sort="0" autoFilter="0"/>
  <autoFilter ref="A1:D51"/>
  <phoneticPr fontId="2" type="noConversion"/>
  <conditionalFormatting sqref="B2:B52">
    <cfRule type="cellIs" priority="1" stopIfTrue="1" operator="equal">
      <formula>IF(B2="","",C2)</formula>
    </cfRule>
    <cfRule type="cellIs" dxfId="1" priority="2" stopIfTrue="1" operator="lessThan">
      <formula>IF(B2&lt;&gt;"",C2,0)</formula>
    </cfRule>
    <cfRule type="cellIs" dxfId="0" priority="3" stopIfTrue="1" operator="greaterThan">
      <formula>IF(B2&lt;&gt;"",C2,101)</formula>
    </cfRule>
  </conditionalFormatting>
  <pageMargins left="0.39370078740157483" right="0.31496062992125984" top="0.51181102362204722" bottom="0.31496062992125984" header="0.51181102362204722" footer="0.31496062992125984"/>
  <pageSetup paperSize="9" scale="76" orientation="landscape" r:id="rId1"/>
  <headerFooter alignWithMargins="0">
    <oddFooter>&amp;LEENC 2018 &amp;A&amp;C3e primaire - &amp;F&amp;RPage &amp;P / 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4">
    <tabColor indexed="11"/>
  </sheetPr>
  <dimension ref="A1:XFD45"/>
  <sheetViews>
    <sheetView showGridLines="0" tabSelected="1" view="pageBreakPreview" topLeftCell="A16" zoomScale="91" zoomScaleNormal="70" zoomScaleSheetLayoutView="91" workbookViewId="0">
      <selection activeCell="A25" sqref="A25:K29"/>
    </sheetView>
  </sheetViews>
  <sheetFormatPr baseColWidth="10" defaultRowHeight="13.2" x14ac:dyDescent="0.25"/>
  <cols>
    <col min="1" max="1" width="13.88671875" customWidth="1"/>
  </cols>
  <sheetData>
    <row r="1" spans="1:16384" s="23" customFormat="1" ht="15.6" x14ac:dyDescent="0.3">
      <c r="A1" s="233" t="s">
        <v>91</v>
      </c>
      <c r="B1" s="84"/>
      <c r="C1" s="84"/>
      <c r="D1" s="84"/>
      <c r="E1" s="84"/>
      <c r="F1" s="84"/>
      <c r="G1" s="84"/>
      <c r="H1" s="84"/>
      <c r="I1" s="84"/>
      <c r="J1" s="22"/>
      <c r="K1" s="22"/>
      <c r="L1" s="22"/>
      <c r="M1" s="22"/>
      <c r="N1" s="22"/>
    </row>
    <row r="2" spans="1:16384" ht="18" x14ac:dyDescent="0.3">
      <c r="A2" s="259" t="s">
        <v>95</v>
      </c>
      <c r="B2" s="196"/>
      <c r="C2" s="196"/>
      <c r="D2" s="196"/>
      <c r="E2" s="196"/>
      <c r="F2" s="25"/>
      <c r="G2" s="25"/>
      <c r="H2" s="25"/>
      <c r="I2" s="25"/>
      <c r="J2" s="25"/>
      <c r="K2" s="25"/>
      <c r="L2" s="25"/>
      <c r="M2" s="25"/>
      <c r="N2" s="25"/>
    </row>
    <row r="3" spans="1:16384" ht="15" x14ac:dyDescent="0.25">
      <c r="A3" s="24"/>
      <c r="B3" s="25"/>
      <c r="C3" s="25"/>
      <c r="D3" s="25"/>
      <c r="E3" s="25"/>
      <c r="F3" s="25"/>
      <c r="G3" s="25"/>
      <c r="H3" s="25"/>
      <c r="I3" s="25"/>
      <c r="J3" s="25"/>
      <c r="K3" s="25"/>
      <c r="L3" s="25"/>
      <c r="M3" s="25"/>
      <c r="N3" s="25"/>
    </row>
    <row r="4" spans="1:16384" ht="15.6" x14ac:dyDescent="0.3">
      <c r="A4" s="24" t="s">
        <v>11</v>
      </c>
      <c r="B4" s="25"/>
      <c r="C4" s="25"/>
      <c r="D4" s="25"/>
      <c r="E4" s="25"/>
      <c r="F4" s="25"/>
      <c r="G4" s="25"/>
      <c r="H4" s="25"/>
      <c r="I4" s="25"/>
      <c r="J4" s="25"/>
      <c r="K4" s="25"/>
      <c r="L4" s="25"/>
      <c r="M4" s="25"/>
      <c r="N4" s="25"/>
    </row>
    <row r="5" spans="1:16384" ht="15.6" x14ac:dyDescent="0.3">
      <c r="A5" s="26" t="s">
        <v>129</v>
      </c>
      <c r="B5" s="27"/>
      <c r="C5" s="27"/>
      <c r="D5" s="27"/>
      <c r="E5" s="27"/>
      <c r="F5" s="27"/>
      <c r="G5" s="27"/>
      <c r="H5" s="27"/>
      <c r="I5" s="27"/>
      <c r="J5" s="27"/>
      <c r="K5" s="27"/>
      <c r="L5" s="27"/>
      <c r="M5" s="25"/>
      <c r="N5" s="25"/>
    </row>
    <row r="6" spans="1:16384" ht="15" x14ac:dyDescent="0.25">
      <c r="A6" s="26"/>
      <c r="B6" s="27"/>
      <c r="C6" s="27"/>
      <c r="D6" s="27"/>
      <c r="E6" s="27"/>
      <c r="F6" s="27"/>
      <c r="G6" s="27"/>
      <c r="H6" s="27"/>
      <c r="I6" s="27"/>
      <c r="J6" s="27"/>
      <c r="K6" s="27"/>
      <c r="L6" s="27"/>
      <c r="M6" s="25"/>
      <c r="N6" s="25"/>
    </row>
    <row r="7" spans="1:16384" x14ac:dyDescent="0.25">
      <c r="A7" s="25"/>
      <c r="B7" s="25"/>
      <c r="C7" s="25"/>
      <c r="D7" s="25"/>
      <c r="E7" s="25"/>
      <c r="F7" s="25"/>
      <c r="G7" s="25"/>
      <c r="H7" s="25"/>
      <c r="I7" s="25"/>
      <c r="J7" s="25"/>
      <c r="K7" s="25"/>
      <c r="L7" s="25"/>
      <c r="M7" s="25"/>
      <c r="N7" s="25"/>
    </row>
    <row r="8" spans="1:16384" ht="15.6" x14ac:dyDescent="0.3">
      <c r="A8" s="28" t="s">
        <v>12</v>
      </c>
      <c r="B8" s="25"/>
      <c r="C8" s="25"/>
      <c r="D8" s="25"/>
      <c r="E8" s="25"/>
      <c r="F8" s="25"/>
      <c r="G8" s="25"/>
      <c r="H8" s="25"/>
      <c r="I8" s="25"/>
      <c r="J8" s="25"/>
      <c r="K8" s="25"/>
      <c r="L8" s="25"/>
      <c r="M8" s="25"/>
      <c r="N8" s="25"/>
    </row>
    <row r="9" spans="1:16384" ht="15.6" x14ac:dyDescent="0.3">
      <c r="A9" s="28"/>
      <c r="B9" s="25"/>
      <c r="C9" s="25"/>
      <c r="D9" s="25"/>
      <c r="E9" s="25"/>
      <c r="F9" s="25"/>
      <c r="G9" s="25"/>
      <c r="H9" s="25"/>
      <c r="I9" s="25"/>
      <c r="J9" s="25"/>
      <c r="K9" s="25"/>
      <c r="L9" s="25"/>
      <c r="M9" s="25"/>
      <c r="N9" s="25"/>
    </row>
    <row r="10" spans="1:16384" ht="15" x14ac:dyDescent="0.25">
      <c r="A10" s="235" t="s">
        <v>76</v>
      </c>
      <c r="B10" s="235"/>
      <c r="C10" s="235"/>
      <c r="D10" s="235"/>
      <c r="E10" s="235"/>
      <c r="F10" s="235"/>
      <c r="G10" s="235"/>
      <c r="H10" s="235"/>
      <c r="I10" s="235"/>
      <c r="J10" s="235"/>
      <c r="K10" s="235"/>
      <c r="L10" s="235"/>
      <c r="M10" s="235"/>
      <c r="N10" s="235"/>
      <c r="O10" s="235"/>
      <c r="P10" s="235"/>
      <c r="Q10" s="235"/>
      <c r="R10" s="235"/>
      <c r="S10" s="235"/>
      <c r="T10" s="235"/>
      <c r="U10" s="235"/>
      <c r="V10" s="235"/>
      <c r="W10" s="235"/>
      <c r="X10" s="235"/>
      <c r="Y10" s="235"/>
      <c r="Z10" s="235"/>
      <c r="AA10" s="235"/>
      <c r="AB10" s="235"/>
      <c r="AC10" s="235"/>
      <c r="AD10" s="235"/>
      <c r="AE10" s="235"/>
      <c r="AF10" s="235"/>
      <c r="AG10" s="235"/>
      <c r="AH10" s="235"/>
      <c r="AI10" s="235"/>
      <c r="AJ10" s="235"/>
      <c r="AK10" s="235"/>
      <c r="AL10" s="235"/>
      <c r="AM10" s="235"/>
      <c r="AN10" s="235"/>
      <c r="AO10" s="235"/>
      <c r="AP10" s="235"/>
      <c r="AQ10" s="235"/>
      <c r="AR10" s="235"/>
      <c r="AS10" s="235"/>
      <c r="AT10" s="235"/>
      <c r="AU10" s="235"/>
      <c r="AV10" s="235"/>
      <c r="AW10" s="235"/>
      <c r="AX10" s="235"/>
      <c r="AY10" s="235"/>
      <c r="AZ10" s="235"/>
      <c r="BA10" s="235"/>
      <c r="BB10" s="235"/>
      <c r="BC10" s="235"/>
      <c r="BD10" s="235"/>
      <c r="BE10" s="235"/>
      <c r="BF10" s="235"/>
      <c r="BG10" s="235"/>
      <c r="BH10" s="235"/>
      <c r="BI10" s="235"/>
      <c r="BJ10" s="235"/>
      <c r="BK10" s="235"/>
      <c r="BL10" s="235"/>
      <c r="BM10" s="235"/>
      <c r="BN10" s="235"/>
      <c r="BO10" s="235"/>
      <c r="BP10" s="235"/>
      <c r="BQ10" s="235"/>
      <c r="BR10" s="235"/>
      <c r="BS10" s="235"/>
      <c r="BT10" s="235"/>
      <c r="BU10" s="235"/>
      <c r="BV10" s="235"/>
      <c r="BW10" s="235"/>
      <c r="BX10" s="235"/>
      <c r="BY10" s="235"/>
      <c r="BZ10" s="235"/>
      <c r="CA10" s="235"/>
      <c r="CB10" s="235"/>
      <c r="CC10" s="235"/>
      <c r="CD10" s="235"/>
      <c r="CE10" s="235"/>
      <c r="CF10" s="235"/>
      <c r="CG10" s="235"/>
      <c r="CH10" s="235"/>
      <c r="CI10" s="235"/>
      <c r="CJ10" s="235"/>
      <c r="CK10" s="235"/>
      <c r="CL10" s="235"/>
      <c r="CM10" s="235"/>
      <c r="CN10" s="235"/>
      <c r="CO10" s="235"/>
      <c r="CP10" s="235"/>
      <c r="CQ10" s="235"/>
      <c r="CR10" s="235"/>
      <c r="CS10" s="235"/>
      <c r="CT10" s="235"/>
      <c r="CU10" s="235"/>
      <c r="CV10" s="235"/>
      <c r="CW10" s="235"/>
      <c r="CX10" s="235"/>
      <c r="CY10" s="235"/>
      <c r="CZ10" s="235"/>
      <c r="DA10" s="235"/>
      <c r="DB10" s="235"/>
      <c r="DC10" s="235"/>
      <c r="DD10" s="235"/>
      <c r="DE10" s="235"/>
      <c r="DF10" s="235"/>
      <c r="DG10" s="235"/>
      <c r="DH10" s="235"/>
      <c r="DI10" s="235"/>
      <c r="DJ10" s="235"/>
      <c r="DK10" s="235"/>
      <c r="DL10" s="235"/>
      <c r="DM10" s="235"/>
      <c r="DN10" s="235"/>
      <c r="DO10" s="235"/>
      <c r="DP10" s="235"/>
      <c r="DQ10" s="235"/>
      <c r="DR10" s="235"/>
      <c r="DS10" s="235"/>
      <c r="DT10" s="235"/>
      <c r="DU10" s="235"/>
      <c r="DV10" s="235"/>
      <c r="DW10" s="235"/>
      <c r="DX10" s="235"/>
      <c r="DY10" s="235"/>
      <c r="DZ10" s="235"/>
      <c r="EA10" s="235"/>
      <c r="EB10" s="235"/>
      <c r="EC10" s="235"/>
      <c r="ED10" s="235"/>
      <c r="EE10" s="235"/>
      <c r="EF10" s="235"/>
      <c r="EG10" s="235"/>
      <c r="EH10" s="235"/>
      <c r="EI10" s="235"/>
      <c r="EJ10" s="235"/>
      <c r="EK10" s="235"/>
      <c r="EL10" s="235"/>
      <c r="EM10" s="235"/>
      <c r="EN10" s="235"/>
      <c r="EO10" s="235"/>
      <c r="EP10" s="235"/>
      <c r="EQ10" s="235"/>
      <c r="ER10" s="235"/>
      <c r="ES10" s="235"/>
      <c r="ET10" s="235"/>
      <c r="EU10" s="235"/>
      <c r="EV10" s="235"/>
      <c r="EW10" s="235"/>
      <c r="EX10" s="235"/>
      <c r="EY10" s="235"/>
      <c r="EZ10" s="235"/>
      <c r="FA10" s="235"/>
      <c r="FB10" s="235"/>
      <c r="FC10" s="235"/>
      <c r="FD10" s="235"/>
      <c r="FE10" s="235"/>
      <c r="FF10" s="235"/>
      <c r="FG10" s="235"/>
      <c r="FH10" s="235"/>
      <c r="FI10" s="235"/>
      <c r="FJ10" s="235"/>
      <c r="FK10" s="235"/>
      <c r="FL10" s="235"/>
      <c r="FM10" s="235"/>
      <c r="FN10" s="235"/>
      <c r="FO10" s="235"/>
      <c r="FP10" s="235"/>
      <c r="FQ10" s="235"/>
      <c r="FR10" s="235"/>
      <c r="FS10" s="235"/>
      <c r="FT10" s="235"/>
      <c r="FU10" s="235"/>
      <c r="FV10" s="235"/>
      <c r="FW10" s="235"/>
      <c r="FX10" s="235"/>
      <c r="FY10" s="235"/>
      <c r="FZ10" s="235"/>
      <c r="GA10" s="235"/>
      <c r="GB10" s="235"/>
      <c r="GC10" s="235"/>
      <c r="GD10" s="235"/>
      <c r="GE10" s="235"/>
      <c r="GF10" s="235"/>
      <c r="GG10" s="235"/>
      <c r="GH10" s="235"/>
      <c r="GI10" s="235"/>
      <c r="GJ10" s="235"/>
      <c r="GK10" s="235"/>
      <c r="GL10" s="235"/>
      <c r="GM10" s="235"/>
      <c r="GN10" s="235"/>
      <c r="GO10" s="235"/>
      <c r="GP10" s="235"/>
      <c r="GQ10" s="235"/>
      <c r="GR10" s="235"/>
      <c r="GS10" s="235"/>
      <c r="GT10" s="235"/>
      <c r="GU10" s="235"/>
      <c r="GV10" s="235"/>
      <c r="GW10" s="235"/>
      <c r="GX10" s="235"/>
      <c r="GY10" s="235"/>
      <c r="GZ10" s="235"/>
      <c r="HA10" s="235"/>
      <c r="HB10" s="235"/>
      <c r="HC10" s="235"/>
      <c r="HD10" s="235"/>
      <c r="HE10" s="235"/>
      <c r="HF10" s="235"/>
      <c r="HG10" s="235"/>
      <c r="HH10" s="235"/>
      <c r="HI10" s="235"/>
      <c r="HJ10" s="235"/>
      <c r="HK10" s="235"/>
      <c r="HL10" s="235"/>
      <c r="HM10" s="235"/>
      <c r="HN10" s="235"/>
      <c r="HO10" s="235"/>
      <c r="HP10" s="235"/>
      <c r="HQ10" s="235"/>
      <c r="HR10" s="235"/>
      <c r="HS10" s="235"/>
      <c r="HT10" s="235"/>
      <c r="HU10" s="235"/>
      <c r="HV10" s="235"/>
      <c r="HW10" s="235"/>
      <c r="HX10" s="235"/>
      <c r="HY10" s="235"/>
      <c r="HZ10" s="235"/>
      <c r="IA10" s="235"/>
      <c r="IB10" s="235"/>
      <c r="IC10" s="235"/>
      <c r="ID10" s="235"/>
      <c r="IE10" s="235"/>
      <c r="IF10" s="235"/>
      <c r="IG10" s="235"/>
      <c r="IH10" s="235"/>
      <c r="II10" s="235"/>
      <c r="IJ10" s="235"/>
      <c r="IK10" s="235"/>
      <c r="IL10" s="235"/>
      <c r="IM10" s="235"/>
      <c r="IN10" s="235"/>
      <c r="IO10" s="235"/>
      <c r="IP10" s="235"/>
      <c r="IQ10" s="235"/>
      <c r="IR10" s="235"/>
      <c r="IS10" s="235"/>
      <c r="IT10" s="235"/>
      <c r="IU10" s="235"/>
      <c r="IV10" s="235"/>
      <c r="IW10" s="235"/>
      <c r="IX10" s="235"/>
      <c r="IY10" s="235"/>
      <c r="IZ10" s="235"/>
      <c r="JA10" s="235"/>
      <c r="JB10" s="235"/>
      <c r="JC10" s="235"/>
      <c r="JD10" s="235"/>
      <c r="JE10" s="235"/>
      <c r="JF10" s="235"/>
      <c r="JG10" s="235"/>
      <c r="JH10" s="235"/>
      <c r="JI10" s="235"/>
      <c r="JJ10" s="235"/>
      <c r="JK10" s="235"/>
      <c r="JL10" s="235"/>
      <c r="JM10" s="235"/>
      <c r="JN10" s="235"/>
      <c r="JO10" s="235"/>
      <c r="JP10" s="235"/>
      <c r="JQ10" s="235"/>
      <c r="JR10" s="235"/>
      <c r="JS10" s="235"/>
      <c r="JT10" s="235"/>
      <c r="JU10" s="235"/>
      <c r="JV10" s="235"/>
      <c r="JW10" s="235"/>
      <c r="JX10" s="235"/>
      <c r="JY10" s="235"/>
      <c r="JZ10" s="235"/>
      <c r="KA10" s="235"/>
      <c r="KB10" s="235"/>
      <c r="KC10" s="235"/>
      <c r="KD10" s="235"/>
      <c r="KE10" s="235"/>
      <c r="KF10" s="235"/>
      <c r="KG10" s="235"/>
      <c r="KH10" s="235"/>
      <c r="KI10" s="235"/>
      <c r="KJ10" s="235"/>
      <c r="KK10" s="235"/>
      <c r="KL10" s="235"/>
      <c r="KM10" s="235"/>
      <c r="KN10" s="235"/>
      <c r="KO10" s="235"/>
      <c r="KP10" s="235"/>
      <c r="KQ10" s="235"/>
      <c r="KR10" s="235"/>
      <c r="KS10" s="235"/>
      <c r="KT10" s="235"/>
      <c r="KU10" s="235"/>
      <c r="KV10" s="235"/>
      <c r="KW10" s="235"/>
      <c r="KX10" s="235"/>
      <c r="KY10" s="235"/>
      <c r="KZ10" s="235"/>
      <c r="LA10" s="235"/>
      <c r="LB10" s="235"/>
      <c r="LC10" s="235"/>
      <c r="LD10" s="235"/>
      <c r="LE10" s="235"/>
      <c r="LF10" s="235"/>
      <c r="LG10" s="235"/>
      <c r="LH10" s="235"/>
      <c r="LI10" s="235"/>
      <c r="LJ10" s="235"/>
      <c r="LK10" s="235"/>
      <c r="LL10" s="235"/>
      <c r="LM10" s="235"/>
      <c r="LN10" s="235"/>
      <c r="LO10" s="235"/>
      <c r="LP10" s="235"/>
      <c r="LQ10" s="235"/>
      <c r="LR10" s="235"/>
      <c r="LS10" s="235"/>
      <c r="LT10" s="235"/>
      <c r="LU10" s="235"/>
      <c r="LV10" s="235"/>
      <c r="LW10" s="235"/>
      <c r="LX10" s="235"/>
      <c r="LY10" s="235"/>
      <c r="LZ10" s="235"/>
      <c r="MA10" s="235"/>
      <c r="MB10" s="235"/>
      <c r="MC10" s="235"/>
      <c r="MD10" s="235"/>
      <c r="ME10" s="235"/>
      <c r="MF10" s="235"/>
      <c r="MG10" s="235"/>
      <c r="MH10" s="235"/>
      <c r="MI10" s="235"/>
      <c r="MJ10" s="235"/>
      <c r="MK10" s="235"/>
      <c r="ML10" s="235"/>
      <c r="MM10" s="235"/>
      <c r="MN10" s="235"/>
      <c r="MO10" s="235"/>
      <c r="MP10" s="235"/>
      <c r="MQ10" s="235"/>
      <c r="MR10" s="235"/>
      <c r="MS10" s="235"/>
      <c r="MT10" s="235"/>
      <c r="MU10" s="235"/>
      <c r="MV10" s="235"/>
      <c r="MW10" s="235"/>
      <c r="MX10" s="235"/>
      <c r="MY10" s="235"/>
      <c r="MZ10" s="235"/>
      <c r="NA10" s="235"/>
      <c r="NB10" s="235"/>
      <c r="NC10" s="235"/>
      <c r="ND10" s="235"/>
      <c r="NE10" s="235"/>
      <c r="NF10" s="235"/>
      <c r="NG10" s="235"/>
      <c r="NH10" s="235"/>
      <c r="NI10" s="235"/>
      <c r="NJ10" s="235"/>
      <c r="NK10" s="235"/>
      <c r="NL10" s="235"/>
      <c r="NM10" s="235"/>
      <c r="NN10" s="235"/>
      <c r="NO10" s="235"/>
      <c r="NP10" s="235"/>
      <c r="NQ10" s="235"/>
      <c r="NR10" s="235"/>
      <c r="NS10" s="235"/>
      <c r="NT10" s="235"/>
      <c r="NU10" s="235"/>
      <c r="NV10" s="235"/>
      <c r="NW10" s="235"/>
      <c r="NX10" s="235"/>
      <c r="NY10" s="235"/>
      <c r="NZ10" s="235"/>
      <c r="OA10" s="235"/>
      <c r="OB10" s="235"/>
      <c r="OC10" s="235"/>
      <c r="OD10" s="235"/>
      <c r="OE10" s="235"/>
      <c r="OF10" s="235"/>
      <c r="OG10" s="235"/>
      <c r="OH10" s="235"/>
      <c r="OI10" s="235"/>
      <c r="OJ10" s="235"/>
      <c r="OK10" s="235"/>
      <c r="OL10" s="235"/>
      <c r="OM10" s="235"/>
      <c r="ON10" s="235"/>
      <c r="OO10" s="235"/>
      <c r="OP10" s="235"/>
      <c r="OQ10" s="235"/>
      <c r="OR10" s="235"/>
      <c r="OS10" s="235"/>
      <c r="OT10" s="235"/>
      <c r="OU10" s="235"/>
      <c r="OV10" s="235"/>
      <c r="OW10" s="235"/>
      <c r="OX10" s="235"/>
      <c r="OY10" s="235"/>
      <c r="OZ10" s="235"/>
      <c r="PA10" s="235"/>
      <c r="PB10" s="235"/>
      <c r="PC10" s="235"/>
      <c r="PD10" s="235"/>
      <c r="PE10" s="235"/>
      <c r="PF10" s="235"/>
      <c r="PG10" s="235"/>
      <c r="PH10" s="235"/>
      <c r="PI10" s="235"/>
      <c r="PJ10" s="235"/>
      <c r="PK10" s="235"/>
      <c r="PL10" s="235"/>
      <c r="PM10" s="235"/>
      <c r="PN10" s="235"/>
      <c r="PO10" s="235"/>
      <c r="PP10" s="235"/>
      <c r="PQ10" s="235"/>
      <c r="PR10" s="235"/>
      <c r="PS10" s="235"/>
      <c r="PT10" s="235"/>
      <c r="PU10" s="235"/>
      <c r="PV10" s="235"/>
      <c r="PW10" s="235"/>
      <c r="PX10" s="235"/>
      <c r="PY10" s="235"/>
      <c r="PZ10" s="235"/>
      <c r="QA10" s="235"/>
      <c r="QB10" s="235"/>
      <c r="QC10" s="235"/>
      <c r="QD10" s="235"/>
      <c r="QE10" s="235"/>
      <c r="QF10" s="235"/>
      <c r="QG10" s="235"/>
      <c r="QH10" s="235"/>
      <c r="QI10" s="235"/>
      <c r="QJ10" s="235"/>
      <c r="QK10" s="235"/>
      <c r="QL10" s="235"/>
      <c r="QM10" s="235"/>
      <c r="QN10" s="235"/>
      <c r="QO10" s="235"/>
      <c r="QP10" s="235"/>
      <c r="QQ10" s="235"/>
      <c r="QR10" s="235"/>
      <c r="QS10" s="235"/>
      <c r="QT10" s="235"/>
      <c r="QU10" s="235"/>
      <c r="QV10" s="235"/>
      <c r="QW10" s="235"/>
      <c r="QX10" s="235"/>
      <c r="QY10" s="235"/>
      <c r="QZ10" s="235"/>
      <c r="RA10" s="235"/>
      <c r="RB10" s="235"/>
      <c r="RC10" s="235"/>
      <c r="RD10" s="235"/>
      <c r="RE10" s="235"/>
      <c r="RF10" s="235"/>
      <c r="RG10" s="235"/>
      <c r="RH10" s="235"/>
      <c r="RI10" s="235"/>
      <c r="RJ10" s="235"/>
      <c r="RK10" s="235"/>
      <c r="RL10" s="235"/>
      <c r="RM10" s="235"/>
      <c r="RN10" s="235"/>
      <c r="RO10" s="235"/>
      <c r="RP10" s="235"/>
      <c r="RQ10" s="235"/>
      <c r="RR10" s="235"/>
      <c r="RS10" s="235"/>
      <c r="RT10" s="235"/>
      <c r="RU10" s="235"/>
      <c r="RV10" s="235"/>
      <c r="RW10" s="235"/>
      <c r="RX10" s="235"/>
      <c r="RY10" s="235"/>
      <c r="RZ10" s="235"/>
      <c r="SA10" s="235"/>
      <c r="SB10" s="235"/>
      <c r="SC10" s="235"/>
      <c r="SD10" s="235"/>
      <c r="SE10" s="235"/>
      <c r="SF10" s="235"/>
      <c r="SG10" s="235"/>
      <c r="SH10" s="235"/>
      <c r="SI10" s="235"/>
      <c r="SJ10" s="235"/>
      <c r="SK10" s="235"/>
      <c r="SL10" s="235"/>
      <c r="SM10" s="235"/>
      <c r="SN10" s="235"/>
      <c r="SO10" s="235"/>
      <c r="SP10" s="235"/>
      <c r="SQ10" s="235"/>
      <c r="SR10" s="235"/>
      <c r="SS10" s="235"/>
      <c r="ST10" s="235"/>
      <c r="SU10" s="235"/>
      <c r="SV10" s="235"/>
      <c r="SW10" s="235"/>
      <c r="SX10" s="235"/>
      <c r="SY10" s="235"/>
      <c r="SZ10" s="235"/>
      <c r="TA10" s="235"/>
      <c r="TB10" s="235"/>
      <c r="TC10" s="235"/>
      <c r="TD10" s="235"/>
      <c r="TE10" s="235"/>
      <c r="TF10" s="235"/>
      <c r="TG10" s="235"/>
      <c r="TH10" s="235"/>
      <c r="TI10" s="235"/>
      <c r="TJ10" s="235"/>
      <c r="TK10" s="235"/>
      <c r="TL10" s="235"/>
      <c r="TM10" s="235"/>
      <c r="TN10" s="235"/>
      <c r="TO10" s="235"/>
      <c r="TP10" s="235"/>
      <c r="TQ10" s="235"/>
      <c r="TR10" s="235"/>
      <c r="TS10" s="235"/>
      <c r="TT10" s="235"/>
      <c r="TU10" s="235"/>
      <c r="TV10" s="235"/>
      <c r="TW10" s="235"/>
      <c r="TX10" s="235"/>
      <c r="TY10" s="235"/>
      <c r="TZ10" s="235"/>
      <c r="UA10" s="235"/>
      <c r="UB10" s="235"/>
      <c r="UC10" s="235"/>
      <c r="UD10" s="235"/>
      <c r="UE10" s="235"/>
      <c r="UF10" s="235"/>
      <c r="UG10" s="235"/>
      <c r="UH10" s="235"/>
      <c r="UI10" s="235"/>
      <c r="UJ10" s="235"/>
      <c r="UK10" s="235"/>
      <c r="UL10" s="235"/>
      <c r="UM10" s="235"/>
      <c r="UN10" s="235"/>
      <c r="UO10" s="235"/>
      <c r="UP10" s="235"/>
      <c r="UQ10" s="235"/>
      <c r="UR10" s="235"/>
      <c r="US10" s="235"/>
      <c r="UT10" s="235"/>
      <c r="UU10" s="235"/>
      <c r="UV10" s="235"/>
      <c r="UW10" s="235"/>
      <c r="UX10" s="235"/>
      <c r="UY10" s="235"/>
      <c r="UZ10" s="235"/>
      <c r="VA10" s="235"/>
      <c r="VB10" s="235"/>
      <c r="VC10" s="235"/>
      <c r="VD10" s="235"/>
      <c r="VE10" s="235"/>
      <c r="VF10" s="235"/>
      <c r="VG10" s="235"/>
      <c r="VH10" s="235"/>
      <c r="VI10" s="235"/>
      <c r="VJ10" s="235"/>
      <c r="VK10" s="235"/>
      <c r="VL10" s="235"/>
      <c r="VM10" s="235"/>
      <c r="VN10" s="235"/>
      <c r="VO10" s="235"/>
      <c r="VP10" s="235"/>
      <c r="VQ10" s="235"/>
      <c r="VR10" s="235"/>
      <c r="VS10" s="235"/>
      <c r="VT10" s="235"/>
      <c r="VU10" s="235"/>
      <c r="VV10" s="235"/>
      <c r="VW10" s="235"/>
      <c r="VX10" s="235"/>
      <c r="VY10" s="235"/>
      <c r="VZ10" s="235"/>
      <c r="WA10" s="235"/>
      <c r="WB10" s="235"/>
      <c r="WC10" s="235"/>
      <c r="WD10" s="235"/>
      <c r="WE10" s="235"/>
      <c r="WF10" s="235"/>
      <c r="WG10" s="235"/>
      <c r="WH10" s="235"/>
      <c r="WI10" s="235"/>
      <c r="WJ10" s="235"/>
      <c r="WK10" s="235"/>
      <c r="WL10" s="235"/>
      <c r="WM10" s="235"/>
      <c r="WN10" s="235"/>
      <c r="WO10" s="235"/>
      <c r="WP10" s="235"/>
      <c r="WQ10" s="235"/>
      <c r="WR10" s="235"/>
      <c r="WS10" s="235"/>
      <c r="WT10" s="235"/>
      <c r="WU10" s="235"/>
      <c r="WV10" s="235"/>
      <c r="WW10" s="235"/>
      <c r="WX10" s="235"/>
      <c r="WY10" s="235"/>
      <c r="WZ10" s="235"/>
      <c r="XA10" s="235"/>
      <c r="XB10" s="235"/>
      <c r="XC10" s="235"/>
      <c r="XD10" s="235"/>
      <c r="XE10" s="235"/>
      <c r="XF10" s="235"/>
      <c r="XG10" s="235"/>
      <c r="XH10" s="235"/>
      <c r="XI10" s="235"/>
      <c r="XJ10" s="235"/>
      <c r="XK10" s="235"/>
      <c r="XL10" s="235"/>
      <c r="XM10" s="235"/>
      <c r="XN10" s="235"/>
      <c r="XO10" s="235"/>
      <c r="XP10" s="235"/>
      <c r="XQ10" s="235"/>
      <c r="XR10" s="235"/>
      <c r="XS10" s="235"/>
      <c r="XT10" s="235"/>
      <c r="XU10" s="235"/>
      <c r="XV10" s="235"/>
      <c r="XW10" s="235"/>
      <c r="XX10" s="235"/>
      <c r="XY10" s="235"/>
      <c r="XZ10" s="235"/>
      <c r="YA10" s="235"/>
      <c r="YB10" s="235"/>
      <c r="YC10" s="235"/>
      <c r="YD10" s="235"/>
      <c r="YE10" s="235"/>
      <c r="YF10" s="235"/>
      <c r="YG10" s="235"/>
      <c r="YH10" s="235"/>
      <c r="YI10" s="235"/>
      <c r="YJ10" s="235"/>
      <c r="YK10" s="235"/>
      <c r="YL10" s="235"/>
      <c r="YM10" s="235"/>
      <c r="YN10" s="235"/>
      <c r="YO10" s="235"/>
      <c r="YP10" s="235"/>
      <c r="YQ10" s="235"/>
      <c r="YR10" s="235"/>
      <c r="YS10" s="235"/>
      <c r="YT10" s="235"/>
      <c r="YU10" s="235"/>
      <c r="YV10" s="235"/>
      <c r="YW10" s="235"/>
      <c r="YX10" s="235"/>
      <c r="YY10" s="235"/>
      <c r="YZ10" s="235"/>
      <c r="ZA10" s="235"/>
      <c r="ZB10" s="235"/>
      <c r="ZC10" s="235"/>
      <c r="ZD10" s="235"/>
      <c r="ZE10" s="235"/>
      <c r="ZF10" s="235"/>
      <c r="ZG10" s="235"/>
      <c r="ZH10" s="235"/>
      <c r="ZI10" s="235"/>
      <c r="ZJ10" s="235"/>
      <c r="ZK10" s="235"/>
      <c r="ZL10" s="235"/>
      <c r="ZM10" s="235"/>
      <c r="ZN10" s="235"/>
      <c r="ZO10" s="235"/>
      <c r="ZP10" s="235"/>
      <c r="ZQ10" s="235"/>
      <c r="ZR10" s="235"/>
      <c r="ZS10" s="235"/>
      <c r="ZT10" s="235"/>
      <c r="ZU10" s="235"/>
      <c r="ZV10" s="235"/>
      <c r="ZW10" s="235"/>
      <c r="ZX10" s="235"/>
      <c r="ZY10" s="235"/>
      <c r="ZZ10" s="235"/>
      <c r="AAA10" s="235"/>
      <c r="AAB10" s="235"/>
      <c r="AAC10" s="235"/>
      <c r="AAD10" s="235"/>
      <c r="AAE10" s="235"/>
      <c r="AAF10" s="235"/>
      <c r="AAG10" s="235"/>
      <c r="AAH10" s="235"/>
      <c r="AAI10" s="235"/>
      <c r="AAJ10" s="235"/>
      <c r="AAK10" s="235"/>
      <c r="AAL10" s="235"/>
      <c r="AAM10" s="235"/>
      <c r="AAN10" s="235"/>
      <c r="AAO10" s="235"/>
      <c r="AAP10" s="235"/>
      <c r="AAQ10" s="235"/>
      <c r="AAR10" s="235"/>
      <c r="AAS10" s="235"/>
      <c r="AAT10" s="235"/>
      <c r="AAU10" s="235"/>
      <c r="AAV10" s="235"/>
      <c r="AAW10" s="235"/>
      <c r="AAX10" s="235"/>
      <c r="AAY10" s="235"/>
      <c r="AAZ10" s="235"/>
      <c r="ABA10" s="235"/>
      <c r="ABB10" s="235"/>
      <c r="ABC10" s="235"/>
      <c r="ABD10" s="235"/>
      <c r="ABE10" s="235"/>
      <c r="ABF10" s="235"/>
      <c r="ABG10" s="235"/>
      <c r="ABH10" s="235"/>
      <c r="ABI10" s="235"/>
      <c r="ABJ10" s="235"/>
      <c r="ABK10" s="235"/>
      <c r="ABL10" s="235"/>
      <c r="ABM10" s="235"/>
      <c r="ABN10" s="235"/>
      <c r="ABO10" s="235"/>
      <c r="ABP10" s="235"/>
      <c r="ABQ10" s="235"/>
      <c r="ABR10" s="235"/>
      <c r="ABS10" s="235"/>
      <c r="ABT10" s="235"/>
      <c r="ABU10" s="235"/>
      <c r="ABV10" s="235"/>
      <c r="ABW10" s="235"/>
      <c r="ABX10" s="235"/>
      <c r="ABY10" s="235"/>
      <c r="ABZ10" s="235"/>
      <c r="ACA10" s="235"/>
      <c r="ACB10" s="235"/>
      <c r="ACC10" s="235"/>
      <c r="ACD10" s="235"/>
      <c r="ACE10" s="235"/>
      <c r="ACF10" s="235"/>
      <c r="ACG10" s="235"/>
      <c r="ACH10" s="235"/>
      <c r="ACI10" s="235"/>
      <c r="ACJ10" s="235"/>
      <c r="ACK10" s="235"/>
      <c r="ACL10" s="235"/>
      <c r="ACM10" s="235"/>
      <c r="ACN10" s="235"/>
      <c r="ACO10" s="235"/>
      <c r="ACP10" s="235"/>
      <c r="ACQ10" s="235"/>
      <c r="ACR10" s="235"/>
      <c r="ACS10" s="235"/>
      <c r="ACT10" s="235"/>
      <c r="ACU10" s="235"/>
      <c r="ACV10" s="235"/>
      <c r="ACW10" s="235"/>
      <c r="ACX10" s="235"/>
      <c r="ACY10" s="235"/>
      <c r="ACZ10" s="235"/>
      <c r="ADA10" s="235"/>
      <c r="ADB10" s="235"/>
      <c r="ADC10" s="235"/>
      <c r="ADD10" s="235"/>
      <c r="ADE10" s="235"/>
      <c r="ADF10" s="235"/>
      <c r="ADG10" s="235"/>
      <c r="ADH10" s="235"/>
      <c r="ADI10" s="235"/>
      <c r="ADJ10" s="235"/>
      <c r="ADK10" s="235"/>
      <c r="ADL10" s="235"/>
      <c r="ADM10" s="235"/>
      <c r="ADN10" s="235"/>
      <c r="ADO10" s="235"/>
      <c r="ADP10" s="235"/>
      <c r="ADQ10" s="235"/>
      <c r="ADR10" s="235"/>
      <c r="ADS10" s="235"/>
      <c r="ADT10" s="235"/>
      <c r="ADU10" s="235"/>
      <c r="ADV10" s="235"/>
      <c r="ADW10" s="235"/>
      <c r="ADX10" s="235"/>
      <c r="ADY10" s="235"/>
      <c r="ADZ10" s="235"/>
      <c r="AEA10" s="235"/>
      <c r="AEB10" s="235"/>
      <c r="AEC10" s="235"/>
      <c r="AED10" s="235"/>
      <c r="AEE10" s="235"/>
      <c r="AEF10" s="235"/>
      <c r="AEG10" s="235"/>
      <c r="AEH10" s="235"/>
      <c r="AEI10" s="235"/>
      <c r="AEJ10" s="235"/>
      <c r="AEK10" s="235"/>
      <c r="AEL10" s="235"/>
      <c r="AEM10" s="235"/>
      <c r="AEN10" s="235"/>
      <c r="AEO10" s="235"/>
      <c r="AEP10" s="235"/>
      <c r="AEQ10" s="235"/>
      <c r="AER10" s="235"/>
      <c r="AES10" s="235"/>
      <c r="AET10" s="235"/>
      <c r="AEU10" s="235"/>
      <c r="AEV10" s="235"/>
      <c r="AEW10" s="235"/>
      <c r="AEX10" s="235"/>
      <c r="AEY10" s="235"/>
      <c r="AEZ10" s="235"/>
      <c r="AFA10" s="235"/>
      <c r="AFB10" s="235"/>
      <c r="AFC10" s="235"/>
      <c r="AFD10" s="235"/>
      <c r="AFE10" s="235"/>
      <c r="AFF10" s="235"/>
      <c r="AFG10" s="235"/>
      <c r="AFH10" s="235"/>
      <c r="AFI10" s="235"/>
      <c r="AFJ10" s="235"/>
      <c r="AFK10" s="235"/>
      <c r="AFL10" s="235"/>
      <c r="AFM10" s="235"/>
      <c r="AFN10" s="235"/>
      <c r="AFO10" s="235"/>
      <c r="AFP10" s="235"/>
      <c r="AFQ10" s="235"/>
      <c r="AFR10" s="235"/>
      <c r="AFS10" s="235"/>
      <c r="AFT10" s="235"/>
      <c r="AFU10" s="235"/>
      <c r="AFV10" s="235"/>
      <c r="AFW10" s="235"/>
      <c r="AFX10" s="235"/>
      <c r="AFY10" s="235"/>
      <c r="AFZ10" s="235"/>
      <c r="AGA10" s="235"/>
      <c r="AGB10" s="235"/>
      <c r="AGC10" s="235"/>
      <c r="AGD10" s="235"/>
      <c r="AGE10" s="235"/>
      <c r="AGF10" s="235"/>
      <c r="AGG10" s="235"/>
      <c r="AGH10" s="235"/>
      <c r="AGI10" s="235"/>
      <c r="AGJ10" s="235"/>
      <c r="AGK10" s="235"/>
      <c r="AGL10" s="235"/>
      <c r="AGM10" s="235"/>
      <c r="AGN10" s="235"/>
      <c r="AGO10" s="235"/>
      <c r="AGP10" s="235"/>
      <c r="AGQ10" s="235"/>
      <c r="AGR10" s="235"/>
      <c r="AGS10" s="235"/>
      <c r="AGT10" s="235"/>
      <c r="AGU10" s="235"/>
      <c r="AGV10" s="235"/>
      <c r="AGW10" s="235"/>
      <c r="AGX10" s="235"/>
      <c r="AGY10" s="235"/>
      <c r="AGZ10" s="235"/>
      <c r="AHA10" s="235"/>
      <c r="AHB10" s="235"/>
      <c r="AHC10" s="235"/>
      <c r="AHD10" s="235"/>
      <c r="AHE10" s="235"/>
      <c r="AHF10" s="235"/>
      <c r="AHG10" s="235"/>
      <c r="AHH10" s="235"/>
      <c r="AHI10" s="235"/>
      <c r="AHJ10" s="235"/>
      <c r="AHK10" s="235"/>
      <c r="AHL10" s="235"/>
      <c r="AHM10" s="235"/>
      <c r="AHN10" s="235"/>
      <c r="AHO10" s="235"/>
      <c r="AHP10" s="235"/>
      <c r="AHQ10" s="235"/>
      <c r="AHR10" s="235"/>
      <c r="AHS10" s="235"/>
      <c r="AHT10" s="235"/>
      <c r="AHU10" s="235"/>
      <c r="AHV10" s="235"/>
      <c r="AHW10" s="235"/>
      <c r="AHX10" s="235"/>
      <c r="AHY10" s="235"/>
      <c r="AHZ10" s="235"/>
      <c r="AIA10" s="235"/>
      <c r="AIB10" s="235"/>
      <c r="AIC10" s="235"/>
      <c r="AID10" s="235"/>
      <c r="AIE10" s="235"/>
      <c r="AIF10" s="235"/>
      <c r="AIG10" s="235"/>
      <c r="AIH10" s="235"/>
      <c r="AII10" s="235"/>
      <c r="AIJ10" s="235"/>
      <c r="AIK10" s="235"/>
      <c r="AIL10" s="235"/>
      <c r="AIM10" s="235"/>
      <c r="AIN10" s="235"/>
      <c r="AIO10" s="235"/>
      <c r="AIP10" s="235"/>
      <c r="AIQ10" s="235"/>
      <c r="AIR10" s="235"/>
      <c r="AIS10" s="235"/>
      <c r="AIT10" s="235"/>
      <c r="AIU10" s="235"/>
      <c r="AIV10" s="235"/>
      <c r="AIW10" s="235"/>
      <c r="AIX10" s="235"/>
      <c r="AIY10" s="235"/>
      <c r="AIZ10" s="235"/>
      <c r="AJA10" s="235"/>
      <c r="AJB10" s="235"/>
      <c r="AJC10" s="235"/>
      <c r="AJD10" s="235"/>
      <c r="AJE10" s="235"/>
      <c r="AJF10" s="235"/>
      <c r="AJG10" s="235"/>
      <c r="AJH10" s="235"/>
      <c r="AJI10" s="235"/>
      <c r="AJJ10" s="235"/>
      <c r="AJK10" s="235"/>
      <c r="AJL10" s="235"/>
      <c r="AJM10" s="235"/>
      <c r="AJN10" s="235"/>
      <c r="AJO10" s="235"/>
      <c r="AJP10" s="235"/>
      <c r="AJQ10" s="235"/>
      <c r="AJR10" s="235"/>
      <c r="AJS10" s="235"/>
      <c r="AJT10" s="235"/>
      <c r="AJU10" s="235"/>
      <c r="AJV10" s="235"/>
      <c r="AJW10" s="235"/>
      <c r="AJX10" s="235"/>
      <c r="AJY10" s="235"/>
      <c r="AJZ10" s="235"/>
      <c r="AKA10" s="235"/>
      <c r="AKB10" s="235"/>
      <c r="AKC10" s="235"/>
      <c r="AKD10" s="235"/>
      <c r="AKE10" s="235"/>
      <c r="AKF10" s="235"/>
      <c r="AKG10" s="235"/>
      <c r="AKH10" s="235"/>
      <c r="AKI10" s="235"/>
      <c r="AKJ10" s="235"/>
      <c r="AKK10" s="235"/>
      <c r="AKL10" s="235"/>
      <c r="AKM10" s="235"/>
      <c r="AKN10" s="235"/>
      <c r="AKO10" s="235"/>
      <c r="AKP10" s="235"/>
      <c r="AKQ10" s="235"/>
      <c r="AKR10" s="235"/>
      <c r="AKS10" s="235"/>
      <c r="AKT10" s="235"/>
      <c r="AKU10" s="235"/>
      <c r="AKV10" s="235"/>
      <c r="AKW10" s="235"/>
      <c r="AKX10" s="235"/>
      <c r="AKY10" s="235"/>
      <c r="AKZ10" s="235"/>
      <c r="ALA10" s="235"/>
      <c r="ALB10" s="235"/>
      <c r="ALC10" s="235"/>
      <c r="ALD10" s="235"/>
      <c r="ALE10" s="235"/>
      <c r="ALF10" s="235"/>
      <c r="ALG10" s="235"/>
      <c r="ALH10" s="235"/>
      <c r="ALI10" s="235"/>
      <c r="ALJ10" s="235"/>
      <c r="ALK10" s="235"/>
      <c r="ALL10" s="235"/>
      <c r="ALM10" s="235"/>
      <c r="ALN10" s="235"/>
      <c r="ALO10" s="235"/>
      <c r="ALP10" s="235"/>
      <c r="ALQ10" s="235"/>
      <c r="ALR10" s="235"/>
      <c r="ALS10" s="235"/>
      <c r="ALT10" s="235"/>
      <c r="ALU10" s="235"/>
      <c r="ALV10" s="235"/>
      <c r="ALW10" s="235"/>
      <c r="ALX10" s="235"/>
      <c r="ALY10" s="235"/>
      <c r="ALZ10" s="235"/>
      <c r="AMA10" s="235"/>
      <c r="AMB10" s="235"/>
      <c r="AMC10" s="235"/>
      <c r="AMD10" s="235"/>
      <c r="AME10" s="235"/>
      <c r="AMF10" s="235"/>
      <c r="AMG10" s="235"/>
      <c r="AMH10" s="235"/>
      <c r="AMI10" s="235"/>
      <c r="AMJ10" s="235"/>
      <c r="AMK10" s="235"/>
      <c r="AML10" s="235"/>
      <c r="AMM10" s="235"/>
      <c r="AMN10" s="235"/>
      <c r="AMO10" s="235"/>
      <c r="AMP10" s="235"/>
      <c r="AMQ10" s="235"/>
      <c r="AMR10" s="235"/>
      <c r="AMS10" s="235"/>
      <c r="AMT10" s="235"/>
      <c r="AMU10" s="235"/>
      <c r="AMV10" s="235"/>
      <c r="AMW10" s="235"/>
      <c r="AMX10" s="235"/>
      <c r="AMY10" s="235"/>
      <c r="AMZ10" s="235"/>
      <c r="ANA10" s="235"/>
      <c r="ANB10" s="235"/>
      <c r="ANC10" s="235"/>
      <c r="AND10" s="235"/>
      <c r="ANE10" s="235"/>
      <c r="ANF10" s="235"/>
      <c r="ANG10" s="235"/>
      <c r="ANH10" s="235"/>
      <c r="ANI10" s="235"/>
      <c r="ANJ10" s="235"/>
      <c r="ANK10" s="235"/>
      <c r="ANL10" s="235"/>
      <c r="ANM10" s="235"/>
      <c r="ANN10" s="235"/>
      <c r="ANO10" s="235"/>
      <c r="ANP10" s="235"/>
      <c r="ANQ10" s="235"/>
      <c r="ANR10" s="235"/>
      <c r="ANS10" s="235"/>
      <c r="ANT10" s="235"/>
      <c r="ANU10" s="235"/>
      <c r="ANV10" s="235"/>
      <c r="ANW10" s="235"/>
      <c r="ANX10" s="235"/>
      <c r="ANY10" s="235"/>
      <c r="ANZ10" s="235"/>
      <c r="AOA10" s="235"/>
      <c r="AOB10" s="235"/>
      <c r="AOC10" s="235"/>
      <c r="AOD10" s="235"/>
      <c r="AOE10" s="235"/>
      <c r="AOF10" s="235"/>
      <c r="AOG10" s="235"/>
      <c r="AOH10" s="235"/>
      <c r="AOI10" s="235"/>
      <c r="AOJ10" s="235"/>
      <c r="AOK10" s="235"/>
      <c r="AOL10" s="235"/>
      <c r="AOM10" s="235"/>
      <c r="AON10" s="235"/>
      <c r="AOO10" s="235"/>
      <c r="AOP10" s="235"/>
      <c r="AOQ10" s="235"/>
      <c r="AOR10" s="235"/>
      <c r="AOS10" s="235"/>
      <c r="AOT10" s="235"/>
      <c r="AOU10" s="235"/>
      <c r="AOV10" s="235"/>
      <c r="AOW10" s="235"/>
      <c r="AOX10" s="235"/>
      <c r="AOY10" s="235"/>
      <c r="AOZ10" s="235"/>
      <c r="APA10" s="235"/>
      <c r="APB10" s="235"/>
      <c r="APC10" s="235"/>
      <c r="APD10" s="235"/>
      <c r="APE10" s="235"/>
      <c r="APF10" s="235"/>
      <c r="APG10" s="235"/>
      <c r="APH10" s="235"/>
      <c r="API10" s="235"/>
      <c r="APJ10" s="235"/>
      <c r="APK10" s="235"/>
      <c r="APL10" s="235"/>
      <c r="APM10" s="235"/>
      <c r="APN10" s="235"/>
      <c r="APO10" s="235"/>
      <c r="APP10" s="235"/>
      <c r="APQ10" s="235"/>
      <c r="APR10" s="235"/>
      <c r="APS10" s="235"/>
      <c r="APT10" s="235"/>
      <c r="APU10" s="235"/>
      <c r="APV10" s="235"/>
      <c r="APW10" s="235"/>
      <c r="APX10" s="235"/>
      <c r="APY10" s="235"/>
      <c r="APZ10" s="235"/>
      <c r="AQA10" s="235"/>
      <c r="AQB10" s="235"/>
      <c r="AQC10" s="235"/>
      <c r="AQD10" s="235"/>
      <c r="AQE10" s="235"/>
      <c r="AQF10" s="235"/>
      <c r="AQG10" s="235"/>
      <c r="AQH10" s="235"/>
      <c r="AQI10" s="235"/>
      <c r="AQJ10" s="235"/>
      <c r="AQK10" s="235"/>
      <c r="AQL10" s="235"/>
      <c r="AQM10" s="235"/>
      <c r="AQN10" s="235"/>
      <c r="AQO10" s="235"/>
      <c r="AQP10" s="235"/>
      <c r="AQQ10" s="235"/>
      <c r="AQR10" s="235"/>
      <c r="AQS10" s="235"/>
      <c r="AQT10" s="235"/>
      <c r="AQU10" s="235"/>
      <c r="AQV10" s="235"/>
      <c r="AQW10" s="235"/>
      <c r="AQX10" s="235"/>
      <c r="AQY10" s="235"/>
      <c r="AQZ10" s="235"/>
      <c r="ARA10" s="235"/>
      <c r="ARB10" s="235"/>
      <c r="ARC10" s="235"/>
      <c r="ARD10" s="235"/>
      <c r="ARE10" s="235"/>
      <c r="ARF10" s="235"/>
      <c r="ARG10" s="235"/>
      <c r="ARH10" s="235"/>
      <c r="ARI10" s="235"/>
      <c r="ARJ10" s="235"/>
      <c r="ARK10" s="235"/>
      <c r="ARL10" s="235"/>
      <c r="ARM10" s="235"/>
      <c r="ARN10" s="235"/>
      <c r="ARO10" s="235"/>
      <c r="ARP10" s="235"/>
      <c r="ARQ10" s="235"/>
      <c r="ARR10" s="235"/>
      <c r="ARS10" s="235"/>
      <c r="ART10" s="235"/>
      <c r="ARU10" s="235"/>
      <c r="ARV10" s="235"/>
      <c r="ARW10" s="235"/>
      <c r="ARX10" s="235"/>
      <c r="ARY10" s="235"/>
      <c r="ARZ10" s="235"/>
      <c r="ASA10" s="235"/>
      <c r="ASB10" s="235"/>
      <c r="ASC10" s="235"/>
      <c r="ASD10" s="235"/>
      <c r="ASE10" s="235"/>
      <c r="ASF10" s="235"/>
      <c r="ASG10" s="235"/>
      <c r="ASH10" s="235"/>
      <c r="ASI10" s="235"/>
      <c r="ASJ10" s="235"/>
      <c r="ASK10" s="235"/>
      <c r="ASL10" s="235"/>
      <c r="ASM10" s="235"/>
      <c r="ASN10" s="235"/>
      <c r="ASO10" s="235"/>
      <c r="ASP10" s="235"/>
      <c r="ASQ10" s="235"/>
      <c r="ASR10" s="235"/>
      <c r="ASS10" s="235"/>
      <c r="AST10" s="235"/>
      <c r="ASU10" s="235"/>
      <c r="ASV10" s="235"/>
      <c r="ASW10" s="235"/>
      <c r="ASX10" s="235"/>
      <c r="ASY10" s="235"/>
      <c r="ASZ10" s="235"/>
      <c r="ATA10" s="235"/>
      <c r="ATB10" s="235"/>
      <c r="ATC10" s="235"/>
      <c r="ATD10" s="235"/>
      <c r="ATE10" s="235"/>
      <c r="ATF10" s="235"/>
      <c r="ATG10" s="235"/>
      <c r="ATH10" s="235"/>
      <c r="ATI10" s="235"/>
      <c r="ATJ10" s="235"/>
      <c r="ATK10" s="235"/>
      <c r="ATL10" s="235"/>
      <c r="ATM10" s="235"/>
      <c r="ATN10" s="235"/>
      <c r="ATO10" s="235"/>
      <c r="ATP10" s="235"/>
      <c r="ATQ10" s="235"/>
      <c r="ATR10" s="235"/>
      <c r="ATS10" s="235"/>
      <c r="ATT10" s="235"/>
      <c r="ATU10" s="235"/>
      <c r="ATV10" s="235"/>
      <c r="ATW10" s="235"/>
      <c r="ATX10" s="235"/>
      <c r="ATY10" s="235"/>
      <c r="ATZ10" s="235"/>
      <c r="AUA10" s="235"/>
      <c r="AUB10" s="235"/>
      <c r="AUC10" s="235"/>
      <c r="AUD10" s="235"/>
      <c r="AUE10" s="235"/>
      <c r="AUF10" s="235"/>
      <c r="AUG10" s="235"/>
      <c r="AUH10" s="235"/>
      <c r="AUI10" s="235"/>
      <c r="AUJ10" s="235"/>
      <c r="AUK10" s="235"/>
      <c r="AUL10" s="235"/>
      <c r="AUM10" s="235"/>
      <c r="AUN10" s="235"/>
      <c r="AUO10" s="235"/>
      <c r="AUP10" s="235"/>
      <c r="AUQ10" s="235"/>
      <c r="AUR10" s="235"/>
      <c r="AUS10" s="235"/>
      <c r="AUT10" s="235"/>
      <c r="AUU10" s="235"/>
      <c r="AUV10" s="235"/>
      <c r="AUW10" s="235"/>
      <c r="AUX10" s="235"/>
      <c r="AUY10" s="235"/>
      <c r="AUZ10" s="235"/>
      <c r="AVA10" s="235"/>
      <c r="AVB10" s="235"/>
      <c r="AVC10" s="235"/>
      <c r="AVD10" s="235"/>
      <c r="AVE10" s="235"/>
      <c r="AVF10" s="235"/>
      <c r="AVG10" s="235"/>
      <c r="AVH10" s="235"/>
      <c r="AVI10" s="235"/>
      <c r="AVJ10" s="235"/>
      <c r="AVK10" s="235"/>
      <c r="AVL10" s="235"/>
      <c r="AVM10" s="235"/>
      <c r="AVN10" s="235"/>
      <c r="AVO10" s="235"/>
      <c r="AVP10" s="235"/>
      <c r="AVQ10" s="235"/>
      <c r="AVR10" s="235"/>
      <c r="AVS10" s="235"/>
      <c r="AVT10" s="235"/>
      <c r="AVU10" s="235"/>
      <c r="AVV10" s="235"/>
      <c r="AVW10" s="235"/>
      <c r="AVX10" s="235"/>
      <c r="AVY10" s="235"/>
      <c r="AVZ10" s="235"/>
      <c r="AWA10" s="235"/>
      <c r="AWB10" s="235"/>
      <c r="AWC10" s="235"/>
      <c r="AWD10" s="235"/>
      <c r="AWE10" s="235"/>
      <c r="AWF10" s="235"/>
      <c r="AWG10" s="235"/>
      <c r="AWH10" s="235"/>
      <c r="AWI10" s="235"/>
      <c r="AWJ10" s="235"/>
      <c r="AWK10" s="235"/>
      <c r="AWL10" s="235"/>
      <c r="AWM10" s="235"/>
      <c r="AWN10" s="235"/>
      <c r="AWO10" s="235"/>
      <c r="AWP10" s="235"/>
      <c r="AWQ10" s="235"/>
      <c r="AWR10" s="235"/>
      <c r="AWS10" s="235"/>
      <c r="AWT10" s="235"/>
      <c r="AWU10" s="235"/>
      <c r="AWV10" s="235"/>
      <c r="AWW10" s="235"/>
      <c r="AWX10" s="235"/>
      <c r="AWY10" s="235"/>
      <c r="AWZ10" s="235"/>
      <c r="AXA10" s="235"/>
      <c r="AXB10" s="235"/>
      <c r="AXC10" s="235"/>
      <c r="AXD10" s="235"/>
      <c r="AXE10" s="235"/>
      <c r="AXF10" s="235"/>
      <c r="AXG10" s="235"/>
      <c r="AXH10" s="235"/>
      <c r="AXI10" s="235"/>
      <c r="AXJ10" s="235"/>
      <c r="AXK10" s="235"/>
      <c r="AXL10" s="235"/>
      <c r="AXM10" s="235"/>
      <c r="AXN10" s="235"/>
      <c r="AXO10" s="235"/>
      <c r="AXP10" s="235"/>
      <c r="AXQ10" s="235"/>
      <c r="AXR10" s="235"/>
      <c r="AXS10" s="235"/>
      <c r="AXT10" s="235"/>
      <c r="AXU10" s="235"/>
      <c r="AXV10" s="235"/>
      <c r="AXW10" s="235"/>
      <c r="AXX10" s="235"/>
      <c r="AXY10" s="235"/>
      <c r="AXZ10" s="235"/>
      <c r="AYA10" s="235"/>
      <c r="AYB10" s="235"/>
      <c r="AYC10" s="235"/>
      <c r="AYD10" s="235"/>
      <c r="AYE10" s="235"/>
      <c r="AYF10" s="235"/>
      <c r="AYG10" s="235"/>
      <c r="AYH10" s="235"/>
      <c r="AYI10" s="235"/>
      <c r="AYJ10" s="235"/>
      <c r="AYK10" s="235"/>
      <c r="AYL10" s="235"/>
      <c r="AYM10" s="235"/>
      <c r="AYN10" s="235"/>
      <c r="AYO10" s="235"/>
      <c r="AYP10" s="235"/>
      <c r="AYQ10" s="235"/>
      <c r="AYR10" s="235"/>
      <c r="AYS10" s="235"/>
      <c r="AYT10" s="235"/>
      <c r="AYU10" s="235"/>
      <c r="AYV10" s="235"/>
      <c r="AYW10" s="235"/>
      <c r="AYX10" s="235"/>
      <c r="AYY10" s="235"/>
      <c r="AYZ10" s="235"/>
      <c r="AZA10" s="235"/>
      <c r="AZB10" s="235"/>
      <c r="AZC10" s="235"/>
      <c r="AZD10" s="235"/>
      <c r="AZE10" s="235"/>
      <c r="AZF10" s="235"/>
      <c r="AZG10" s="235"/>
      <c r="AZH10" s="235"/>
      <c r="AZI10" s="235"/>
      <c r="AZJ10" s="235"/>
      <c r="AZK10" s="235"/>
      <c r="AZL10" s="235"/>
      <c r="AZM10" s="235"/>
      <c r="AZN10" s="235"/>
      <c r="AZO10" s="235"/>
      <c r="AZP10" s="235"/>
      <c r="AZQ10" s="235"/>
      <c r="AZR10" s="235"/>
      <c r="AZS10" s="235"/>
      <c r="AZT10" s="235"/>
      <c r="AZU10" s="235"/>
      <c r="AZV10" s="235"/>
      <c r="AZW10" s="235"/>
      <c r="AZX10" s="235"/>
      <c r="AZY10" s="235"/>
      <c r="AZZ10" s="235"/>
      <c r="BAA10" s="235"/>
      <c r="BAB10" s="235"/>
      <c r="BAC10" s="235"/>
      <c r="BAD10" s="235"/>
      <c r="BAE10" s="235"/>
      <c r="BAF10" s="235"/>
      <c r="BAG10" s="235"/>
      <c r="BAH10" s="235"/>
      <c r="BAI10" s="235"/>
      <c r="BAJ10" s="235"/>
      <c r="BAK10" s="235"/>
      <c r="BAL10" s="235"/>
      <c r="BAM10" s="235"/>
      <c r="BAN10" s="235"/>
      <c r="BAO10" s="235"/>
      <c r="BAP10" s="235"/>
      <c r="BAQ10" s="235"/>
      <c r="BAR10" s="235"/>
      <c r="BAS10" s="235"/>
      <c r="BAT10" s="235"/>
      <c r="BAU10" s="235"/>
      <c r="BAV10" s="235"/>
      <c r="BAW10" s="235"/>
      <c r="BAX10" s="235"/>
      <c r="BAY10" s="235"/>
      <c r="BAZ10" s="235"/>
      <c r="BBA10" s="235"/>
      <c r="BBB10" s="235"/>
      <c r="BBC10" s="235"/>
      <c r="BBD10" s="235"/>
      <c r="BBE10" s="235"/>
      <c r="BBF10" s="235"/>
      <c r="BBG10" s="235"/>
      <c r="BBH10" s="235"/>
      <c r="BBI10" s="235"/>
      <c r="BBJ10" s="235"/>
      <c r="BBK10" s="235"/>
      <c r="BBL10" s="235"/>
      <c r="BBM10" s="235"/>
      <c r="BBN10" s="235"/>
      <c r="BBO10" s="235"/>
      <c r="BBP10" s="235"/>
      <c r="BBQ10" s="235"/>
      <c r="BBR10" s="235"/>
      <c r="BBS10" s="235"/>
      <c r="BBT10" s="235"/>
      <c r="BBU10" s="235"/>
      <c r="BBV10" s="235"/>
      <c r="BBW10" s="235"/>
      <c r="BBX10" s="235"/>
      <c r="BBY10" s="235"/>
      <c r="BBZ10" s="235"/>
      <c r="BCA10" s="235"/>
      <c r="BCB10" s="235"/>
      <c r="BCC10" s="235"/>
      <c r="BCD10" s="235"/>
      <c r="BCE10" s="235"/>
      <c r="BCF10" s="235"/>
      <c r="BCG10" s="235"/>
      <c r="BCH10" s="235"/>
      <c r="BCI10" s="235"/>
      <c r="BCJ10" s="235"/>
      <c r="BCK10" s="235"/>
      <c r="BCL10" s="235"/>
      <c r="BCM10" s="235"/>
      <c r="BCN10" s="235"/>
      <c r="BCO10" s="235"/>
      <c r="BCP10" s="235"/>
      <c r="BCQ10" s="235"/>
      <c r="BCR10" s="235"/>
      <c r="BCS10" s="235"/>
      <c r="BCT10" s="235"/>
      <c r="BCU10" s="235"/>
      <c r="BCV10" s="235"/>
      <c r="BCW10" s="235"/>
      <c r="BCX10" s="235"/>
      <c r="BCY10" s="235"/>
      <c r="BCZ10" s="235"/>
      <c r="BDA10" s="235"/>
      <c r="BDB10" s="235"/>
      <c r="BDC10" s="235"/>
      <c r="BDD10" s="235"/>
      <c r="BDE10" s="235"/>
      <c r="BDF10" s="235"/>
      <c r="BDG10" s="235"/>
      <c r="BDH10" s="235"/>
      <c r="BDI10" s="235"/>
      <c r="BDJ10" s="235"/>
      <c r="BDK10" s="235"/>
      <c r="BDL10" s="235"/>
      <c r="BDM10" s="235"/>
      <c r="BDN10" s="235"/>
      <c r="BDO10" s="235"/>
      <c r="BDP10" s="235"/>
      <c r="BDQ10" s="235"/>
      <c r="BDR10" s="235"/>
      <c r="BDS10" s="235"/>
      <c r="BDT10" s="235"/>
      <c r="BDU10" s="235"/>
      <c r="BDV10" s="235"/>
      <c r="BDW10" s="235"/>
      <c r="BDX10" s="235"/>
      <c r="BDY10" s="235"/>
      <c r="BDZ10" s="235"/>
      <c r="BEA10" s="235"/>
      <c r="BEB10" s="235"/>
      <c r="BEC10" s="235"/>
      <c r="BED10" s="235"/>
      <c r="BEE10" s="235"/>
      <c r="BEF10" s="235"/>
      <c r="BEG10" s="235"/>
      <c r="BEH10" s="235"/>
      <c r="BEI10" s="235"/>
      <c r="BEJ10" s="235"/>
      <c r="BEK10" s="235"/>
      <c r="BEL10" s="235"/>
      <c r="BEM10" s="235"/>
      <c r="BEN10" s="235"/>
      <c r="BEO10" s="235"/>
      <c r="BEP10" s="235"/>
      <c r="BEQ10" s="235"/>
      <c r="BER10" s="235"/>
      <c r="BES10" s="235"/>
      <c r="BET10" s="235"/>
      <c r="BEU10" s="235"/>
      <c r="BEV10" s="235"/>
      <c r="BEW10" s="235"/>
      <c r="BEX10" s="235"/>
      <c r="BEY10" s="235"/>
      <c r="BEZ10" s="235"/>
      <c r="BFA10" s="235"/>
      <c r="BFB10" s="235"/>
      <c r="BFC10" s="235"/>
      <c r="BFD10" s="235"/>
      <c r="BFE10" s="235"/>
      <c r="BFF10" s="235"/>
      <c r="BFG10" s="235"/>
      <c r="BFH10" s="235"/>
      <c r="BFI10" s="235"/>
      <c r="BFJ10" s="235"/>
      <c r="BFK10" s="235"/>
      <c r="BFL10" s="235"/>
      <c r="BFM10" s="235"/>
      <c r="BFN10" s="235"/>
      <c r="BFO10" s="235"/>
      <c r="BFP10" s="235"/>
      <c r="BFQ10" s="235"/>
      <c r="BFR10" s="235"/>
      <c r="BFS10" s="235"/>
      <c r="BFT10" s="235"/>
      <c r="BFU10" s="235"/>
      <c r="BFV10" s="235"/>
      <c r="BFW10" s="235"/>
      <c r="BFX10" s="235"/>
      <c r="BFY10" s="235"/>
      <c r="BFZ10" s="235"/>
      <c r="BGA10" s="235"/>
      <c r="BGB10" s="235"/>
      <c r="BGC10" s="235"/>
      <c r="BGD10" s="235"/>
      <c r="BGE10" s="235"/>
      <c r="BGF10" s="235"/>
      <c r="BGG10" s="235"/>
      <c r="BGH10" s="235"/>
      <c r="BGI10" s="235"/>
      <c r="BGJ10" s="235"/>
      <c r="BGK10" s="235"/>
      <c r="BGL10" s="235"/>
      <c r="BGM10" s="235"/>
      <c r="BGN10" s="235"/>
      <c r="BGO10" s="235"/>
      <c r="BGP10" s="235"/>
      <c r="BGQ10" s="235"/>
      <c r="BGR10" s="235"/>
      <c r="BGS10" s="235"/>
      <c r="BGT10" s="235"/>
      <c r="BGU10" s="235"/>
      <c r="BGV10" s="235"/>
      <c r="BGW10" s="235"/>
      <c r="BGX10" s="235"/>
      <c r="BGY10" s="235"/>
      <c r="BGZ10" s="235"/>
      <c r="BHA10" s="235"/>
      <c r="BHB10" s="235"/>
      <c r="BHC10" s="235"/>
      <c r="BHD10" s="235"/>
      <c r="BHE10" s="235"/>
      <c r="BHF10" s="235"/>
      <c r="BHG10" s="235"/>
      <c r="BHH10" s="235"/>
      <c r="BHI10" s="235"/>
      <c r="BHJ10" s="235"/>
      <c r="BHK10" s="235"/>
      <c r="BHL10" s="235"/>
      <c r="BHM10" s="235"/>
      <c r="BHN10" s="235"/>
      <c r="BHO10" s="235"/>
      <c r="BHP10" s="235"/>
      <c r="BHQ10" s="235"/>
      <c r="BHR10" s="235"/>
      <c r="BHS10" s="235"/>
      <c r="BHT10" s="235"/>
      <c r="BHU10" s="235"/>
      <c r="BHV10" s="235"/>
      <c r="BHW10" s="235"/>
      <c r="BHX10" s="235"/>
      <c r="BHY10" s="235"/>
      <c r="BHZ10" s="235"/>
      <c r="BIA10" s="235"/>
      <c r="BIB10" s="235"/>
      <c r="BIC10" s="235"/>
      <c r="BID10" s="235"/>
      <c r="BIE10" s="235"/>
      <c r="BIF10" s="235"/>
      <c r="BIG10" s="235"/>
      <c r="BIH10" s="235"/>
      <c r="BII10" s="235"/>
      <c r="BIJ10" s="235"/>
      <c r="BIK10" s="235"/>
      <c r="BIL10" s="235"/>
      <c r="BIM10" s="235"/>
      <c r="BIN10" s="235"/>
      <c r="BIO10" s="235"/>
      <c r="BIP10" s="235"/>
      <c r="BIQ10" s="235"/>
      <c r="BIR10" s="235"/>
      <c r="BIS10" s="235"/>
      <c r="BIT10" s="235"/>
      <c r="BIU10" s="235"/>
      <c r="BIV10" s="235"/>
      <c r="BIW10" s="235"/>
      <c r="BIX10" s="235"/>
      <c r="BIY10" s="235"/>
      <c r="BIZ10" s="235"/>
      <c r="BJA10" s="235"/>
      <c r="BJB10" s="235"/>
      <c r="BJC10" s="235"/>
      <c r="BJD10" s="235"/>
      <c r="BJE10" s="235"/>
      <c r="BJF10" s="235"/>
      <c r="BJG10" s="235"/>
      <c r="BJH10" s="235"/>
      <c r="BJI10" s="235"/>
      <c r="BJJ10" s="235"/>
      <c r="BJK10" s="235"/>
      <c r="BJL10" s="235"/>
      <c r="BJM10" s="235"/>
      <c r="BJN10" s="235"/>
      <c r="BJO10" s="235"/>
      <c r="BJP10" s="235"/>
      <c r="BJQ10" s="235"/>
      <c r="BJR10" s="235"/>
      <c r="BJS10" s="235"/>
      <c r="BJT10" s="235"/>
      <c r="BJU10" s="235"/>
      <c r="BJV10" s="235"/>
      <c r="BJW10" s="235"/>
      <c r="BJX10" s="235"/>
      <c r="BJY10" s="235"/>
      <c r="BJZ10" s="235"/>
      <c r="BKA10" s="235"/>
      <c r="BKB10" s="235"/>
      <c r="BKC10" s="235"/>
      <c r="BKD10" s="235"/>
      <c r="BKE10" s="235"/>
      <c r="BKF10" s="235"/>
      <c r="BKG10" s="235"/>
      <c r="BKH10" s="235"/>
      <c r="BKI10" s="235"/>
      <c r="BKJ10" s="235"/>
      <c r="BKK10" s="235"/>
      <c r="BKL10" s="235"/>
      <c r="BKM10" s="235"/>
      <c r="BKN10" s="235"/>
      <c r="BKO10" s="235"/>
      <c r="BKP10" s="235"/>
      <c r="BKQ10" s="235"/>
      <c r="BKR10" s="235"/>
      <c r="BKS10" s="235"/>
      <c r="BKT10" s="235"/>
      <c r="BKU10" s="235"/>
      <c r="BKV10" s="235"/>
      <c r="BKW10" s="235"/>
      <c r="BKX10" s="235"/>
      <c r="BKY10" s="235"/>
      <c r="BKZ10" s="235"/>
      <c r="BLA10" s="235"/>
      <c r="BLB10" s="235"/>
      <c r="BLC10" s="235"/>
      <c r="BLD10" s="235"/>
      <c r="BLE10" s="235"/>
      <c r="BLF10" s="235"/>
      <c r="BLG10" s="235"/>
      <c r="BLH10" s="235"/>
      <c r="BLI10" s="235"/>
      <c r="BLJ10" s="235"/>
      <c r="BLK10" s="235"/>
      <c r="BLL10" s="235"/>
      <c r="BLM10" s="235"/>
      <c r="BLN10" s="235"/>
      <c r="BLO10" s="235"/>
      <c r="BLP10" s="235"/>
      <c r="BLQ10" s="235"/>
      <c r="BLR10" s="235"/>
      <c r="BLS10" s="235"/>
      <c r="BLT10" s="235"/>
      <c r="BLU10" s="235"/>
      <c r="BLV10" s="235"/>
      <c r="BLW10" s="235"/>
      <c r="BLX10" s="235"/>
      <c r="BLY10" s="235"/>
      <c r="BLZ10" s="235"/>
      <c r="BMA10" s="235"/>
      <c r="BMB10" s="235"/>
      <c r="BMC10" s="235"/>
      <c r="BMD10" s="235"/>
      <c r="BME10" s="235"/>
      <c r="BMF10" s="235"/>
      <c r="BMG10" s="235"/>
      <c r="BMH10" s="235"/>
      <c r="BMI10" s="235"/>
      <c r="BMJ10" s="235"/>
      <c r="BMK10" s="235"/>
      <c r="BML10" s="235"/>
      <c r="BMM10" s="235"/>
      <c r="BMN10" s="235"/>
      <c r="BMO10" s="235"/>
      <c r="BMP10" s="235"/>
      <c r="BMQ10" s="235"/>
      <c r="BMR10" s="235"/>
      <c r="BMS10" s="235"/>
      <c r="BMT10" s="235"/>
      <c r="BMU10" s="235"/>
      <c r="BMV10" s="235"/>
      <c r="BMW10" s="235"/>
      <c r="BMX10" s="235"/>
      <c r="BMY10" s="235"/>
      <c r="BMZ10" s="235"/>
      <c r="BNA10" s="235"/>
      <c r="BNB10" s="235"/>
      <c r="BNC10" s="235"/>
      <c r="BND10" s="235"/>
      <c r="BNE10" s="235"/>
      <c r="BNF10" s="235"/>
      <c r="BNG10" s="235"/>
      <c r="BNH10" s="235"/>
      <c r="BNI10" s="235"/>
      <c r="BNJ10" s="235"/>
      <c r="BNK10" s="235"/>
      <c r="BNL10" s="235"/>
      <c r="BNM10" s="235"/>
      <c r="BNN10" s="235"/>
      <c r="BNO10" s="235"/>
      <c r="BNP10" s="235"/>
      <c r="BNQ10" s="235"/>
      <c r="BNR10" s="235"/>
      <c r="BNS10" s="235"/>
      <c r="BNT10" s="235"/>
      <c r="BNU10" s="235"/>
      <c r="BNV10" s="235"/>
      <c r="BNW10" s="235"/>
      <c r="BNX10" s="235"/>
      <c r="BNY10" s="235"/>
      <c r="BNZ10" s="235"/>
      <c r="BOA10" s="235"/>
      <c r="BOB10" s="235"/>
      <c r="BOC10" s="235"/>
      <c r="BOD10" s="235"/>
      <c r="BOE10" s="235"/>
      <c r="BOF10" s="235"/>
      <c r="BOG10" s="235"/>
      <c r="BOH10" s="235"/>
      <c r="BOI10" s="235"/>
      <c r="BOJ10" s="235"/>
      <c r="BOK10" s="235"/>
      <c r="BOL10" s="235"/>
      <c r="BOM10" s="235"/>
      <c r="BON10" s="235"/>
      <c r="BOO10" s="235"/>
      <c r="BOP10" s="235"/>
      <c r="BOQ10" s="235"/>
      <c r="BOR10" s="235"/>
      <c r="BOS10" s="235"/>
      <c r="BOT10" s="235"/>
      <c r="BOU10" s="235"/>
      <c r="BOV10" s="235"/>
      <c r="BOW10" s="235"/>
      <c r="BOX10" s="235"/>
      <c r="BOY10" s="235"/>
      <c r="BOZ10" s="235"/>
      <c r="BPA10" s="235"/>
      <c r="BPB10" s="235"/>
      <c r="BPC10" s="235"/>
      <c r="BPD10" s="235"/>
      <c r="BPE10" s="235"/>
      <c r="BPF10" s="235"/>
      <c r="BPG10" s="235"/>
      <c r="BPH10" s="235"/>
      <c r="BPI10" s="235"/>
      <c r="BPJ10" s="235"/>
      <c r="BPK10" s="235"/>
      <c r="BPL10" s="235"/>
      <c r="BPM10" s="235"/>
      <c r="BPN10" s="235"/>
      <c r="BPO10" s="235"/>
      <c r="BPP10" s="235"/>
      <c r="BPQ10" s="235"/>
      <c r="BPR10" s="235"/>
      <c r="BPS10" s="235"/>
      <c r="BPT10" s="235"/>
      <c r="BPU10" s="235"/>
      <c r="BPV10" s="235"/>
      <c r="BPW10" s="235"/>
      <c r="BPX10" s="235"/>
      <c r="BPY10" s="235"/>
      <c r="BPZ10" s="235"/>
      <c r="BQA10" s="235"/>
      <c r="BQB10" s="235"/>
      <c r="BQC10" s="235"/>
      <c r="BQD10" s="235"/>
      <c r="BQE10" s="235"/>
      <c r="BQF10" s="235"/>
      <c r="BQG10" s="235"/>
      <c r="BQH10" s="235"/>
      <c r="BQI10" s="235"/>
      <c r="BQJ10" s="235"/>
      <c r="BQK10" s="235"/>
      <c r="BQL10" s="235"/>
      <c r="BQM10" s="235"/>
      <c r="BQN10" s="235"/>
      <c r="BQO10" s="235"/>
      <c r="BQP10" s="235"/>
      <c r="BQQ10" s="235"/>
      <c r="BQR10" s="235"/>
      <c r="BQS10" s="235"/>
      <c r="BQT10" s="235"/>
      <c r="BQU10" s="235"/>
      <c r="BQV10" s="235"/>
      <c r="BQW10" s="235"/>
      <c r="BQX10" s="235"/>
      <c r="BQY10" s="235"/>
      <c r="BQZ10" s="235"/>
      <c r="BRA10" s="235"/>
      <c r="BRB10" s="235"/>
      <c r="BRC10" s="235"/>
      <c r="BRD10" s="235"/>
      <c r="BRE10" s="235"/>
      <c r="BRF10" s="235"/>
      <c r="BRG10" s="235"/>
      <c r="BRH10" s="235"/>
      <c r="BRI10" s="235"/>
      <c r="BRJ10" s="235"/>
      <c r="BRK10" s="235"/>
      <c r="BRL10" s="235"/>
      <c r="BRM10" s="235"/>
      <c r="BRN10" s="235"/>
      <c r="BRO10" s="235"/>
      <c r="BRP10" s="235"/>
      <c r="BRQ10" s="235"/>
      <c r="BRR10" s="235"/>
      <c r="BRS10" s="235"/>
      <c r="BRT10" s="235"/>
      <c r="BRU10" s="235"/>
      <c r="BRV10" s="235"/>
      <c r="BRW10" s="235"/>
      <c r="BRX10" s="235"/>
      <c r="BRY10" s="235"/>
      <c r="BRZ10" s="235"/>
      <c r="BSA10" s="235"/>
      <c r="BSB10" s="235"/>
      <c r="BSC10" s="235"/>
      <c r="BSD10" s="235"/>
      <c r="BSE10" s="235"/>
      <c r="BSF10" s="235"/>
      <c r="BSG10" s="235"/>
      <c r="BSH10" s="235"/>
      <c r="BSI10" s="235"/>
      <c r="BSJ10" s="235"/>
      <c r="BSK10" s="235"/>
      <c r="BSL10" s="235"/>
      <c r="BSM10" s="235"/>
      <c r="BSN10" s="235"/>
      <c r="BSO10" s="235"/>
      <c r="BSP10" s="235"/>
      <c r="BSQ10" s="235"/>
      <c r="BSR10" s="235"/>
      <c r="BSS10" s="235"/>
      <c r="BST10" s="235"/>
      <c r="BSU10" s="235"/>
      <c r="BSV10" s="235"/>
      <c r="BSW10" s="235"/>
      <c r="BSX10" s="235"/>
      <c r="BSY10" s="235"/>
      <c r="BSZ10" s="235"/>
      <c r="BTA10" s="235"/>
      <c r="BTB10" s="235"/>
      <c r="BTC10" s="235"/>
      <c r="BTD10" s="235"/>
      <c r="BTE10" s="235"/>
      <c r="BTF10" s="235"/>
      <c r="BTG10" s="235"/>
      <c r="BTH10" s="235"/>
      <c r="BTI10" s="235"/>
      <c r="BTJ10" s="235"/>
      <c r="BTK10" s="235"/>
      <c r="BTL10" s="235"/>
      <c r="BTM10" s="235"/>
      <c r="BTN10" s="235"/>
      <c r="BTO10" s="235"/>
      <c r="BTP10" s="235"/>
      <c r="BTQ10" s="235"/>
      <c r="BTR10" s="235"/>
      <c r="BTS10" s="235"/>
      <c r="BTT10" s="235"/>
      <c r="BTU10" s="235"/>
      <c r="BTV10" s="235"/>
      <c r="BTW10" s="235"/>
      <c r="BTX10" s="235"/>
      <c r="BTY10" s="235"/>
      <c r="BTZ10" s="235"/>
      <c r="BUA10" s="235"/>
      <c r="BUB10" s="235"/>
      <c r="BUC10" s="235"/>
      <c r="BUD10" s="235"/>
      <c r="BUE10" s="235"/>
      <c r="BUF10" s="235"/>
      <c r="BUG10" s="235"/>
      <c r="BUH10" s="235"/>
      <c r="BUI10" s="235"/>
      <c r="BUJ10" s="235"/>
      <c r="BUK10" s="235"/>
      <c r="BUL10" s="235"/>
      <c r="BUM10" s="235"/>
      <c r="BUN10" s="235"/>
      <c r="BUO10" s="235"/>
      <c r="BUP10" s="235"/>
      <c r="BUQ10" s="235"/>
      <c r="BUR10" s="235"/>
      <c r="BUS10" s="235"/>
      <c r="BUT10" s="235"/>
      <c r="BUU10" s="235"/>
      <c r="BUV10" s="235"/>
      <c r="BUW10" s="235"/>
      <c r="BUX10" s="235"/>
      <c r="BUY10" s="235"/>
      <c r="BUZ10" s="235"/>
      <c r="BVA10" s="235"/>
      <c r="BVB10" s="235"/>
      <c r="BVC10" s="235"/>
      <c r="BVD10" s="235"/>
      <c r="BVE10" s="235"/>
      <c r="BVF10" s="235"/>
      <c r="BVG10" s="235"/>
      <c r="BVH10" s="235"/>
      <c r="BVI10" s="235"/>
      <c r="BVJ10" s="235"/>
      <c r="BVK10" s="235"/>
      <c r="BVL10" s="235"/>
      <c r="BVM10" s="235"/>
      <c r="BVN10" s="235"/>
      <c r="BVO10" s="235"/>
      <c r="BVP10" s="235"/>
      <c r="BVQ10" s="235"/>
      <c r="BVR10" s="235"/>
      <c r="BVS10" s="235"/>
      <c r="BVT10" s="235"/>
      <c r="BVU10" s="235"/>
      <c r="BVV10" s="235"/>
      <c r="BVW10" s="235"/>
      <c r="BVX10" s="235"/>
      <c r="BVY10" s="235"/>
      <c r="BVZ10" s="235"/>
      <c r="BWA10" s="235"/>
      <c r="BWB10" s="235"/>
      <c r="BWC10" s="235"/>
      <c r="BWD10" s="235"/>
      <c r="BWE10" s="235"/>
      <c r="BWF10" s="235"/>
      <c r="BWG10" s="235"/>
      <c r="BWH10" s="235"/>
      <c r="BWI10" s="235"/>
      <c r="BWJ10" s="235"/>
      <c r="BWK10" s="235"/>
      <c r="BWL10" s="235"/>
      <c r="BWM10" s="235"/>
      <c r="BWN10" s="235"/>
      <c r="BWO10" s="235"/>
      <c r="BWP10" s="235"/>
      <c r="BWQ10" s="235"/>
      <c r="BWR10" s="235"/>
      <c r="BWS10" s="235"/>
      <c r="BWT10" s="235"/>
      <c r="BWU10" s="235"/>
      <c r="BWV10" s="235"/>
      <c r="BWW10" s="235"/>
      <c r="BWX10" s="235"/>
      <c r="BWY10" s="235"/>
      <c r="BWZ10" s="235"/>
      <c r="BXA10" s="235"/>
      <c r="BXB10" s="235"/>
      <c r="BXC10" s="235"/>
      <c r="BXD10" s="235"/>
      <c r="BXE10" s="235"/>
      <c r="BXF10" s="235"/>
      <c r="BXG10" s="235"/>
      <c r="BXH10" s="235"/>
      <c r="BXI10" s="235"/>
      <c r="BXJ10" s="235"/>
      <c r="BXK10" s="235"/>
      <c r="BXL10" s="235"/>
      <c r="BXM10" s="235"/>
      <c r="BXN10" s="235"/>
      <c r="BXO10" s="235"/>
      <c r="BXP10" s="235"/>
      <c r="BXQ10" s="235"/>
      <c r="BXR10" s="235"/>
      <c r="BXS10" s="235"/>
      <c r="BXT10" s="235"/>
      <c r="BXU10" s="235"/>
      <c r="BXV10" s="235"/>
      <c r="BXW10" s="235"/>
      <c r="BXX10" s="235"/>
      <c r="BXY10" s="235"/>
      <c r="BXZ10" s="235"/>
      <c r="BYA10" s="235"/>
      <c r="BYB10" s="235"/>
      <c r="BYC10" s="235"/>
      <c r="BYD10" s="235"/>
      <c r="BYE10" s="235"/>
      <c r="BYF10" s="235"/>
      <c r="BYG10" s="235"/>
      <c r="BYH10" s="235"/>
      <c r="BYI10" s="235"/>
      <c r="BYJ10" s="235"/>
      <c r="BYK10" s="235"/>
      <c r="BYL10" s="235"/>
      <c r="BYM10" s="235"/>
      <c r="BYN10" s="235"/>
      <c r="BYO10" s="235"/>
      <c r="BYP10" s="235"/>
      <c r="BYQ10" s="235"/>
      <c r="BYR10" s="235"/>
      <c r="BYS10" s="235"/>
      <c r="BYT10" s="235"/>
      <c r="BYU10" s="235"/>
      <c r="BYV10" s="235"/>
      <c r="BYW10" s="235"/>
      <c r="BYX10" s="235"/>
      <c r="BYY10" s="235"/>
      <c r="BYZ10" s="235"/>
      <c r="BZA10" s="235"/>
      <c r="BZB10" s="235"/>
      <c r="BZC10" s="235"/>
      <c r="BZD10" s="235"/>
      <c r="BZE10" s="235"/>
      <c r="BZF10" s="235"/>
      <c r="BZG10" s="235"/>
      <c r="BZH10" s="235"/>
      <c r="BZI10" s="235"/>
      <c r="BZJ10" s="235"/>
      <c r="BZK10" s="235"/>
      <c r="BZL10" s="235"/>
      <c r="BZM10" s="235"/>
      <c r="BZN10" s="235"/>
      <c r="BZO10" s="235"/>
      <c r="BZP10" s="235"/>
      <c r="BZQ10" s="235"/>
      <c r="BZR10" s="235"/>
      <c r="BZS10" s="235"/>
      <c r="BZT10" s="235"/>
      <c r="BZU10" s="235"/>
      <c r="BZV10" s="235"/>
      <c r="BZW10" s="235"/>
      <c r="BZX10" s="235"/>
      <c r="BZY10" s="235"/>
      <c r="BZZ10" s="235"/>
      <c r="CAA10" s="235"/>
      <c r="CAB10" s="235"/>
      <c r="CAC10" s="235"/>
      <c r="CAD10" s="235"/>
      <c r="CAE10" s="235"/>
      <c r="CAF10" s="235"/>
      <c r="CAG10" s="235"/>
      <c r="CAH10" s="235"/>
      <c r="CAI10" s="235"/>
      <c r="CAJ10" s="235"/>
      <c r="CAK10" s="235"/>
      <c r="CAL10" s="235"/>
      <c r="CAM10" s="235"/>
      <c r="CAN10" s="235"/>
      <c r="CAO10" s="235"/>
      <c r="CAP10" s="235"/>
      <c r="CAQ10" s="235"/>
      <c r="CAR10" s="235"/>
      <c r="CAS10" s="235"/>
      <c r="CAT10" s="235"/>
      <c r="CAU10" s="235"/>
      <c r="CAV10" s="235"/>
      <c r="CAW10" s="235"/>
      <c r="CAX10" s="235"/>
      <c r="CAY10" s="235"/>
      <c r="CAZ10" s="235"/>
      <c r="CBA10" s="235"/>
      <c r="CBB10" s="235"/>
      <c r="CBC10" s="235"/>
      <c r="CBD10" s="235"/>
      <c r="CBE10" s="235"/>
      <c r="CBF10" s="235"/>
      <c r="CBG10" s="235"/>
      <c r="CBH10" s="235"/>
      <c r="CBI10" s="235"/>
      <c r="CBJ10" s="235"/>
      <c r="CBK10" s="235"/>
      <c r="CBL10" s="235"/>
      <c r="CBM10" s="235"/>
      <c r="CBN10" s="235"/>
      <c r="CBO10" s="235"/>
      <c r="CBP10" s="235"/>
      <c r="CBQ10" s="235"/>
      <c r="CBR10" s="235"/>
      <c r="CBS10" s="235"/>
      <c r="CBT10" s="235"/>
      <c r="CBU10" s="235"/>
      <c r="CBV10" s="235"/>
      <c r="CBW10" s="235"/>
      <c r="CBX10" s="235"/>
      <c r="CBY10" s="235"/>
      <c r="CBZ10" s="235"/>
      <c r="CCA10" s="235"/>
      <c r="CCB10" s="235"/>
      <c r="CCC10" s="235"/>
      <c r="CCD10" s="235"/>
      <c r="CCE10" s="235"/>
      <c r="CCF10" s="235"/>
      <c r="CCG10" s="235"/>
      <c r="CCH10" s="235"/>
      <c r="CCI10" s="235"/>
      <c r="CCJ10" s="235"/>
      <c r="CCK10" s="235"/>
      <c r="CCL10" s="235"/>
      <c r="CCM10" s="235"/>
      <c r="CCN10" s="235"/>
      <c r="CCO10" s="235"/>
      <c r="CCP10" s="235"/>
      <c r="CCQ10" s="235"/>
      <c r="CCR10" s="235"/>
      <c r="CCS10" s="235"/>
      <c r="CCT10" s="235"/>
      <c r="CCU10" s="235"/>
      <c r="CCV10" s="235"/>
      <c r="CCW10" s="235"/>
      <c r="CCX10" s="235"/>
      <c r="CCY10" s="235"/>
      <c r="CCZ10" s="235"/>
      <c r="CDA10" s="235"/>
      <c r="CDB10" s="235"/>
      <c r="CDC10" s="235"/>
      <c r="CDD10" s="235"/>
      <c r="CDE10" s="235"/>
      <c r="CDF10" s="235"/>
      <c r="CDG10" s="235"/>
      <c r="CDH10" s="235"/>
      <c r="CDI10" s="235"/>
      <c r="CDJ10" s="235"/>
      <c r="CDK10" s="235"/>
      <c r="CDL10" s="235"/>
      <c r="CDM10" s="235"/>
      <c r="CDN10" s="235"/>
      <c r="CDO10" s="235"/>
      <c r="CDP10" s="235"/>
      <c r="CDQ10" s="235"/>
      <c r="CDR10" s="235"/>
      <c r="CDS10" s="235"/>
      <c r="CDT10" s="235"/>
      <c r="CDU10" s="235"/>
      <c r="CDV10" s="235"/>
      <c r="CDW10" s="235"/>
      <c r="CDX10" s="235"/>
      <c r="CDY10" s="235"/>
      <c r="CDZ10" s="235"/>
      <c r="CEA10" s="235"/>
      <c r="CEB10" s="235"/>
      <c r="CEC10" s="235"/>
      <c r="CED10" s="235"/>
      <c r="CEE10" s="235"/>
      <c r="CEF10" s="235"/>
      <c r="CEG10" s="235"/>
      <c r="CEH10" s="235"/>
      <c r="CEI10" s="235"/>
      <c r="CEJ10" s="235"/>
      <c r="CEK10" s="235"/>
      <c r="CEL10" s="235"/>
      <c r="CEM10" s="235"/>
      <c r="CEN10" s="235"/>
      <c r="CEO10" s="235"/>
      <c r="CEP10" s="235"/>
      <c r="CEQ10" s="235"/>
      <c r="CER10" s="235"/>
      <c r="CES10" s="235"/>
      <c r="CET10" s="235"/>
      <c r="CEU10" s="235"/>
      <c r="CEV10" s="235"/>
      <c r="CEW10" s="235"/>
      <c r="CEX10" s="235"/>
      <c r="CEY10" s="235"/>
      <c r="CEZ10" s="235"/>
      <c r="CFA10" s="235"/>
      <c r="CFB10" s="235"/>
      <c r="CFC10" s="235"/>
      <c r="CFD10" s="235"/>
      <c r="CFE10" s="235"/>
      <c r="CFF10" s="235"/>
      <c r="CFG10" s="235"/>
      <c r="CFH10" s="235"/>
      <c r="CFI10" s="235"/>
      <c r="CFJ10" s="235"/>
      <c r="CFK10" s="235"/>
      <c r="CFL10" s="235"/>
      <c r="CFM10" s="235"/>
      <c r="CFN10" s="235"/>
      <c r="CFO10" s="235"/>
      <c r="CFP10" s="235"/>
      <c r="CFQ10" s="235"/>
      <c r="CFR10" s="235"/>
      <c r="CFS10" s="235"/>
      <c r="CFT10" s="235"/>
      <c r="CFU10" s="235"/>
      <c r="CFV10" s="235"/>
      <c r="CFW10" s="235"/>
      <c r="CFX10" s="235"/>
      <c r="CFY10" s="235"/>
      <c r="CFZ10" s="235"/>
      <c r="CGA10" s="235"/>
      <c r="CGB10" s="235"/>
      <c r="CGC10" s="235"/>
      <c r="CGD10" s="235"/>
      <c r="CGE10" s="235"/>
      <c r="CGF10" s="235"/>
      <c r="CGG10" s="235"/>
      <c r="CGH10" s="235"/>
      <c r="CGI10" s="235"/>
      <c r="CGJ10" s="235"/>
      <c r="CGK10" s="235"/>
      <c r="CGL10" s="235"/>
      <c r="CGM10" s="235"/>
      <c r="CGN10" s="235"/>
      <c r="CGO10" s="235"/>
      <c r="CGP10" s="235"/>
      <c r="CGQ10" s="235"/>
      <c r="CGR10" s="235"/>
      <c r="CGS10" s="235"/>
      <c r="CGT10" s="235"/>
      <c r="CGU10" s="235"/>
      <c r="CGV10" s="235"/>
      <c r="CGW10" s="235"/>
      <c r="CGX10" s="235"/>
      <c r="CGY10" s="235"/>
      <c r="CGZ10" s="235"/>
      <c r="CHA10" s="235"/>
      <c r="CHB10" s="235"/>
      <c r="CHC10" s="235"/>
      <c r="CHD10" s="235"/>
      <c r="CHE10" s="235"/>
      <c r="CHF10" s="235"/>
      <c r="CHG10" s="235"/>
      <c r="CHH10" s="235"/>
      <c r="CHI10" s="235"/>
      <c r="CHJ10" s="235"/>
      <c r="CHK10" s="235"/>
      <c r="CHL10" s="235"/>
      <c r="CHM10" s="235"/>
      <c r="CHN10" s="235"/>
      <c r="CHO10" s="235"/>
      <c r="CHP10" s="235"/>
      <c r="CHQ10" s="235"/>
      <c r="CHR10" s="235"/>
      <c r="CHS10" s="235"/>
      <c r="CHT10" s="235"/>
      <c r="CHU10" s="235"/>
      <c r="CHV10" s="235"/>
      <c r="CHW10" s="235"/>
      <c r="CHX10" s="235"/>
      <c r="CHY10" s="235"/>
      <c r="CHZ10" s="235"/>
      <c r="CIA10" s="235"/>
      <c r="CIB10" s="235"/>
      <c r="CIC10" s="235"/>
      <c r="CID10" s="235"/>
      <c r="CIE10" s="235"/>
      <c r="CIF10" s="235"/>
      <c r="CIG10" s="235"/>
      <c r="CIH10" s="235"/>
      <c r="CII10" s="235"/>
      <c r="CIJ10" s="235"/>
      <c r="CIK10" s="235"/>
      <c r="CIL10" s="235"/>
      <c r="CIM10" s="235"/>
      <c r="CIN10" s="235"/>
      <c r="CIO10" s="235"/>
      <c r="CIP10" s="235"/>
      <c r="CIQ10" s="235"/>
      <c r="CIR10" s="235"/>
      <c r="CIS10" s="235"/>
      <c r="CIT10" s="235"/>
      <c r="CIU10" s="235"/>
      <c r="CIV10" s="235"/>
      <c r="CIW10" s="235"/>
      <c r="CIX10" s="235"/>
      <c r="CIY10" s="235"/>
      <c r="CIZ10" s="235"/>
      <c r="CJA10" s="235"/>
      <c r="CJB10" s="235"/>
      <c r="CJC10" s="235"/>
      <c r="CJD10" s="235"/>
      <c r="CJE10" s="235"/>
      <c r="CJF10" s="235"/>
      <c r="CJG10" s="235"/>
      <c r="CJH10" s="235"/>
      <c r="CJI10" s="235"/>
      <c r="CJJ10" s="235"/>
      <c r="CJK10" s="235"/>
      <c r="CJL10" s="235"/>
      <c r="CJM10" s="235"/>
      <c r="CJN10" s="235"/>
      <c r="CJO10" s="235"/>
      <c r="CJP10" s="235"/>
      <c r="CJQ10" s="235"/>
      <c r="CJR10" s="235"/>
      <c r="CJS10" s="235"/>
      <c r="CJT10" s="235"/>
      <c r="CJU10" s="235"/>
      <c r="CJV10" s="235"/>
      <c r="CJW10" s="235"/>
      <c r="CJX10" s="235"/>
      <c r="CJY10" s="235"/>
      <c r="CJZ10" s="235"/>
      <c r="CKA10" s="235"/>
      <c r="CKB10" s="235"/>
      <c r="CKC10" s="235"/>
      <c r="CKD10" s="235"/>
      <c r="CKE10" s="235"/>
      <c r="CKF10" s="235"/>
      <c r="CKG10" s="235"/>
      <c r="CKH10" s="235"/>
      <c r="CKI10" s="235"/>
      <c r="CKJ10" s="235"/>
      <c r="CKK10" s="235"/>
      <c r="CKL10" s="235"/>
      <c r="CKM10" s="235"/>
      <c r="CKN10" s="235"/>
      <c r="CKO10" s="235"/>
      <c r="CKP10" s="235"/>
      <c r="CKQ10" s="235"/>
      <c r="CKR10" s="235"/>
      <c r="CKS10" s="235"/>
      <c r="CKT10" s="235"/>
      <c r="CKU10" s="235"/>
      <c r="CKV10" s="235"/>
      <c r="CKW10" s="235"/>
      <c r="CKX10" s="235"/>
      <c r="CKY10" s="235"/>
      <c r="CKZ10" s="235"/>
      <c r="CLA10" s="235"/>
      <c r="CLB10" s="235"/>
      <c r="CLC10" s="235"/>
      <c r="CLD10" s="235"/>
      <c r="CLE10" s="235"/>
      <c r="CLF10" s="235"/>
      <c r="CLG10" s="235"/>
      <c r="CLH10" s="235"/>
      <c r="CLI10" s="235"/>
      <c r="CLJ10" s="235"/>
      <c r="CLK10" s="235"/>
      <c r="CLL10" s="235"/>
      <c r="CLM10" s="235"/>
      <c r="CLN10" s="235"/>
      <c r="CLO10" s="235"/>
      <c r="CLP10" s="235"/>
      <c r="CLQ10" s="235"/>
      <c r="CLR10" s="235"/>
      <c r="CLS10" s="235"/>
      <c r="CLT10" s="235"/>
      <c r="CLU10" s="235"/>
      <c r="CLV10" s="235"/>
      <c r="CLW10" s="235"/>
      <c r="CLX10" s="235"/>
      <c r="CLY10" s="235"/>
      <c r="CLZ10" s="235"/>
      <c r="CMA10" s="235"/>
      <c r="CMB10" s="235"/>
      <c r="CMC10" s="235"/>
      <c r="CMD10" s="235"/>
      <c r="CME10" s="235"/>
      <c r="CMF10" s="235"/>
      <c r="CMG10" s="235"/>
      <c r="CMH10" s="235"/>
      <c r="CMI10" s="235"/>
      <c r="CMJ10" s="235"/>
      <c r="CMK10" s="235"/>
      <c r="CML10" s="235"/>
      <c r="CMM10" s="235"/>
      <c r="CMN10" s="235"/>
      <c r="CMO10" s="235"/>
      <c r="CMP10" s="235"/>
      <c r="CMQ10" s="235"/>
      <c r="CMR10" s="235"/>
      <c r="CMS10" s="235"/>
      <c r="CMT10" s="235"/>
      <c r="CMU10" s="235"/>
      <c r="CMV10" s="235"/>
      <c r="CMW10" s="235"/>
      <c r="CMX10" s="235"/>
      <c r="CMY10" s="235"/>
      <c r="CMZ10" s="235"/>
      <c r="CNA10" s="235"/>
      <c r="CNB10" s="235"/>
      <c r="CNC10" s="235"/>
      <c r="CND10" s="235"/>
      <c r="CNE10" s="235"/>
      <c r="CNF10" s="235"/>
      <c r="CNG10" s="235"/>
      <c r="CNH10" s="235"/>
      <c r="CNI10" s="235"/>
      <c r="CNJ10" s="235"/>
      <c r="CNK10" s="235"/>
      <c r="CNL10" s="235"/>
      <c r="CNM10" s="235"/>
      <c r="CNN10" s="235"/>
      <c r="CNO10" s="235"/>
      <c r="CNP10" s="235"/>
      <c r="CNQ10" s="235"/>
      <c r="CNR10" s="235"/>
      <c r="CNS10" s="235"/>
      <c r="CNT10" s="235"/>
      <c r="CNU10" s="235"/>
      <c r="CNV10" s="235"/>
      <c r="CNW10" s="235"/>
      <c r="CNX10" s="235"/>
      <c r="CNY10" s="235"/>
      <c r="CNZ10" s="235"/>
      <c r="COA10" s="235"/>
      <c r="COB10" s="235"/>
      <c r="COC10" s="235"/>
      <c r="COD10" s="235"/>
      <c r="COE10" s="235"/>
      <c r="COF10" s="235"/>
      <c r="COG10" s="235"/>
      <c r="COH10" s="235"/>
      <c r="COI10" s="235"/>
      <c r="COJ10" s="235"/>
      <c r="COK10" s="235"/>
      <c r="COL10" s="235"/>
      <c r="COM10" s="235"/>
      <c r="CON10" s="235"/>
      <c r="COO10" s="235"/>
      <c r="COP10" s="235"/>
      <c r="COQ10" s="235"/>
      <c r="COR10" s="235"/>
      <c r="COS10" s="235"/>
      <c r="COT10" s="235"/>
      <c r="COU10" s="235"/>
      <c r="COV10" s="235"/>
      <c r="COW10" s="235"/>
      <c r="COX10" s="235"/>
      <c r="COY10" s="235"/>
      <c r="COZ10" s="235"/>
      <c r="CPA10" s="235"/>
      <c r="CPB10" s="235"/>
      <c r="CPC10" s="235"/>
      <c r="CPD10" s="235"/>
      <c r="CPE10" s="235"/>
      <c r="CPF10" s="235"/>
      <c r="CPG10" s="235"/>
      <c r="CPH10" s="235"/>
      <c r="CPI10" s="235"/>
      <c r="CPJ10" s="235"/>
      <c r="CPK10" s="235"/>
      <c r="CPL10" s="235"/>
      <c r="CPM10" s="235"/>
      <c r="CPN10" s="235"/>
      <c r="CPO10" s="235"/>
      <c r="CPP10" s="235"/>
      <c r="CPQ10" s="235"/>
      <c r="CPR10" s="235"/>
      <c r="CPS10" s="235"/>
      <c r="CPT10" s="235"/>
      <c r="CPU10" s="235"/>
      <c r="CPV10" s="235"/>
      <c r="CPW10" s="235"/>
      <c r="CPX10" s="235"/>
      <c r="CPY10" s="235"/>
      <c r="CPZ10" s="235"/>
      <c r="CQA10" s="235"/>
      <c r="CQB10" s="235"/>
      <c r="CQC10" s="235"/>
      <c r="CQD10" s="235"/>
      <c r="CQE10" s="235"/>
      <c r="CQF10" s="235"/>
      <c r="CQG10" s="235"/>
      <c r="CQH10" s="235"/>
      <c r="CQI10" s="235"/>
      <c r="CQJ10" s="235"/>
      <c r="CQK10" s="235"/>
      <c r="CQL10" s="235"/>
      <c r="CQM10" s="235"/>
      <c r="CQN10" s="235"/>
      <c r="CQO10" s="235"/>
      <c r="CQP10" s="235"/>
      <c r="CQQ10" s="235"/>
      <c r="CQR10" s="235"/>
      <c r="CQS10" s="235"/>
      <c r="CQT10" s="235"/>
      <c r="CQU10" s="235"/>
      <c r="CQV10" s="235"/>
      <c r="CQW10" s="235"/>
      <c r="CQX10" s="235"/>
      <c r="CQY10" s="235"/>
      <c r="CQZ10" s="235"/>
      <c r="CRA10" s="235"/>
      <c r="CRB10" s="235"/>
      <c r="CRC10" s="235"/>
      <c r="CRD10" s="235"/>
      <c r="CRE10" s="235"/>
      <c r="CRF10" s="235"/>
      <c r="CRG10" s="235"/>
      <c r="CRH10" s="235"/>
      <c r="CRI10" s="235"/>
      <c r="CRJ10" s="235"/>
      <c r="CRK10" s="235"/>
      <c r="CRL10" s="235"/>
      <c r="CRM10" s="235"/>
      <c r="CRN10" s="235"/>
      <c r="CRO10" s="235"/>
      <c r="CRP10" s="235"/>
      <c r="CRQ10" s="235"/>
      <c r="CRR10" s="235"/>
      <c r="CRS10" s="235"/>
      <c r="CRT10" s="235"/>
      <c r="CRU10" s="235"/>
      <c r="CRV10" s="235"/>
      <c r="CRW10" s="235"/>
      <c r="CRX10" s="235"/>
      <c r="CRY10" s="235"/>
      <c r="CRZ10" s="235"/>
      <c r="CSA10" s="235"/>
      <c r="CSB10" s="235"/>
      <c r="CSC10" s="235"/>
      <c r="CSD10" s="235"/>
      <c r="CSE10" s="235"/>
      <c r="CSF10" s="235"/>
      <c r="CSG10" s="235"/>
      <c r="CSH10" s="235"/>
      <c r="CSI10" s="235"/>
      <c r="CSJ10" s="235"/>
      <c r="CSK10" s="235"/>
      <c r="CSL10" s="235"/>
      <c r="CSM10" s="235"/>
      <c r="CSN10" s="235"/>
      <c r="CSO10" s="235"/>
      <c r="CSP10" s="235"/>
      <c r="CSQ10" s="235"/>
      <c r="CSR10" s="235"/>
      <c r="CSS10" s="235"/>
      <c r="CST10" s="235"/>
      <c r="CSU10" s="235"/>
      <c r="CSV10" s="235"/>
      <c r="CSW10" s="235"/>
      <c r="CSX10" s="235"/>
      <c r="CSY10" s="235"/>
      <c r="CSZ10" s="235"/>
      <c r="CTA10" s="235"/>
      <c r="CTB10" s="235"/>
      <c r="CTC10" s="235"/>
      <c r="CTD10" s="235"/>
      <c r="CTE10" s="235"/>
      <c r="CTF10" s="235"/>
      <c r="CTG10" s="235"/>
      <c r="CTH10" s="235"/>
      <c r="CTI10" s="235"/>
      <c r="CTJ10" s="235"/>
      <c r="CTK10" s="235"/>
      <c r="CTL10" s="235"/>
      <c r="CTM10" s="235"/>
      <c r="CTN10" s="235"/>
      <c r="CTO10" s="235"/>
      <c r="CTP10" s="235"/>
      <c r="CTQ10" s="235"/>
      <c r="CTR10" s="235"/>
      <c r="CTS10" s="235"/>
      <c r="CTT10" s="235"/>
      <c r="CTU10" s="235"/>
      <c r="CTV10" s="235"/>
      <c r="CTW10" s="235"/>
      <c r="CTX10" s="235"/>
      <c r="CTY10" s="235"/>
      <c r="CTZ10" s="235"/>
      <c r="CUA10" s="235"/>
      <c r="CUB10" s="235"/>
      <c r="CUC10" s="235"/>
      <c r="CUD10" s="235"/>
      <c r="CUE10" s="235"/>
      <c r="CUF10" s="235"/>
      <c r="CUG10" s="235"/>
      <c r="CUH10" s="235"/>
      <c r="CUI10" s="235"/>
      <c r="CUJ10" s="235"/>
      <c r="CUK10" s="235"/>
      <c r="CUL10" s="235"/>
      <c r="CUM10" s="235"/>
      <c r="CUN10" s="235"/>
      <c r="CUO10" s="235"/>
      <c r="CUP10" s="235"/>
      <c r="CUQ10" s="235"/>
      <c r="CUR10" s="235"/>
      <c r="CUS10" s="235"/>
      <c r="CUT10" s="235"/>
      <c r="CUU10" s="235"/>
      <c r="CUV10" s="235"/>
      <c r="CUW10" s="235"/>
      <c r="CUX10" s="235"/>
      <c r="CUY10" s="235"/>
      <c r="CUZ10" s="235"/>
      <c r="CVA10" s="235"/>
      <c r="CVB10" s="235"/>
      <c r="CVC10" s="235"/>
      <c r="CVD10" s="235"/>
      <c r="CVE10" s="235"/>
      <c r="CVF10" s="235"/>
      <c r="CVG10" s="235"/>
      <c r="CVH10" s="235"/>
      <c r="CVI10" s="235"/>
      <c r="CVJ10" s="235"/>
      <c r="CVK10" s="235"/>
      <c r="CVL10" s="235"/>
      <c r="CVM10" s="235"/>
      <c r="CVN10" s="235"/>
      <c r="CVO10" s="235"/>
      <c r="CVP10" s="235"/>
      <c r="CVQ10" s="235"/>
      <c r="CVR10" s="235"/>
      <c r="CVS10" s="235"/>
      <c r="CVT10" s="235"/>
      <c r="CVU10" s="235"/>
      <c r="CVV10" s="235"/>
      <c r="CVW10" s="235"/>
      <c r="CVX10" s="235"/>
      <c r="CVY10" s="235"/>
      <c r="CVZ10" s="235"/>
      <c r="CWA10" s="235"/>
      <c r="CWB10" s="235"/>
      <c r="CWC10" s="235"/>
      <c r="CWD10" s="235"/>
      <c r="CWE10" s="235"/>
      <c r="CWF10" s="235"/>
      <c r="CWG10" s="235"/>
      <c r="CWH10" s="235"/>
      <c r="CWI10" s="235"/>
      <c r="CWJ10" s="235"/>
      <c r="CWK10" s="235"/>
      <c r="CWL10" s="235"/>
      <c r="CWM10" s="235"/>
      <c r="CWN10" s="235"/>
      <c r="CWO10" s="235"/>
      <c r="CWP10" s="235"/>
      <c r="CWQ10" s="235"/>
      <c r="CWR10" s="235"/>
      <c r="CWS10" s="235"/>
      <c r="CWT10" s="235"/>
      <c r="CWU10" s="235"/>
      <c r="CWV10" s="235"/>
      <c r="CWW10" s="235"/>
      <c r="CWX10" s="235"/>
      <c r="CWY10" s="235"/>
      <c r="CWZ10" s="235"/>
      <c r="CXA10" s="235"/>
      <c r="CXB10" s="235"/>
      <c r="CXC10" s="235"/>
      <c r="CXD10" s="235"/>
      <c r="CXE10" s="235"/>
      <c r="CXF10" s="235"/>
      <c r="CXG10" s="235"/>
      <c r="CXH10" s="235"/>
      <c r="CXI10" s="235"/>
      <c r="CXJ10" s="235"/>
      <c r="CXK10" s="235"/>
      <c r="CXL10" s="235"/>
      <c r="CXM10" s="235"/>
      <c r="CXN10" s="235"/>
      <c r="CXO10" s="235"/>
      <c r="CXP10" s="235"/>
      <c r="CXQ10" s="235"/>
      <c r="CXR10" s="235"/>
      <c r="CXS10" s="235"/>
      <c r="CXT10" s="235"/>
      <c r="CXU10" s="235"/>
      <c r="CXV10" s="235"/>
      <c r="CXW10" s="235"/>
      <c r="CXX10" s="235"/>
      <c r="CXY10" s="235"/>
      <c r="CXZ10" s="235"/>
      <c r="CYA10" s="235"/>
      <c r="CYB10" s="235"/>
      <c r="CYC10" s="235"/>
      <c r="CYD10" s="235"/>
      <c r="CYE10" s="235"/>
      <c r="CYF10" s="235"/>
      <c r="CYG10" s="235"/>
      <c r="CYH10" s="235"/>
      <c r="CYI10" s="235"/>
      <c r="CYJ10" s="235"/>
      <c r="CYK10" s="235"/>
      <c r="CYL10" s="235"/>
      <c r="CYM10" s="235"/>
      <c r="CYN10" s="235"/>
      <c r="CYO10" s="235"/>
      <c r="CYP10" s="235"/>
      <c r="CYQ10" s="235"/>
      <c r="CYR10" s="235"/>
      <c r="CYS10" s="235"/>
      <c r="CYT10" s="235"/>
      <c r="CYU10" s="235"/>
      <c r="CYV10" s="235"/>
      <c r="CYW10" s="235"/>
      <c r="CYX10" s="235"/>
      <c r="CYY10" s="235"/>
      <c r="CYZ10" s="235"/>
      <c r="CZA10" s="235"/>
      <c r="CZB10" s="235"/>
      <c r="CZC10" s="235"/>
      <c r="CZD10" s="235"/>
      <c r="CZE10" s="235"/>
      <c r="CZF10" s="235"/>
      <c r="CZG10" s="235"/>
      <c r="CZH10" s="235"/>
      <c r="CZI10" s="235"/>
      <c r="CZJ10" s="235"/>
      <c r="CZK10" s="235"/>
      <c r="CZL10" s="235"/>
      <c r="CZM10" s="235"/>
      <c r="CZN10" s="235"/>
      <c r="CZO10" s="235"/>
      <c r="CZP10" s="235"/>
      <c r="CZQ10" s="235"/>
      <c r="CZR10" s="235"/>
      <c r="CZS10" s="235"/>
      <c r="CZT10" s="235"/>
      <c r="CZU10" s="235"/>
      <c r="CZV10" s="235"/>
      <c r="CZW10" s="235"/>
      <c r="CZX10" s="235"/>
      <c r="CZY10" s="235"/>
      <c r="CZZ10" s="235"/>
      <c r="DAA10" s="235"/>
      <c r="DAB10" s="235"/>
      <c r="DAC10" s="235"/>
      <c r="DAD10" s="235"/>
      <c r="DAE10" s="235"/>
      <c r="DAF10" s="235"/>
      <c r="DAG10" s="235"/>
      <c r="DAH10" s="235"/>
      <c r="DAI10" s="235"/>
      <c r="DAJ10" s="235"/>
      <c r="DAK10" s="235"/>
      <c r="DAL10" s="235"/>
      <c r="DAM10" s="235"/>
      <c r="DAN10" s="235"/>
      <c r="DAO10" s="235"/>
      <c r="DAP10" s="235"/>
      <c r="DAQ10" s="235"/>
      <c r="DAR10" s="235"/>
      <c r="DAS10" s="235"/>
      <c r="DAT10" s="235"/>
      <c r="DAU10" s="235"/>
      <c r="DAV10" s="235"/>
      <c r="DAW10" s="235"/>
      <c r="DAX10" s="235"/>
      <c r="DAY10" s="235"/>
      <c r="DAZ10" s="235"/>
      <c r="DBA10" s="235"/>
      <c r="DBB10" s="235"/>
      <c r="DBC10" s="235"/>
      <c r="DBD10" s="235"/>
      <c r="DBE10" s="235"/>
      <c r="DBF10" s="235"/>
      <c r="DBG10" s="235"/>
      <c r="DBH10" s="235"/>
      <c r="DBI10" s="235"/>
      <c r="DBJ10" s="235"/>
      <c r="DBK10" s="235"/>
      <c r="DBL10" s="235"/>
      <c r="DBM10" s="235"/>
      <c r="DBN10" s="235"/>
      <c r="DBO10" s="235"/>
      <c r="DBP10" s="235"/>
      <c r="DBQ10" s="235"/>
      <c r="DBR10" s="235"/>
      <c r="DBS10" s="235"/>
      <c r="DBT10" s="235"/>
      <c r="DBU10" s="235"/>
      <c r="DBV10" s="235"/>
      <c r="DBW10" s="235"/>
      <c r="DBX10" s="235"/>
      <c r="DBY10" s="235"/>
      <c r="DBZ10" s="235"/>
      <c r="DCA10" s="235"/>
      <c r="DCB10" s="235"/>
      <c r="DCC10" s="235"/>
      <c r="DCD10" s="235"/>
      <c r="DCE10" s="235"/>
      <c r="DCF10" s="235"/>
      <c r="DCG10" s="235"/>
      <c r="DCH10" s="235"/>
      <c r="DCI10" s="235"/>
      <c r="DCJ10" s="235"/>
      <c r="DCK10" s="235"/>
      <c r="DCL10" s="235"/>
      <c r="DCM10" s="235"/>
      <c r="DCN10" s="235"/>
      <c r="DCO10" s="235"/>
      <c r="DCP10" s="235"/>
      <c r="DCQ10" s="235"/>
      <c r="DCR10" s="235"/>
      <c r="DCS10" s="235"/>
      <c r="DCT10" s="235"/>
      <c r="DCU10" s="235"/>
      <c r="DCV10" s="235"/>
      <c r="DCW10" s="235"/>
      <c r="DCX10" s="235"/>
      <c r="DCY10" s="235"/>
      <c r="DCZ10" s="235"/>
      <c r="DDA10" s="235"/>
      <c r="DDB10" s="235"/>
      <c r="DDC10" s="235"/>
      <c r="DDD10" s="235"/>
      <c r="DDE10" s="235"/>
      <c r="DDF10" s="235"/>
      <c r="DDG10" s="235"/>
      <c r="DDH10" s="235"/>
      <c r="DDI10" s="235"/>
      <c r="DDJ10" s="235"/>
      <c r="DDK10" s="235"/>
      <c r="DDL10" s="235"/>
      <c r="DDM10" s="235"/>
      <c r="DDN10" s="235"/>
      <c r="DDO10" s="235"/>
      <c r="DDP10" s="235"/>
      <c r="DDQ10" s="235"/>
      <c r="DDR10" s="235"/>
      <c r="DDS10" s="235"/>
      <c r="DDT10" s="235"/>
      <c r="DDU10" s="235"/>
      <c r="DDV10" s="235"/>
      <c r="DDW10" s="235"/>
      <c r="DDX10" s="235"/>
      <c r="DDY10" s="235"/>
      <c r="DDZ10" s="235"/>
      <c r="DEA10" s="235"/>
      <c r="DEB10" s="235"/>
      <c r="DEC10" s="235"/>
      <c r="DED10" s="235"/>
      <c r="DEE10" s="235"/>
      <c r="DEF10" s="235"/>
      <c r="DEG10" s="235"/>
      <c r="DEH10" s="235"/>
      <c r="DEI10" s="235"/>
      <c r="DEJ10" s="235"/>
      <c r="DEK10" s="235"/>
      <c r="DEL10" s="235"/>
      <c r="DEM10" s="235"/>
      <c r="DEN10" s="235"/>
      <c r="DEO10" s="235"/>
      <c r="DEP10" s="235"/>
      <c r="DEQ10" s="235"/>
      <c r="DER10" s="235"/>
      <c r="DES10" s="235"/>
      <c r="DET10" s="235"/>
      <c r="DEU10" s="235"/>
      <c r="DEV10" s="235"/>
      <c r="DEW10" s="235"/>
      <c r="DEX10" s="235"/>
      <c r="DEY10" s="235"/>
      <c r="DEZ10" s="235"/>
      <c r="DFA10" s="235"/>
      <c r="DFB10" s="235"/>
      <c r="DFC10" s="235"/>
      <c r="DFD10" s="235"/>
      <c r="DFE10" s="235"/>
      <c r="DFF10" s="235"/>
      <c r="DFG10" s="235"/>
      <c r="DFH10" s="235"/>
      <c r="DFI10" s="235"/>
      <c r="DFJ10" s="235"/>
      <c r="DFK10" s="235"/>
      <c r="DFL10" s="235"/>
      <c r="DFM10" s="235"/>
      <c r="DFN10" s="235"/>
      <c r="DFO10" s="235"/>
      <c r="DFP10" s="235"/>
      <c r="DFQ10" s="235"/>
      <c r="DFR10" s="235"/>
      <c r="DFS10" s="235"/>
      <c r="DFT10" s="235"/>
      <c r="DFU10" s="235"/>
      <c r="DFV10" s="235"/>
      <c r="DFW10" s="235"/>
      <c r="DFX10" s="235"/>
      <c r="DFY10" s="235"/>
      <c r="DFZ10" s="235"/>
      <c r="DGA10" s="235"/>
      <c r="DGB10" s="235"/>
      <c r="DGC10" s="235"/>
      <c r="DGD10" s="235"/>
      <c r="DGE10" s="235"/>
      <c r="DGF10" s="235"/>
      <c r="DGG10" s="235"/>
      <c r="DGH10" s="235"/>
      <c r="DGI10" s="235"/>
      <c r="DGJ10" s="235"/>
      <c r="DGK10" s="235"/>
      <c r="DGL10" s="235"/>
      <c r="DGM10" s="235"/>
      <c r="DGN10" s="235"/>
      <c r="DGO10" s="235"/>
      <c r="DGP10" s="235"/>
      <c r="DGQ10" s="235"/>
      <c r="DGR10" s="235"/>
      <c r="DGS10" s="235"/>
      <c r="DGT10" s="235"/>
      <c r="DGU10" s="235"/>
      <c r="DGV10" s="235"/>
      <c r="DGW10" s="235"/>
      <c r="DGX10" s="235"/>
      <c r="DGY10" s="235"/>
      <c r="DGZ10" s="235"/>
      <c r="DHA10" s="235"/>
      <c r="DHB10" s="235"/>
      <c r="DHC10" s="235"/>
      <c r="DHD10" s="235"/>
      <c r="DHE10" s="235"/>
      <c r="DHF10" s="235"/>
      <c r="DHG10" s="235"/>
      <c r="DHH10" s="235"/>
      <c r="DHI10" s="235"/>
      <c r="DHJ10" s="235"/>
      <c r="DHK10" s="235"/>
      <c r="DHL10" s="235"/>
      <c r="DHM10" s="235"/>
      <c r="DHN10" s="235"/>
      <c r="DHO10" s="235"/>
      <c r="DHP10" s="235"/>
      <c r="DHQ10" s="235"/>
      <c r="DHR10" s="235"/>
      <c r="DHS10" s="235"/>
      <c r="DHT10" s="235"/>
      <c r="DHU10" s="235"/>
      <c r="DHV10" s="235"/>
      <c r="DHW10" s="235"/>
      <c r="DHX10" s="235"/>
      <c r="DHY10" s="235"/>
      <c r="DHZ10" s="235"/>
      <c r="DIA10" s="235"/>
      <c r="DIB10" s="235"/>
      <c r="DIC10" s="235"/>
      <c r="DID10" s="235"/>
      <c r="DIE10" s="235"/>
      <c r="DIF10" s="235"/>
      <c r="DIG10" s="235"/>
      <c r="DIH10" s="235"/>
      <c r="DII10" s="235"/>
      <c r="DIJ10" s="235"/>
      <c r="DIK10" s="235"/>
      <c r="DIL10" s="235"/>
      <c r="DIM10" s="235"/>
      <c r="DIN10" s="235"/>
      <c r="DIO10" s="235"/>
      <c r="DIP10" s="235"/>
      <c r="DIQ10" s="235"/>
      <c r="DIR10" s="235"/>
      <c r="DIS10" s="235"/>
      <c r="DIT10" s="235"/>
      <c r="DIU10" s="235"/>
      <c r="DIV10" s="235"/>
      <c r="DIW10" s="235"/>
      <c r="DIX10" s="235"/>
      <c r="DIY10" s="235"/>
      <c r="DIZ10" s="235"/>
      <c r="DJA10" s="235"/>
      <c r="DJB10" s="235"/>
      <c r="DJC10" s="235"/>
      <c r="DJD10" s="235"/>
      <c r="DJE10" s="235"/>
      <c r="DJF10" s="235"/>
      <c r="DJG10" s="235"/>
      <c r="DJH10" s="235"/>
      <c r="DJI10" s="235"/>
      <c r="DJJ10" s="235"/>
      <c r="DJK10" s="235"/>
      <c r="DJL10" s="235"/>
      <c r="DJM10" s="235"/>
      <c r="DJN10" s="235"/>
      <c r="DJO10" s="235"/>
      <c r="DJP10" s="235"/>
      <c r="DJQ10" s="235"/>
      <c r="DJR10" s="235"/>
      <c r="DJS10" s="235"/>
      <c r="DJT10" s="235"/>
      <c r="DJU10" s="235"/>
      <c r="DJV10" s="235"/>
      <c r="DJW10" s="235"/>
      <c r="DJX10" s="235"/>
      <c r="DJY10" s="235"/>
      <c r="DJZ10" s="235"/>
      <c r="DKA10" s="235"/>
      <c r="DKB10" s="235"/>
      <c r="DKC10" s="235"/>
      <c r="DKD10" s="235"/>
      <c r="DKE10" s="235"/>
      <c r="DKF10" s="235"/>
      <c r="DKG10" s="235"/>
      <c r="DKH10" s="235"/>
      <c r="DKI10" s="235"/>
      <c r="DKJ10" s="235"/>
      <c r="DKK10" s="235"/>
      <c r="DKL10" s="235"/>
      <c r="DKM10" s="235"/>
      <c r="DKN10" s="235"/>
      <c r="DKO10" s="235"/>
      <c r="DKP10" s="235"/>
      <c r="DKQ10" s="235"/>
      <c r="DKR10" s="235"/>
      <c r="DKS10" s="235"/>
      <c r="DKT10" s="235"/>
      <c r="DKU10" s="235"/>
      <c r="DKV10" s="235"/>
      <c r="DKW10" s="235"/>
      <c r="DKX10" s="235"/>
      <c r="DKY10" s="235"/>
      <c r="DKZ10" s="235"/>
      <c r="DLA10" s="235"/>
      <c r="DLB10" s="235"/>
      <c r="DLC10" s="235"/>
      <c r="DLD10" s="235"/>
      <c r="DLE10" s="235"/>
      <c r="DLF10" s="235"/>
      <c r="DLG10" s="235"/>
      <c r="DLH10" s="235"/>
      <c r="DLI10" s="235"/>
      <c r="DLJ10" s="235"/>
      <c r="DLK10" s="235"/>
      <c r="DLL10" s="235"/>
      <c r="DLM10" s="235"/>
      <c r="DLN10" s="235"/>
      <c r="DLO10" s="235"/>
      <c r="DLP10" s="235"/>
      <c r="DLQ10" s="235"/>
      <c r="DLR10" s="235"/>
      <c r="DLS10" s="235"/>
      <c r="DLT10" s="235"/>
      <c r="DLU10" s="235"/>
      <c r="DLV10" s="235"/>
      <c r="DLW10" s="235"/>
      <c r="DLX10" s="235"/>
      <c r="DLY10" s="235"/>
      <c r="DLZ10" s="235"/>
      <c r="DMA10" s="235"/>
      <c r="DMB10" s="235"/>
      <c r="DMC10" s="235"/>
      <c r="DMD10" s="235"/>
      <c r="DME10" s="235"/>
      <c r="DMF10" s="235"/>
      <c r="DMG10" s="235"/>
      <c r="DMH10" s="235"/>
      <c r="DMI10" s="235"/>
      <c r="DMJ10" s="235"/>
      <c r="DMK10" s="235"/>
      <c r="DML10" s="235"/>
      <c r="DMM10" s="235"/>
      <c r="DMN10" s="235"/>
      <c r="DMO10" s="235"/>
      <c r="DMP10" s="235"/>
      <c r="DMQ10" s="235"/>
      <c r="DMR10" s="235"/>
      <c r="DMS10" s="235"/>
      <c r="DMT10" s="235"/>
      <c r="DMU10" s="235"/>
      <c r="DMV10" s="235"/>
      <c r="DMW10" s="235"/>
      <c r="DMX10" s="235"/>
      <c r="DMY10" s="235"/>
      <c r="DMZ10" s="235"/>
      <c r="DNA10" s="235"/>
      <c r="DNB10" s="235"/>
      <c r="DNC10" s="235"/>
      <c r="DND10" s="235"/>
      <c r="DNE10" s="235"/>
      <c r="DNF10" s="235"/>
      <c r="DNG10" s="235"/>
      <c r="DNH10" s="235"/>
      <c r="DNI10" s="235"/>
      <c r="DNJ10" s="235"/>
      <c r="DNK10" s="235"/>
      <c r="DNL10" s="235"/>
      <c r="DNM10" s="235"/>
      <c r="DNN10" s="235"/>
      <c r="DNO10" s="235"/>
      <c r="DNP10" s="235"/>
      <c r="DNQ10" s="235"/>
      <c r="DNR10" s="235"/>
      <c r="DNS10" s="235"/>
      <c r="DNT10" s="235"/>
      <c r="DNU10" s="235"/>
      <c r="DNV10" s="235"/>
      <c r="DNW10" s="235"/>
      <c r="DNX10" s="235"/>
      <c r="DNY10" s="235"/>
      <c r="DNZ10" s="235"/>
      <c r="DOA10" s="235"/>
      <c r="DOB10" s="235"/>
      <c r="DOC10" s="235"/>
      <c r="DOD10" s="235"/>
      <c r="DOE10" s="235"/>
      <c r="DOF10" s="235"/>
      <c r="DOG10" s="235"/>
      <c r="DOH10" s="235"/>
      <c r="DOI10" s="235"/>
      <c r="DOJ10" s="235"/>
      <c r="DOK10" s="235"/>
      <c r="DOL10" s="235"/>
      <c r="DOM10" s="235"/>
      <c r="DON10" s="235"/>
      <c r="DOO10" s="235"/>
      <c r="DOP10" s="235"/>
      <c r="DOQ10" s="235"/>
      <c r="DOR10" s="235"/>
      <c r="DOS10" s="235"/>
      <c r="DOT10" s="235"/>
      <c r="DOU10" s="235"/>
      <c r="DOV10" s="235"/>
      <c r="DOW10" s="235"/>
      <c r="DOX10" s="235"/>
      <c r="DOY10" s="235"/>
      <c r="DOZ10" s="235"/>
      <c r="DPA10" s="235"/>
      <c r="DPB10" s="235"/>
      <c r="DPC10" s="235"/>
      <c r="DPD10" s="235"/>
      <c r="DPE10" s="235"/>
      <c r="DPF10" s="235"/>
      <c r="DPG10" s="235"/>
      <c r="DPH10" s="235"/>
      <c r="DPI10" s="235"/>
      <c r="DPJ10" s="235"/>
      <c r="DPK10" s="235"/>
      <c r="DPL10" s="235"/>
      <c r="DPM10" s="235"/>
      <c r="DPN10" s="235"/>
      <c r="DPO10" s="235"/>
      <c r="DPP10" s="235"/>
      <c r="DPQ10" s="235"/>
      <c r="DPR10" s="235"/>
      <c r="DPS10" s="235"/>
      <c r="DPT10" s="235"/>
      <c r="DPU10" s="235"/>
      <c r="DPV10" s="235"/>
      <c r="DPW10" s="235"/>
      <c r="DPX10" s="235"/>
      <c r="DPY10" s="235"/>
      <c r="DPZ10" s="235"/>
      <c r="DQA10" s="235"/>
      <c r="DQB10" s="235"/>
      <c r="DQC10" s="235"/>
      <c r="DQD10" s="235"/>
      <c r="DQE10" s="235"/>
      <c r="DQF10" s="235"/>
      <c r="DQG10" s="235"/>
      <c r="DQH10" s="235"/>
      <c r="DQI10" s="235"/>
      <c r="DQJ10" s="235"/>
      <c r="DQK10" s="235"/>
      <c r="DQL10" s="235"/>
      <c r="DQM10" s="235"/>
      <c r="DQN10" s="235"/>
      <c r="DQO10" s="235"/>
      <c r="DQP10" s="235"/>
      <c r="DQQ10" s="235"/>
      <c r="DQR10" s="235"/>
      <c r="DQS10" s="235"/>
      <c r="DQT10" s="235"/>
      <c r="DQU10" s="235"/>
      <c r="DQV10" s="235"/>
      <c r="DQW10" s="235"/>
      <c r="DQX10" s="235"/>
      <c r="DQY10" s="235"/>
      <c r="DQZ10" s="235"/>
      <c r="DRA10" s="235"/>
      <c r="DRB10" s="235"/>
      <c r="DRC10" s="235"/>
      <c r="DRD10" s="235"/>
      <c r="DRE10" s="235"/>
      <c r="DRF10" s="235"/>
      <c r="DRG10" s="235"/>
      <c r="DRH10" s="235"/>
      <c r="DRI10" s="235"/>
      <c r="DRJ10" s="235"/>
      <c r="DRK10" s="235"/>
      <c r="DRL10" s="235"/>
      <c r="DRM10" s="235"/>
      <c r="DRN10" s="235"/>
      <c r="DRO10" s="235"/>
      <c r="DRP10" s="235"/>
      <c r="DRQ10" s="235"/>
      <c r="DRR10" s="235"/>
      <c r="DRS10" s="235"/>
      <c r="DRT10" s="235"/>
      <c r="DRU10" s="235"/>
      <c r="DRV10" s="235"/>
      <c r="DRW10" s="235"/>
      <c r="DRX10" s="235"/>
      <c r="DRY10" s="235"/>
      <c r="DRZ10" s="235"/>
      <c r="DSA10" s="235"/>
      <c r="DSB10" s="235"/>
      <c r="DSC10" s="235"/>
      <c r="DSD10" s="235"/>
      <c r="DSE10" s="235"/>
      <c r="DSF10" s="235"/>
      <c r="DSG10" s="235"/>
      <c r="DSH10" s="235"/>
      <c r="DSI10" s="235"/>
      <c r="DSJ10" s="235"/>
      <c r="DSK10" s="235"/>
      <c r="DSL10" s="235"/>
      <c r="DSM10" s="235"/>
      <c r="DSN10" s="235"/>
      <c r="DSO10" s="235"/>
      <c r="DSP10" s="235"/>
      <c r="DSQ10" s="235"/>
      <c r="DSR10" s="235"/>
      <c r="DSS10" s="235"/>
      <c r="DST10" s="235"/>
      <c r="DSU10" s="235"/>
      <c r="DSV10" s="235"/>
      <c r="DSW10" s="235"/>
      <c r="DSX10" s="235"/>
      <c r="DSY10" s="235"/>
      <c r="DSZ10" s="235"/>
      <c r="DTA10" s="235"/>
      <c r="DTB10" s="235"/>
      <c r="DTC10" s="235"/>
      <c r="DTD10" s="235"/>
      <c r="DTE10" s="235"/>
      <c r="DTF10" s="235"/>
      <c r="DTG10" s="235"/>
      <c r="DTH10" s="235"/>
      <c r="DTI10" s="235"/>
      <c r="DTJ10" s="235"/>
      <c r="DTK10" s="235"/>
      <c r="DTL10" s="235"/>
      <c r="DTM10" s="235"/>
      <c r="DTN10" s="235"/>
      <c r="DTO10" s="235"/>
      <c r="DTP10" s="235"/>
      <c r="DTQ10" s="235"/>
      <c r="DTR10" s="235"/>
      <c r="DTS10" s="235"/>
      <c r="DTT10" s="235"/>
      <c r="DTU10" s="235"/>
      <c r="DTV10" s="235"/>
      <c r="DTW10" s="235"/>
      <c r="DTX10" s="235"/>
      <c r="DTY10" s="235"/>
      <c r="DTZ10" s="235"/>
      <c r="DUA10" s="235"/>
      <c r="DUB10" s="235"/>
      <c r="DUC10" s="235"/>
      <c r="DUD10" s="235"/>
      <c r="DUE10" s="235"/>
      <c r="DUF10" s="235"/>
      <c r="DUG10" s="235"/>
      <c r="DUH10" s="235"/>
      <c r="DUI10" s="235"/>
      <c r="DUJ10" s="235"/>
      <c r="DUK10" s="235"/>
      <c r="DUL10" s="235"/>
      <c r="DUM10" s="235"/>
      <c r="DUN10" s="235"/>
      <c r="DUO10" s="235"/>
      <c r="DUP10" s="235"/>
      <c r="DUQ10" s="235"/>
      <c r="DUR10" s="235"/>
      <c r="DUS10" s="235"/>
      <c r="DUT10" s="235"/>
      <c r="DUU10" s="235"/>
      <c r="DUV10" s="235"/>
      <c r="DUW10" s="235"/>
      <c r="DUX10" s="235"/>
      <c r="DUY10" s="235"/>
      <c r="DUZ10" s="235"/>
      <c r="DVA10" s="235"/>
      <c r="DVB10" s="235"/>
      <c r="DVC10" s="235"/>
      <c r="DVD10" s="235"/>
      <c r="DVE10" s="235"/>
      <c r="DVF10" s="235"/>
      <c r="DVG10" s="235"/>
      <c r="DVH10" s="235"/>
      <c r="DVI10" s="235"/>
      <c r="DVJ10" s="235"/>
      <c r="DVK10" s="235"/>
      <c r="DVL10" s="235"/>
      <c r="DVM10" s="235"/>
      <c r="DVN10" s="235"/>
      <c r="DVO10" s="235"/>
      <c r="DVP10" s="235"/>
      <c r="DVQ10" s="235"/>
      <c r="DVR10" s="235"/>
      <c r="DVS10" s="235"/>
      <c r="DVT10" s="235"/>
      <c r="DVU10" s="235"/>
      <c r="DVV10" s="235"/>
      <c r="DVW10" s="235"/>
      <c r="DVX10" s="235"/>
      <c r="DVY10" s="235"/>
      <c r="DVZ10" s="235"/>
      <c r="DWA10" s="235"/>
      <c r="DWB10" s="235"/>
      <c r="DWC10" s="235"/>
      <c r="DWD10" s="235"/>
      <c r="DWE10" s="235"/>
      <c r="DWF10" s="235"/>
      <c r="DWG10" s="235"/>
      <c r="DWH10" s="235"/>
      <c r="DWI10" s="235"/>
      <c r="DWJ10" s="235"/>
      <c r="DWK10" s="235"/>
      <c r="DWL10" s="235"/>
      <c r="DWM10" s="235"/>
      <c r="DWN10" s="235"/>
      <c r="DWO10" s="235"/>
      <c r="DWP10" s="235"/>
      <c r="DWQ10" s="235"/>
      <c r="DWR10" s="235"/>
      <c r="DWS10" s="235"/>
      <c r="DWT10" s="235"/>
      <c r="DWU10" s="235"/>
      <c r="DWV10" s="235"/>
      <c r="DWW10" s="235"/>
      <c r="DWX10" s="235"/>
      <c r="DWY10" s="235"/>
      <c r="DWZ10" s="235"/>
      <c r="DXA10" s="235"/>
      <c r="DXB10" s="235"/>
      <c r="DXC10" s="235"/>
      <c r="DXD10" s="235"/>
      <c r="DXE10" s="235"/>
      <c r="DXF10" s="235"/>
      <c r="DXG10" s="235"/>
      <c r="DXH10" s="235"/>
      <c r="DXI10" s="235"/>
      <c r="DXJ10" s="235"/>
      <c r="DXK10" s="235"/>
      <c r="DXL10" s="235"/>
      <c r="DXM10" s="235"/>
      <c r="DXN10" s="235"/>
      <c r="DXO10" s="235"/>
      <c r="DXP10" s="235"/>
      <c r="DXQ10" s="235"/>
      <c r="DXR10" s="235"/>
      <c r="DXS10" s="235"/>
      <c r="DXT10" s="235"/>
      <c r="DXU10" s="235"/>
      <c r="DXV10" s="235"/>
      <c r="DXW10" s="235"/>
      <c r="DXX10" s="235"/>
      <c r="DXY10" s="235"/>
      <c r="DXZ10" s="235"/>
      <c r="DYA10" s="235"/>
      <c r="DYB10" s="235"/>
      <c r="DYC10" s="235"/>
      <c r="DYD10" s="235"/>
      <c r="DYE10" s="235"/>
      <c r="DYF10" s="235"/>
      <c r="DYG10" s="235"/>
      <c r="DYH10" s="235"/>
      <c r="DYI10" s="235"/>
      <c r="DYJ10" s="235"/>
      <c r="DYK10" s="235"/>
      <c r="DYL10" s="235"/>
      <c r="DYM10" s="235"/>
      <c r="DYN10" s="235"/>
      <c r="DYO10" s="235"/>
      <c r="DYP10" s="235"/>
      <c r="DYQ10" s="235"/>
      <c r="DYR10" s="235"/>
      <c r="DYS10" s="235"/>
      <c r="DYT10" s="235"/>
      <c r="DYU10" s="235"/>
      <c r="DYV10" s="235"/>
      <c r="DYW10" s="235"/>
      <c r="DYX10" s="235"/>
      <c r="DYY10" s="235"/>
      <c r="DYZ10" s="235"/>
      <c r="DZA10" s="235"/>
      <c r="DZB10" s="235"/>
      <c r="DZC10" s="235"/>
      <c r="DZD10" s="235"/>
      <c r="DZE10" s="235"/>
      <c r="DZF10" s="235"/>
      <c r="DZG10" s="235"/>
      <c r="DZH10" s="235"/>
      <c r="DZI10" s="235"/>
      <c r="DZJ10" s="235"/>
      <c r="DZK10" s="235"/>
      <c r="DZL10" s="235"/>
      <c r="DZM10" s="235"/>
      <c r="DZN10" s="235"/>
      <c r="DZO10" s="235"/>
      <c r="DZP10" s="235"/>
      <c r="DZQ10" s="235"/>
      <c r="DZR10" s="235"/>
      <c r="DZS10" s="235"/>
      <c r="DZT10" s="235"/>
      <c r="DZU10" s="235"/>
      <c r="DZV10" s="235"/>
      <c r="DZW10" s="235"/>
      <c r="DZX10" s="235"/>
      <c r="DZY10" s="235"/>
      <c r="DZZ10" s="235"/>
      <c r="EAA10" s="235"/>
      <c r="EAB10" s="235"/>
      <c r="EAC10" s="235"/>
      <c r="EAD10" s="235"/>
      <c r="EAE10" s="235"/>
      <c r="EAF10" s="235"/>
      <c r="EAG10" s="235"/>
      <c r="EAH10" s="235"/>
      <c r="EAI10" s="235"/>
      <c r="EAJ10" s="235"/>
      <c r="EAK10" s="235"/>
      <c r="EAL10" s="235"/>
      <c r="EAM10" s="235"/>
      <c r="EAN10" s="235"/>
      <c r="EAO10" s="235"/>
      <c r="EAP10" s="235"/>
      <c r="EAQ10" s="235"/>
      <c r="EAR10" s="235"/>
      <c r="EAS10" s="235"/>
      <c r="EAT10" s="235"/>
      <c r="EAU10" s="235"/>
      <c r="EAV10" s="235"/>
      <c r="EAW10" s="235"/>
      <c r="EAX10" s="235"/>
      <c r="EAY10" s="235"/>
      <c r="EAZ10" s="235"/>
      <c r="EBA10" s="235"/>
      <c r="EBB10" s="235"/>
      <c r="EBC10" s="235"/>
      <c r="EBD10" s="235"/>
      <c r="EBE10" s="235"/>
      <c r="EBF10" s="235"/>
      <c r="EBG10" s="235"/>
      <c r="EBH10" s="235"/>
      <c r="EBI10" s="235"/>
      <c r="EBJ10" s="235"/>
      <c r="EBK10" s="235"/>
      <c r="EBL10" s="235"/>
      <c r="EBM10" s="235"/>
      <c r="EBN10" s="235"/>
      <c r="EBO10" s="235"/>
      <c r="EBP10" s="235"/>
      <c r="EBQ10" s="235"/>
      <c r="EBR10" s="235"/>
      <c r="EBS10" s="235"/>
      <c r="EBT10" s="235"/>
      <c r="EBU10" s="235"/>
      <c r="EBV10" s="235"/>
      <c r="EBW10" s="235"/>
      <c r="EBX10" s="235"/>
      <c r="EBY10" s="235"/>
      <c r="EBZ10" s="235"/>
      <c r="ECA10" s="235"/>
      <c r="ECB10" s="235"/>
      <c r="ECC10" s="235"/>
      <c r="ECD10" s="235"/>
      <c r="ECE10" s="235"/>
      <c r="ECF10" s="235"/>
      <c r="ECG10" s="235"/>
      <c r="ECH10" s="235"/>
      <c r="ECI10" s="235"/>
      <c r="ECJ10" s="235"/>
      <c r="ECK10" s="235"/>
      <c r="ECL10" s="235"/>
      <c r="ECM10" s="235"/>
      <c r="ECN10" s="235"/>
      <c r="ECO10" s="235"/>
      <c r="ECP10" s="235"/>
      <c r="ECQ10" s="235"/>
      <c r="ECR10" s="235"/>
      <c r="ECS10" s="235"/>
      <c r="ECT10" s="235"/>
      <c r="ECU10" s="235"/>
      <c r="ECV10" s="235"/>
      <c r="ECW10" s="235"/>
      <c r="ECX10" s="235"/>
      <c r="ECY10" s="235"/>
      <c r="ECZ10" s="235"/>
      <c r="EDA10" s="235"/>
      <c r="EDB10" s="235"/>
      <c r="EDC10" s="235"/>
      <c r="EDD10" s="235"/>
      <c r="EDE10" s="235"/>
      <c r="EDF10" s="235"/>
      <c r="EDG10" s="235"/>
      <c r="EDH10" s="235"/>
      <c r="EDI10" s="235"/>
      <c r="EDJ10" s="235"/>
      <c r="EDK10" s="235"/>
      <c r="EDL10" s="235"/>
      <c r="EDM10" s="235"/>
      <c r="EDN10" s="235"/>
      <c r="EDO10" s="235"/>
      <c r="EDP10" s="235"/>
      <c r="EDQ10" s="235"/>
      <c r="EDR10" s="235"/>
      <c r="EDS10" s="235"/>
      <c r="EDT10" s="235"/>
      <c r="EDU10" s="235"/>
      <c r="EDV10" s="235"/>
      <c r="EDW10" s="235"/>
      <c r="EDX10" s="235"/>
      <c r="EDY10" s="235"/>
      <c r="EDZ10" s="235"/>
      <c r="EEA10" s="235"/>
      <c r="EEB10" s="235"/>
      <c r="EEC10" s="235"/>
      <c r="EED10" s="235"/>
      <c r="EEE10" s="235"/>
      <c r="EEF10" s="235"/>
      <c r="EEG10" s="235"/>
      <c r="EEH10" s="235"/>
      <c r="EEI10" s="235"/>
      <c r="EEJ10" s="235"/>
      <c r="EEK10" s="235"/>
      <c r="EEL10" s="235"/>
      <c r="EEM10" s="235"/>
      <c r="EEN10" s="235"/>
      <c r="EEO10" s="235"/>
      <c r="EEP10" s="235"/>
      <c r="EEQ10" s="235"/>
      <c r="EER10" s="235"/>
      <c r="EES10" s="235"/>
      <c r="EET10" s="235"/>
      <c r="EEU10" s="235"/>
      <c r="EEV10" s="235"/>
      <c r="EEW10" s="235"/>
      <c r="EEX10" s="235"/>
      <c r="EEY10" s="235"/>
      <c r="EEZ10" s="235"/>
      <c r="EFA10" s="235"/>
      <c r="EFB10" s="235"/>
      <c r="EFC10" s="235"/>
      <c r="EFD10" s="235"/>
      <c r="EFE10" s="235"/>
      <c r="EFF10" s="235"/>
      <c r="EFG10" s="235"/>
      <c r="EFH10" s="235"/>
      <c r="EFI10" s="235"/>
      <c r="EFJ10" s="235"/>
      <c r="EFK10" s="235"/>
      <c r="EFL10" s="235"/>
      <c r="EFM10" s="235"/>
      <c r="EFN10" s="235"/>
      <c r="EFO10" s="235"/>
      <c r="EFP10" s="235"/>
      <c r="EFQ10" s="235"/>
      <c r="EFR10" s="235"/>
      <c r="EFS10" s="235"/>
      <c r="EFT10" s="235"/>
      <c r="EFU10" s="235"/>
      <c r="EFV10" s="235"/>
      <c r="EFW10" s="235"/>
      <c r="EFX10" s="235"/>
      <c r="EFY10" s="235"/>
      <c r="EFZ10" s="235"/>
      <c r="EGA10" s="235"/>
      <c r="EGB10" s="235"/>
      <c r="EGC10" s="235"/>
      <c r="EGD10" s="235"/>
      <c r="EGE10" s="235"/>
      <c r="EGF10" s="235"/>
      <c r="EGG10" s="235"/>
      <c r="EGH10" s="235"/>
      <c r="EGI10" s="235"/>
      <c r="EGJ10" s="235"/>
      <c r="EGK10" s="235"/>
      <c r="EGL10" s="235"/>
      <c r="EGM10" s="235"/>
      <c r="EGN10" s="235"/>
      <c r="EGO10" s="235"/>
      <c r="EGP10" s="235"/>
      <c r="EGQ10" s="235"/>
      <c r="EGR10" s="235"/>
      <c r="EGS10" s="235"/>
      <c r="EGT10" s="235"/>
      <c r="EGU10" s="235"/>
      <c r="EGV10" s="235"/>
      <c r="EGW10" s="235"/>
      <c r="EGX10" s="235"/>
      <c r="EGY10" s="235"/>
      <c r="EGZ10" s="235"/>
      <c r="EHA10" s="235"/>
      <c r="EHB10" s="235"/>
      <c r="EHC10" s="235"/>
      <c r="EHD10" s="235"/>
      <c r="EHE10" s="235"/>
      <c r="EHF10" s="235"/>
      <c r="EHG10" s="235"/>
      <c r="EHH10" s="235"/>
      <c r="EHI10" s="235"/>
      <c r="EHJ10" s="235"/>
      <c r="EHK10" s="235"/>
      <c r="EHL10" s="235"/>
      <c r="EHM10" s="235"/>
      <c r="EHN10" s="235"/>
      <c r="EHO10" s="235"/>
      <c r="EHP10" s="235"/>
      <c r="EHQ10" s="235"/>
      <c r="EHR10" s="235"/>
      <c r="EHS10" s="235"/>
      <c r="EHT10" s="235"/>
      <c r="EHU10" s="235"/>
      <c r="EHV10" s="235"/>
      <c r="EHW10" s="235"/>
      <c r="EHX10" s="235"/>
      <c r="EHY10" s="235"/>
      <c r="EHZ10" s="235"/>
      <c r="EIA10" s="235"/>
      <c r="EIB10" s="235"/>
      <c r="EIC10" s="235"/>
      <c r="EID10" s="235"/>
      <c r="EIE10" s="235"/>
      <c r="EIF10" s="235"/>
      <c r="EIG10" s="235"/>
      <c r="EIH10" s="235"/>
      <c r="EII10" s="235"/>
      <c r="EIJ10" s="235"/>
      <c r="EIK10" s="235"/>
      <c r="EIL10" s="235"/>
      <c r="EIM10" s="235"/>
      <c r="EIN10" s="235"/>
      <c r="EIO10" s="235"/>
      <c r="EIP10" s="235"/>
      <c r="EIQ10" s="235"/>
      <c r="EIR10" s="235"/>
      <c r="EIS10" s="235"/>
      <c r="EIT10" s="235"/>
      <c r="EIU10" s="235"/>
      <c r="EIV10" s="235"/>
      <c r="EIW10" s="235"/>
      <c r="EIX10" s="235"/>
      <c r="EIY10" s="235"/>
      <c r="EIZ10" s="235"/>
      <c r="EJA10" s="235"/>
      <c r="EJB10" s="235"/>
      <c r="EJC10" s="235"/>
      <c r="EJD10" s="235"/>
      <c r="EJE10" s="235"/>
      <c r="EJF10" s="235"/>
      <c r="EJG10" s="235"/>
      <c r="EJH10" s="235"/>
      <c r="EJI10" s="235"/>
      <c r="EJJ10" s="235"/>
      <c r="EJK10" s="235"/>
      <c r="EJL10" s="235"/>
      <c r="EJM10" s="235"/>
      <c r="EJN10" s="235"/>
      <c r="EJO10" s="235"/>
      <c r="EJP10" s="235"/>
      <c r="EJQ10" s="235"/>
      <c r="EJR10" s="235"/>
      <c r="EJS10" s="235"/>
      <c r="EJT10" s="235"/>
      <c r="EJU10" s="235"/>
      <c r="EJV10" s="235"/>
      <c r="EJW10" s="235"/>
      <c r="EJX10" s="235"/>
      <c r="EJY10" s="235"/>
      <c r="EJZ10" s="235"/>
      <c r="EKA10" s="235"/>
      <c r="EKB10" s="235"/>
      <c r="EKC10" s="235"/>
      <c r="EKD10" s="235"/>
      <c r="EKE10" s="235"/>
      <c r="EKF10" s="235"/>
      <c r="EKG10" s="235"/>
      <c r="EKH10" s="235"/>
      <c r="EKI10" s="235"/>
      <c r="EKJ10" s="235"/>
      <c r="EKK10" s="235"/>
      <c r="EKL10" s="235"/>
      <c r="EKM10" s="235"/>
      <c r="EKN10" s="235"/>
      <c r="EKO10" s="235"/>
      <c r="EKP10" s="235"/>
      <c r="EKQ10" s="235"/>
      <c r="EKR10" s="235"/>
      <c r="EKS10" s="235"/>
      <c r="EKT10" s="235"/>
      <c r="EKU10" s="235"/>
      <c r="EKV10" s="235"/>
      <c r="EKW10" s="235"/>
      <c r="EKX10" s="235"/>
      <c r="EKY10" s="235"/>
      <c r="EKZ10" s="235"/>
      <c r="ELA10" s="235"/>
      <c r="ELB10" s="235"/>
      <c r="ELC10" s="235"/>
      <c r="ELD10" s="235"/>
      <c r="ELE10" s="235"/>
      <c r="ELF10" s="235"/>
      <c r="ELG10" s="235"/>
      <c r="ELH10" s="235"/>
      <c r="ELI10" s="235"/>
      <c r="ELJ10" s="235"/>
      <c r="ELK10" s="235"/>
      <c r="ELL10" s="235"/>
      <c r="ELM10" s="235"/>
      <c r="ELN10" s="235"/>
      <c r="ELO10" s="235"/>
      <c r="ELP10" s="235"/>
      <c r="ELQ10" s="235"/>
      <c r="ELR10" s="235"/>
      <c r="ELS10" s="235"/>
      <c r="ELT10" s="235"/>
      <c r="ELU10" s="235"/>
      <c r="ELV10" s="235"/>
      <c r="ELW10" s="235"/>
      <c r="ELX10" s="235"/>
      <c r="ELY10" s="235"/>
      <c r="ELZ10" s="235"/>
      <c r="EMA10" s="235"/>
      <c r="EMB10" s="235"/>
      <c r="EMC10" s="235"/>
      <c r="EMD10" s="235"/>
      <c r="EME10" s="235"/>
      <c r="EMF10" s="235"/>
      <c r="EMG10" s="235"/>
      <c r="EMH10" s="235"/>
      <c r="EMI10" s="235"/>
      <c r="EMJ10" s="235"/>
      <c r="EMK10" s="235"/>
      <c r="EML10" s="235"/>
      <c r="EMM10" s="235"/>
      <c r="EMN10" s="235"/>
      <c r="EMO10" s="235"/>
      <c r="EMP10" s="235"/>
      <c r="EMQ10" s="235"/>
      <c r="EMR10" s="235"/>
      <c r="EMS10" s="235"/>
      <c r="EMT10" s="235"/>
      <c r="EMU10" s="235"/>
      <c r="EMV10" s="235"/>
      <c r="EMW10" s="235"/>
      <c r="EMX10" s="235"/>
      <c r="EMY10" s="235"/>
      <c r="EMZ10" s="235"/>
      <c r="ENA10" s="235"/>
      <c r="ENB10" s="235"/>
      <c r="ENC10" s="235"/>
      <c r="END10" s="235"/>
      <c r="ENE10" s="235"/>
      <c r="ENF10" s="235"/>
      <c r="ENG10" s="235"/>
      <c r="ENH10" s="235"/>
      <c r="ENI10" s="235"/>
      <c r="ENJ10" s="235"/>
      <c r="ENK10" s="235"/>
      <c r="ENL10" s="235"/>
      <c r="ENM10" s="235"/>
      <c r="ENN10" s="235"/>
      <c r="ENO10" s="235"/>
      <c r="ENP10" s="235"/>
      <c r="ENQ10" s="235"/>
      <c r="ENR10" s="235"/>
      <c r="ENS10" s="235"/>
      <c r="ENT10" s="235"/>
      <c r="ENU10" s="235"/>
      <c r="ENV10" s="235"/>
      <c r="ENW10" s="235"/>
      <c r="ENX10" s="235"/>
      <c r="ENY10" s="235"/>
      <c r="ENZ10" s="235"/>
      <c r="EOA10" s="235"/>
      <c r="EOB10" s="235"/>
      <c r="EOC10" s="235"/>
      <c r="EOD10" s="235"/>
      <c r="EOE10" s="235"/>
      <c r="EOF10" s="235"/>
      <c r="EOG10" s="235"/>
      <c r="EOH10" s="235"/>
      <c r="EOI10" s="235"/>
      <c r="EOJ10" s="235"/>
      <c r="EOK10" s="235"/>
      <c r="EOL10" s="235"/>
      <c r="EOM10" s="235"/>
      <c r="EON10" s="235"/>
      <c r="EOO10" s="235"/>
      <c r="EOP10" s="235"/>
      <c r="EOQ10" s="235"/>
      <c r="EOR10" s="235"/>
      <c r="EOS10" s="235"/>
      <c r="EOT10" s="235"/>
      <c r="EOU10" s="235"/>
      <c r="EOV10" s="235"/>
      <c r="EOW10" s="235"/>
      <c r="EOX10" s="235"/>
      <c r="EOY10" s="235"/>
      <c r="EOZ10" s="235"/>
      <c r="EPA10" s="235"/>
      <c r="EPB10" s="235"/>
      <c r="EPC10" s="235"/>
      <c r="EPD10" s="235"/>
      <c r="EPE10" s="235"/>
      <c r="EPF10" s="235"/>
      <c r="EPG10" s="235"/>
      <c r="EPH10" s="235"/>
      <c r="EPI10" s="235"/>
      <c r="EPJ10" s="235"/>
      <c r="EPK10" s="235"/>
      <c r="EPL10" s="235"/>
      <c r="EPM10" s="235"/>
      <c r="EPN10" s="235"/>
      <c r="EPO10" s="235"/>
      <c r="EPP10" s="235"/>
      <c r="EPQ10" s="235"/>
      <c r="EPR10" s="235"/>
      <c r="EPS10" s="235"/>
      <c r="EPT10" s="235"/>
      <c r="EPU10" s="235"/>
      <c r="EPV10" s="235"/>
      <c r="EPW10" s="235"/>
      <c r="EPX10" s="235"/>
      <c r="EPY10" s="235"/>
      <c r="EPZ10" s="235"/>
      <c r="EQA10" s="235"/>
      <c r="EQB10" s="235"/>
      <c r="EQC10" s="235"/>
      <c r="EQD10" s="235"/>
      <c r="EQE10" s="235"/>
      <c r="EQF10" s="235"/>
      <c r="EQG10" s="235"/>
      <c r="EQH10" s="235"/>
      <c r="EQI10" s="235"/>
      <c r="EQJ10" s="235"/>
      <c r="EQK10" s="235"/>
      <c r="EQL10" s="235"/>
      <c r="EQM10" s="235"/>
      <c r="EQN10" s="235"/>
      <c r="EQO10" s="235"/>
      <c r="EQP10" s="235"/>
      <c r="EQQ10" s="235"/>
      <c r="EQR10" s="235"/>
      <c r="EQS10" s="235"/>
      <c r="EQT10" s="235"/>
      <c r="EQU10" s="235"/>
      <c r="EQV10" s="235"/>
      <c r="EQW10" s="235"/>
      <c r="EQX10" s="235"/>
      <c r="EQY10" s="235"/>
      <c r="EQZ10" s="235"/>
      <c r="ERA10" s="235"/>
      <c r="ERB10" s="235"/>
      <c r="ERC10" s="235"/>
      <c r="ERD10" s="235"/>
      <c r="ERE10" s="235"/>
      <c r="ERF10" s="235"/>
      <c r="ERG10" s="235"/>
      <c r="ERH10" s="235"/>
      <c r="ERI10" s="235"/>
      <c r="ERJ10" s="235"/>
      <c r="ERK10" s="235"/>
      <c r="ERL10" s="235"/>
      <c r="ERM10" s="235"/>
      <c r="ERN10" s="235"/>
      <c r="ERO10" s="235"/>
      <c r="ERP10" s="235"/>
      <c r="ERQ10" s="235"/>
      <c r="ERR10" s="235"/>
      <c r="ERS10" s="235"/>
      <c r="ERT10" s="235"/>
      <c r="ERU10" s="235"/>
      <c r="ERV10" s="235"/>
      <c r="ERW10" s="235"/>
      <c r="ERX10" s="235"/>
      <c r="ERY10" s="235"/>
      <c r="ERZ10" s="235"/>
      <c r="ESA10" s="235"/>
      <c r="ESB10" s="235"/>
      <c r="ESC10" s="235"/>
      <c r="ESD10" s="235"/>
      <c r="ESE10" s="235"/>
      <c r="ESF10" s="235"/>
      <c r="ESG10" s="235"/>
      <c r="ESH10" s="235"/>
      <c r="ESI10" s="235"/>
      <c r="ESJ10" s="235"/>
      <c r="ESK10" s="235"/>
      <c r="ESL10" s="235"/>
      <c r="ESM10" s="235"/>
      <c r="ESN10" s="235"/>
      <c r="ESO10" s="235"/>
      <c r="ESP10" s="235"/>
      <c r="ESQ10" s="235"/>
      <c r="ESR10" s="235"/>
      <c r="ESS10" s="235"/>
      <c r="EST10" s="235"/>
      <c r="ESU10" s="235"/>
      <c r="ESV10" s="235"/>
      <c r="ESW10" s="235"/>
      <c r="ESX10" s="235"/>
      <c r="ESY10" s="235"/>
      <c r="ESZ10" s="235"/>
      <c r="ETA10" s="235"/>
      <c r="ETB10" s="235"/>
      <c r="ETC10" s="235"/>
      <c r="ETD10" s="235"/>
      <c r="ETE10" s="235"/>
      <c r="ETF10" s="235"/>
      <c r="ETG10" s="235"/>
      <c r="ETH10" s="235"/>
      <c r="ETI10" s="235"/>
      <c r="ETJ10" s="235"/>
      <c r="ETK10" s="235"/>
      <c r="ETL10" s="235"/>
      <c r="ETM10" s="235"/>
      <c r="ETN10" s="235"/>
      <c r="ETO10" s="235"/>
      <c r="ETP10" s="235"/>
      <c r="ETQ10" s="235"/>
      <c r="ETR10" s="235"/>
      <c r="ETS10" s="235"/>
      <c r="ETT10" s="235"/>
      <c r="ETU10" s="235"/>
      <c r="ETV10" s="235"/>
      <c r="ETW10" s="235"/>
      <c r="ETX10" s="235"/>
      <c r="ETY10" s="235"/>
      <c r="ETZ10" s="235"/>
      <c r="EUA10" s="235"/>
      <c r="EUB10" s="235"/>
      <c r="EUC10" s="235"/>
      <c r="EUD10" s="235"/>
      <c r="EUE10" s="235"/>
      <c r="EUF10" s="235"/>
      <c r="EUG10" s="235"/>
      <c r="EUH10" s="235"/>
      <c r="EUI10" s="235"/>
      <c r="EUJ10" s="235"/>
      <c r="EUK10" s="235"/>
      <c r="EUL10" s="235"/>
      <c r="EUM10" s="235"/>
      <c r="EUN10" s="235"/>
      <c r="EUO10" s="235"/>
      <c r="EUP10" s="235"/>
      <c r="EUQ10" s="235"/>
      <c r="EUR10" s="235"/>
      <c r="EUS10" s="235"/>
      <c r="EUT10" s="235"/>
      <c r="EUU10" s="235"/>
      <c r="EUV10" s="235"/>
      <c r="EUW10" s="235"/>
      <c r="EUX10" s="235"/>
      <c r="EUY10" s="235"/>
      <c r="EUZ10" s="235"/>
      <c r="EVA10" s="235"/>
      <c r="EVB10" s="235"/>
      <c r="EVC10" s="235"/>
      <c r="EVD10" s="235"/>
      <c r="EVE10" s="235"/>
      <c r="EVF10" s="235"/>
      <c r="EVG10" s="235"/>
      <c r="EVH10" s="235"/>
      <c r="EVI10" s="235"/>
      <c r="EVJ10" s="235"/>
      <c r="EVK10" s="235"/>
      <c r="EVL10" s="235"/>
      <c r="EVM10" s="235"/>
      <c r="EVN10" s="235"/>
      <c r="EVO10" s="235"/>
      <c r="EVP10" s="235"/>
      <c r="EVQ10" s="235"/>
      <c r="EVR10" s="235"/>
      <c r="EVS10" s="235"/>
      <c r="EVT10" s="235"/>
      <c r="EVU10" s="235"/>
      <c r="EVV10" s="235"/>
      <c r="EVW10" s="235"/>
      <c r="EVX10" s="235"/>
      <c r="EVY10" s="235"/>
      <c r="EVZ10" s="235"/>
      <c r="EWA10" s="235"/>
      <c r="EWB10" s="235"/>
      <c r="EWC10" s="235"/>
      <c r="EWD10" s="235"/>
      <c r="EWE10" s="235"/>
      <c r="EWF10" s="235"/>
      <c r="EWG10" s="235"/>
      <c r="EWH10" s="235"/>
      <c r="EWI10" s="235"/>
      <c r="EWJ10" s="235"/>
      <c r="EWK10" s="235"/>
      <c r="EWL10" s="235"/>
      <c r="EWM10" s="235"/>
      <c r="EWN10" s="235"/>
      <c r="EWO10" s="235"/>
      <c r="EWP10" s="235"/>
      <c r="EWQ10" s="235"/>
      <c r="EWR10" s="235"/>
      <c r="EWS10" s="235"/>
      <c r="EWT10" s="235"/>
      <c r="EWU10" s="235"/>
      <c r="EWV10" s="235"/>
      <c r="EWW10" s="235"/>
      <c r="EWX10" s="235"/>
      <c r="EWY10" s="235"/>
      <c r="EWZ10" s="235"/>
      <c r="EXA10" s="235"/>
      <c r="EXB10" s="235"/>
      <c r="EXC10" s="235"/>
      <c r="EXD10" s="235"/>
      <c r="EXE10" s="235"/>
      <c r="EXF10" s="235"/>
      <c r="EXG10" s="235"/>
      <c r="EXH10" s="235"/>
      <c r="EXI10" s="235"/>
      <c r="EXJ10" s="235"/>
      <c r="EXK10" s="235"/>
      <c r="EXL10" s="235"/>
      <c r="EXM10" s="235"/>
      <c r="EXN10" s="235"/>
      <c r="EXO10" s="235"/>
      <c r="EXP10" s="235"/>
      <c r="EXQ10" s="235"/>
      <c r="EXR10" s="235"/>
      <c r="EXS10" s="235"/>
      <c r="EXT10" s="235"/>
      <c r="EXU10" s="235"/>
      <c r="EXV10" s="235"/>
      <c r="EXW10" s="235"/>
      <c r="EXX10" s="235"/>
      <c r="EXY10" s="235"/>
      <c r="EXZ10" s="235"/>
      <c r="EYA10" s="235"/>
      <c r="EYB10" s="235"/>
      <c r="EYC10" s="235"/>
      <c r="EYD10" s="235"/>
      <c r="EYE10" s="235"/>
      <c r="EYF10" s="235"/>
      <c r="EYG10" s="235"/>
      <c r="EYH10" s="235"/>
      <c r="EYI10" s="235"/>
      <c r="EYJ10" s="235"/>
      <c r="EYK10" s="235"/>
      <c r="EYL10" s="235"/>
      <c r="EYM10" s="235"/>
      <c r="EYN10" s="235"/>
      <c r="EYO10" s="235"/>
      <c r="EYP10" s="235"/>
      <c r="EYQ10" s="235"/>
      <c r="EYR10" s="235"/>
      <c r="EYS10" s="235"/>
      <c r="EYT10" s="235"/>
      <c r="EYU10" s="235"/>
      <c r="EYV10" s="235"/>
      <c r="EYW10" s="235"/>
      <c r="EYX10" s="235"/>
      <c r="EYY10" s="235"/>
      <c r="EYZ10" s="235"/>
      <c r="EZA10" s="235"/>
      <c r="EZB10" s="235"/>
      <c r="EZC10" s="235"/>
      <c r="EZD10" s="235"/>
      <c r="EZE10" s="235"/>
      <c r="EZF10" s="235"/>
      <c r="EZG10" s="235"/>
      <c r="EZH10" s="235"/>
      <c r="EZI10" s="235"/>
      <c r="EZJ10" s="235"/>
      <c r="EZK10" s="235"/>
      <c r="EZL10" s="235"/>
      <c r="EZM10" s="235"/>
      <c r="EZN10" s="235"/>
      <c r="EZO10" s="235"/>
      <c r="EZP10" s="235"/>
      <c r="EZQ10" s="235"/>
      <c r="EZR10" s="235"/>
      <c r="EZS10" s="235"/>
      <c r="EZT10" s="235"/>
      <c r="EZU10" s="235"/>
      <c r="EZV10" s="235"/>
      <c r="EZW10" s="235"/>
      <c r="EZX10" s="235"/>
      <c r="EZY10" s="235"/>
      <c r="EZZ10" s="235"/>
      <c r="FAA10" s="235"/>
      <c r="FAB10" s="235"/>
      <c r="FAC10" s="235"/>
      <c r="FAD10" s="235"/>
      <c r="FAE10" s="235"/>
      <c r="FAF10" s="235"/>
      <c r="FAG10" s="235"/>
      <c r="FAH10" s="235"/>
      <c r="FAI10" s="235"/>
      <c r="FAJ10" s="235"/>
      <c r="FAK10" s="235"/>
      <c r="FAL10" s="235"/>
      <c r="FAM10" s="235"/>
      <c r="FAN10" s="235"/>
      <c r="FAO10" s="235"/>
      <c r="FAP10" s="235"/>
      <c r="FAQ10" s="235"/>
      <c r="FAR10" s="235"/>
      <c r="FAS10" s="235"/>
      <c r="FAT10" s="235"/>
      <c r="FAU10" s="235"/>
      <c r="FAV10" s="235"/>
      <c r="FAW10" s="235"/>
      <c r="FAX10" s="235"/>
      <c r="FAY10" s="235"/>
      <c r="FAZ10" s="235"/>
      <c r="FBA10" s="235"/>
      <c r="FBB10" s="235"/>
      <c r="FBC10" s="235"/>
      <c r="FBD10" s="235"/>
      <c r="FBE10" s="235"/>
      <c r="FBF10" s="235"/>
      <c r="FBG10" s="235"/>
      <c r="FBH10" s="235"/>
      <c r="FBI10" s="235"/>
      <c r="FBJ10" s="235"/>
      <c r="FBK10" s="235"/>
      <c r="FBL10" s="235"/>
      <c r="FBM10" s="235"/>
      <c r="FBN10" s="235"/>
      <c r="FBO10" s="235"/>
      <c r="FBP10" s="235"/>
      <c r="FBQ10" s="235"/>
      <c r="FBR10" s="235"/>
      <c r="FBS10" s="235"/>
      <c r="FBT10" s="235"/>
      <c r="FBU10" s="235"/>
      <c r="FBV10" s="235"/>
      <c r="FBW10" s="235"/>
      <c r="FBX10" s="235"/>
      <c r="FBY10" s="235"/>
      <c r="FBZ10" s="235"/>
      <c r="FCA10" s="235"/>
      <c r="FCB10" s="235"/>
      <c r="FCC10" s="235"/>
      <c r="FCD10" s="235"/>
      <c r="FCE10" s="235"/>
      <c r="FCF10" s="235"/>
      <c r="FCG10" s="235"/>
      <c r="FCH10" s="235"/>
      <c r="FCI10" s="235"/>
      <c r="FCJ10" s="235"/>
      <c r="FCK10" s="235"/>
      <c r="FCL10" s="235"/>
      <c r="FCM10" s="235"/>
      <c r="FCN10" s="235"/>
      <c r="FCO10" s="235"/>
      <c r="FCP10" s="235"/>
      <c r="FCQ10" s="235"/>
      <c r="FCR10" s="235"/>
      <c r="FCS10" s="235"/>
      <c r="FCT10" s="235"/>
      <c r="FCU10" s="235"/>
      <c r="FCV10" s="235"/>
      <c r="FCW10" s="235"/>
      <c r="FCX10" s="235"/>
      <c r="FCY10" s="235"/>
      <c r="FCZ10" s="235"/>
      <c r="FDA10" s="235"/>
      <c r="FDB10" s="235"/>
      <c r="FDC10" s="235"/>
      <c r="FDD10" s="235"/>
      <c r="FDE10" s="235"/>
      <c r="FDF10" s="235"/>
      <c r="FDG10" s="235"/>
      <c r="FDH10" s="235"/>
      <c r="FDI10" s="235"/>
      <c r="FDJ10" s="235"/>
      <c r="FDK10" s="235"/>
      <c r="FDL10" s="235"/>
      <c r="FDM10" s="235"/>
      <c r="FDN10" s="235"/>
      <c r="FDO10" s="235"/>
      <c r="FDP10" s="235"/>
      <c r="FDQ10" s="235"/>
      <c r="FDR10" s="235"/>
      <c r="FDS10" s="235"/>
      <c r="FDT10" s="235"/>
      <c r="FDU10" s="235"/>
      <c r="FDV10" s="235"/>
      <c r="FDW10" s="235"/>
      <c r="FDX10" s="235"/>
      <c r="FDY10" s="235"/>
      <c r="FDZ10" s="235"/>
      <c r="FEA10" s="235"/>
      <c r="FEB10" s="235"/>
      <c r="FEC10" s="235"/>
      <c r="FED10" s="235"/>
      <c r="FEE10" s="235"/>
      <c r="FEF10" s="235"/>
      <c r="FEG10" s="235"/>
      <c r="FEH10" s="235"/>
      <c r="FEI10" s="235"/>
      <c r="FEJ10" s="235"/>
      <c r="FEK10" s="235"/>
      <c r="FEL10" s="235"/>
      <c r="FEM10" s="235"/>
      <c r="FEN10" s="235"/>
      <c r="FEO10" s="235"/>
      <c r="FEP10" s="235"/>
      <c r="FEQ10" s="235"/>
      <c r="FER10" s="235"/>
      <c r="FES10" s="235"/>
      <c r="FET10" s="235"/>
      <c r="FEU10" s="235"/>
      <c r="FEV10" s="235"/>
      <c r="FEW10" s="235"/>
      <c r="FEX10" s="235"/>
      <c r="FEY10" s="235"/>
      <c r="FEZ10" s="235"/>
      <c r="FFA10" s="235"/>
      <c r="FFB10" s="235"/>
      <c r="FFC10" s="235"/>
      <c r="FFD10" s="235"/>
      <c r="FFE10" s="235"/>
      <c r="FFF10" s="235"/>
      <c r="FFG10" s="235"/>
      <c r="FFH10" s="235"/>
      <c r="FFI10" s="235"/>
      <c r="FFJ10" s="235"/>
      <c r="FFK10" s="235"/>
      <c r="FFL10" s="235"/>
      <c r="FFM10" s="235"/>
      <c r="FFN10" s="235"/>
      <c r="FFO10" s="235"/>
      <c r="FFP10" s="235"/>
      <c r="FFQ10" s="235"/>
      <c r="FFR10" s="235"/>
      <c r="FFS10" s="235"/>
      <c r="FFT10" s="235"/>
      <c r="FFU10" s="235"/>
      <c r="FFV10" s="235"/>
      <c r="FFW10" s="235"/>
      <c r="FFX10" s="235"/>
      <c r="FFY10" s="235"/>
      <c r="FFZ10" s="235"/>
      <c r="FGA10" s="235"/>
      <c r="FGB10" s="235"/>
      <c r="FGC10" s="235"/>
      <c r="FGD10" s="235"/>
      <c r="FGE10" s="235"/>
      <c r="FGF10" s="235"/>
      <c r="FGG10" s="235"/>
      <c r="FGH10" s="235"/>
      <c r="FGI10" s="235"/>
      <c r="FGJ10" s="235"/>
      <c r="FGK10" s="235"/>
      <c r="FGL10" s="235"/>
      <c r="FGM10" s="235"/>
      <c r="FGN10" s="235"/>
      <c r="FGO10" s="235"/>
      <c r="FGP10" s="235"/>
      <c r="FGQ10" s="235"/>
      <c r="FGR10" s="235"/>
      <c r="FGS10" s="235"/>
      <c r="FGT10" s="235"/>
      <c r="FGU10" s="235"/>
      <c r="FGV10" s="235"/>
      <c r="FGW10" s="235"/>
      <c r="FGX10" s="235"/>
      <c r="FGY10" s="235"/>
      <c r="FGZ10" s="235"/>
      <c r="FHA10" s="235"/>
      <c r="FHB10" s="235"/>
      <c r="FHC10" s="235"/>
      <c r="FHD10" s="235"/>
      <c r="FHE10" s="235"/>
      <c r="FHF10" s="235"/>
      <c r="FHG10" s="235"/>
      <c r="FHH10" s="235"/>
      <c r="FHI10" s="235"/>
      <c r="FHJ10" s="235"/>
      <c r="FHK10" s="235"/>
      <c r="FHL10" s="235"/>
      <c r="FHM10" s="235"/>
      <c r="FHN10" s="235"/>
      <c r="FHO10" s="235"/>
      <c r="FHP10" s="235"/>
      <c r="FHQ10" s="235"/>
      <c r="FHR10" s="235"/>
      <c r="FHS10" s="235"/>
      <c r="FHT10" s="235"/>
      <c r="FHU10" s="235"/>
      <c r="FHV10" s="235"/>
      <c r="FHW10" s="235"/>
      <c r="FHX10" s="235"/>
      <c r="FHY10" s="235"/>
      <c r="FHZ10" s="235"/>
      <c r="FIA10" s="235"/>
      <c r="FIB10" s="235"/>
      <c r="FIC10" s="235"/>
      <c r="FID10" s="235"/>
      <c r="FIE10" s="235"/>
      <c r="FIF10" s="235"/>
      <c r="FIG10" s="235"/>
      <c r="FIH10" s="235"/>
      <c r="FII10" s="235"/>
      <c r="FIJ10" s="235"/>
      <c r="FIK10" s="235"/>
      <c r="FIL10" s="235"/>
      <c r="FIM10" s="235"/>
      <c r="FIN10" s="235"/>
      <c r="FIO10" s="235"/>
      <c r="FIP10" s="235"/>
      <c r="FIQ10" s="235"/>
      <c r="FIR10" s="235"/>
      <c r="FIS10" s="235"/>
      <c r="FIT10" s="235"/>
      <c r="FIU10" s="235"/>
      <c r="FIV10" s="235"/>
      <c r="FIW10" s="235"/>
      <c r="FIX10" s="235"/>
      <c r="FIY10" s="235"/>
      <c r="FIZ10" s="235"/>
      <c r="FJA10" s="235"/>
      <c r="FJB10" s="235"/>
      <c r="FJC10" s="235"/>
      <c r="FJD10" s="235"/>
      <c r="FJE10" s="235"/>
      <c r="FJF10" s="235"/>
      <c r="FJG10" s="235"/>
      <c r="FJH10" s="235"/>
      <c r="FJI10" s="235"/>
      <c r="FJJ10" s="235"/>
      <c r="FJK10" s="235"/>
      <c r="FJL10" s="235"/>
      <c r="FJM10" s="235"/>
      <c r="FJN10" s="235"/>
      <c r="FJO10" s="235"/>
      <c r="FJP10" s="235"/>
      <c r="FJQ10" s="235"/>
      <c r="FJR10" s="235"/>
      <c r="FJS10" s="235"/>
      <c r="FJT10" s="235"/>
      <c r="FJU10" s="235"/>
      <c r="FJV10" s="235"/>
      <c r="FJW10" s="235"/>
      <c r="FJX10" s="235"/>
      <c r="FJY10" s="235"/>
      <c r="FJZ10" s="235"/>
      <c r="FKA10" s="235"/>
      <c r="FKB10" s="235"/>
      <c r="FKC10" s="235"/>
      <c r="FKD10" s="235"/>
      <c r="FKE10" s="235"/>
      <c r="FKF10" s="235"/>
      <c r="FKG10" s="235"/>
      <c r="FKH10" s="235"/>
      <c r="FKI10" s="235"/>
      <c r="FKJ10" s="235"/>
      <c r="FKK10" s="235"/>
      <c r="FKL10" s="235"/>
      <c r="FKM10" s="235"/>
      <c r="FKN10" s="235"/>
      <c r="FKO10" s="235"/>
      <c r="FKP10" s="235"/>
      <c r="FKQ10" s="235"/>
      <c r="FKR10" s="235"/>
      <c r="FKS10" s="235"/>
      <c r="FKT10" s="235"/>
      <c r="FKU10" s="235"/>
      <c r="FKV10" s="235"/>
      <c r="FKW10" s="235"/>
      <c r="FKX10" s="235"/>
      <c r="FKY10" s="235"/>
      <c r="FKZ10" s="235"/>
      <c r="FLA10" s="235"/>
      <c r="FLB10" s="235"/>
      <c r="FLC10" s="235"/>
      <c r="FLD10" s="235"/>
      <c r="FLE10" s="235"/>
      <c r="FLF10" s="235"/>
      <c r="FLG10" s="235"/>
      <c r="FLH10" s="235"/>
      <c r="FLI10" s="235"/>
      <c r="FLJ10" s="235"/>
      <c r="FLK10" s="235"/>
      <c r="FLL10" s="235"/>
      <c r="FLM10" s="235"/>
      <c r="FLN10" s="235"/>
      <c r="FLO10" s="235"/>
      <c r="FLP10" s="235"/>
      <c r="FLQ10" s="235"/>
      <c r="FLR10" s="235"/>
      <c r="FLS10" s="235"/>
      <c r="FLT10" s="235"/>
      <c r="FLU10" s="235"/>
      <c r="FLV10" s="235"/>
      <c r="FLW10" s="235"/>
      <c r="FLX10" s="235"/>
      <c r="FLY10" s="235"/>
      <c r="FLZ10" s="235"/>
      <c r="FMA10" s="235"/>
      <c r="FMB10" s="235"/>
      <c r="FMC10" s="235"/>
      <c r="FMD10" s="235"/>
      <c r="FME10" s="235"/>
      <c r="FMF10" s="235"/>
      <c r="FMG10" s="235"/>
      <c r="FMH10" s="235"/>
      <c r="FMI10" s="235"/>
      <c r="FMJ10" s="235"/>
      <c r="FMK10" s="235"/>
      <c r="FML10" s="235"/>
      <c r="FMM10" s="235"/>
      <c r="FMN10" s="235"/>
      <c r="FMO10" s="235"/>
      <c r="FMP10" s="235"/>
      <c r="FMQ10" s="235"/>
      <c r="FMR10" s="235"/>
      <c r="FMS10" s="235"/>
      <c r="FMT10" s="235"/>
      <c r="FMU10" s="235"/>
      <c r="FMV10" s="235"/>
      <c r="FMW10" s="235"/>
      <c r="FMX10" s="235"/>
      <c r="FMY10" s="235"/>
      <c r="FMZ10" s="235"/>
      <c r="FNA10" s="235"/>
      <c r="FNB10" s="235"/>
      <c r="FNC10" s="235"/>
      <c r="FND10" s="235"/>
      <c r="FNE10" s="235"/>
      <c r="FNF10" s="235"/>
      <c r="FNG10" s="235"/>
      <c r="FNH10" s="235"/>
      <c r="FNI10" s="235"/>
      <c r="FNJ10" s="235"/>
      <c r="FNK10" s="235"/>
      <c r="FNL10" s="235"/>
      <c r="FNM10" s="235"/>
      <c r="FNN10" s="235"/>
      <c r="FNO10" s="235"/>
      <c r="FNP10" s="235"/>
      <c r="FNQ10" s="235"/>
      <c r="FNR10" s="235"/>
      <c r="FNS10" s="235"/>
      <c r="FNT10" s="235"/>
      <c r="FNU10" s="235"/>
      <c r="FNV10" s="235"/>
      <c r="FNW10" s="235"/>
      <c r="FNX10" s="235"/>
      <c r="FNY10" s="235"/>
      <c r="FNZ10" s="235"/>
      <c r="FOA10" s="235"/>
      <c r="FOB10" s="235"/>
      <c r="FOC10" s="235"/>
      <c r="FOD10" s="235"/>
      <c r="FOE10" s="235"/>
      <c r="FOF10" s="235"/>
      <c r="FOG10" s="235"/>
      <c r="FOH10" s="235"/>
      <c r="FOI10" s="235"/>
      <c r="FOJ10" s="235"/>
      <c r="FOK10" s="235"/>
      <c r="FOL10" s="235"/>
      <c r="FOM10" s="235"/>
      <c r="FON10" s="235"/>
      <c r="FOO10" s="235"/>
      <c r="FOP10" s="235"/>
      <c r="FOQ10" s="235"/>
      <c r="FOR10" s="235"/>
      <c r="FOS10" s="235"/>
      <c r="FOT10" s="235"/>
      <c r="FOU10" s="235"/>
      <c r="FOV10" s="235"/>
      <c r="FOW10" s="235"/>
      <c r="FOX10" s="235"/>
      <c r="FOY10" s="235"/>
      <c r="FOZ10" s="235"/>
      <c r="FPA10" s="235"/>
      <c r="FPB10" s="235"/>
      <c r="FPC10" s="235"/>
      <c r="FPD10" s="235"/>
      <c r="FPE10" s="235"/>
      <c r="FPF10" s="235"/>
      <c r="FPG10" s="235"/>
      <c r="FPH10" s="235"/>
      <c r="FPI10" s="235"/>
      <c r="FPJ10" s="235"/>
      <c r="FPK10" s="235"/>
      <c r="FPL10" s="235"/>
      <c r="FPM10" s="235"/>
      <c r="FPN10" s="235"/>
      <c r="FPO10" s="235"/>
      <c r="FPP10" s="235"/>
      <c r="FPQ10" s="235"/>
      <c r="FPR10" s="235"/>
      <c r="FPS10" s="235"/>
      <c r="FPT10" s="235"/>
      <c r="FPU10" s="235"/>
      <c r="FPV10" s="235"/>
      <c r="FPW10" s="235"/>
      <c r="FPX10" s="235"/>
      <c r="FPY10" s="235"/>
      <c r="FPZ10" s="235"/>
      <c r="FQA10" s="235"/>
      <c r="FQB10" s="235"/>
      <c r="FQC10" s="235"/>
      <c r="FQD10" s="235"/>
      <c r="FQE10" s="235"/>
      <c r="FQF10" s="235"/>
      <c r="FQG10" s="235"/>
      <c r="FQH10" s="235"/>
      <c r="FQI10" s="235"/>
      <c r="FQJ10" s="235"/>
      <c r="FQK10" s="235"/>
      <c r="FQL10" s="235"/>
      <c r="FQM10" s="235"/>
      <c r="FQN10" s="235"/>
      <c r="FQO10" s="235"/>
      <c r="FQP10" s="235"/>
      <c r="FQQ10" s="235"/>
      <c r="FQR10" s="235"/>
      <c r="FQS10" s="235"/>
      <c r="FQT10" s="235"/>
      <c r="FQU10" s="235"/>
      <c r="FQV10" s="235"/>
      <c r="FQW10" s="235"/>
      <c r="FQX10" s="235"/>
      <c r="FQY10" s="235"/>
      <c r="FQZ10" s="235"/>
      <c r="FRA10" s="235"/>
      <c r="FRB10" s="235"/>
      <c r="FRC10" s="235"/>
      <c r="FRD10" s="235"/>
      <c r="FRE10" s="235"/>
      <c r="FRF10" s="235"/>
      <c r="FRG10" s="235"/>
      <c r="FRH10" s="235"/>
      <c r="FRI10" s="235"/>
      <c r="FRJ10" s="235"/>
      <c r="FRK10" s="235"/>
      <c r="FRL10" s="235"/>
      <c r="FRM10" s="235"/>
      <c r="FRN10" s="235"/>
      <c r="FRO10" s="235"/>
      <c r="FRP10" s="235"/>
      <c r="FRQ10" s="235"/>
      <c r="FRR10" s="235"/>
      <c r="FRS10" s="235"/>
      <c r="FRT10" s="235"/>
      <c r="FRU10" s="235"/>
      <c r="FRV10" s="235"/>
      <c r="FRW10" s="235"/>
      <c r="FRX10" s="235"/>
      <c r="FRY10" s="235"/>
      <c r="FRZ10" s="235"/>
      <c r="FSA10" s="235"/>
      <c r="FSB10" s="235"/>
      <c r="FSC10" s="235"/>
      <c r="FSD10" s="235"/>
      <c r="FSE10" s="235"/>
      <c r="FSF10" s="235"/>
      <c r="FSG10" s="235"/>
      <c r="FSH10" s="235"/>
      <c r="FSI10" s="235"/>
      <c r="FSJ10" s="235"/>
      <c r="FSK10" s="235"/>
      <c r="FSL10" s="235"/>
      <c r="FSM10" s="235"/>
      <c r="FSN10" s="235"/>
      <c r="FSO10" s="235"/>
      <c r="FSP10" s="235"/>
      <c r="FSQ10" s="235"/>
      <c r="FSR10" s="235"/>
      <c r="FSS10" s="235"/>
      <c r="FST10" s="235"/>
      <c r="FSU10" s="235"/>
      <c r="FSV10" s="235"/>
      <c r="FSW10" s="235"/>
      <c r="FSX10" s="235"/>
      <c r="FSY10" s="235"/>
      <c r="FSZ10" s="235"/>
      <c r="FTA10" s="235"/>
      <c r="FTB10" s="235"/>
      <c r="FTC10" s="235"/>
      <c r="FTD10" s="235"/>
      <c r="FTE10" s="235"/>
      <c r="FTF10" s="235"/>
      <c r="FTG10" s="235"/>
      <c r="FTH10" s="235"/>
      <c r="FTI10" s="235"/>
      <c r="FTJ10" s="235"/>
      <c r="FTK10" s="235"/>
      <c r="FTL10" s="235"/>
      <c r="FTM10" s="235"/>
      <c r="FTN10" s="235"/>
      <c r="FTO10" s="235"/>
      <c r="FTP10" s="235"/>
      <c r="FTQ10" s="235"/>
      <c r="FTR10" s="235"/>
      <c r="FTS10" s="235"/>
      <c r="FTT10" s="235"/>
      <c r="FTU10" s="235"/>
      <c r="FTV10" s="235"/>
      <c r="FTW10" s="235"/>
      <c r="FTX10" s="235"/>
      <c r="FTY10" s="235"/>
      <c r="FTZ10" s="235"/>
      <c r="FUA10" s="235"/>
      <c r="FUB10" s="235"/>
      <c r="FUC10" s="235"/>
      <c r="FUD10" s="235"/>
      <c r="FUE10" s="235"/>
      <c r="FUF10" s="235"/>
      <c r="FUG10" s="235"/>
      <c r="FUH10" s="235"/>
      <c r="FUI10" s="235"/>
      <c r="FUJ10" s="235"/>
      <c r="FUK10" s="235"/>
      <c r="FUL10" s="235"/>
      <c r="FUM10" s="235"/>
      <c r="FUN10" s="235"/>
      <c r="FUO10" s="235"/>
      <c r="FUP10" s="235"/>
      <c r="FUQ10" s="235"/>
      <c r="FUR10" s="235"/>
      <c r="FUS10" s="235"/>
      <c r="FUT10" s="235"/>
      <c r="FUU10" s="235"/>
      <c r="FUV10" s="235"/>
      <c r="FUW10" s="235"/>
      <c r="FUX10" s="235"/>
      <c r="FUY10" s="235"/>
      <c r="FUZ10" s="235"/>
      <c r="FVA10" s="235"/>
      <c r="FVB10" s="235"/>
      <c r="FVC10" s="235"/>
      <c r="FVD10" s="235"/>
      <c r="FVE10" s="235"/>
      <c r="FVF10" s="235"/>
      <c r="FVG10" s="235"/>
      <c r="FVH10" s="235"/>
      <c r="FVI10" s="235"/>
      <c r="FVJ10" s="235"/>
      <c r="FVK10" s="235"/>
      <c r="FVL10" s="235"/>
      <c r="FVM10" s="235"/>
      <c r="FVN10" s="235"/>
      <c r="FVO10" s="235"/>
      <c r="FVP10" s="235"/>
      <c r="FVQ10" s="235"/>
      <c r="FVR10" s="235"/>
      <c r="FVS10" s="235"/>
      <c r="FVT10" s="235"/>
      <c r="FVU10" s="235"/>
      <c r="FVV10" s="235"/>
      <c r="FVW10" s="235"/>
      <c r="FVX10" s="235"/>
      <c r="FVY10" s="235"/>
      <c r="FVZ10" s="235"/>
      <c r="FWA10" s="235"/>
      <c r="FWB10" s="235"/>
      <c r="FWC10" s="235"/>
      <c r="FWD10" s="235"/>
      <c r="FWE10" s="235"/>
      <c r="FWF10" s="235"/>
      <c r="FWG10" s="235"/>
      <c r="FWH10" s="235"/>
      <c r="FWI10" s="235"/>
      <c r="FWJ10" s="235"/>
      <c r="FWK10" s="235"/>
      <c r="FWL10" s="235"/>
      <c r="FWM10" s="235"/>
      <c r="FWN10" s="235"/>
      <c r="FWO10" s="235"/>
      <c r="FWP10" s="235"/>
      <c r="FWQ10" s="235"/>
      <c r="FWR10" s="235"/>
      <c r="FWS10" s="235"/>
      <c r="FWT10" s="235"/>
      <c r="FWU10" s="235"/>
      <c r="FWV10" s="235"/>
      <c r="FWW10" s="235"/>
      <c r="FWX10" s="235"/>
      <c r="FWY10" s="235"/>
      <c r="FWZ10" s="235"/>
      <c r="FXA10" s="235"/>
      <c r="FXB10" s="235"/>
      <c r="FXC10" s="235"/>
      <c r="FXD10" s="235"/>
      <c r="FXE10" s="235"/>
      <c r="FXF10" s="235"/>
      <c r="FXG10" s="235"/>
      <c r="FXH10" s="235"/>
      <c r="FXI10" s="235"/>
      <c r="FXJ10" s="235"/>
      <c r="FXK10" s="235"/>
      <c r="FXL10" s="235"/>
      <c r="FXM10" s="235"/>
      <c r="FXN10" s="235"/>
      <c r="FXO10" s="235"/>
      <c r="FXP10" s="235"/>
      <c r="FXQ10" s="235"/>
      <c r="FXR10" s="235"/>
      <c r="FXS10" s="235"/>
      <c r="FXT10" s="235"/>
      <c r="FXU10" s="235"/>
      <c r="FXV10" s="235"/>
      <c r="FXW10" s="235"/>
      <c r="FXX10" s="235"/>
      <c r="FXY10" s="235"/>
      <c r="FXZ10" s="235"/>
      <c r="FYA10" s="235"/>
      <c r="FYB10" s="235"/>
      <c r="FYC10" s="235"/>
      <c r="FYD10" s="235"/>
      <c r="FYE10" s="235"/>
      <c r="FYF10" s="235"/>
      <c r="FYG10" s="235"/>
      <c r="FYH10" s="235"/>
      <c r="FYI10" s="235"/>
      <c r="FYJ10" s="235"/>
      <c r="FYK10" s="235"/>
      <c r="FYL10" s="235"/>
      <c r="FYM10" s="235"/>
      <c r="FYN10" s="235"/>
      <c r="FYO10" s="235"/>
      <c r="FYP10" s="235"/>
      <c r="FYQ10" s="235"/>
      <c r="FYR10" s="235"/>
      <c r="FYS10" s="235"/>
      <c r="FYT10" s="235"/>
      <c r="FYU10" s="235"/>
      <c r="FYV10" s="235"/>
      <c r="FYW10" s="235"/>
      <c r="FYX10" s="235"/>
      <c r="FYY10" s="235"/>
      <c r="FYZ10" s="235"/>
      <c r="FZA10" s="235"/>
      <c r="FZB10" s="235"/>
      <c r="FZC10" s="235"/>
      <c r="FZD10" s="235"/>
      <c r="FZE10" s="235"/>
      <c r="FZF10" s="235"/>
      <c r="FZG10" s="235"/>
      <c r="FZH10" s="235"/>
      <c r="FZI10" s="235"/>
      <c r="FZJ10" s="235"/>
      <c r="FZK10" s="235"/>
      <c r="FZL10" s="235"/>
      <c r="FZM10" s="235"/>
      <c r="FZN10" s="235"/>
      <c r="FZO10" s="235"/>
      <c r="FZP10" s="235"/>
      <c r="FZQ10" s="235"/>
      <c r="FZR10" s="235"/>
      <c r="FZS10" s="235"/>
      <c r="FZT10" s="235"/>
      <c r="FZU10" s="235"/>
      <c r="FZV10" s="235"/>
      <c r="FZW10" s="235"/>
      <c r="FZX10" s="235"/>
      <c r="FZY10" s="235"/>
      <c r="FZZ10" s="235"/>
      <c r="GAA10" s="235"/>
      <c r="GAB10" s="235"/>
      <c r="GAC10" s="235"/>
      <c r="GAD10" s="235"/>
      <c r="GAE10" s="235"/>
      <c r="GAF10" s="235"/>
      <c r="GAG10" s="235"/>
      <c r="GAH10" s="235"/>
      <c r="GAI10" s="235"/>
      <c r="GAJ10" s="235"/>
      <c r="GAK10" s="235"/>
      <c r="GAL10" s="235"/>
      <c r="GAM10" s="235"/>
      <c r="GAN10" s="235"/>
      <c r="GAO10" s="235"/>
      <c r="GAP10" s="235"/>
      <c r="GAQ10" s="235"/>
      <c r="GAR10" s="235"/>
      <c r="GAS10" s="235"/>
      <c r="GAT10" s="235"/>
      <c r="GAU10" s="235"/>
      <c r="GAV10" s="235"/>
      <c r="GAW10" s="235"/>
      <c r="GAX10" s="235"/>
      <c r="GAY10" s="235"/>
      <c r="GAZ10" s="235"/>
      <c r="GBA10" s="235"/>
      <c r="GBB10" s="235"/>
      <c r="GBC10" s="235"/>
      <c r="GBD10" s="235"/>
      <c r="GBE10" s="235"/>
      <c r="GBF10" s="235"/>
      <c r="GBG10" s="235"/>
      <c r="GBH10" s="235"/>
      <c r="GBI10" s="235"/>
      <c r="GBJ10" s="235"/>
      <c r="GBK10" s="235"/>
      <c r="GBL10" s="235"/>
      <c r="GBM10" s="235"/>
      <c r="GBN10" s="235"/>
      <c r="GBO10" s="235"/>
      <c r="GBP10" s="235"/>
      <c r="GBQ10" s="235"/>
      <c r="GBR10" s="235"/>
      <c r="GBS10" s="235"/>
      <c r="GBT10" s="235"/>
      <c r="GBU10" s="235"/>
      <c r="GBV10" s="235"/>
      <c r="GBW10" s="235"/>
      <c r="GBX10" s="235"/>
      <c r="GBY10" s="235"/>
      <c r="GBZ10" s="235"/>
      <c r="GCA10" s="235"/>
      <c r="GCB10" s="235"/>
      <c r="GCC10" s="235"/>
      <c r="GCD10" s="235"/>
      <c r="GCE10" s="235"/>
      <c r="GCF10" s="235"/>
      <c r="GCG10" s="235"/>
      <c r="GCH10" s="235"/>
      <c r="GCI10" s="235"/>
      <c r="GCJ10" s="235"/>
      <c r="GCK10" s="235"/>
      <c r="GCL10" s="235"/>
      <c r="GCM10" s="235"/>
      <c r="GCN10" s="235"/>
      <c r="GCO10" s="235"/>
      <c r="GCP10" s="235"/>
      <c r="GCQ10" s="235"/>
      <c r="GCR10" s="235"/>
      <c r="GCS10" s="235"/>
      <c r="GCT10" s="235"/>
      <c r="GCU10" s="235"/>
      <c r="GCV10" s="235"/>
      <c r="GCW10" s="235"/>
      <c r="GCX10" s="235"/>
      <c r="GCY10" s="235"/>
      <c r="GCZ10" s="235"/>
      <c r="GDA10" s="235"/>
      <c r="GDB10" s="235"/>
      <c r="GDC10" s="235"/>
      <c r="GDD10" s="235"/>
      <c r="GDE10" s="235"/>
      <c r="GDF10" s="235"/>
      <c r="GDG10" s="235"/>
      <c r="GDH10" s="235"/>
      <c r="GDI10" s="235"/>
      <c r="GDJ10" s="235"/>
      <c r="GDK10" s="235"/>
      <c r="GDL10" s="235"/>
      <c r="GDM10" s="235"/>
      <c r="GDN10" s="235"/>
      <c r="GDO10" s="235"/>
      <c r="GDP10" s="235"/>
      <c r="GDQ10" s="235"/>
      <c r="GDR10" s="235"/>
      <c r="GDS10" s="235"/>
      <c r="GDT10" s="235"/>
      <c r="GDU10" s="235"/>
      <c r="GDV10" s="235"/>
      <c r="GDW10" s="235"/>
      <c r="GDX10" s="235"/>
      <c r="GDY10" s="235"/>
      <c r="GDZ10" s="235"/>
      <c r="GEA10" s="235"/>
      <c r="GEB10" s="235"/>
      <c r="GEC10" s="235"/>
      <c r="GED10" s="235"/>
      <c r="GEE10" s="235"/>
      <c r="GEF10" s="235"/>
      <c r="GEG10" s="235"/>
      <c r="GEH10" s="235"/>
      <c r="GEI10" s="235"/>
      <c r="GEJ10" s="235"/>
      <c r="GEK10" s="235"/>
      <c r="GEL10" s="235"/>
      <c r="GEM10" s="235"/>
      <c r="GEN10" s="235"/>
      <c r="GEO10" s="235"/>
      <c r="GEP10" s="235"/>
      <c r="GEQ10" s="235"/>
      <c r="GER10" s="235"/>
      <c r="GES10" s="235"/>
      <c r="GET10" s="235"/>
      <c r="GEU10" s="235"/>
      <c r="GEV10" s="235"/>
      <c r="GEW10" s="235"/>
      <c r="GEX10" s="235"/>
      <c r="GEY10" s="235"/>
      <c r="GEZ10" s="235"/>
      <c r="GFA10" s="235"/>
      <c r="GFB10" s="235"/>
      <c r="GFC10" s="235"/>
      <c r="GFD10" s="235"/>
      <c r="GFE10" s="235"/>
      <c r="GFF10" s="235"/>
      <c r="GFG10" s="235"/>
      <c r="GFH10" s="235"/>
      <c r="GFI10" s="235"/>
      <c r="GFJ10" s="235"/>
      <c r="GFK10" s="235"/>
      <c r="GFL10" s="235"/>
      <c r="GFM10" s="235"/>
      <c r="GFN10" s="235"/>
      <c r="GFO10" s="235"/>
      <c r="GFP10" s="235"/>
      <c r="GFQ10" s="235"/>
      <c r="GFR10" s="235"/>
      <c r="GFS10" s="235"/>
      <c r="GFT10" s="235"/>
      <c r="GFU10" s="235"/>
      <c r="GFV10" s="235"/>
      <c r="GFW10" s="235"/>
      <c r="GFX10" s="235"/>
      <c r="GFY10" s="235"/>
      <c r="GFZ10" s="235"/>
      <c r="GGA10" s="235"/>
      <c r="GGB10" s="235"/>
      <c r="GGC10" s="235"/>
      <c r="GGD10" s="235"/>
      <c r="GGE10" s="235"/>
      <c r="GGF10" s="235"/>
      <c r="GGG10" s="235"/>
      <c r="GGH10" s="235"/>
      <c r="GGI10" s="235"/>
      <c r="GGJ10" s="235"/>
      <c r="GGK10" s="235"/>
      <c r="GGL10" s="235"/>
      <c r="GGM10" s="235"/>
      <c r="GGN10" s="235"/>
      <c r="GGO10" s="235"/>
      <c r="GGP10" s="235"/>
      <c r="GGQ10" s="235"/>
      <c r="GGR10" s="235"/>
      <c r="GGS10" s="235"/>
      <c r="GGT10" s="235"/>
      <c r="GGU10" s="235"/>
      <c r="GGV10" s="235"/>
      <c r="GGW10" s="235"/>
      <c r="GGX10" s="235"/>
      <c r="GGY10" s="235"/>
      <c r="GGZ10" s="235"/>
      <c r="GHA10" s="235"/>
      <c r="GHB10" s="235"/>
      <c r="GHC10" s="235"/>
      <c r="GHD10" s="235"/>
      <c r="GHE10" s="235"/>
      <c r="GHF10" s="235"/>
      <c r="GHG10" s="235"/>
      <c r="GHH10" s="235"/>
      <c r="GHI10" s="235"/>
      <c r="GHJ10" s="235"/>
      <c r="GHK10" s="235"/>
      <c r="GHL10" s="235"/>
      <c r="GHM10" s="235"/>
      <c r="GHN10" s="235"/>
      <c r="GHO10" s="235"/>
      <c r="GHP10" s="235"/>
      <c r="GHQ10" s="235"/>
      <c r="GHR10" s="235"/>
      <c r="GHS10" s="235"/>
      <c r="GHT10" s="235"/>
      <c r="GHU10" s="235"/>
      <c r="GHV10" s="235"/>
      <c r="GHW10" s="235"/>
      <c r="GHX10" s="235"/>
      <c r="GHY10" s="235"/>
      <c r="GHZ10" s="235"/>
      <c r="GIA10" s="235"/>
      <c r="GIB10" s="235"/>
      <c r="GIC10" s="235"/>
      <c r="GID10" s="235"/>
      <c r="GIE10" s="235"/>
      <c r="GIF10" s="235"/>
      <c r="GIG10" s="235"/>
      <c r="GIH10" s="235"/>
      <c r="GII10" s="235"/>
      <c r="GIJ10" s="235"/>
      <c r="GIK10" s="235"/>
      <c r="GIL10" s="235"/>
      <c r="GIM10" s="235"/>
      <c r="GIN10" s="235"/>
      <c r="GIO10" s="235"/>
      <c r="GIP10" s="235"/>
      <c r="GIQ10" s="235"/>
      <c r="GIR10" s="235"/>
      <c r="GIS10" s="235"/>
      <c r="GIT10" s="235"/>
      <c r="GIU10" s="235"/>
      <c r="GIV10" s="235"/>
      <c r="GIW10" s="235"/>
      <c r="GIX10" s="235"/>
      <c r="GIY10" s="235"/>
      <c r="GIZ10" s="235"/>
      <c r="GJA10" s="235"/>
      <c r="GJB10" s="235"/>
      <c r="GJC10" s="235"/>
      <c r="GJD10" s="235"/>
      <c r="GJE10" s="235"/>
      <c r="GJF10" s="235"/>
      <c r="GJG10" s="235"/>
      <c r="GJH10" s="235"/>
      <c r="GJI10" s="235"/>
      <c r="GJJ10" s="235"/>
      <c r="GJK10" s="235"/>
      <c r="GJL10" s="235"/>
      <c r="GJM10" s="235"/>
      <c r="GJN10" s="235"/>
      <c r="GJO10" s="235"/>
      <c r="GJP10" s="235"/>
      <c r="GJQ10" s="235"/>
      <c r="GJR10" s="235"/>
      <c r="GJS10" s="235"/>
      <c r="GJT10" s="235"/>
      <c r="GJU10" s="235"/>
      <c r="GJV10" s="235"/>
      <c r="GJW10" s="235"/>
      <c r="GJX10" s="235"/>
      <c r="GJY10" s="235"/>
      <c r="GJZ10" s="235"/>
      <c r="GKA10" s="235"/>
      <c r="GKB10" s="235"/>
      <c r="GKC10" s="235"/>
      <c r="GKD10" s="235"/>
      <c r="GKE10" s="235"/>
      <c r="GKF10" s="235"/>
      <c r="GKG10" s="235"/>
      <c r="GKH10" s="235"/>
      <c r="GKI10" s="235"/>
      <c r="GKJ10" s="235"/>
      <c r="GKK10" s="235"/>
      <c r="GKL10" s="235"/>
      <c r="GKM10" s="235"/>
      <c r="GKN10" s="235"/>
      <c r="GKO10" s="235"/>
      <c r="GKP10" s="235"/>
      <c r="GKQ10" s="235"/>
      <c r="GKR10" s="235"/>
      <c r="GKS10" s="235"/>
      <c r="GKT10" s="235"/>
      <c r="GKU10" s="235"/>
      <c r="GKV10" s="235"/>
      <c r="GKW10" s="235"/>
      <c r="GKX10" s="235"/>
      <c r="GKY10" s="235"/>
      <c r="GKZ10" s="235"/>
      <c r="GLA10" s="235"/>
      <c r="GLB10" s="235"/>
      <c r="GLC10" s="235"/>
      <c r="GLD10" s="235"/>
      <c r="GLE10" s="235"/>
      <c r="GLF10" s="235"/>
      <c r="GLG10" s="235"/>
      <c r="GLH10" s="235"/>
      <c r="GLI10" s="235"/>
      <c r="GLJ10" s="235"/>
      <c r="GLK10" s="235"/>
      <c r="GLL10" s="235"/>
      <c r="GLM10" s="235"/>
      <c r="GLN10" s="235"/>
      <c r="GLO10" s="235"/>
      <c r="GLP10" s="235"/>
      <c r="GLQ10" s="235"/>
      <c r="GLR10" s="235"/>
      <c r="GLS10" s="235"/>
      <c r="GLT10" s="235"/>
      <c r="GLU10" s="235"/>
      <c r="GLV10" s="235"/>
      <c r="GLW10" s="235"/>
      <c r="GLX10" s="235"/>
      <c r="GLY10" s="235"/>
      <c r="GLZ10" s="235"/>
      <c r="GMA10" s="235"/>
      <c r="GMB10" s="235"/>
      <c r="GMC10" s="235"/>
      <c r="GMD10" s="235"/>
      <c r="GME10" s="235"/>
      <c r="GMF10" s="235"/>
      <c r="GMG10" s="235"/>
      <c r="GMH10" s="235"/>
      <c r="GMI10" s="235"/>
      <c r="GMJ10" s="235"/>
      <c r="GMK10" s="235"/>
      <c r="GML10" s="235"/>
      <c r="GMM10" s="235"/>
      <c r="GMN10" s="235"/>
      <c r="GMO10" s="235"/>
      <c r="GMP10" s="235"/>
      <c r="GMQ10" s="235"/>
      <c r="GMR10" s="235"/>
      <c r="GMS10" s="235"/>
      <c r="GMT10" s="235"/>
      <c r="GMU10" s="235"/>
      <c r="GMV10" s="235"/>
      <c r="GMW10" s="235"/>
      <c r="GMX10" s="235"/>
      <c r="GMY10" s="235"/>
      <c r="GMZ10" s="235"/>
      <c r="GNA10" s="235"/>
      <c r="GNB10" s="235"/>
      <c r="GNC10" s="235"/>
      <c r="GND10" s="235"/>
      <c r="GNE10" s="235"/>
      <c r="GNF10" s="235"/>
      <c r="GNG10" s="235"/>
      <c r="GNH10" s="235"/>
      <c r="GNI10" s="235"/>
      <c r="GNJ10" s="235"/>
      <c r="GNK10" s="235"/>
      <c r="GNL10" s="235"/>
      <c r="GNM10" s="235"/>
      <c r="GNN10" s="235"/>
      <c r="GNO10" s="235"/>
      <c r="GNP10" s="235"/>
      <c r="GNQ10" s="235"/>
      <c r="GNR10" s="235"/>
      <c r="GNS10" s="235"/>
      <c r="GNT10" s="235"/>
      <c r="GNU10" s="235"/>
      <c r="GNV10" s="235"/>
      <c r="GNW10" s="235"/>
      <c r="GNX10" s="235"/>
      <c r="GNY10" s="235"/>
      <c r="GNZ10" s="235"/>
      <c r="GOA10" s="235"/>
      <c r="GOB10" s="235"/>
      <c r="GOC10" s="235"/>
      <c r="GOD10" s="235"/>
      <c r="GOE10" s="235"/>
      <c r="GOF10" s="235"/>
      <c r="GOG10" s="235"/>
      <c r="GOH10" s="235"/>
      <c r="GOI10" s="235"/>
      <c r="GOJ10" s="235"/>
      <c r="GOK10" s="235"/>
      <c r="GOL10" s="235"/>
      <c r="GOM10" s="235"/>
      <c r="GON10" s="235"/>
      <c r="GOO10" s="235"/>
      <c r="GOP10" s="235"/>
      <c r="GOQ10" s="235"/>
      <c r="GOR10" s="235"/>
      <c r="GOS10" s="235"/>
      <c r="GOT10" s="235"/>
      <c r="GOU10" s="235"/>
      <c r="GOV10" s="235"/>
      <c r="GOW10" s="235"/>
      <c r="GOX10" s="235"/>
      <c r="GOY10" s="235"/>
      <c r="GOZ10" s="235"/>
      <c r="GPA10" s="235"/>
      <c r="GPB10" s="235"/>
      <c r="GPC10" s="235"/>
      <c r="GPD10" s="235"/>
      <c r="GPE10" s="235"/>
      <c r="GPF10" s="235"/>
      <c r="GPG10" s="235"/>
      <c r="GPH10" s="235"/>
      <c r="GPI10" s="235"/>
      <c r="GPJ10" s="235"/>
      <c r="GPK10" s="235"/>
      <c r="GPL10" s="235"/>
      <c r="GPM10" s="235"/>
      <c r="GPN10" s="235"/>
      <c r="GPO10" s="235"/>
      <c r="GPP10" s="235"/>
      <c r="GPQ10" s="235"/>
      <c r="GPR10" s="235"/>
      <c r="GPS10" s="235"/>
      <c r="GPT10" s="235"/>
      <c r="GPU10" s="235"/>
      <c r="GPV10" s="235"/>
      <c r="GPW10" s="235"/>
      <c r="GPX10" s="235"/>
      <c r="GPY10" s="235"/>
      <c r="GPZ10" s="235"/>
      <c r="GQA10" s="235"/>
      <c r="GQB10" s="235"/>
      <c r="GQC10" s="235"/>
      <c r="GQD10" s="235"/>
      <c r="GQE10" s="235"/>
      <c r="GQF10" s="235"/>
      <c r="GQG10" s="235"/>
      <c r="GQH10" s="235"/>
      <c r="GQI10" s="235"/>
      <c r="GQJ10" s="235"/>
      <c r="GQK10" s="235"/>
      <c r="GQL10" s="235"/>
      <c r="GQM10" s="235"/>
      <c r="GQN10" s="235"/>
      <c r="GQO10" s="235"/>
      <c r="GQP10" s="235"/>
      <c r="GQQ10" s="235"/>
      <c r="GQR10" s="235"/>
      <c r="GQS10" s="235"/>
      <c r="GQT10" s="235"/>
      <c r="GQU10" s="235"/>
      <c r="GQV10" s="235"/>
      <c r="GQW10" s="235"/>
      <c r="GQX10" s="235"/>
      <c r="GQY10" s="235"/>
      <c r="GQZ10" s="235"/>
      <c r="GRA10" s="235"/>
      <c r="GRB10" s="235"/>
      <c r="GRC10" s="235"/>
      <c r="GRD10" s="235"/>
      <c r="GRE10" s="235"/>
      <c r="GRF10" s="235"/>
      <c r="GRG10" s="235"/>
      <c r="GRH10" s="235"/>
      <c r="GRI10" s="235"/>
      <c r="GRJ10" s="235"/>
      <c r="GRK10" s="235"/>
      <c r="GRL10" s="235"/>
      <c r="GRM10" s="235"/>
      <c r="GRN10" s="235"/>
      <c r="GRO10" s="235"/>
      <c r="GRP10" s="235"/>
      <c r="GRQ10" s="235"/>
      <c r="GRR10" s="235"/>
      <c r="GRS10" s="235"/>
      <c r="GRT10" s="235"/>
      <c r="GRU10" s="235"/>
      <c r="GRV10" s="235"/>
      <c r="GRW10" s="235"/>
      <c r="GRX10" s="235"/>
      <c r="GRY10" s="235"/>
      <c r="GRZ10" s="235"/>
      <c r="GSA10" s="235"/>
      <c r="GSB10" s="235"/>
      <c r="GSC10" s="235"/>
      <c r="GSD10" s="235"/>
      <c r="GSE10" s="235"/>
      <c r="GSF10" s="235"/>
      <c r="GSG10" s="235"/>
      <c r="GSH10" s="235"/>
      <c r="GSI10" s="235"/>
      <c r="GSJ10" s="235"/>
      <c r="GSK10" s="235"/>
      <c r="GSL10" s="235"/>
      <c r="GSM10" s="235"/>
      <c r="GSN10" s="235"/>
      <c r="GSO10" s="235"/>
      <c r="GSP10" s="235"/>
      <c r="GSQ10" s="235"/>
      <c r="GSR10" s="235"/>
      <c r="GSS10" s="235"/>
      <c r="GST10" s="235"/>
      <c r="GSU10" s="235"/>
      <c r="GSV10" s="235"/>
      <c r="GSW10" s="235"/>
      <c r="GSX10" s="235"/>
      <c r="GSY10" s="235"/>
      <c r="GSZ10" s="235"/>
      <c r="GTA10" s="235"/>
      <c r="GTB10" s="235"/>
      <c r="GTC10" s="235"/>
      <c r="GTD10" s="235"/>
      <c r="GTE10" s="235"/>
      <c r="GTF10" s="235"/>
      <c r="GTG10" s="235"/>
      <c r="GTH10" s="235"/>
      <c r="GTI10" s="235"/>
      <c r="GTJ10" s="235"/>
      <c r="GTK10" s="235"/>
      <c r="GTL10" s="235"/>
      <c r="GTM10" s="235"/>
      <c r="GTN10" s="235"/>
      <c r="GTO10" s="235"/>
      <c r="GTP10" s="235"/>
      <c r="GTQ10" s="235"/>
      <c r="GTR10" s="235"/>
      <c r="GTS10" s="235"/>
      <c r="GTT10" s="235"/>
      <c r="GTU10" s="235"/>
      <c r="GTV10" s="235"/>
      <c r="GTW10" s="235"/>
      <c r="GTX10" s="235"/>
      <c r="GTY10" s="235"/>
      <c r="GTZ10" s="235"/>
      <c r="GUA10" s="235"/>
      <c r="GUB10" s="235"/>
      <c r="GUC10" s="235"/>
      <c r="GUD10" s="235"/>
      <c r="GUE10" s="235"/>
      <c r="GUF10" s="235"/>
      <c r="GUG10" s="235"/>
      <c r="GUH10" s="235"/>
      <c r="GUI10" s="235"/>
      <c r="GUJ10" s="235"/>
      <c r="GUK10" s="235"/>
      <c r="GUL10" s="235"/>
      <c r="GUM10" s="235"/>
      <c r="GUN10" s="235"/>
      <c r="GUO10" s="235"/>
      <c r="GUP10" s="235"/>
      <c r="GUQ10" s="235"/>
      <c r="GUR10" s="235"/>
      <c r="GUS10" s="235"/>
      <c r="GUT10" s="235"/>
      <c r="GUU10" s="235"/>
      <c r="GUV10" s="235"/>
      <c r="GUW10" s="235"/>
      <c r="GUX10" s="235"/>
      <c r="GUY10" s="235"/>
      <c r="GUZ10" s="235"/>
      <c r="GVA10" s="235"/>
      <c r="GVB10" s="235"/>
      <c r="GVC10" s="235"/>
      <c r="GVD10" s="235"/>
      <c r="GVE10" s="235"/>
      <c r="GVF10" s="235"/>
      <c r="GVG10" s="235"/>
      <c r="GVH10" s="235"/>
      <c r="GVI10" s="235"/>
      <c r="GVJ10" s="235"/>
      <c r="GVK10" s="235"/>
      <c r="GVL10" s="235"/>
      <c r="GVM10" s="235"/>
      <c r="GVN10" s="235"/>
      <c r="GVO10" s="235"/>
      <c r="GVP10" s="235"/>
      <c r="GVQ10" s="235"/>
      <c r="GVR10" s="235"/>
      <c r="GVS10" s="235"/>
      <c r="GVT10" s="235"/>
      <c r="GVU10" s="235"/>
      <c r="GVV10" s="235"/>
      <c r="GVW10" s="235"/>
      <c r="GVX10" s="235"/>
      <c r="GVY10" s="235"/>
      <c r="GVZ10" s="235"/>
      <c r="GWA10" s="235"/>
      <c r="GWB10" s="235"/>
      <c r="GWC10" s="235"/>
      <c r="GWD10" s="235"/>
      <c r="GWE10" s="235"/>
      <c r="GWF10" s="235"/>
      <c r="GWG10" s="235"/>
      <c r="GWH10" s="235"/>
      <c r="GWI10" s="235"/>
      <c r="GWJ10" s="235"/>
      <c r="GWK10" s="235"/>
      <c r="GWL10" s="235"/>
      <c r="GWM10" s="235"/>
      <c r="GWN10" s="235"/>
      <c r="GWO10" s="235"/>
      <c r="GWP10" s="235"/>
      <c r="GWQ10" s="235"/>
      <c r="GWR10" s="235"/>
      <c r="GWS10" s="235"/>
      <c r="GWT10" s="235"/>
      <c r="GWU10" s="235"/>
      <c r="GWV10" s="235"/>
      <c r="GWW10" s="235"/>
      <c r="GWX10" s="235"/>
      <c r="GWY10" s="235"/>
      <c r="GWZ10" s="235"/>
      <c r="GXA10" s="235"/>
      <c r="GXB10" s="235"/>
      <c r="GXC10" s="235"/>
      <c r="GXD10" s="235"/>
      <c r="GXE10" s="235"/>
      <c r="GXF10" s="235"/>
      <c r="GXG10" s="235"/>
      <c r="GXH10" s="235"/>
      <c r="GXI10" s="235"/>
      <c r="GXJ10" s="235"/>
      <c r="GXK10" s="235"/>
      <c r="GXL10" s="235"/>
      <c r="GXM10" s="235"/>
      <c r="GXN10" s="235"/>
      <c r="GXO10" s="235"/>
      <c r="GXP10" s="235"/>
      <c r="GXQ10" s="235"/>
      <c r="GXR10" s="235"/>
      <c r="GXS10" s="235"/>
      <c r="GXT10" s="235"/>
      <c r="GXU10" s="235"/>
      <c r="GXV10" s="235"/>
      <c r="GXW10" s="235"/>
      <c r="GXX10" s="235"/>
      <c r="GXY10" s="235"/>
      <c r="GXZ10" s="235"/>
      <c r="GYA10" s="235"/>
      <c r="GYB10" s="235"/>
      <c r="GYC10" s="235"/>
      <c r="GYD10" s="235"/>
      <c r="GYE10" s="235"/>
      <c r="GYF10" s="235"/>
      <c r="GYG10" s="235"/>
      <c r="GYH10" s="235"/>
      <c r="GYI10" s="235"/>
      <c r="GYJ10" s="235"/>
      <c r="GYK10" s="235"/>
      <c r="GYL10" s="235"/>
      <c r="GYM10" s="235"/>
      <c r="GYN10" s="235"/>
      <c r="GYO10" s="235"/>
      <c r="GYP10" s="235"/>
      <c r="GYQ10" s="235"/>
      <c r="GYR10" s="235"/>
      <c r="GYS10" s="235"/>
      <c r="GYT10" s="235"/>
      <c r="GYU10" s="235"/>
      <c r="GYV10" s="235"/>
      <c r="GYW10" s="235"/>
      <c r="GYX10" s="235"/>
      <c r="GYY10" s="235"/>
      <c r="GYZ10" s="235"/>
      <c r="GZA10" s="235"/>
      <c r="GZB10" s="235"/>
      <c r="GZC10" s="235"/>
      <c r="GZD10" s="235"/>
      <c r="GZE10" s="235"/>
      <c r="GZF10" s="235"/>
      <c r="GZG10" s="235"/>
      <c r="GZH10" s="235"/>
      <c r="GZI10" s="235"/>
      <c r="GZJ10" s="235"/>
      <c r="GZK10" s="235"/>
      <c r="GZL10" s="235"/>
      <c r="GZM10" s="235"/>
      <c r="GZN10" s="235"/>
      <c r="GZO10" s="235"/>
      <c r="GZP10" s="235"/>
      <c r="GZQ10" s="235"/>
      <c r="GZR10" s="235"/>
      <c r="GZS10" s="235"/>
      <c r="GZT10" s="235"/>
      <c r="GZU10" s="235"/>
      <c r="GZV10" s="235"/>
      <c r="GZW10" s="235"/>
      <c r="GZX10" s="235"/>
      <c r="GZY10" s="235"/>
      <c r="GZZ10" s="235"/>
      <c r="HAA10" s="235"/>
      <c r="HAB10" s="235"/>
      <c r="HAC10" s="235"/>
      <c r="HAD10" s="235"/>
      <c r="HAE10" s="235"/>
      <c r="HAF10" s="235"/>
      <c r="HAG10" s="235"/>
      <c r="HAH10" s="235"/>
      <c r="HAI10" s="235"/>
      <c r="HAJ10" s="235"/>
      <c r="HAK10" s="235"/>
      <c r="HAL10" s="235"/>
      <c r="HAM10" s="235"/>
      <c r="HAN10" s="235"/>
      <c r="HAO10" s="235"/>
      <c r="HAP10" s="235"/>
      <c r="HAQ10" s="235"/>
      <c r="HAR10" s="235"/>
      <c r="HAS10" s="235"/>
      <c r="HAT10" s="235"/>
      <c r="HAU10" s="235"/>
      <c r="HAV10" s="235"/>
      <c r="HAW10" s="235"/>
      <c r="HAX10" s="235"/>
      <c r="HAY10" s="235"/>
      <c r="HAZ10" s="235"/>
      <c r="HBA10" s="235"/>
      <c r="HBB10" s="235"/>
      <c r="HBC10" s="235"/>
      <c r="HBD10" s="235"/>
      <c r="HBE10" s="235"/>
      <c r="HBF10" s="235"/>
      <c r="HBG10" s="235"/>
      <c r="HBH10" s="235"/>
      <c r="HBI10" s="235"/>
      <c r="HBJ10" s="235"/>
      <c r="HBK10" s="235"/>
      <c r="HBL10" s="235"/>
      <c r="HBM10" s="235"/>
      <c r="HBN10" s="235"/>
      <c r="HBO10" s="235"/>
      <c r="HBP10" s="235"/>
      <c r="HBQ10" s="235"/>
      <c r="HBR10" s="235"/>
      <c r="HBS10" s="235"/>
      <c r="HBT10" s="235"/>
      <c r="HBU10" s="235"/>
      <c r="HBV10" s="235"/>
      <c r="HBW10" s="235"/>
      <c r="HBX10" s="235"/>
      <c r="HBY10" s="235"/>
      <c r="HBZ10" s="235"/>
      <c r="HCA10" s="235"/>
      <c r="HCB10" s="235"/>
      <c r="HCC10" s="235"/>
      <c r="HCD10" s="235"/>
      <c r="HCE10" s="235"/>
      <c r="HCF10" s="235"/>
      <c r="HCG10" s="235"/>
      <c r="HCH10" s="235"/>
      <c r="HCI10" s="235"/>
      <c r="HCJ10" s="235"/>
      <c r="HCK10" s="235"/>
      <c r="HCL10" s="235"/>
      <c r="HCM10" s="235"/>
      <c r="HCN10" s="235"/>
      <c r="HCO10" s="235"/>
      <c r="HCP10" s="235"/>
      <c r="HCQ10" s="235"/>
      <c r="HCR10" s="235"/>
      <c r="HCS10" s="235"/>
      <c r="HCT10" s="235"/>
      <c r="HCU10" s="235"/>
      <c r="HCV10" s="235"/>
      <c r="HCW10" s="235"/>
      <c r="HCX10" s="235"/>
      <c r="HCY10" s="235"/>
      <c r="HCZ10" s="235"/>
      <c r="HDA10" s="235"/>
      <c r="HDB10" s="235"/>
      <c r="HDC10" s="235"/>
      <c r="HDD10" s="235"/>
      <c r="HDE10" s="235"/>
      <c r="HDF10" s="235"/>
      <c r="HDG10" s="235"/>
      <c r="HDH10" s="235"/>
      <c r="HDI10" s="235"/>
      <c r="HDJ10" s="235"/>
      <c r="HDK10" s="235"/>
      <c r="HDL10" s="235"/>
      <c r="HDM10" s="235"/>
      <c r="HDN10" s="235"/>
      <c r="HDO10" s="235"/>
      <c r="HDP10" s="235"/>
      <c r="HDQ10" s="235"/>
      <c r="HDR10" s="235"/>
      <c r="HDS10" s="235"/>
      <c r="HDT10" s="235"/>
      <c r="HDU10" s="235"/>
      <c r="HDV10" s="235"/>
      <c r="HDW10" s="235"/>
      <c r="HDX10" s="235"/>
      <c r="HDY10" s="235"/>
      <c r="HDZ10" s="235"/>
      <c r="HEA10" s="235"/>
      <c r="HEB10" s="235"/>
      <c r="HEC10" s="235"/>
      <c r="HED10" s="235"/>
      <c r="HEE10" s="235"/>
      <c r="HEF10" s="235"/>
      <c r="HEG10" s="235"/>
      <c r="HEH10" s="235"/>
      <c r="HEI10" s="235"/>
      <c r="HEJ10" s="235"/>
      <c r="HEK10" s="235"/>
      <c r="HEL10" s="235"/>
      <c r="HEM10" s="235"/>
      <c r="HEN10" s="235"/>
      <c r="HEO10" s="235"/>
      <c r="HEP10" s="235"/>
      <c r="HEQ10" s="235"/>
      <c r="HER10" s="235"/>
      <c r="HES10" s="235"/>
      <c r="HET10" s="235"/>
      <c r="HEU10" s="235"/>
      <c r="HEV10" s="235"/>
      <c r="HEW10" s="235"/>
      <c r="HEX10" s="235"/>
      <c r="HEY10" s="235"/>
      <c r="HEZ10" s="235"/>
      <c r="HFA10" s="235"/>
      <c r="HFB10" s="235"/>
      <c r="HFC10" s="235"/>
      <c r="HFD10" s="235"/>
      <c r="HFE10" s="235"/>
      <c r="HFF10" s="235"/>
      <c r="HFG10" s="235"/>
      <c r="HFH10" s="235"/>
      <c r="HFI10" s="235"/>
      <c r="HFJ10" s="235"/>
      <c r="HFK10" s="235"/>
      <c r="HFL10" s="235"/>
      <c r="HFM10" s="235"/>
      <c r="HFN10" s="235"/>
      <c r="HFO10" s="235"/>
      <c r="HFP10" s="235"/>
      <c r="HFQ10" s="235"/>
      <c r="HFR10" s="235"/>
      <c r="HFS10" s="235"/>
      <c r="HFT10" s="235"/>
      <c r="HFU10" s="235"/>
      <c r="HFV10" s="235"/>
      <c r="HFW10" s="235"/>
      <c r="HFX10" s="235"/>
      <c r="HFY10" s="235"/>
      <c r="HFZ10" s="235"/>
      <c r="HGA10" s="235"/>
      <c r="HGB10" s="235"/>
      <c r="HGC10" s="235"/>
      <c r="HGD10" s="235"/>
      <c r="HGE10" s="235"/>
      <c r="HGF10" s="235"/>
      <c r="HGG10" s="235"/>
      <c r="HGH10" s="235"/>
      <c r="HGI10" s="235"/>
      <c r="HGJ10" s="235"/>
      <c r="HGK10" s="235"/>
      <c r="HGL10" s="235"/>
      <c r="HGM10" s="235"/>
      <c r="HGN10" s="235"/>
      <c r="HGO10" s="235"/>
      <c r="HGP10" s="235"/>
      <c r="HGQ10" s="235"/>
      <c r="HGR10" s="235"/>
      <c r="HGS10" s="235"/>
      <c r="HGT10" s="235"/>
      <c r="HGU10" s="235"/>
      <c r="HGV10" s="235"/>
      <c r="HGW10" s="235"/>
      <c r="HGX10" s="235"/>
      <c r="HGY10" s="235"/>
      <c r="HGZ10" s="235"/>
      <c r="HHA10" s="235"/>
      <c r="HHB10" s="235"/>
      <c r="HHC10" s="235"/>
      <c r="HHD10" s="235"/>
      <c r="HHE10" s="235"/>
      <c r="HHF10" s="235"/>
      <c r="HHG10" s="235"/>
      <c r="HHH10" s="235"/>
      <c r="HHI10" s="235"/>
      <c r="HHJ10" s="235"/>
      <c r="HHK10" s="235"/>
      <c r="HHL10" s="235"/>
      <c r="HHM10" s="235"/>
      <c r="HHN10" s="235"/>
      <c r="HHO10" s="235"/>
      <c r="HHP10" s="235"/>
      <c r="HHQ10" s="235"/>
      <c r="HHR10" s="235"/>
      <c r="HHS10" s="235"/>
      <c r="HHT10" s="235"/>
      <c r="HHU10" s="235"/>
      <c r="HHV10" s="235"/>
      <c r="HHW10" s="235"/>
      <c r="HHX10" s="235"/>
      <c r="HHY10" s="235"/>
      <c r="HHZ10" s="235"/>
      <c r="HIA10" s="235"/>
      <c r="HIB10" s="235"/>
      <c r="HIC10" s="235"/>
      <c r="HID10" s="235"/>
      <c r="HIE10" s="235"/>
      <c r="HIF10" s="235"/>
      <c r="HIG10" s="235"/>
      <c r="HIH10" s="235"/>
      <c r="HII10" s="235"/>
      <c r="HIJ10" s="235"/>
      <c r="HIK10" s="235"/>
      <c r="HIL10" s="235"/>
      <c r="HIM10" s="235"/>
      <c r="HIN10" s="235"/>
      <c r="HIO10" s="235"/>
      <c r="HIP10" s="235"/>
      <c r="HIQ10" s="235"/>
      <c r="HIR10" s="235"/>
      <c r="HIS10" s="235"/>
      <c r="HIT10" s="235"/>
      <c r="HIU10" s="235"/>
      <c r="HIV10" s="235"/>
      <c r="HIW10" s="235"/>
      <c r="HIX10" s="235"/>
      <c r="HIY10" s="235"/>
      <c r="HIZ10" s="235"/>
      <c r="HJA10" s="235"/>
      <c r="HJB10" s="235"/>
      <c r="HJC10" s="235"/>
      <c r="HJD10" s="235"/>
      <c r="HJE10" s="235"/>
      <c r="HJF10" s="235"/>
      <c r="HJG10" s="235"/>
      <c r="HJH10" s="235"/>
      <c r="HJI10" s="235"/>
      <c r="HJJ10" s="235"/>
      <c r="HJK10" s="235"/>
      <c r="HJL10" s="235"/>
      <c r="HJM10" s="235"/>
      <c r="HJN10" s="235"/>
      <c r="HJO10" s="235"/>
      <c r="HJP10" s="235"/>
      <c r="HJQ10" s="235"/>
      <c r="HJR10" s="235"/>
      <c r="HJS10" s="235"/>
      <c r="HJT10" s="235"/>
      <c r="HJU10" s="235"/>
      <c r="HJV10" s="235"/>
      <c r="HJW10" s="235"/>
      <c r="HJX10" s="235"/>
      <c r="HJY10" s="235"/>
      <c r="HJZ10" s="235"/>
      <c r="HKA10" s="235"/>
      <c r="HKB10" s="235"/>
      <c r="HKC10" s="235"/>
      <c r="HKD10" s="235"/>
      <c r="HKE10" s="235"/>
      <c r="HKF10" s="235"/>
      <c r="HKG10" s="235"/>
      <c r="HKH10" s="235"/>
      <c r="HKI10" s="235"/>
      <c r="HKJ10" s="235"/>
      <c r="HKK10" s="235"/>
      <c r="HKL10" s="235"/>
      <c r="HKM10" s="235"/>
      <c r="HKN10" s="235"/>
      <c r="HKO10" s="235"/>
      <c r="HKP10" s="235"/>
      <c r="HKQ10" s="235"/>
      <c r="HKR10" s="235"/>
      <c r="HKS10" s="235"/>
      <c r="HKT10" s="235"/>
      <c r="HKU10" s="235"/>
      <c r="HKV10" s="235"/>
      <c r="HKW10" s="235"/>
      <c r="HKX10" s="235"/>
      <c r="HKY10" s="235"/>
      <c r="HKZ10" s="235"/>
      <c r="HLA10" s="235"/>
      <c r="HLB10" s="235"/>
      <c r="HLC10" s="235"/>
      <c r="HLD10" s="235"/>
      <c r="HLE10" s="235"/>
      <c r="HLF10" s="235"/>
      <c r="HLG10" s="235"/>
      <c r="HLH10" s="235"/>
      <c r="HLI10" s="235"/>
      <c r="HLJ10" s="235"/>
      <c r="HLK10" s="235"/>
      <c r="HLL10" s="235"/>
      <c r="HLM10" s="235"/>
      <c r="HLN10" s="235"/>
      <c r="HLO10" s="235"/>
      <c r="HLP10" s="235"/>
      <c r="HLQ10" s="235"/>
      <c r="HLR10" s="235"/>
      <c r="HLS10" s="235"/>
      <c r="HLT10" s="235"/>
      <c r="HLU10" s="235"/>
      <c r="HLV10" s="235"/>
      <c r="HLW10" s="235"/>
      <c r="HLX10" s="235"/>
      <c r="HLY10" s="235"/>
      <c r="HLZ10" s="235"/>
      <c r="HMA10" s="235"/>
      <c r="HMB10" s="235"/>
      <c r="HMC10" s="235"/>
      <c r="HMD10" s="235"/>
      <c r="HME10" s="235"/>
      <c r="HMF10" s="235"/>
      <c r="HMG10" s="235"/>
      <c r="HMH10" s="235"/>
      <c r="HMI10" s="235"/>
      <c r="HMJ10" s="235"/>
      <c r="HMK10" s="235"/>
      <c r="HML10" s="235"/>
      <c r="HMM10" s="235"/>
      <c r="HMN10" s="235"/>
      <c r="HMO10" s="235"/>
      <c r="HMP10" s="235"/>
      <c r="HMQ10" s="235"/>
      <c r="HMR10" s="235"/>
      <c r="HMS10" s="235"/>
      <c r="HMT10" s="235"/>
      <c r="HMU10" s="235"/>
      <c r="HMV10" s="235"/>
      <c r="HMW10" s="235"/>
      <c r="HMX10" s="235"/>
      <c r="HMY10" s="235"/>
      <c r="HMZ10" s="235"/>
      <c r="HNA10" s="235"/>
      <c r="HNB10" s="235"/>
      <c r="HNC10" s="235"/>
      <c r="HND10" s="235"/>
      <c r="HNE10" s="235"/>
      <c r="HNF10" s="235"/>
      <c r="HNG10" s="235"/>
      <c r="HNH10" s="235"/>
      <c r="HNI10" s="235"/>
      <c r="HNJ10" s="235"/>
      <c r="HNK10" s="235"/>
      <c r="HNL10" s="235"/>
      <c r="HNM10" s="235"/>
      <c r="HNN10" s="235"/>
      <c r="HNO10" s="235"/>
      <c r="HNP10" s="235"/>
      <c r="HNQ10" s="235"/>
      <c r="HNR10" s="235"/>
      <c r="HNS10" s="235"/>
      <c r="HNT10" s="235"/>
      <c r="HNU10" s="235"/>
      <c r="HNV10" s="235"/>
      <c r="HNW10" s="235"/>
      <c r="HNX10" s="235"/>
      <c r="HNY10" s="235"/>
      <c r="HNZ10" s="235"/>
      <c r="HOA10" s="235"/>
      <c r="HOB10" s="235"/>
      <c r="HOC10" s="235"/>
      <c r="HOD10" s="235"/>
      <c r="HOE10" s="235"/>
      <c r="HOF10" s="235"/>
      <c r="HOG10" s="235"/>
      <c r="HOH10" s="235"/>
      <c r="HOI10" s="235"/>
      <c r="HOJ10" s="235"/>
      <c r="HOK10" s="235"/>
      <c r="HOL10" s="235"/>
      <c r="HOM10" s="235"/>
      <c r="HON10" s="235"/>
      <c r="HOO10" s="235"/>
      <c r="HOP10" s="235"/>
      <c r="HOQ10" s="235"/>
      <c r="HOR10" s="235"/>
      <c r="HOS10" s="235"/>
      <c r="HOT10" s="235"/>
      <c r="HOU10" s="235"/>
      <c r="HOV10" s="235"/>
      <c r="HOW10" s="235"/>
      <c r="HOX10" s="235"/>
      <c r="HOY10" s="235"/>
      <c r="HOZ10" s="235"/>
      <c r="HPA10" s="235"/>
      <c r="HPB10" s="235"/>
      <c r="HPC10" s="235"/>
      <c r="HPD10" s="235"/>
      <c r="HPE10" s="235"/>
      <c r="HPF10" s="235"/>
      <c r="HPG10" s="235"/>
      <c r="HPH10" s="235"/>
      <c r="HPI10" s="235"/>
      <c r="HPJ10" s="235"/>
      <c r="HPK10" s="235"/>
      <c r="HPL10" s="235"/>
      <c r="HPM10" s="235"/>
      <c r="HPN10" s="235"/>
      <c r="HPO10" s="235"/>
      <c r="HPP10" s="235"/>
      <c r="HPQ10" s="235"/>
      <c r="HPR10" s="235"/>
      <c r="HPS10" s="235"/>
      <c r="HPT10" s="235"/>
      <c r="HPU10" s="235"/>
      <c r="HPV10" s="235"/>
      <c r="HPW10" s="235"/>
      <c r="HPX10" s="235"/>
      <c r="HPY10" s="235"/>
      <c r="HPZ10" s="235"/>
      <c r="HQA10" s="235"/>
      <c r="HQB10" s="235"/>
      <c r="HQC10" s="235"/>
      <c r="HQD10" s="235"/>
      <c r="HQE10" s="235"/>
      <c r="HQF10" s="235"/>
      <c r="HQG10" s="235"/>
      <c r="HQH10" s="235"/>
      <c r="HQI10" s="235"/>
      <c r="HQJ10" s="235"/>
      <c r="HQK10" s="235"/>
      <c r="HQL10" s="235"/>
      <c r="HQM10" s="235"/>
      <c r="HQN10" s="235"/>
      <c r="HQO10" s="235"/>
      <c r="HQP10" s="235"/>
      <c r="HQQ10" s="235"/>
      <c r="HQR10" s="235"/>
      <c r="HQS10" s="235"/>
      <c r="HQT10" s="235"/>
      <c r="HQU10" s="235"/>
      <c r="HQV10" s="235"/>
      <c r="HQW10" s="235"/>
      <c r="HQX10" s="235"/>
      <c r="HQY10" s="235"/>
      <c r="HQZ10" s="235"/>
      <c r="HRA10" s="235"/>
      <c r="HRB10" s="235"/>
      <c r="HRC10" s="235"/>
      <c r="HRD10" s="235"/>
      <c r="HRE10" s="235"/>
      <c r="HRF10" s="235"/>
      <c r="HRG10" s="235"/>
      <c r="HRH10" s="235"/>
      <c r="HRI10" s="235"/>
      <c r="HRJ10" s="235"/>
      <c r="HRK10" s="235"/>
      <c r="HRL10" s="235"/>
      <c r="HRM10" s="235"/>
      <c r="HRN10" s="235"/>
      <c r="HRO10" s="235"/>
      <c r="HRP10" s="235"/>
      <c r="HRQ10" s="235"/>
      <c r="HRR10" s="235"/>
      <c r="HRS10" s="235"/>
      <c r="HRT10" s="235"/>
      <c r="HRU10" s="235"/>
      <c r="HRV10" s="235"/>
      <c r="HRW10" s="235"/>
      <c r="HRX10" s="235"/>
      <c r="HRY10" s="235"/>
      <c r="HRZ10" s="235"/>
      <c r="HSA10" s="235"/>
      <c r="HSB10" s="235"/>
      <c r="HSC10" s="235"/>
      <c r="HSD10" s="235"/>
      <c r="HSE10" s="235"/>
      <c r="HSF10" s="235"/>
      <c r="HSG10" s="235"/>
      <c r="HSH10" s="235"/>
      <c r="HSI10" s="235"/>
      <c r="HSJ10" s="235"/>
      <c r="HSK10" s="235"/>
      <c r="HSL10" s="235"/>
      <c r="HSM10" s="235"/>
      <c r="HSN10" s="235"/>
      <c r="HSO10" s="235"/>
      <c r="HSP10" s="235"/>
      <c r="HSQ10" s="235"/>
      <c r="HSR10" s="235"/>
      <c r="HSS10" s="235"/>
      <c r="HST10" s="235"/>
      <c r="HSU10" s="235"/>
      <c r="HSV10" s="235"/>
      <c r="HSW10" s="235"/>
      <c r="HSX10" s="235"/>
      <c r="HSY10" s="235"/>
      <c r="HSZ10" s="235"/>
      <c r="HTA10" s="235"/>
      <c r="HTB10" s="235"/>
      <c r="HTC10" s="235"/>
      <c r="HTD10" s="235"/>
      <c r="HTE10" s="235"/>
      <c r="HTF10" s="235"/>
      <c r="HTG10" s="235"/>
      <c r="HTH10" s="235"/>
      <c r="HTI10" s="235"/>
      <c r="HTJ10" s="235"/>
      <c r="HTK10" s="235"/>
      <c r="HTL10" s="235"/>
      <c r="HTM10" s="235"/>
      <c r="HTN10" s="235"/>
      <c r="HTO10" s="235"/>
      <c r="HTP10" s="235"/>
      <c r="HTQ10" s="235"/>
      <c r="HTR10" s="235"/>
      <c r="HTS10" s="235"/>
      <c r="HTT10" s="235"/>
      <c r="HTU10" s="235"/>
      <c r="HTV10" s="235"/>
      <c r="HTW10" s="235"/>
      <c r="HTX10" s="235"/>
      <c r="HTY10" s="235"/>
      <c r="HTZ10" s="235"/>
      <c r="HUA10" s="235"/>
      <c r="HUB10" s="235"/>
      <c r="HUC10" s="235"/>
      <c r="HUD10" s="235"/>
      <c r="HUE10" s="235"/>
      <c r="HUF10" s="235"/>
      <c r="HUG10" s="235"/>
      <c r="HUH10" s="235"/>
      <c r="HUI10" s="235"/>
      <c r="HUJ10" s="235"/>
      <c r="HUK10" s="235"/>
      <c r="HUL10" s="235"/>
      <c r="HUM10" s="235"/>
      <c r="HUN10" s="235"/>
      <c r="HUO10" s="235"/>
      <c r="HUP10" s="235"/>
      <c r="HUQ10" s="235"/>
      <c r="HUR10" s="235"/>
      <c r="HUS10" s="235"/>
      <c r="HUT10" s="235"/>
      <c r="HUU10" s="235"/>
      <c r="HUV10" s="235"/>
      <c r="HUW10" s="235"/>
      <c r="HUX10" s="235"/>
      <c r="HUY10" s="235"/>
      <c r="HUZ10" s="235"/>
      <c r="HVA10" s="235"/>
      <c r="HVB10" s="235"/>
      <c r="HVC10" s="235"/>
      <c r="HVD10" s="235"/>
      <c r="HVE10" s="235"/>
      <c r="HVF10" s="235"/>
      <c r="HVG10" s="235"/>
      <c r="HVH10" s="235"/>
      <c r="HVI10" s="235"/>
      <c r="HVJ10" s="235"/>
      <c r="HVK10" s="235"/>
      <c r="HVL10" s="235"/>
      <c r="HVM10" s="235"/>
      <c r="HVN10" s="235"/>
      <c r="HVO10" s="235"/>
      <c r="HVP10" s="235"/>
      <c r="HVQ10" s="235"/>
      <c r="HVR10" s="235"/>
      <c r="HVS10" s="235"/>
      <c r="HVT10" s="235"/>
      <c r="HVU10" s="235"/>
      <c r="HVV10" s="235"/>
      <c r="HVW10" s="235"/>
      <c r="HVX10" s="235"/>
      <c r="HVY10" s="235"/>
      <c r="HVZ10" s="235"/>
      <c r="HWA10" s="235"/>
      <c r="HWB10" s="235"/>
      <c r="HWC10" s="235"/>
      <c r="HWD10" s="235"/>
      <c r="HWE10" s="235"/>
      <c r="HWF10" s="235"/>
      <c r="HWG10" s="235"/>
      <c r="HWH10" s="235"/>
      <c r="HWI10" s="235"/>
      <c r="HWJ10" s="235"/>
      <c r="HWK10" s="235"/>
      <c r="HWL10" s="235"/>
      <c r="HWM10" s="235"/>
      <c r="HWN10" s="235"/>
      <c r="HWO10" s="235"/>
      <c r="HWP10" s="235"/>
      <c r="HWQ10" s="235"/>
      <c r="HWR10" s="235"/>
      <c r="HWS10" s="235"/>
      <c r="HWT10" s="235"/>
      <c r="HWU10" s="235"/>
      <c r="HWV10" s="235"/>
      <c r="HWW10" s="235"/>
      <c r="HWX10" s="235"/>
      <c r="HWY10" s="235"/>
      <c r="HWZ10" s="235"/>
      <c r="HXA10" s="235"/>
      <c r="HXB10" s="235"/>
      <c r="HXC10" s="235"/>
      <c r="HXD10" s="235"/>
      <c r="HXE10" s="235"/>
      <c r="HXF10" s="235"/>
      <c r="HXG10" s="235"/>
      <c r="HXH10" s="235"/>
      <c r="HXI10" s="235"/>
      <c r="HXJ10" s="235"/>
      <c r="HXK10" s="235"/>
      <c r="HXL10" s="235"/>
      <c r="HXM10" s="235"/>
      <c r="HXN10" s="235"/>
      <c r="HXO10" s="235"/>
      <c r="HXP10" s="235"/>
      <c r="HXQ10" s="235"/>
      <c r="HXR10" s="235"/>
      <c r="HXS10" s="235"/>
      <c r="HXT10" s="235"/>
      <c r="HXU10" s="235"/>
      <c r="HXV10" s="235"/>
      <c r="HXW10" s="235"/>
      <c r="HXX10" s="235"/>
      <c r="HXY10" s="235"/>
      <c r="HXZ10" s="235"/>
      <c r="HYA10" s="235"/>
      <c r="HYB10" s="235"/>
      <c r="HYC10" s="235"/>
      <c r="HYD10" s="235"/>
      <c r="HYE10" s="235"/>
      <c r="HYF10" s="235"/>
      <c r="HYG10" s="235"/>
      <c r="HYH10" s="235"/>
      <c r="HYI10" s="235"/>
      <c r="HYJ10" s="235"/>
      <c r="HYK10" s="235"/>
      <c r="HYL10" s="235"/>
      <c r="HYM10" s="235"/>
      <c r="HYN10" s="235"/>
      <c r="HYO10" s="235"/>
      <c r="HYP10" s="235"/>
      <c r="HYQ10" s="235"/>
      <c r="HYR10" s="235"/>
      <c r="HYS10" s="235"/>
      <c r="HYT10" s="235"/>
      <c r="HYU10" s="235"/>
      <c r="HYV10" s="235"/>
      <c r="HYW10" s="235"/>
      <c r="HYX10" s="235"/>
      <c r="HYY10" s="235"/>
      <c r="HYZ10" s="235"/>
      <c r="HZA10" s="235"/>
      <c r="HZB10" s="235"/>
      <c r="HZC10" s="235"/>
      <c r="HZD10" s="235"/>
      <c r="HZE10" s="235"/>
      <c r="HZF10" s="235"/>
      <c r="HZG10" s="235"/>
      <c r="HZH10" s="235"/>
      <c r="HZI10" s="235"/>
      <c r="HZJ10" s="235"/>
      <c r="HZK10" s="235"/>
      <c r="HZL10" s="235"/>
      <c r="HZM10" s="235"/>
      <c r="HZN10" s="235"/>
      <c r="HZO10" s="235"/>
      <c r="HZP10" s="235"/>
      <c r="HZQ10" s="235"/>
      <c r="HZR10" s="235"/>
      <c r="HZS10" s="235"/>
      <c r="HZT10" s="235"/>
      <c r="HZU10" s="235"/>
      <c r="HZV10" s="235"/>
      <c r="HZW10" s="235"/>
      <c r="HZX10" s="235"/>
      <c r="HZY10" s="235"/>
      <c r="HZZ10" s="235"/>
      <c r="IAA10" s="235"/>
      <c r="IAB10" s="235"/>
      <c r="IAC10" s="235"/>
      <c r="IAD10" s="235"/>
      <c r="IAE10" s="235"/>
      <c r="IAF10" s="235"/>
      <c r="IAG10" s="235"/>
      <c r="IAH10" s="235"/>
      <c r="IAI10" s="235"/>
      <c r="IAJ10" s="235"/>
      <c r="IAK10" s="235"/>
      <c r="IAL10" s="235"/>
      <c r="IAM10" s="235"/>
      <c r="IAN10" s="235"/>
      <c r="IAO10" s="235"/>
      <c r="IAP10" s="235"/>
      <c r="IAQ10" s="235"/>
      <c r="IAR10" s="235"/>
      <c r="IAS10" s="235"/>
      <c r="IAT10" s="235"/>
      <c r="IAU10" s="235"/>
      <c r="IAV10" s="235"/>
      <c r="IAW10" s="235"/>
      <c r="IAX10" s="235"/>
      <c r="IAY10" s="235"/>
      <c r="IAZ10" s="235"/>
      <c r="IBA10" s="235"/>
      <c r="IBB10" s="235"/>
      <c r="IBC10" s="235"/>
      <c r="IBD10" s="235"/>
      <c r="IBE10" s="235"/>
      <c r="IBF10" s="235"/>
      <c r="IBG10" s="235"/>
      <c r="IBH10" s="235"/>
      <c r="IBI10" s="235"/>
      <c r="IBJ10" s="235"/>
      <c r="IBK10" s="235"/>
      <c r="IBL10" s="235"/>
      <c r="IBM10" s="235"/>
      <c r="IBN10" s="235"/>
      <c r="IBO10" s="235"/>
      <c r="IBP10" s="235"/>
      <c r="IBQ10" s="235"/>
      <c r="IBR10" s="235"/>
      <c r="IBS10" s="235"/>
      <c r="IBT10" s="235"/>
      <c r="IBU10" s="235"/>
      <c r="IBV10" s="235"/>
      <c r="IBW10" s="235"/>
      <c r="IBX10" s="235"/>
      <c r="IBY10" s="235"/>
      <c r="IBZ10" s="235"/>
      <c r="ICA10" s="235"/>
      <c r="ICB10" s="235"/>
      <c r="ICC10" s="235"/>
      <c r="ICD10" s="235"/>
      <c r="ICE10" s="235"/>
      <c r="ICF10" s="235"/>
      <c r="ICG10" s="235"/>
      <c r="ICH10" s="235"/>
      <c r="ICI10" s="235"/>
      <c r="ICJ10" s="235"/>
      <c r="ICK10" s="235"/>
      <c r="ICL10" s="235"/>
      <c r="ICM10" s="235"/>
      <c r="ICN10" s="235"/>
      <c r="ICO10" s="235"/>
      <c r="ICP10" s="235"/>
      <c r="ICQ10" s="235"/>
      <c r="ICR10" s="235"/>
      <c r="ICS10" s="235"/>
      <c r="ICT10" s="235"/>
      <c r="ICU10" s="235"/>
      <c r="ICV10" s="235"/>
      <c r="ICW10" s="235"/>
      <c r="ICX10" s="235"/>
      <c r="ICY10" s="235"/>
      <c r="ICZ10" s="235"/>
      <c r="IDA10" s="235"/>
      <c r="IDB10" s="235"/>
      <c r="IDC10" s="235"/>
      <c r="IDD10" s="235"/>
      <c r="IDE10" s="235"/>
      <c r="IDF10" s="235"/>
      <c r="IDG10" s="235"/>
      <c r="IDH10" s="235"/>
      <c r="IDI10" s="235"/>
      <c r="IDJ10" s="235"/>
      <c r="IDK10" s="235"/>
      <c r="IDL10" s="235"/>
      <c r="IDM10" s="235"/>
      <c r="IDN10" s="235"/>
      <c r="IDO10" s="235"/>
      <c r="IDP10" s="235"/>
      <c r="IDQ10" s="235"/>
      <c r="IDR10" s="235"/>
      <c r="IDS10" s="235"/>
      <c r="IDT10" s="235"/>
      <c r="IDU10" s="235"/>
      <c r="IDV10" s="235"/>
      <c r="IDW10" s="235"/>
      <c r="IDX10" s="235"/>
      <c r="IDY10" s="235"/>
      <c r="IDZ10" s="235"/>
      <c r="IEA10" s="235"/>
      <c r="IEB10" s="235"/>
      <c r="IEC10" s="235"/>
      <c r="IED10" s="235"/>
      <c r="IEE10" s="235"/>
      <c r="IEF10" s="235"/>
      <c r="IEG10" s="235"/>
      <c r="IEH10" s="235"/>
      <c r="IEI10" s="235"/>
      <c r="IEJ10" s="235"/>
      <c r="IEK10" s="235"/>
      <c r="IEL10" s="235"/>
      <c r="IEM10" s="235"/>
      <c r="IEN10" s="235"/>
      <c r="IEO10" s="235"/>
      <c r="IEP10" s="235"/>
      <c r="IEQ10" s="235"/>
      <c r="IER10" s="235"/>
      <c r="IES10" s="235"/>
      <c r="IET10" s="235"/>
      <c r="IEU10" s="235"/>
      <c r="IEV10" s="235"/>
      <c r="IEW10" s="235"/>
      <c r="IEX10" s="235"/>
      <c r="IEY10" s="235"/>
      <c r="IEZ10" s="235"/>
      <c r="IFA10" s="235"/>
      <c r="IFB10" s="235"/>
      <c r="IFC10" s="235"/>
      <c r="IFD10" s="235"/>
      <c r="IFE10" s="235"/>
      <c r="IFF10" s="235"/>
      <c r="IFG10" s="235"/>
      <c r="IFH10" s="235"/>
      <c r="IFI10" s="235"/>
      <c r="IFJ10" s="235"/>
      <c r="IFK10" s="235"/>
      <c r="IFL10" s="235"/>
      <c r="IFM10" s="235"/>
      <c r="IFN10" s="235"/>
      <c r="IFO10" s="235"/>
      <c r="IFP10" s="235"/>
      <c r="IFQ10" s="235"/>
      <c r="IFR10" s="235"/>
      <c r="IFS10" s="235"/>
      <c r="IFT10" s="235"/>
      <c r="IFU10" s="235"/>
      <c r="IFV10" s="235"/>
      <c r="IFW10" s="235"/>
      <c r="IFX10" s="235"/>
      <c r="IFY10" s="235"/>
      <c r="IFZ10" s="235"/>
      <c r="IGA10" s="235"/>
      <c r="IGB10" s="235"/>
      <c r="IGC10" s="235"/>
      <c r="IGD10" s="235"/>
      <c r="IGE10" s="235"/>
      <c r="IGF10" s="235"/>
      <c r="IGG10" s="235"/>
      <c r="IGH10" s="235"/>
      <c r="IGI10" s="235"/>
      <c r="IGJ10" s="235"/>
      <c r="IGK10" s="235"/>
      <c r="IGL10" s="235"/>
      <c r="IGM10" s="235"/>
      <c r="IGN10" s="235"/>
      <c r="IGO10" s="235"/>
      <c r="IGP10" s="235"/>
      <c r="IGQ10" s="235"/>
      <c r="IGR10" s="235"/>
      <c r="IGS10" s="235"/>
      <c r="IGT10" s="235"/>
      <c r="IGU10" s="235"/>
      <c r="IGV10" s="235"/>
      <c r="IGW10" s="235"/>
      <c r="IGX10" s="235"/>
      <c r="IGY10" s="235"/>
      <c r="IGZ10" s="235"/>
      <c r="IHA10" s="235"/>
      <c r="IHB10" s="235"/>
      <c r="IHC10" s="235"/>
      <c r="IHD10" s="235"/>
      <c r="IHE10" s="235"/>
      <c r="IHF10" s="235"/>
      <c r="IHG10" s="235"/>
      <c r="IHH10" s="235"/>
      <c r="IHI10" s="235"/>
      <c r="IHJ10" s="235"/>
      <c r="IHK10" s="235"/>
      <c r="IHL10" s="235"/>
      <c r="IHM10" s="235"/>
      <c r="IHN10" s="235"/>
      <c r="IHO10" s="235"/>
      <c r="IHP10" s="235"/>
      <c r="IHQ10" s="235"/>
      <c r="IHR10" s="235"/>
      <c r="IHS10" s="235"/>
      <c r="IHT10" s="235"/>
      <c r="IHU10" s="235"/>
      <c r="IHV10" s="235"/>
      <c r="IHW10" s="235"/>
      <c r="IHX10" s="235"/>
      <c r="IHY10" s="235"/>
      <c r="IHZ10" s="235"/>
      <c r="IIA10" s="235"/>
      <c r="IIB10" s="235"/>
      <c r="IIC10" s="235"/>
      <c r="IID10" s="235"/>
      <c r="IIE10" s="235"/>
      <c r="IIF10" s="235"/>
      <c r="IIG10" s="235"/>
      <c r="IIH10" s="235"/>
      <c r="III10" s="235"/>
      <c r="IIJ10" s="235"/>
      <c r="IIK10" s="235"/>
      <c r="IIL10" s="235"/>
      <c r="IIM10" s="235"/>
      <c r="IIN10" s="235"/>
      <c r="IIO10" s="235"/>
      <c r="IIP10" s="235"/>
      <c r="IIQ10" s="235"/>
      <c r="IIR10" s="235"/>
      <c r="IIS10" s="235"/>
      <c r="IIT10" s="235"/>
      <c r="IIU10" s="235"/>
      <c r="IIV10" s="235"/>
      <c r="IIW10" s="235"/>
      <c r="IIX10" s="235"/>
      <c r="IIY10" s="235"/>
      <c r="IIZ10" s="235"/>
      <c r="IJA10" s="235"/>
      <c r="IJB10" s="235"/>
      <c r="IJC10" s="235"/>
      <c r="IJD10" s="235"/>
      <c r="IJE10" s="235"/>
      <c r="IJF10" s="235"/>
      <c r="IJG10" s="235"/>
      <c r="IJH10" s="235"/>
      <c r="IJI10" s="235"/>
      <c r="IJJ10" s="235"/>
      <c r="IJK10" s="235"/>
      <c r="IJL10" s="235"/>
      <c r="IJM10" s="235"/>
      <c r="IJN10" s="235"/>
      <c r="IJO10" s="235"/>
      <c r="IJP10" s="235"/>
      <c r="IJQ10" s="235"/>
      <c r="IJR10" s="235"/>
      <c r="IJS10" s="235"/>
      <c r="IJT10" s="235"/>
      <c r="IJU10" s="235"/>
      <c r="IJV10" s="235"/>
      <c r="IJW10" s="235"/>
      <c r="IJX10" s="235"/>
      <c r="IJY10" s="235"/>
      <c r="IJZ10" s="235"/>
      <c r="IKA10" s="235"/>
      <c r="IKB10" s="235"/>
      <c r="IKC10" s="235"/>
      <c r="IKD10" s="235"/>
      <c r="IKE10" s="235"/>
      <c r="IKF10" s="235"/>
      <c r="IKG10" s="235"/>
      <c r="IKH10" s="235"/>
      <c r="IKI10" s="235"/>
      <c r="IKJ10" s="235"/>
      <c r="IKK10" s="235"/>
      <c r="IKL10" s="235"/>
      <c r="IKM10" s="235"/>
      <c r="IKN10" s="235"/>
      <c r="IKO10" s="235"/>
      <c r="IKP10" s="235"/>
      <c r="IKQ10" s="235"/>
      <c r="IKR10" s="235"/>
      <c r="IKS10" s="235"/>
      <c r="IKT10" s="235"/>
      <c r="IKU10" s="235"/>
      <c r="IKV10" s="235"/>
      <c r="IKW10" s="235"/>
      <c r="IKX10" s="235"/>
      <c r="IKY10" s="235"/>
      <c r="IKZ10" s="235"/>
      <c r="ILA10" s="235"/>
      <c r="ILB10" s="235"/>
      <c r="ILC10" s="235"/>
      <c r="ILD10" s="235"/>
      <c r="ILE10" s="235"/>
      <c r="ILF10" s="235"/>
      <c r="ILG10" s="235"/>
      <c r="ILH10" s="235"/>
      <c r="ILI10" s="235"/>
      <c r="ILJ10" s="235"/>
      <c r="ILK10" s="235"/>
      <c r="ILL10" s="235"/>
      <c r="ILM10" s="235"/>
      <c r="ILN10" s="235"/>
      <c r="ILO10" s="235"/>
      <c r="ILP10" s="235"/>
      <c r="ILQ10" s="235"/>
      <c r="ILR10" s="235"/>
      <c r="ILS10" s="235"/>
      <c r="ILT10" s="235"/>
      <c r="ILU10" s="235"/>
      <c r="ILV10" s="235"/>
      <c r="ILW10" s="235"/>
      <c r="ILX10" s="235"/>
      <c r="ILY10" s="235"/>
      <c r="ILZ10" s="235"/>
      <c r="IMA10" s="235"/>
      <c r="IMB10" s="235"/>
      <c r="IMC10" s="235"/>
      <c r="IMD10" s="235"/>
      <c r="IME10" s="235"/>
      <c r="IMF10" s="235"/>
      <c r="IMG10" s="235"/>
      <c r="IMH10" s="235"/>
      <c r="IMI10" s="235"/>
      <c r="IMJ10" s="235"/>
      <c r="IMK10" s="235"/>
      <c r="IML10" s="235"/>
      <c r="IMM10" s="235"/>
      <c r="IMN10" s="235"/>
      <c r="IMO10" s="235"/>
      <c r="IMP10" s="235"/>
      <c r="IMQ10" s="235"/>
      <c r="IMR10" s="235"/>
      <c r="IMS10" s="235"/>
      <c r="IMT10" s="235"/>
      <c r="IMU10" s="235"/>
      <c r="IMV10" s="235"/>
      <c r="IMW10" s="235"/>
      <c r="IMX10" s="235"/>
      <c r="IMY10" s="235"/>
      <c r="IMZ10" s="235"/>
      <c r="INA10" s="235"/>
      <c r="INB10" s="235"/>
      <c r="INC10" s="235"/>
      <c r="IND10" s="235"/>
      <c r="INE10" s="235"/>
      <c r="INF10" s="235"/>
      <c r="ING10" s="235"/>
      <c r="INH10" s="235"/>
      <c r="INI10" s="235"/>
      <c r="INJ10" s="235"/>
      <c r="INK10" s="235"/>
      <c r="INL10" s="235"/>
      <c r="INM10" s="235"/>
      <c r="INN10" s="235"/>
      <c r="INO10" s="235"/>
      <c r="INP10" s="235"/>
      <c r="INQ10" s="235"/>
      <c r="INR10" s="235"/>
      <c r="INS10" s="235"/>
      <c r="INT10" s="235"/>
      <c r="INU10" s="235"/>
      <c r="INV10" s="235"/>
      <c r="INW10" s="235"/>
      <c r="INX10" s="235"/>
      <c r="INY10" s="235"/>
      <c r="INZ10" s="235"/>
      <c r="IOA10" s="235"/>
      <c r="IOB10" s="235"/>
      <c r="IOC10" s="235"/>
      <c r="IOD10" s="235"/>
      <c r="IOE10" s="235"/>
      <c r="IOF10" s="235"/>
      <c r="IOG10" s="235"/>
      <c r="IOH10" s="235"/>
      <c r="IOI10" s="235"/>
      <c r="IOJ10" s="235"/>
      <c r="IOK10" s="235"/>
      <c r="IOL10" s="235"/>
      <c r="IOM10" s="235"/>
      <c r="ION10" s="235"/>
      <c r="IOO10" s="235"/>
      <c r="IOP10" s="235"/>
      <c r="IOQ10" s="235"/>
      <c r="IOR10" s="235"/>
      <c r="IOS10" s="235"/>
      <c r="IOT10" s="235"/>
      <c r="IOU10" s="235"/>
      <c r="IOV10" s="235"/>
      <c r="IOW10" s="235"/>
      <c r="IOX10" s="235"/>
      <c r="IOY10" s="235"/>
      <c r="IOZ10" s="235"/>
      <c r="IPA10" s="235"/>
      <c r="IPB10" s="235"/>
      <c r="IPC10" s="235"/>
      <c r="IPD10" s="235"/>
      <c r="IPE10" s="235"/>
      <c r="IPF10" s="235"/>
      <c r="IPG10" s="235"/>
      <c r="IPH10" s="235"/>
      <c r="IPI10" s="235"/>
      <c r="IPJ10" s="235"/>
      <c r="IPK10" s="235"/>
      <c r="IPL10" s="235"/>
      <c r="IPM10" s="235"/>
      <c r="IPN10" s="235"/>
      <c r="IPO10" s="235"/>
      <c r="IPP10" s="235"/>
      <c r="IPQ10" s="235"/>
      <c r="IPR10" s="235"/>
      <c r="IPS10" s="235"/>
      <c r="IPT10" s="235"/>
      <c r="IPU10" s="235"/>
      <c r="IPV10" s="235"/>
      <c r="IPW10" s="235"/>
      <c r="IPX10" s="235"/>
      <c r="IPY10" s="235"/>
      <c r="IPZ10" s="235"/>
      <c r="IQA10" s="235"/>
      <c r="IQB10" s="235"/>
      <c r="IQC10" s="235"/>
      <c r="IQD10" s="235"/>
      <c r="IQE10" s="235"/>
      <c r="IQF10" s="235"/>
      <c r="IQG10" s="235"/>
      <c r="IQH10" s="235"/>
      <c r="IQI10" s="235"/>
      <c r="IQJ10" s="235"/>
      <c r="IQK10" s="235"/>
      <c r="IQL10" s="235"/>
      <c r="IQM10" s="235"/>
      <c r="IQN10" s="235"/>
      <c r="IQO10" s="235"/>
      <c r="IQP10" s="235"/>
      <c r="IQQ10" s="235"/>
      <c r="IQR10" s="235"/>
      <c r="IQS10" s="235"/>
      <c r="IQT10" s="235"/>
      <c r="IQU10" s="235"/>
      <c r="IQV10" s="235"/>
      <c r="IQW10" s="235"/>
      <c r="IQX10" s="235"/>
      <c r="IQY10" s="235"/>
      <c r="IQZ10" s="235"/>
      <c r="IRA10" s="235"/>
      <c r="IRB10" s="235"/>
      <c r="IRC10" s="235"/>
      <c r="IRD10" s="235"/>
      <c r="IRE10" s="235"/>
      <c r="IRF10" s="235"/>
      <c r="IRG10" s="235"/>
      <c r="IRH10" s="235"/>
      <c r="IRI10" s="235"/>
      <c r="IRJ10" s="235"/>
      <c r="IRK10" s="235"/>
      <c r="IRL10" s="235"/>
      <c r="IRM10" s="235"/>
      <c r="IRN10" s="235"/>
      <c r="IRO10" s="235"/>
      <c r="IRP10" s="235"/>
      <c r="IRQ10" s="235"/>
      <c r="IRR10" s="235"/>
      <c r="IRS10" s="235"/>
      <c r="IRT10" s="235"/>
      <c r="IRU10" s="235"/>
      <c r="IRV10" s="235"/>
      <c r="IRW10" s="235"/>
      <c r="IRX10" s="235"/>
      <c r="IRY10" s="235"/>
      <c r="IRZ10" s="235"/>
      <c r="ISA10" s="235"/>
      <c r="ISB10" s="235"/>
      <c r="ISC10" s="235"/>
      <c r="ISD10" s="235"/>
      <c r="ISE10" s="235"/>
      <c r="ISF10" s="235"/>
      <c r="ISG10" s="235"/>
      <c r="ISH10" s="235"/>
      <c r="ISI10" s="235"/>
      <c r="ISJ10" s="235"/>
      <c r="ISK10" s="235"/>
      <c r="ISL10" s="235"/>
      <c r="ISM10" s="235"/>
      <c r="ISN10" s="235"/>
      <c r="ISO10" s="235"/>
      <c r="ISP10" s="235"/>
      <c r="ISQ10" s="235"/>
      <c r="ISR10" s="235"/>
      <c r="ISS10" s="235"/>
      <c r="IST10" s="235"/>
      <c r="ISU10" s="235"/>
      <c r="ISV10" s="235"/>
      <c r="ISW10" s="235"/>
      <c r="ISX10" s="235"/>
      <c r="ISY10" s="235"/>
      <c r="ISZ10" s="235"/>
      <c r="ITA10" s="235"/>
      <c r="ITB10" s="235"/>
      <c r="ITC10" s="235"/>
      <c r="ITD10" s="235"/>
      <c r="ITE10" s="235"/>
      <c r="ITF10" s="235"/>
      <c r="ITG10" s="235"/>
      <c r="ITH10" s="235"/>
      <c r="ITI10" s="235"/>
      <c r="ITJ10" s="235"/>
      <c r="ITK10" s="235"/>
      <c r="ITL10" s="235"/>
      <c r="ITM10" s="235"/>
      <c r="ITN10" s="235"/>
      <c r="ITO10" s="235"/>
      <c r="ITP10" s="235"/>
      <c r="ITQ10" s="235"/>
      <c r="ITR10" s="235"/>
      <c r="ITS10" s="235"/>
      <c r="ITT10" s="235"/>
      <c r="ITU10" s="235"/>
      <c r="ITV10" s="235"/>
      <c r="ITW10" s="235"/>
      <c r="ITX10" s="235"/>
      <c r="ITY10" s="235"/>
      <c r="ITZ10" s="235"/>
      <c r="IUA10" s="235"/>
      <c r="IUB10" s="235"/>
      <c r="IUC10" s="235"/>
      <c r="IUD10" s="235"/>
      <c r="IUE10" s="235"/>
      <c r="IUF10" s="235"/>
      <c r="IUG10" s="235"/>
      <c r="IUH10" s="235"/>
      <c r="IUI10" s="235"/>
      <c r="IUJ10" s="235"/>
      <c r="IUK10" s="235"/>
      <c r="IUL10" s="235"/>
      <c r="IUM10" s="235"/>
      <c r="IUN10" s="235"/>
      <c r="IUO10" s="235"/>
      <c r="IUP10" s="235"/>
      <c r="IUQ10" s="235"/>
      <c r="IUR10" s="235"/>
      <c r="IUS10" s="235"/>
      <c r="IUT10" s="235"/>
      <c r="IUU10" s="235"/>
      <c r="IUV10" s="235"/>
      <c r="IUW10" s="235"/>
      <c r="IUX10" s="235"/>
      <c r="IUY10" s="235"/>
      <c r="IUZ10" s="235"/>
      <c r="IVA10" s="235"/>
      <c r="IVB10" s="235"/>
      <c r="IVC10" s="235"/>
      <c r="IVD10" s="235"/>
      <c r="IVE10" s="235"/>
      <c r="IVF10" s="235"/>
      <c r="IVG10" s="235"/>
      <c r="IVH10" s="235"/>
      <c r="IVI10" s="235"/>
      <c r="IVJ10" s="235"/>
      <c r="IVK10" s="235"/>
      <c r="IVL10" s="235"/>
      <c r="IVM10" s="235"/>
      <c r="IVN10" s="235"/>
      <c r="IVO10" s="235"/>
      <c r="IVP10" s="235"/>
      <c r="IVQ10" s="235"/>
      <c r="IVR10" s="235"/>
      <c r="IVS10" s="235"/>
      <c r="IVT10" s="235"/>
      <c r="IVU10" s="235"/>
      <c r="IVV10" s="235"/>
      <c r="IVW10" s="235"/>
      <c r="IVX10" s="235"/>
      <c r="IVY10" s="235"/>
      <c r="IVZ10" s="235"/>
      <c r="IWA10" s="235"/>
      <c r="IWB10" s="235"/>
      <c r="IWC10" s="235"/>
      <c r="IWD10" s="235"/>
      <c r="IWE10" s="235"/>
      <c r="IWF10" s="235"/>
      <c r="IWG10" s="235"/>
      <c r="IWH10" s="235"/>
      <c r="IWI10" s="235"/>
      <c r="IWJ10" s="235"/>
      <c r="IWK10" s="235"/>
      <c r="IWL10" s="235"/>
      <c r="IWM10" s="235"/>
      <c r="IWN10" s="235"/>
      <c r="IWO10" s="235"/>
      <c r="IWP10" s="235"/>
      <c r="IWQ10" s="235"/>
      <c r="IWR10" s="235"/>
      <c r="IWS10" s="235"/>
      <c r="IWT10" s="235"/>
      <c r="IWU10" s="235"/>
      <c r="IWV10" s="235"/>
      <c r="IWW10" s="235"/>
      <c r="IWX10" s="235"/>
      <c r="IWY10" s="235"/>
      <c r="IWZ10" s="235"/>
      <c r="IXA10" s="235"/>
      <c r="IXB10" s="235"/>
      <c r="IXC10" s="235"/>
      <c r="IXD10" s="235"/>
      <c r="IXE10" s="235"/>
      <c r="IXF10" s="235"/>
      <c r="IXG10" s="235"/>
      <c r="IXH10" s="235"/>
      <c r="IXI10" s="235"/>
      <c r="IXJ10" s="235"/>
      <c r="IXK10" s="235"/>
      <c r="IXL10" s="235"/>
      <c r="IXM10" s="235"/>
      <c r="IXN10" s="235"/>
      <c r="IXO10" s="235"/>
      <c r="IXP10" s="235"/>
      <c r="IXQ10" s="235"/>
      <c r="IXR10" s="235"/>
      <c r="IXS10" s="235"/>
      <c r="IXT10" s="235"/>
      <c r="IXU10" s="235"/>
      <c r="IXV10" s="235"/>
      <c r="IXW10" s="235"/>
      <c r="IXX10" s="235"/>
      <c r="IXY10" s="235"/>
      <c r="IXZ10" s="235"/>
      <c r="IYA10" s="235"/>
      <c r="IYB10" s="235"/>
      <c r="IYC10" s="235"/>
      <c r="IYD10" s="235"/>
      <c r="IYE10" s="235"/>
      <c r="IYF10" s="235"/>
      <c r="IYG10" s="235"/>
      <c r="IYH10" s="235"/>
      <c r="IYI10" s="235"/>
      <c r="IYJ10" s="235"/>
      <c r="IYK10" s="235"/>
      <c r="IYL10" s="235"/>
      <c r="IYM10" s="235"/>
      <c r="IYN10" s="235"/>
      <c r="IYO10" s="235"/>
      <c r="IYP10" s="235"/>
      <c r="IYQ10" s="235"/>
      <c r="IYR10" s="235"/>
      <c r="IYS10" s="235"/>
      <c r="IYT10" s="235"/>
      <c r="IYU10" s="235"/>
      <c r="IYV10" s="235"/>
      <c r="IYW10" s="235"/>
      <c r="IYX10" s="235"/>
      <c r="IYY10" s="235"/>
      <c r="IYZ10" s="235"/>
      <c r="IZA10" s="235"/>
      <c r="IZB10" s="235"/>
      <c r="IZC10" s="235"/>
      <c r="IZD10" s="235"/>
      <c r="IZE10" s="235"/>
      <c r="IZF10" s="235"/>
      <c r="IZG10" s="235"/>
      <c r="IZH10" s="235"/>
      <c r="IZI10" s="235"/>
      <c r="IZJ10" s="235"/>
      <c r="IZK10" s="235"/>
      <c r="IZL10" s="235"/>
      <c r="IZM10" s="235"/>
      <c r="IZN10" s="235"/>
      <c r="IZO10" s="235"/>
      <c r="IZP10" s="235"/>
      <c r="IZQ10" s="235"/>
      <c r="IZR10" s="235"/>
      <c r="IZS10" s="235"/>
      <c r="IZT10" s="235"/>
      <c r="IZU10" s="235"/>
      <c r="IZV10" s="235"/>
      <c r="IZW10" s="235"/>
      <c r="IZX10" s="235"/>
      <c r="IZY10" s="235"/>
      <c r="IZZ10" s="235"/>
      <c r="JAA10" s="235"/>
      <c r="JAB10" s="235"/>
      <c r="JAC10" s="235"/>
      <c r="JAD10" s="235"/>
      <c r="JAE10" s="235"/>
      <c r="JAF10" s="235"/>
      <c r="JAG10" s="235"/>
      <c r="JAH10" s="235"/>
      <c r="JAI10" s="235"/>
      <c r="JAJ10" s="235"/>
      <c r="JAK10" s="235"/>
      <c r="JAL10" s="235"/>
      <c r="JAM10" s="235"/>
      <c r="JAN10" s="235"/>
      <c r="JAO10" s="235"/>
      <c r="JAP10" s="235"/>
      <c r="JAQ10" s="235"/>
      <c r="JAR10" s="235"/>
      <c r="JAS10" s="235"/>
      <c r="JAT10" s="235"/>
      <c r="JAU10" s="235"/>
      <c r="JAV10" s="235"/>
      <c r="JAW10" s="235"/>
      <c r="JAX10" s="235"/>
      <c r="JAY10" s="235"/>
      <c r="JAZ10" s="235"/>
      <c r="JBA10" s="235"/>
      <c r="JBB10" s="235"/>
      <c r="JBC10" s="235"/>
      <c r="JBD10" s="235"/>
      <c r="JBE10" s="235"/>
      <c r="JBF10" s="235"/>
      <c r="JBG10" s="235"/>
      <c r="JBH10" s="235"/>
      <c r="JBI10" s="235"/>
      <c r="JBJ10" s="235"/>
      <c r="JBK10" s="235"/>
      <c r="JBL10" s="235"/>
      <c r="JBM10" s="235"/>
      <c r="JBN10" s="235"/>
      <c r="JBO10" s="235"/>
      <c r="JBP10" s="235"/>
      <c r="JBQ10" s="235"/>
      <c r="JBR10" s="235"/>
      <c r="JBS10" s="235"/>
      <c r="JBT10" s="235"/>
      <c r="JBU10" s="235"/>
      <c r="JBV10" s="235"/>
      <c r="JBW10" s="235"/>
      <c r="JBX10" s="235"/>
      <c r="JBY10" s="235"/>
      <c r="JBZ10" s="235"/>
      <c r="JCA10" s="235"/>
      <c r="JCB10" s="235"/>
      <c r="JCC10" s="235"/>
      <c r="JCD10" s="235"/>
      <c r="JCE10" s="235"/>
      <c r="JCF10" s="235"/>
      <c r="JCG10" s="235"/>
      <c r="JCH10" s="235"/>
      <c r="JCI10" s="235"/>
      <c r="JCJ10" s="235"/>
      <c r="JCK10" s="235"/>
      <c r="JCL10" s="235"/>
      <c r="JCM10" s="235"/>
      <c r="JCN10" s="235"/>
      <c r="JCO10" s="235"/>
      <c r="JCP10" s="235"/>
      <c r="JCQ10" s="235"/>
      <c r="JCR10" s="235"/>
      <c r="JCS10" s="235"/>
      <c r="JCT10" s="235"/>
      <c r="JCU10" s="235"/>
      <c r="JCV10" s="235"/>
      <c r="JCW10" s="235"/>
      <c r="JCX10" s="235"/>
      <c r="JCY10" s="235"/>
      <c r="JCZ10" s="235"/>
      <c r="JDA10" s="235"/>
      <c r="JDB10" s="235"/>
      <c r="JDC10" s="235"/>
      <c r="JDD10" s="235"/>
      <c r="JDE10" s="235"/>
      <c r="JDF10" s="235"/>
      <c r="JDG10" s="235"/>
      <c r="JDH10" s="235"/>
      <c r="JDI10" s="235"/>
      <c r="JDJ10" s="235"/>
      <c r="JDK10" s="235"/>
      <c r="JDL10" s="235"/>
      <c r="JDM10" s="235"/>
      <c r="JDN10" s="235"/>
      <c r="JDO10" s="235"/>
      <c r="JDP10" s="235"/>
      <c r="JDQ10" s="235"/>
      <c r="JDR10" s="235"/>
      <c r="JDS10" s="235"/>
      <c r="JDT10" s="235"/>
      <c r="JDU10" s="235"/>
      <c r="JDV10" s="235"/>
      <c r="JDW10" s="235"/>
      <c r="JDX10" s="235"/>
      <c r="JDY10" s="235"/>
      <c r="JDZ10" s="235"/>
      <c r="JEA10" s="235"/>
      <c r="JEB10" s="235"/>
      <c r="JEC10" s="235"/>
      <c r="JED10" s="235"/>
      <c r="JEE10" s="235"/>
      <c r="JEF10" s="235"/>
      <c r="JEG10" s="235"/>
      <c r="JEH10" s="235"/>
      <c r="JEI10" s="235"/>
      <c r="JEJ10" s="235"/>
      <c r="JEK10" s="235"/>
      <c r="JEL10" s="235"/>
      <c r="JEM10" s="235"/>
      <c r="JEN10" s="235"/>
      <c r="JEO10" s="235"/>
      <c r="JEP10" s="235"/>
      <c r="JEQ10" s="235"/>
      <c r="JER10" s="235"/>
      <c r="JES10" s="235"/>
      <c r="JET10" s="235"/>
      <c r="JEU10" s="235"/>
      <c r="JEV10" s="235"/>
      <c r="JEW10" s="235"/>
      <c r="JEX10" s="235"/>
      <c r="JEY10" s="235"/>
      <c r="JEZ10" s="235"/>
      <c r="JFA10" s="235"/>
      <c r="JFB10" s="235"/>
      <c r="JFC10" s="235"/>
      <c r="JFD10" s="235"/>
      <c r="JFE10" s="235"/>
      <c r="JFF10" s="235"/>
      <c r="JFG10" s="235"/>
      <c r="JFH10" s="235"/>
      <c r="JFI10" s="235"/>
      <c r="JFJ10" s="235"/>
      <c r="JFK10" s="235"/>
      <c r="JFL10" s="235"/>
      <c r="JFM10" s="235"/>
      <c r="JFN10" s="235"/>
      <c r="JFO10" s="235"/>
      <c r="JFP10" s="235"/>
      <c r="JFQ10" s="235"/>
      <c r="JFR10" s="235"/>
      <c r="JFS10" s="235"/>
      <c r="JFT10" s="235"/>
      <c r="JFU10" s="235"/>
      <c r="JFV10" s="235"/>
      <c r="JFW10" s="235"/>
      <c r="JFX10" s="235"/>
      <c r="JFY10" s="235"/>
      <c r="JFZ10" s="235"/>
      <c r="JGA10" s="235"/>
      <c r="JGB10" s="235"/>
      <c r="JGC10" s="235"/>
      <c r="JGD10" s="235"/>
      <c r="JGE10" s="235"/>
      <c r="JGF10" s="235"/>
      <c r="JGG10" s="235"/>
      <c r="JGH10" s="235"/>
      <c r="JGI10" s="235"/>
      <c r="JGJ10" s="235"/>
      <c r="JGK10" s="235"/>
      <c r="JGL10" s="235"/>
      <c r="JGM10" s="235"/>
      <c r="JGN10" s="235"/>
      <c r="JGO10" s="235"/>
      <c r="JGP10" s="235"/>
      <c r="JGQ10" s="235"/>
      <c r="JGR10" s="235"/>
      <c r="JGS10" s="235"/>
      <c r="JGT10" s="235"/>
      <c r="JGU10" s="235"/>
      <c r="JGV10" s="235"/>
      <c r="JGW10" s="235"/>
      <c r="JGX10" s="235"/>
      <c r="JGY10" s="235"/>
      <c r="JGZ10" s="235"/>
      <c r="JHA10" s="235"/>
      <c r="JHB10" s="235"/>
      <c r="JHC10" s="235"/>
      <c r="JHD10" s="235"/>
      <c r="JHE10" s="235"/>
      <c r="JHF10" s="235"/>
      <c r="JHG10" s="235"/>
      <c r="JHH10" s="235"/>
      <c r="JHI10" s="235"/>
      <c r="JHJ10" s="235"/>
      <c r="JHK10" s="235"/>
      <c r="JHL10" s="235"/>
      <c r="JHM10" s="235"/>
      <c r="JHN10" s="235"/>
      <c r="JHO10" s="235"/>
      <c r="JHP10" s="235"/>
      <c r="JHQ10" s="235"/>
      <c r="JHR10" s="235"/>
      <c r="JHS10" s="235"/>
      <c r="JHT10" s="235"/>
      <c r="JHU10" s="235"/>
      <c r="JHV10" s="235"/>
      <c r="JHW10" s="235"/>
      <c r="JHX10" s="235"/>
      <c r="JHY10" s="235"/>
      <c r="JHZ10" s="235"/>
      <c r="JIA10" s="235"/>
      <c r="JIB10" s="235"/>
      <c r="JIC10" s="235"/>
      <c r="JID10" s="235"/>
      <c r="JIE10" s="235"/>
      <c r="JIF10" s="235"/>
      <c r="JIG10" s="235"/>
      <c r="JIH10" s="235"/>
      <c r="JII10" s="235"/>
      <c r="JIJ10" s="235"/>
      <c r="JIK10" s="235"/>
      <c r="JIL10" s="235"/>
      <c r="JIM10" s="235"/>
      <c r="JIN10" s="235"/>
      <c r="JIO10" s="235"/>
      <c r="JIP10" s="235"/>
      <c r="JIQ10" s="235"/>
      <c r="JIR10" s="235"/>
      <c r="JIS10" s="235"/>
      <c r="JIT10" s="235"/>
      <c r="JIU10" s="235"/>
      <c r="JIV10" s="235"/>
      <c r="JIW10" s="235"/>
      <c r="JIX10" s="235"/>
      <c r="JIY10" s="235"/>
      <c r="JIZ10" s="235"/>
      <c r="JJA10" s="235"/>
      <c r="JJB10" s="235"/>
      <c r="JJC10" s="235"/>
      <c r="JJD10" s="235"/>
      <c r="JJE10" s="235"/>
      <c r="JJF10" s="235"/>
      <c r="JJG10" s="235"/>
      <c r="JJH10" s="235"/>
      <c r="JJI10" s="235"/>
      <c r="JJJ10" s="235"/>
      <c r="JJK10" s="235"/>
      <c r="JJL10" s="235"/>
      <c r="JJM10" s="235"/>
      <c r="JJN10" s="235"/>
      <c r="JJO10" s="235"/>
      <c r="JJP10" s="235"/>
      <c r="JJQ10" s="235"/>
      <c r="JJR10" s="235"/>
      <c r="JJS10" s="235"/>
      <c r="JJT10" s="235"/>
      <c r="JJU10" s="235"/>
      <c r="JJV10" s="235"/>
      <c r="JJW10" s="235"/>
      <c r="JJX10" s="235"/>
      <c r="JJY10" s="235"/>
      <c r="JJZ10" s="235"/>
      <c r="JKA10" s="235"/>
      <c r="JKB10" s="235"/>
      <c r="JKC10" s="235"/>
      <c r="JKD10" s="235"/>
      <c r="JKE10" s="235"/>
      <c r="JKF10" s="235"/>
      <c r="JKG10" s="235"/>
      <c r="JKH10" s="235"/>
      <c r="JKI10" s="235"/>
      <c r="JKJ10" s="235"/>
      <c r="JKK10" s="235"/>
      <c r="JKL10" s="235"/>
      <c r="JKM10" s="235"/>
      <c r="JKN10" s="235"/>
      <c r="JKO10" s="235"/>
      <c r="JKP10" s="235"/>
      <c r="JKQ10" s="235"/>
      <c r="JKR10" s="235"/>
      <c r="JKS10" s="235"/>
      <c r="JKT10" s="235"/>
      <c r="JKU10" s="235"/>
      <c r="JKV10" s="235"/>
      <c r="JKW10" s="235"/>
      <c r="JKX10" s="235"/>
      <c r="JKY10" s="235"/>
      <c r="JKZ10" s="235"/>
      <c r="JLA10" s="235"/>
      <c r="JLB10" s="235"/>
      <c r="JLC10" s="235"/>
      <c r="JLD10" s="235"/>
      <c r="JLE10" s="235"/>
      <c r="JLF10" s="235"/>
      <c r="JLG10" s="235"/>
      <c r="JLH10" s="235"/>
      <c r="JLI10" s="235"/>
      <c r="JLJ10" s="235"/>
      <c r="JLK10" s="235"/>
      <c r="JLL10" s="235"/>
      <c r="JLM10" s="235"/>
      <c r="JLN10" s="235"/>
      <c r="JLO10" s="235"/>
      <c r="JLP10" s="235"/>
      <c r="JLQ10" s="235"/>
      <c r="JLR10" s="235"/>
      <c r="JLS10" s="235"/>
      <c r="JLT10" s="235"/>
      <c r="JLU10" s="235"/>
      <c r="JLV10" s="235"/>
      <c r="JLW10" s="235"/>
      <c r="JLX10" s="235"/>
      <c r="JLY10" s="235"/>
      <c r="JLZ10" s="235"/>
      <c r="JMA10" s="235"/>
      <c r="JMB10" s="235"/>
      <c r="JMC10" s="235"/>
      <c r="JMD10" s="235"/>
      <c r="JME10" s="235"/>
      <c r="JMF10" s="235"/>
      <c r="JMG10" s="235"/>
      <c r="JMH10" s="235"/>
      <c r="JMI10" s="235"/>
      <c r="JMJ10" s="235"/>
      <c r="JMK10" s="235"/>
      <c r="JML10" s="235"/>
      <c r="JMM10" s="235"/>
      <c r="JMN10" s="235"/>
      <c r="JMO10" s="235"/>
      <c r="JMP10" s="235"/>
      <c r="JMQ10" s="235"/>
      <c r="JMR10" s="235"/>
      <c r="JMS10" s="235"/>
      <c r="JMT10" s="235"/>
      <c r="JMU10" s="235"/>
      <c r="JMV10" s="235"/>
      <c r="JMW10" s="235"/>
      <c r="JMX10" s="235"/>
      <c r="JMY10" s="235"/>
      <c r="JMZ10" s="235"/>
      <c r="JNA10" s="235"/>
      <c r="JNB10" s="235"/>
      <c r="JNC10" s="235"/>
      <c r="JND10" s="235"/>
      <c r="JNE10" s="235"/>
      <c r="JNF10" s="235"/>
      <c r="JNG10" s="235"/>
      <c r="JNH10" s="235"/>
      <c r="JNI10" s="235"/>
      <c r="JNJ10" s="235"/>
      <c r="JNK10" s="235"/>
      <c r="JNL10" s="235"/>
      <c r="JNM10" s="235"/>
      <c r="JNN10" s="235"/>
      <c r="JNO10" s="235"/>
      <c r="JNP10" s="235"/>
      <c r="JNQ10" s="235"/>
      <c r="JNR10" s="235"/>
      <c r="JNS10" s="235"/>
      <c r="JNT10" s="235"/>
      <c r="JNU10" s="235"/>
      <c r="JNV10" s="235"/>
      <c r="JNW10" s="235"/>
      <c r="JNX10" s="235"/>
      <c r="JNY10" s="235"/>
      <c r="JNZ10" s="235"/>
      <c r="JOA10" s="235"/>
      <c r="JOB10" s="235"/>
      <c r="JOC10" s="235"/>
      <c r="JOD10" s="235"/>
      <c r="JOE10" s="235"/>
      <c r="JOF10" s="235"/>
      <c r="JOG10" s="235"/>
      <c r="JOH10" s="235"/>
      <c r="JOI10" s="235"/>
      <c r="JOJ10" s="235"/>
      <c r="JOK10" s="235"/>
      <c r="JOL10" s="235"/>
      <c r="JOM10" s="235"/>
      <c r="JON10" s="235"/>
      <c r="JOO10" s="235"/>
      <c r="JOP10" s="235"/>
      <c r="JOQ10" s="235"/>
      <c r="JOR10" s="235"/>
      <c r="JOS10" s="235"/>
      <c r="JOT10" s="235"/>
      <c r="JOU10" s="235"/>
      <c r="JOV10" s="235"/>
      <c r="JOW10" s="235"/>
      <c r="JOX10" s="235"/>
      <c r="JOY10" s="235"/>
      <c r="JOZ10" s="235"/>
      <c r="JPA10" s="235"/>
      <c r="JPB10" s="235"/>
      <c r="JPC10" s="235"/>
      <c r="JPD10" s="235"/>
      <c r="JPE10" s="235"/>
      <c r="JPF10" s="235"/>
      <c r="JPG10" s="235"/>
      <c r="JPH10" s="235"/>
      <c r="JPI10" s="235"/>
      <c r="JPJ10" s="235"/>
      <c r="JPK10" s="235"/>
      <c r="JPL10" s="235"/>
      <c r="JPM10" s="235"/>
      <c r="JPN10" s="235"/>
      <c r="JPO10" s="235"/>
      <c r="JPP10" s="235"/>
      <c r="JPQ10" s="235"/>
      <c r="JPR10" s="235"/>
      <c r="JPS10" s="235"/>
      <c r="JPT10" s="235"/>
      <c r="JPU10" s="235"/>
      <c r="JPV10" s="235"/>
      <c r="JPW10" s="235"/>
      <c r="JPX10" s="235"/>
      <c r="JPY10" s="235"/>
      <c r="JPZ10" s="235"/>
      <c r="JQA10" s="235"/>
      <c r="JQB10" s="235"/>
      <c r="JQC10" s="235"/>
      <c r="JQD10" s="235"/>
      <c r="JQE10" s="235"/>
      <c r="JQF10" s="235"/>
      <c r="JQG10" s="235"/>
      <c r="JQH10" s="235"/>
      <c r="JQI10" s="235"/>
      <c r="JQJ10" s="235"/>
      <c r="JQK10" s="235"/>
      <c r="JQL10" s="235"/>
      <c r="JQM10" s="235"/>
      <c r="JQN10" s="235"/>
      <c r="JQO10" s="235"/>
      <c r="JQP10" s="235"/>
      <c r="JQQ10" s="235"/>
      <c r="JQR10" s="235"/>
      <c r="JQS10" s="235"/>
      <c r="JQT10" s="235"/>
      <c r="JQU10" s="235"/>
      <c r="JQV10" s="235"/>
      <c r="JQW10" s="235"/>
      <c r="JQX10" s="235"/>
      <c r="JQY10" s="235"/>
      <c r="JQZ10" s="235"/>
      <c r="JRA10" s="235"/>
      <c r="JRB10" s="235"/>
      <c r="JRC10" s="235"/>
      <c r="JRD10" s="235"/>
      <c r="JRE10" s="235"/>
      <c r="JRF10" s="235"/>
      <c r="JRG10" s="235"/>
      <c r="JRH10" s="235"/>
      <c r="JRI10" s="235"/>
      <c r="JRJ10" s="235"/>
      <c r="JRK10" s="235"/>
      <c r="JRL10" s="235"/>
      <c r="JRM10" s="235"/>
      <c r="JRN10" s="235"/>
      <c r="JRO10" s="235"/>
      <c r="JRP10" s="235"/>
      <c r="JRQ10" s="235"/>
      <c r="JRR10" s="235"/>
      <c r="JRS10" s="235"/>
      <c r="JRT10" s="235"/>
      <c r="JRU10" s="235"/>
      <c r="JRV10" s="235"/>
      <c r="JRW10" s="235"/>
      <c r="JRX10" s="235"/>
      <c r="JRY10" s="235"/>
      <c r="JRZ10" s="235"/>
      <c r="JSA10" s="235"/>
      <c r="JSB10" s="235"/>
      <c r="JSC10" s="235"/>
      <c r="JSD10" s="235"/>
      <c r="JSE10" s="235"/>
      <c r="JSF10" s="235"/>
      <c r="JSG10" s="235"/>
      <c r="JSH10" s="235"/>
      <c r="JSI10" s="235"/>
      <c r="JSJ10" s="235"/>
      <c r="JSK10" s="235"/>
      <c r="JSL10" s="235"/>
      <c r="JSM10" s="235"/>
      <c r="JSN10" s="235"/>
      <c r="JSO10" s="235"/>
      <c r="JSP10" s="235"/>
      <c r="JSQ10" s="235"/>
      <c r="JSR10" s="235"/>
      <c r="JSS10" s="235"/>
      <c r="JST10" s="235"/>
      <c r="JSU10" s="235"/>
      <c r="JSV10" s="235"/>
      <c r="JSW10" s="235"/>
      <c r="JSX10" s="235"/>
      <c r="JSY10" s="235"/>
      <c r="JSZ10" s="235"/>
      <c r="JTA10" s="235"/>
      <c r="JTB10" s="235"/>
      <c r="JTC10" s="235"/>
      <c r="JTD10" s="235"/>
      <c r="JTE10" s="235"/>
      <c r="JTF10" s="235"/>
      <c r="JTG10" s="235"/>
      <c r="JTH10" s="235"/>
      <c r="JTI10" s="235"/>
      <c r="JTJ10" s="235"/>
      <c r="JTK10" s="235"/>
      <c r="JTL10" s="235"/>
      <c r="JTM10" s="235"/>
      <c r="JTN10" s="235"/>
      <c r="JTO10" s="235"/>
      <c r="JTP10" s="235"/>
      <c r="JTQ10" s="235"/>
      <c r="JTR10" s="235"/>
      <c r="JTS10" s="235"/>
      <c r="JTT10" s="235"/>
      <c r="JTU10" s="235"/>
      <c r="JTV10" s="235"/>
      <c r="JTW10" s="235"/>
      <c r="JTX10" s="235"/>
      <c r="JTY10" s="235"/>
      <c r="JTZ10" s="235"/>
      <c r="JUA10" s="235"/>
      <c r="JUB10" s="235"/>
      <c r="JUC10" s="235"/>
      <c r="JUD10" s="235"/>
      <c r="JUE10" s="235"/>
      <c r="JUF10" s="235"/>
      <c r="JUG10" s="235"/>
      <c r="JUH10" s="235"/>
      <c r="JUI10" s="235"/>
      <c r="JUJ10" s="235"/>
      <c r="JUK10" s="235"/>
      <c r="JUL10" s="235"/>
      <c r="JUM10" s="235"/>
      <c r="JUN10" s="235"/>
      <c r="JUO10" s="235"/>
      <c r="JUP10" s="235"/>
      <c r="JUQ10" s="235"/>
      <c r="JUR10" s="235"/>
      <c r="JUS10" s="235"/>
      <c r="JUT10" s="235"/>
      <c r="JUU10" s="235"/>
      <c r="JUV10" s="235"/>
      <c r="JUW10" s="235"/>
      <c r="JUX10" s="235"/>
      <c r="JUY10" s="235"/>
      <c r="JUZ10" s="235"/>
      <c r="JVA10" s="235"/>
      <c r="JVB10" s="235"/>
      <c r="JVC10" s="235"/>
      <c r="JVD10" s="235"/>
      <c r="JVE10" s="235"/>
      <c r="JVF10" s="235"/>
      <c r="JVG10" s="235"/>
      <c r="JVH10" s="235"/>
      <c r="JVI10" s="235"/>
      <c r="JVJ10" s="235"/>
      <c r="JVK10" s="235"/>
      <c r="JVL10" s="235"/>
      <c r="JVM10" s="235"/>
      <c r="JVN10" s="235"/>
      <c r="JVO10" s="235"/>
      <c r="JVP10" s="235"/>
      <c r="JVQ10" s="235"/>
      <c r="JVR10" s="235"/>
      <c r="JVS10" s="235"/>
      <c r="JVT10" s="235"/>
      <c r="JVU10" s="235"/>
      <c r="JVV10" s="235"/>
      <c r="JVW10" s="235"/>
      <c r="JVX10" s="235"/>
      <c r="JVY10" s="235"/>
      <c r="JVZ10" s="235"/>
      <c r="JWA10" s="235"/>
      <c r="JWB10" s="235"/>
      <c r="JWC10" s="235"/>
      <c r="JWD10" s="235"/>
      <c r="JWE10" s="235"/>
      <c r="JWF10" s="235"/>
      <c r="JWG10" s="235"/>
      <c r="JWH10" s="235"/>
      <c r="JWI10" s="235"/>
      <c r="JWJ10" s="235"/>
      <c r="JWK10" s="235"/>
      <c r="JWL10" s="235"/>
      <c r="JWM10" s="235"/>
      <c r="JWN10" s="235"/>
      <c r="JWO10" s="235"/>
      <c r="JWP10" s="235"/>
      <c r="JWQ10" s="235"/>
      <c r="JWR10" s="235"/>
      <c r="JWS10" s="235"/>
      <c r="JWT10" s="235"/>
      <c r="JWU10" s="235"/>
      <c r="JWV10" s="235"/>
      <c r="JWW10" s="235"/>
      <c r="JWX10" s="235"/>
      <c r="JWY10" s="235"/>
      <c r="JWZ10" s="235"/>
      <c r="JXA10" s="235"/>
      <c r="JXB10" s="235"/>
      <c r="JXC10" s="235"/>
      <c r="JXD10" s="235"/>
      <c r="JXE10" s="235"/>
      <c r="JXF10" s="235"/>
      <c r="JXG10" s="235"/>
      <c r="JXH10" s="235"/>
      <c r="JXI10" s="235"/>
      <c r="JXJ10" s="235"/>
      <c r="JXK10" s="235"/>
      <c r="JXL10" s="235"/>
      <c r="JXM10" s="235"/>
      <c r="JXN10" s="235"/>
      <c r="JXO10" s="235"/>
      <c r="JXP10" s="235"/>
      <c r="JXQ10" s="235"/>
      <c r="JXR10" s="235"/>
      <c r="JXS10" s="235"/>
      <c r="JXT10" s="235"/>
      <c r="JXU10" s="235"/>
      <c r="JXV10" s="235"/>
      <c r="JXW10" s="235"/>
      <c r="JXX10" s="235"/>
      <c r="JXY10" s="235"/>
      <c r="JXZ10" s="235"/>
      <c r="JYA10" s="235"/>
      <c r="JYB10" s="235"/>
      <c r="JYC10" s="235"/>
      <c r="JYD10" s="235"/>
      <c r="JYE10" s="235"/>
      <c r="JYF10" s="235"/>
      <c r="JYG10" s="235"/>
      <c r="JYH10" s="235"/>
      <c r="JYI10" s="235"/>
      <c r="JYJ10" s="235"/>
      <c r="JYK10" s="235"/>
      <c r="JYL10" s="235"/>
      <c r="JYM10" s="235"/>
      <c r="JYN10" s="235"/>
      <c r="JYO10" s="235"/>
      <c r="JYP10" s="235"/>
      <c r="JYQ10" s="235"/>
      <c r="JYR10" s="235"/>
      <c r="JYS10" s="235"/>
      <c r="JYT10" s="235"/>
      <c r="JYU10" s="235"/>
      <c r="JYV10" s="235"/>
      <c r="JYW10" s="235"/>
      <c r="JYX10" s="235"/>
      <c r="JYY10" s="235"/>
      <c r="JYZ10" s="235"/>
      <c r="JZA10" s="235"/>
      <c r="JZB10" s="235"/>
      <c r="JZC10" s="235"/>
      <c r="JZD10" s="235"/>
      <c r="JZE10" s="235"/>
      <c r="JZF10" s="235"/>
      <c r="JZG10" s="235"/>
      <c r="JZH10" s="235"/>
      <c r="JZI10" s="235"/>
      <c r="JZJ10" s="235"/>
      <c r="JZK10" s="235"/>
      <c r="JZL10" s="235"/>
      <c r="JZM10" s="235"/>
      <c r="JZN10" s="235"/>
      <c r="JZO10" s="235"/>
      <c r="JZP10" s="235"/>
      <c r="JZQ10" s="235"/>
      <c r="JZR10" s="235"/>
      <c r="JZS10" s="235"/>
      <c r="JZT10" s="235"/>
      <c r="JZU10" s="235"/>
      <c r="JZV10" s="235"/>
      <c r="JZW10" s="235"/>
      <c r="JZX10" s="235"/>
      <c r="JZY10" s="235"/>
      <c r="JZZ10" s="235"/>
      <c r="KAA10" s="235"/>
      <c r="KAB10" s="235"/>
      <c r="KAC10" s="235"/>
      <c r="KAD10" s="235"/>
      <c r="KAE10" s="235"/>
      <c r="KAF10" s="235"/>
      <c r="KAG10" s="235"/>
      <c r="KAH10" s="235"/>
      <c r="KAI10" s="235"/>
      <c r="KAJ10" s="235"/>
      <c r="KAK10" s="235"/>
      <c r="KAL10" s="235"/>
      <c r="KAM10" s="235"/>
      <c r="KAN10" s="235"/>
      <c r="KAO10" s="235"/>
      <c r="KAP10" s="235"/>
      <c r="KAQ10" s="235"/>
      <c r="KAR10" s="235"/>
      <c r="KAS10" s="235"/>
      <c r="KAT10" s="235"/>
      <c r="KAU10" s="235"/>
      <c r="KAV10" s="235"/>
      <c r="KAW10" s="235"/>
      <c r="KAX10" s="235"/>
      <c r="KAY10" s="235"/>
      <c r="KAZ10" s="235"/>
      <c r="KBA10" s="235"/>
      <c r="KBB10" s="235"/>
      <c r="KBC10" s="235"/>
      <c r="KBD10" s="235"/>
      <c r="KBE10" s="235"/>
      <c r="KBF10" s="235"/>
      <c r="KBG10" s="235"/>
      <c r="KBH10" s="235"/>
      <c r="KBI10" s="235"/>
      <c r="KBJ10" s="235"/>
      <c r="KBK10" s="235"/>
      <c r="KBL10" s="235"/>
      <c r="KBM10" s="235"/>
      <c r="KBN10" s="235"/>
      <c r="KBO10" s="235"/>
      <c r="KBP10" s="235"/>
      <c r="KBQ10" s="235"/>
      <c r="KBR10" s="235"/>
      <c r="KBS10" s="235"/>
      <c r="KBT10" s="235"/>
      <c r="KBU10" s="235"/>
      <c r="KBV10" s="235"/>
      <c r="KBW10" s="235"/>
      <c r="KBX10" s="235"/>
      <c r="KBY10" s="235"/>
      <c r="KBZ10" s="235"/>
      <c r="KCA10" s="235"/>
      <c r="KCB10" s="235"/>
      <c r="KCC10" s="235"/>
      <c r="KCD10" s="235"/>
      <c r="KCE10" s="235"/>
      <c r="KCF10" s="235"/>
      <c r="KCG10" s="235"/>
      <c r="KCH10" s="235"/>
      <c r="KCI10" s="235"/>
      <c r="KCJ10" s="235"/>
      <c r="KCK10" s="235"/>
      <c r="KCL10" s="235"/>
      <c r="KCM10" s="235"/>
      <c r="KCN10" s="235"/>
      <c r="KCO10" s="235"/>
      <c r="KCP10" s="235"/>
      <c r="KCQ10" s="235"/>
      <c r="KCR10" s="235"/>
      <c r="KCS10" s="235"/>
      <c r="KCT10" s="235"/>
      <c r="KCU10" s="235"/>
      <c r="KCV10" s="235"/>
      <c r="KCW10" s="235"/>
      <c r="KCX10" s="235"/>
      <c r="KCY10" s="235"/>
      <c r="KCZ10" s="235"/>
      <c r="KDA10" s="235"/>
      <c r="KDB10" s="235"/>
      <c r="KDC10" s="235"/>
      <c r="KDD10" s="235"/>
      <c r="KDE10" s="235"/>
      <c r="KDF10" s="235"/>
      <c r="KDG10" s="235"/>
      <c r="KDH10" s="235"/>
      <c r="KDI10" s="235"/>
      <c r="KDJ10" s="235"/>
      <c r="KDK10" s="235"/>
      <c r="KDL10" s="235"/>
      <c r="KDM10" s="235"/>
      <c r="KDN10" s="235"/>
      <c r="KDO10" s="235"/>
      <c r="KDP10" s="235"/>
      <c r="KDQ10" s="235"/>
      <c r="KDR10" s="235"/>
      <c r="KDS10" s="235"/>
      <c r="KDT10" s="235"/>
      <c r="KDU10" s="235"/>
      <c r="KDV10" s="235"/>
      <c r="KDW10" s="235"/>
      <c r="KDX10" s="235"/>
      <c r="KDY10" s="235"/>
      <c r="KDZ10" s="235"/>
      <c r="KEA10" s="235"/>
      <c r="KEB10" s="235"/>
      <c r="KEC10" s="235"/>
      <c r="KED10" s="235"/>
      <c r="KEE10" s="235"/>
      <c r="KEF10" s="235"/>
      <c r="KEG10" s="235"/>
      <c r="KEH10" s="235"/>
      <c r="KEI10" s="235"/>
      <c r="KEJ10" s="235"/>
      <c r="KEK10" s="235"/>
      <c r="KEL10" s="235"/>
      <c r="KEM10" s="235"/>
      <c r="KEN10" s="235"/>
      <c r="KEO10" s="235"/>
      <c r="KEP10" s="235"/>
      <c r="KEQ10" s="235"/>
      <c r="KER10" s="235"/>
      <c r="KES10" s="235"/>
      <c r="KET10" s="235"/>
      <c r="KEU10" s="235"/>
      <c r="KEV10" s="235"/>
      <c r="KEW10" s="235"/>
      <c r="KEX10" s="235"/>
      <c r="KEY10" s="235"/>
      <c r="KEZ10" s="235"/>
      <c r="KFA10" s="235"/>
      <c r="KFB10" s="235"/>
      <c r="KFC10" s="235"/>
      <c r="KFD10" s="235"/>
      <c r="KFE10" s="235"/>
      <c r="KFF10" s="235"/>
      <c r="KFG10" s="235"/>
      <c r="KFH10" s="235"/>
      <c r="KFI10" s="235"/>
      <c r="KFJ10" s="235"/>
      <c r="KFK10" s="235"/>
      <c r="KFL10" s="235"/>
      <c r="KFM10" s="235"/>
      <c r="KFN10" s="235"/>
      <c r="KFO10" s="235"/>
      <c r="KFP10" s="235"/>
      <c r="KFQ10" s="235"/>
      <c r="KFR10" s="235"/>
      <c r="KFS10" s="235"/>
      <c r="KFT10" s="235"/>
      <c r="KFU10" s="235"/>
      <c r="KFV10" s="235"/>
      <c r="KFW10" s="235"/>
      <c r="KFX10" s="235"/>
      <c r="KFY10" s="235"/>
      <c r="KFZ10" s="235"/>
      <c r="KGA10" s="235"/>
      <c r="KGB10" s="235"/>
      <c r="KGC10" s="235"/>
      <c r="KGD10" s="235"/>
      <c r="KGE10" s="235"/>
      <c r="KGF10" s="235"/>
      <c r="KGG10" s="235"/>
      <c r="KGH10" s="235"/>
      <c r="KGI10" s="235"/>
      <c r="KGJ10" s="235"/>
      <c r="KGK10" s="235"/>
      <c r="KGL10" s="235"/>
      <c r="KGM10" s="235"/>
      <c r="KGN10" s="235"/>
      <c r="KGO10" s="235"/>
      <c r="KGP10" s="235"/>
      <c r="KGQ10" s="235"/>
      <c r="KGR10" s="235"/>
      <c r="KGS10" s="235"/>
      <c r="KGT10" s="235"/>
      <c r="KGU10" s="235"/>
      <c r="KGV10" s="235"/>
      <c r="KGW10" s="235"/>
      <c r="KGX10" s="235"/>
      <c r="KGY10" s="235"/>
      <c r="KGZ10" s="235"/>
      <c r="KHA10" s="235"/>
      <c r="KHB10" s="235"/>
      <c r="KHC10" s="235"/>
      <c r="KHD10" s="235"/>
      <c r="KHE10" s="235"/>
      <c r="KHF10" s="235"/>
      <c r="KHG10" s="235"/>
      <c r="KHH10" s="235"/>
      <c r="KHI10" s="235"/>
      <c r="KHJ10" s="235"/>
      <c r="KHK10" s="235"/>
      <c r="KHL10" s="235"/>
      <c r="KHM10" s="235"/>
      <c r="KHN10" s="235"/>
      <c r="KHO10" s="235"/>
      <c r="KHP10" s="235"/>
      <c r="KHQ10" s="235"/>
      <c r="KHR10" s="235"/>
      <c r="KHS10" s="235"/>
      <c r="KHT10" s="235"/>
      <c r="KHU10" s="235"/>
      <c r="KHV10" s="235"/>
      <c r="KHW10" s="235"/>
      <c r="KHX10" s="235"/>
      <c r="KHY10" s="235"/>
      <c r="KHZ10" s="235"/>
      <c r="KIA10" s="235"/>
      <c r="KIB10" s="235"/>
      <c r="KIC10" s="235"/>
      <c r="KID10" s="235"/>
      <c r="KIE10" s="235"/>
      <c r="KIF10" s="235"/>
      <c r="KIG10" s="235"/>
      <c r="KIH10" s="235"/>
      <c r="KII10" s="235"/>
      <c r="KIJ10" s="235"/>
      <c r="KIK10" s="235"/>
      <c r="KIL10" s="235"/>
      <c r="KIM10" s="235"/>
      <c r="KIN10" s="235"/>
      <c r="KIO10" s="235"/>
      <c r="KIP10" s="235"/>
      <c r="KIQ10" s="235"/>
      <c r="KIR10" s="235"/>
      <c r="KIS10" s="235"/>
      <c r="KIT10" s="235"/>
      <c r="KIU10" s="235"/>
      <c r="KIV10" s="235"/>
      <c r="KIW10" s="235"/>
      <c r="KIX10" s="235"/>
      <c r="KIY10" s="235"/>
      <c r="KIZ10" s="235"/>
      <c r="KJA10" s="235"/>
      <c r="KJB10" s="235"/>
      <c r="KJC10" s="235"/>
      <c r="KJD10" s="235"/>
      <c r="KJE10" s="235"/>
      <c r="KJF10" s="235"/>
      <c r="KJG10" s="235"/>
      <c r="KJH10" s="235"/>
      <c r="KJI10" s="235"/>
      <c r="KJJ10" s="235"/>
      <c r="KJK10" s="235"/>
      <c r="KJL10" s="235"/>
      <c r="KJM10" s="235"/>
      <c r="KJN10" s="235"/>
      <c r="KJO10" s="235"/>
      <c r="KJP10" s="235"/>
      <c r="KJQ10" s="235"/>
      <c r="KJR10" s="235"/>
      <c r="KJS10" s="235"/>
      <c r="KJT10" s="235"/>
      <c r="KJU10" s="235"/>
      <c r="KJV10" s="235"/>
      <c r="KJW10" s="235"/>
      <c r="KJX10" s="235"/>
      <c r="KJY10" s="235"/>
      <c r="KJZ10" s="235"/>
      <c r="KKA10" s="235"/>
      <c r="KKB10" s="235"/>
      <c r="KKC10" s="235"/>
      <c r="KKD10" s="235"/>
      <c r="KKE10" s="235"/>
      <c r="KKF10" s="235"/>
      <c r="KKG10" s="235"/>
      <c r="KKH10" s="235"/>
      <c r="KKI10" s="235"/>
      <c r="KKJ10" s="235"/>
      <c r="KKK10" s="235"/>
      <c r="KKL10" s="235"/>
      <c r="KKM10" s="235"/>
      <c r="KKN10" s="235"/>
      <c r="KKO10" s="235"/>
      <c r="KKP10" s="235"/>
      <c r="KKQ10" s="235"/>
      <c r="KKR10" s="235"/>
      <c r="KKS10" s="235"/>
      <c r="KKT10" s="235"/>
      <c r="KKU10" s="235"/>
      <c r="KKV10" s="235"/>
      <c r="KKW10" s="235"/>
      <c r="KKX10" s="235"/>
      <c r="KKY10" s="235"/>
      <c r="KKZ10" s="235"/>
      <c r="KLA10" s="235"/>
      <c r="KLB10" s="235"/>
      <c r="KLC10" s="235"/>
      <c r="KLD10" s="235"/>
      <c r="KLE10" s="235"/>
      <c r="KLF10" s="235"/>
      <c r="KLG10" s="235"/>
      <c r="KLH10" s="235"/>
      <c r="KLI10" s="235"/>
      <c r="KLJ10" s="235"/>
      <c r="KLK10" s="235"/>
      <c r="KLL10" s="235"/>
      <c r="KLM10" s="235"/>
      <c r="KLN10" s="235"/>
      <c r="KLO10" s="235"/>
      <c r="KLP10" s="235"/>
      <c r="KLQ10" s="235"/>
      <c r="KLR10" s="235"/>
      <c r="KLS10" s="235"/>
      <c r="KLT10" s="235"/>
      <c r="KLU10" s="235"/>
      <c r="KLV10" s="235"/>
      <c r="KLW10" s="235"/>
      <c r="KLX10" s="235"/>
      <c r="KLY10" s="235"/>
      <c r="KLZ10" s="235"/>
      <c r="KMA10" s="235"/>
      <c r="KMB10" s="235"/>
      <c r="KMC10" s="235"/>
      <c r="KMD10" s="235"/>
      <c r="KME10" s="235"/>
      <c r="KMF10" s="235"/>
      <c r="KMG10" s="235"/>
      <c r="KMH10" s="235"/>
      <c r="KMI10" s="235"/>
      <c r="KMJ10" s="235"/>
      <c r="KMK10" s="235"/>
      <c r="KML10" s="235"/>
      <c r="KMM10" s="235"/>
      <c r="KMN10" s="235"/>
      <c r="KMO10" s="235"/>
      <c r="KMP10" s="235"/>
      <c r="KMQ10" s="235"/>
      <c r="KMR10" s="235"/>
      <c r="KMS10" s="235"/>
      <c r="KMT10" s="235"/>
      <c r="KMU10" s="235"/>
      <c r="KMV10" s="235"/>
      <c r="KMW10" s="235"/>
      <c r="KMX10" s="235"/>
      <c r="KMY10" s="235"/>
      <c r="KMZ10" s="235"/>
      <c r="KNA10" s="235"/>
      <c r="KNB10" s="235"/>
      <c r="KNC10" s="235"/>
      <c r="KND10" s="235"/>
      <c r="KNE10" s="235"/>
      <c r="KNF10" s="235"/>
      <c r="KNG10" s="235"/>
      <c r="KNH10" s="235"/>
      <c r="KNI10" s="235"/>
      <c r="KNJ10" s="235"/>
      <c r="KNK10" s="235"/>
      <c r="KNL10" s="235"/>
      <c r="KNM10" s="235"/>
      <c r="KNN10" s="235"/>
      <c r="KNO10" s="235"/>
      <c r="KNP10" s="235"/>
      <c r="KNQ10" s="235"/>
      <c r="KNR10" s="235"/>
      <c r="KNS10" s="235"/>
      <c r="KNT10" s="235"/>
      <c r="KNU10" s="235"/>
      <c r="KNV10" s="235"/>
      <c r="KNW10" s="235"/>
      <c r="KNX10" s="235"/>
      <c r="KNY10" s="235"/>
      <c r="KNZ10" s="235"/>
      <c r="KOA10" s="235"/>
      <c r="KOB10" s="235"/>
      <c r="KOC10" s="235"/>
      <c r="KOD10" s="235"/>
      <c r="KOE10" s="235"/>
      <c r="KOF10" s="235"/>
      <c r="KOG10" s="235"/>
      <c r="KOH10" s="235"/>
      <c r="KOI10" s="235"/>
      <c r="KOJ10" s="235"/>
      <c r="KOK10" s="235"/>
      <c r="KOL10" s="235"/>
      <c r="KOM10" s="235"/>
      <c r="KON10" s="235"/>
      <c r="KOO10" s="235"/>
      <c r="KOP10" s="235"/>
      <c r="KOQ10" s="235"/>
      <c r="KOR10" s="235"/>
      <c r="KOS10" s="235"/>
      <c r="KOT10" s="235"/>
      <c r="KOU10" s="235"/>
      <c r="KOV10" s="235"/>
      <c r="KOW10" s="235"/>
      <c r="KOX10" s="235"/>
      <c r="KOY10" s="235"/>
      <c r="KOZ10" s="235"/>
      <c r="KPA10" s="235"/>
      <c r="KPB10" s="235"/>
      <c r="KPC10" s="235"/>
      <c r="KPD10" s="235"/>
      <c r="KPE10" s="235"/>
      <c r="KPF10" s="235"/>
      <c r="KPG10" s="235"/>
      <c r="KPH10" s="235"/>
      <c r="KPI10" s="235"/>
      <c r="KPJ10" s="235"/>
      <c r="KPK10" s="235"/>
      <c r="KPL10" s="235"/>
      <c r="KPM10" s="235"/>
      <c r="KPN10" s="235"/>
      <c r="KPO10" s="235"/>
      <c r="KPP10" s="235"/>
      <c r="KPQ10" s="235"/>
      <c r="KPR10" s="235"/>
      <c r="KPS10" s="235"/>
      <c r="KPT10" s="235"/>
      <c r="KPU10" s="235"/>
      <c r="KPV10" s="235"/>
      <c r="KPW10" s="235"/>
      <c r="KPX10" s="235"/>
      <c r="KPY10" s="235"/>
      <c r="KPZ10" s="235"/>
      <c r="KQA10" s="235"/>
      <c r="KQB10" s="235"/>
      <c r="KQC10" s="235"/>
      <c r="KQD10" s="235"/>
      <c r="KQE10" s="235"/>
      <c r="KQF10" s="235"/>
      <c r="KQG10" s="235"/>
      <c r="KQH10" s="235"/>
      <c r="KQI10" s="235"/>
      <c r="KQJ10" s="235"/>
      <c r="KQK10" s="235"/>
      <c r="KQL10" s="235"/>
      <c r="KQM10" s="235"/>
      <c r="KQN10" s="235"/>
      <c r="KQO10" s="235"/>
      <c r="KQP10" s="235"/>
      <c r="KQQ10" s="235"/>
      <c r="KQR10" s="235"/>
      <c r="KQS10" s="235"/>
      <c r="KQT10" s="235"/>
      <c r="KQU10" s="235"/>
      <c r="KQV10" s="235"/>
      <c r="KQW10" s="235"/>
      <c r="KQX10" s="235"/>
      <c r="KQY10" s="235"/>
      <c r="KQZ10" s="235"/>
      <c r="KRA10" s="235"/>
      <c r="KRB10" s="235"/>
      <c r="KRC10" s="235"/>
      <c r="KRD10" s="235"/>
      <c r="KRE10" s="235"/>
      <c r="KRF10" s="235"/>
      <c r="KRG10" s="235"/>
      <c r="KRH10" s="235"/>
      <c r="KRI10" s="235"/>
      <c r="KRJ10" s="235"/>
      <c r="KRK10" s="235"/>
      <c r="KRL10" s="235"/>
      <c r="KRM10" s="235"/>
      <c r="KRN10" s="235"/>
      <c r="KRO10" s="235"/>
      <c r="KRP10" s="235"/>
      <c r="KRQ10" s="235"/>
      <c r="KRR10" s="235"/>
      <c r="KRS10" s="235"/>
      <c r="KRT10" s="235"/>
      <c r="KRU10" s="235"/>
      <c r="KRV10" s="235"/>
      <c r="KRW10" s="235"/>
      <c r="KRX10" s="235"/>
      <c r="KRY10" s="235"/>
      <c r="KRZ10" s="235"/>
      <c r="KSA10" s="235"/>
      <c r="KSB10" s="235"/>
      <c r="KSC10" s="235"/>
      <c r="KSD10" s="235"/>
      <c r="KSE10" s="235"/>
      <c r="KSF10" s="235"/>
      <c r="KSG10" s="235"/>
      <c r="KSH10" s="235"/>
      <c r="KSI10" s="235"/>
      <c r="KSJ10" s="235"/>
      <c r="KSK10" s="235"/>
      <c r="KSL10" s="235"/>
      <c r="KSM10" s="235"/>
      <c r="KSN10" s="235"/>
      <c r="KSO10" s="235"/>
      <c r="KSP10" s="235"/>
      <c r="KSQ10" s="235"/>
      <c r="KSR10" s="235"/>
      <c r="KSS10" s="235"/>
      <c r="KST10" s="235"/>
      <c r="KSU10" s="235"/>
      <c r="KSV10" s="235"/>
      <c r="KSW10" s="235"/>
      <c r="KSX10" s="235"/>
      <c r="KSY10" s="235"/>
      <c r="KSZ10" s="235"/>
      <c r="KTA10" s="235"/>
      <c r="KTB10" s="235"/>
      <c r="KTC10" s="235"/>
      <c r="KTD10" s="235"/>
      <c r="KTE10" s="235"/>
      <c r="KTF10" s="235"/>
      <c r="KTG10" s="235"/>
      <c r="KTH10" s="235"/>
      <c r="KTI10" s="235"/>
      <c r="KTJ10" s="235"/>
      <c r="KTK10" s="235"/>
      <c r="KTL10" s="235"/>
      <c r="KTM10" s="235"/>
      <c r="KTN10" s="235"/>
      <c r="KTO10" s="235"/>
      <c r="KTP10" s="235"/>
      <c r="KTQ10" s="235"/>
      <c r="KTR10" s="235"/>
      <c r="KTS10" s="235"/>
      <c r="KTT10" s="235"/>
      <c r="KTU10" s="235"/>
      <c r="KTV10" s="235"/>
      <c r="KTW10" s="235"/>
      <c r="KTX10" s="235"/>
      <c r="KTY10" s="235"/>
      <c r="KTZ10" s="235"/>
      <c r="KUA10" s="235"/>
      <c r="KUB10" s="235"/>
      <c r="KUC10" s="235"/>
      <c r="KUD10" s="235"/>
      <c r="KUE10" s="235"/>
      <c r="KUF10" s="235"/>
      <c r="KUG10" s="235"/>
      <c r="KUH10" s="235"/>
      <c r="KUI10" s="235"/>
      <c r="KUJ10" s="235"/>
      <c r="KUK10" s="235"/>
      <c r="KUL10" s="235"/>
      <c r="KUM10" s="235"/>
      <c r="KUN10" s="235"/>
      <c r="KUO10" s="235"/>
      <c r="KUP10" s="235"/>
      <c r="KUQ10" s="235"/>
      <c r="KUR10" s="235"/>
      <c r="KUS10" s="235"/>
      <c r="KUT10" s="235"/>
      <c r="KUU10" s="235"/>
      <c r="KUV10" s="235"/>
      <c r="KUW10" s="235"/>
      <c r="KUX10" s="235"/>
      <c r="KUY10" s="235"/>
      <c r="KUZ10" s="235"/>
      <c r="KVA10" s="235"/>
      <c r="KVB10" s="235"/>
      <c r="KVC10" s="235"/>
      <c r="KVD10" s="235"/>
      <c r="KVE10" s="235"/>
      <c r="KVF10" s="235"/>
      <c r="KVG10" s="235"/>
      <c r="KVH10" s="235"/>
      <c r="KVI10" s="235"/>
      <c r="KVJ10" s="235"/>
      <c r="KVK10" s="235"/>
      <c r="KVL10" s="235"/>
      <c r="KVM10" s="235"/>
      <c r="KVN10" s="235"/>
      <c r="KVO10" s="235"/>
      <c r="KVP10" s="235"/>
      <c r="KVQ10" s="235"/>
      <c r="KVR10" s="235"/>
      <c r="KVS10" s="235"/>
      <c r="KVT10" s="235"/>
      <c r="KVU10" s="235"/>
      <c r="KVV10" s="235"/>
      <c r="KVW10" s="235"/>
      <c r="KVX10" s="235"/>
      <c r="KVY10" s="235"/>
      <c r="KVZ10" s="235"/>
      <c r="KWA10" s="235"/>
      <c r="KWB10" s="235"/>
      <c r="KWC10" s="235"/>
      <c r="KWD10" s="235"/>
      <c r="KWE10" s="235"/>
      <c r="KWF10" s="235"/>
      <c r="KWG10" s="235"/>
      <c r="KWH10" s="235"/>
      <c r="KWI10" s="235"/>
      <c r="KWJ10" s="235"/>
      <c r="KWK10" s="235"/>
      <c r="KWL10" s="235"/>
      <c r="KWM10" s="235"/>
      <c r="KWN10" s="235"/>
      <c r="KWO10" s="235"/>
      <c r="KWP10" s="235"/>
      <c r="KWQ10" s="235"/>
      <c r="KWR10" s="235"/>
      <c r="KWS10" s="235"/>
      <c r="KWT10" s="235"/>
      <c r="KWU10" s="235"/>
      <c r="KWV10" s="235"/>
      <c r="KWW10" s="235"/>
      <c r="KWX10" s="235"/>
      <c r="KWY10" s="235"/>
      <c r="KWZ10" s="235"/>
      <c r="KXA10" s="235"/>
      <c r="KXB10" s="235"/>
      <c r="KXC10" s="235"/>
      <c r="KXD10" s="235"/>
      <c r="KXE10" s="235"/>
      <c r="KXF10" s="235"/>
      <c r="KXG10" s="235"/>
      <c r="KXH10" s="235"/>
      <c r="KXI10" s="235"/>
      <c r="KXJ10" s="235"/>
      <c r="KXK10" s="235"/>
      <c r="KXL10" s="235"/>
      <c r="KXM10" s="235"/>
      <c r="KXN10" s="235"/>
      <c r="KXO10" s="235"/>
      <c r="KXP10" s="235"/>
      <c r="KXQ10" s="235"/>
      <c r="KXR10" s="235"/>
      <c r="KXS10" s="235"/>
      <c r="KXT10" s="235"/>
      <c r="KXU10" s="235"/>
      <c r="KXV10" s="235"/>
      <c r="KXW10" s="235"/>
      <c r="KXX10" s="235"/>
      <c r="KXY10" s="235"/>
      <c r="KXZ10" s="235"/>
      <c r="KYA10" s="235"/>
      <c r="KYB10" s="235"/>
      <c r="KYC10" s="235"/>
      <c r="KYD10" s="235"/>
      <c r="KYE10" s="235"/>
      <c r="KYF10" s="235"/>
      <c r="KYG10" s="235"/>
      <c r="KYH10" s="235"/>
      <c r="KYI10" s="235"/>
      <c r="KYJ10" s="235"/>
      <c r="KYK10" s="235"/>
      <c r="KYL10" s="235"/>
      <c r="KYM10" s="235"/>
      <c r="KYN10" s="235"/>
      <c r="KYO10" s="235"/>
      <c r="KYP10" s="235"/>
      <c r="KYQ10" s="235"/>
      <c r="KYR10" s="235"/>
      <c r="KYS10" s="235"/>
      <c r="KYT10" s="235"/>
      <c r="KYU10" s="235"/>
      <c r="KYV10" s="235"/>
      <c r="KYW10" s="235"/>
      <c r="KYX10" s="235"/>
      <c r="KYY10" s="235"/>
      <c r="KYZ10" s="235"/>
      <c r="KZA10" s="235"/>
      <c r="KZB10" s="235"/>
      <c r="KZC10" s="235"/>
      <c r="KZD10" s="235"/>
      <c r="KZE10" s="235"/>
      <c r="KZF10" s="235"/>
      <c r="KZG10" s="235"/>
      <c r="KZH10" s="235"/>
      <c r="KZI10" s="235"/>
      <c r="KZJ10" s="235"/>
      <c r="KZK10" s="235"/>
      <c r="KZL10" s="235"/>
      <c r="KZM10" s="235"/>
      <c r="KZN10" s="235"/>
      <c r="KZO10" s="235"/>
      <c r="KZP10" s="235"/>
      <c r="KZQ10" s="235"/>
      <c r="KZR10" s="235"/>
      <c r="KZS10" s="235"/>
      <c r="KZT10" s="235"/>
      <c r="KZU10" s="235"/>
      <c r="KZV10" s="235"/>
      <c r="KZW10" s="235"/>
      <c r="KZX10" s="235"/>
      <c r="KZY10" s="235"/>
      <c r="KZZ10" s="235"/>
      <c r="LAA10" s="235"/>
      <c r="LAB10" s="235"/>
      <c r="LAC10" s="235"/>
      <c r="LAD10" s="235"/>
      <c r="LAE10" s="235"/>
      <c r="LAF10" s="235"/>
      <c r="LAG10" s="235"/>
      <c r="LAH10" s="235"/>
      <c r="LAI10" s="235"/>
      <c r="LAJ10" s="235"/>
      <c r="LAK10" s="235"/>
      <c r="LAL10" s="235"/>
      <c r="LAM10" s="235"/>
      <c r="LAN10" s="235"/>
      <c r="LAO10" s="235"/>
      <c r="LAP10" s="235"/>
      <c r="LAQ10" s="235"/>
      <c r="LAR10" s="235"/>
      <c r="LAS10" s="235"/>
      <c r="LAT10" s="235"/>
      <c r="LAU10" s="235"/>
      <c r="LAV10" s="235"/>
      <c r="LAW10" s="235"/>
      <c r="LAX10" s="235"/>
      <c r="LAY10" s="235"/>
      <c r="LAZ10" s="235"/>
      <c r="LBA10" s="235"/>
      <c r="LBB10" s="235"/>
      <c r="LBC10" s="235"/>
      <c r="LBD10" s="235"/>
      <c r="LBE10" s="235"/>
      <c r="LBF10" s="235"/>
      <c r="LBG10" s="235"/>
      <c r="LBH10" s="235"/>
      <c r="LBI10" s="235"/>
      <c r="LBJ10" s="235"/>
      <c r="LBK10" s="235"/>
      <c r="LBL10" s="235"/>
      <c r="LBM10" s="235"/>
      <c r="LBN10" s="235"/>
      <c r="LBO10" s="235"/>
      <c r="LBP10" s="235"/>
      <c r="LBQ10" s="235"/>
      <c r="LBR10" s="235"/>
      <c r="LBS10" s="235"/>
      <c r="LBT10" s="235"/>
      <c r="LBU10" s="235"/>
      <c r="LBV10" s="235"/>
      <c r="LBW10" s="235"/>
      <c r="LBX10" s="235"/>
      <c r="LBY10" s="235"/>
      <c r="LBZ10" s="235"/>
      <c r="LCA10" s="235"/>
      <c r="LCB10" s="235"/>
      <c r="LCC10" s="235"/>
      <c r="LCD10" s="235"/>
      <c r="LCE10" s="235"/>
      <c r="LCF10" s="235"/>
      <c r="LCG10" s="235"/>
      <c r="LCH10" s="235"/>
      <c r="LCI10" s="235"/>
      <c r="LCJ10" s="235"/>
      <c r="LCK10" s="235"/>
      <c r="LCL10" s="235"/>
      <c r="LCM10" s="235"/>
      <c r="LCN10" s="235"/>
      <c r="LCO10" s="235"/>
      <c r="LCP10" s="235"/>
      <c r="LCQ10" s="235"/>
      <c r="LCR10" s="235"/>
      <c r="LCS10" s="235"/>
      <c r="LCT10" s="235"/>
      <c r="LCU10" s="235"/>
      <c r="LCV10" s="235"/>
      <c r="LCW10" s="235"/>
      <c r="LCX10" s="235"/>
      <c r="LCY10" s="235"/>
      <c r="LCZ10" s="235"/>
      <c r="LDA10" s="235"/>
      <c r="LDB10" s="235"/>
      <c r="LDC10" s="235"/>
      <c r="LDD10" s="235"/>
      <c r="LDE10" s="235"/>
      <c r="LDF10" s="235"/>
      <c r="LDG10" s="235"/>
      <c r="LDH10" s="235"/>
      <c r="LDI10" s="235"/>
      <c r="LDJ10" s="235"/>
      <c r="LDK10" s="235"/>
      <c r="LDL10" s="235"/>
      <c r="LDM10" s="235"/>
      <c r="LDN10" s="235"/>
      <c r="LDO10" s="235"/>
      <c r="LDP10" s="235"/>
      <c r="LDQ10" s="235"/>
      <c r="LDR10" s="235"/>
      <c r="LDS10" s="235"/>
      <c r="LDT10" s="235"/>
      <c r="LDU10" s="235"/>
      <c r="LDV10" s="235"/>
      <c r="LDW10" s="235"/>
      <c r="LDX10" s="235"/>
      <c r="LDY10" s="235"/>
      <c r="LDZ10" s="235"/>
      <c r="LEA10" s="235"/>
      <c r="LEB10" s="235"/>
      <c r="LEC10" s="235"/>
      <c r="LED10" s="235"/>
      <c r="LEE10" s="235"/>
      <c r="LEF10" s="235"/>
      <c r="LEG10" s="235"/>
      <c r="LEH10" s="235"/>
      <c r="LEI10" s="235"/>
      <c r="LEJ10" s="235"/>
      <c r="LEK10" s="235"/>
      <c r="LEL10" s="235"/>
      <c r="LEM10" s="235"/>
      <c r="LEN10" s="235"/>
      <c r="LEO10" s="235"/>
      <c r="LEP10" s="235"/>
      <c r="LEQ10" s="235"/>
      <c r="LER10" s="235"/>
      <c r="LES10" s="235"/>
      <c r="LET10" s="235"/>
      <c r="LEU10" s="235"/>
      <c r="LEV10" s="235"/>
      <c r="LEW10" s="235"/>
      <c r="LEX10" s="235"/>
      <c r="LEY10" s="235"/>
      <c r="LEZ10" s="235"/>
      <c r="LFA10" s="235"/>
      <c r="LFB10" s="235"/>
      <c r="LFC10" s="235"/>
      <c r="LFD10" s="235"/>
      <c r="LFE10" s="235"/>
      <c r="LFF10" s="235"/>
      <c r="LFG10" s="235"/>
      <c r="LFH10" s="235"/>
      <c r="LFI10" s="235"/>
      <c r="LFJ10" s="235"/>
      <c r="LFK10" s="235"/>
      <c r="LFL10" s="235"/>
      <c r="LFM10" s="235"/>
      <c r="LFN10" s="235"/>
      <c r="LFO10" s="235"/>
      <c r="LFP10" s="235"/>
      <c r="LFQ10" s="235"/>
      <c r="LFR10" s="235"/>
      <c r="LFS10" s="235"/>
      <c r="LFT10" s="235"/>
      <c r="LFU10" s="235"/>
      <c r="LFV10" s="235"/>
      <c r="LFW10" s="235"/>
      <c r="LFX10" s="235"/>
      <c r="LFY10" s="235"/>
      <c r="LFZ10" s="235"/>
      <c r="LGA10" s="235"/>
      <c r="LGB10" s="235"/>
      <c r="LGC10" s="235"/>
      <c r="LGD10" s="235"/>
      <c r="LGE10" s="235"/>
      <c r="LGF10" s="235"/>
      <c r="LGG10" s="235"/>
      <c r="LGH10" s="235"/>
      <c r="LGI10" s="235"/>
      <c r="LGJ10" s="235"/>
      <c r="LGK10" s="235"/>
      <c r="LGL10" s="235"/>
      <c r="LGM10" s="235"/>
      <c r="LGN10" s="235"/>
      <c r="LGO10" s="235"/>
      <c r="LGP10" s="235"/>
      <c r="LGQ10" s="235"/>
      <c r="LGR10" s="235"/>
      <c r="LGS10" s="235"/>
      <c r="LGT10" s="235"/>
      <c r="LGU10" s="235"/>
      <c r="LGV10" s="235"/>
      <c r="LGW10" s="235"/>
      <c r="LGX10" s="235"/>
      <c r="LGY10" s="235"/>
      <c r="LGZ10" s="235"/>
      <c r="LHA10" s="235"/>
      <c r="LHB10" s="235"/>
      <c r="LHC10" s="235"/>
      <c r="LHD10" s="235"/>
      <c r="LHE10" s="235"/>
      <c r="LHF10" s="235"/>
      <c r="LHG10" s="235"/>
      <c r="LHH10" s="235"/>
      <c r="LHI10" s="235"/>
      <c r="LHJ10" s="235"/>
      <c r="LHK10" s="235"/>
      <c r="LHL10" s="235"/>
      <c r="LHM10" s="235"/>
      <c r="LHN10" s="235"/>
      <c r="LHO10" s="235"/>
      <c r="LHP10" s="235"/>
      <c r="LHQ10" s="235"/>
      <c r="LHR10" s="235"/>
      <c r="LHS10" s="235"/>
      <c r="LHT10" s="235"/>
      <c r="LHU10" s="235"/>
      <c r="LHV10" s="235"/>
      <c r="LHW10" s="235"/>
      <c r="LHX10" s="235"/>
      <c r="LHY10" s="235"/>
      <c r="LHZ10" s="235"/>
      <c r="LIA10" s="235"/>
      <c r="LIB10" s="235"/>
      <c r="LIC10" s="235"/>
      <c r="LID10" s="235"/>
      <c r="LIE10" s="235"/>
      <c r="LIF10" s="235"/>
      <c r="LIG10" s="235"/>
      <c r="LIH10" s="235"/>
      <c r="LII10" s="235"/>
      <c r="LIJ10" s="235"/>
      <c r="LIK10" s="235"/>
      <c r="LIL10" s="235"/>
      <c r="LIM10" s="235"/>
      <c r="LIN10" s="235"/>
      <c r="LIO10" s="235"/>
      <c r="LIP10" s="235"/>
      <c r="LIQ10" s="235"/>
      <c r="LIR10" s="235"/>
      <c r="LIS10" s="235"/>
      <c r="LIT10" s="235"/>
      <c r="LIU10" s="235"/>
      <c r="LIV10" s="235"/>
      <c r="LIW10" s="235"/>
      <c r="LIX10" s="235"/>
      <c r="LIY10" s="235"/>
      <c r="LIZ10" s="235"/>
      <c r="LJA10" s="235"/>
      <c r="LJB10" s="235"/>
      <c r="LJC10" s="235"/>
      <c r="LJD10" s="235"/>
      <c r="LJE10" s="235"/>
      <c r="LJF10" s="235"/>
      <c r="LJG10" s="235"/>
      <c r="LJH10" s="235"/>
      <c r="LJI10" s="235"/>
      <c r="LJJ10" s="235"/>
      <c r="LJK10" s="235"/>
      <c r="LJL10" s="235"/>
      <c r="LJM10" s="235"/>
      <c r="LJN10" s="235"/>
      <c r="LJO10" s="235"/>
      <c r="LJP10" s="235"/>
      <c r="LJQ10" s="235"/>
      <c r="LJR10" s="235"/>
      <c r="LJS10" s="235"/>
      <c r="LJT10" s="235"/>
      <c r="LJU10" s="235"/>
      <c r="LJV10" s="235"/>
      <c r="LJW10" s="235"/>
      <c r="LJX10" s="235"/>
      <c r="LJY10" s="235"/>
      <c r="LJZ10" s="235"/>
      <c r="LKA10" s="235"/>
      <c r="LKB10" s="235"/>
      <c r="LKC10" s="235"/>
      <c r="LKD10" s="235"/>
      <c r="LKE10" s="235"/>
      <c r="LKF10" s="235"/>
      <c r="LKG10" s="235"/>
      <c r="LKH10" s="235"/>
      <c r="LKI10" s="235"/>
      <c r="LKJ10" s="235"/>
      <c r="LKK10" s="235"/>
      <c r="LKL10" s="235"/>
      <c r="LKM10" s="235"/>
      <c r="LKN10" s="235"/>
      <c r="LKO10" s="235"/>
      <c r="LKP10" s="235"/>
      <c r="LKQ10" s="235"/>
      <c r="LKR10" s="235"/>
      <c r="LKS10" s="235"/>
      <c r="LKT10" s="235"/>
      <c r="LKU10" s="235"/>
      <c r="LKV10" s="235"/>
      <c r="LKW10" s="235"/>
      <c r="LKX10" s="235"/>
      <c r="LKY10" s="235"/>
      <c r="LKZ10" s="235"/>
      <c r="LLA10" s="235"/>
      <c r="LLB10" s="235"/>
      <c r="LLC10" s="235"/>
      <c r="LLD10" s="235"/>
      <c r="LLE10" s="235"/>
      <c r="LLF10" s="235"/>
      <c r="LLG10" s="235"/>
      <c r="LLH10" s="235"/>
      <c r="LLI10" s="235"/>
      <c r="LLJ10" s="235"/>
      <c r="LLK10" s="235"/>
      <c r="LLL10" s="235"/>
      <c r="LLM10" s="235"/>
      <c r="LLN10" s="235"/>
      <c r="LLO10" s="235"/>
      <c r="LLP10" s="235"/>
      <c r="LLQ10" s="235"/>
      <c r="LLR10" s="235"/>
      <c r="LLS10" s="235"/>
      <c r="LLT10" s="235"/>
      <c r="LLU10" s="235"/>
      <c r="LLV10" s="235"/>
      <c r="LLW10" s="235"/>
      <c r="LLX10" s="235"/>
      <c r="LLY10" s="235"/>
      <c r="LLZ10" s="235"/>
      <c r="LMA10" s="235"/>
      <c r="LMB10" s="235"/>
      <c r="LMC10" s="235"/>
      <c r="LMD10" s="235"/>
      <c r="LME10" s="235"/>
      <c r="LMF10" s="235"/>
      <c r="LMG10" s="235"/>
      <c r="LMH10" s="235"/>
      <c r="LMI10" s="235"/>
      <c r="LMJ10" s="235"/>
      <c r="LMK10" s="235"/>
      <c r="LML10" s="235"/>
      <c r="LMM10" s="235"/>
      <c r="LMN10" s="235"/>
      <c r="LMO10" s="235"/>
      <c r="LMP10" s="235"/>
      <c r="LMQ10" s="235"/>
      <c r="LMR10" s="235"/>
      <c r="LMS10" s="235"/>
      <c r="LMT10" s="235"/>
      <c r="LMU10" s="235"/>
      <c r="LMV10" s="235"/>
      <c r="LMW10" s="235"/>
      <c r="LMX10" s="235"/>
      <c r="LMY10" s="235"/>
      <c r="LMZ10" s="235"/>
      <c r="LNA10" s="235"/>
      <c r="LNB10" s="235"/>
      <c r="LNC10" s="235"/>
      <c r="LND10" s="235"/>
      <c r="LNE10" s="235"/>
      <c r="LNF10" s="235"/>
      <c r="LNG10" s="235"/>
      <c r="LNH10" s="235"/>
      <c r="LNI10" s="235"/>
      <c r="LNJ10" s="235"/>
      <c r="LNK10" s="235"/>
      <c r="LNL10" s="235"/>
      <c r="LNM10" s="235"/>
      <c r="LNN10" s="235"/>
      <c r="LNO10" s="235"/>
      <c r="LNP10" s="235"/>
      <c r="LNQ10" s="235"/>
      <c r="LNR10" s="235"/>
      <c r="LNS10" s="235"/>
      <c r="LNT10" s="235"/>
      <c r="LNU10" s="235"/>
      <c r="LNV10" s="235"/>
      <c r="LNW10" s="235"/>
      <c r="LNX10" s="235"/>
      <c r="LNY10" s="235"/>
      <c r="LNZ10" s="235"/>
      <c r="LOA10" s="235"/>
      <c r="LOB10" s="235"/>
      <c r="LOC10" s="235"/>
      <c r="LOD10" s="235"/>
      <c r="LOE10" s="235"/>
      <c r="LOF10" s="235"/>
      <c r="LOG10" s="235"/>
      <c r="LOH10" s="235"/>
      <c r="LOI10" s="235"/>
      <c r="LOJ10" s="235"/>
      <c r="LOK10" s="235"/>
      <c r="LOL10" s="235"/>
      <c r="LOM10" s="235"/>
      <c r="LON10" s="235"/>
      <c r="LOO10" s="235"/>
      <c r="LOP10" s="235"/>
      <c r="LOQ10" s="235"/>
      <c r="LOR10" s="235"/>
      <c r="LOS10" s="235"/>
      <c r="LOT10" s="235"/>
      <c r="LOU10" s="235"/>
      <c r="LOV10" s="235"/>
      <c r="LOW10" s="235"/>
      <c r="LOX10" s="235"/>
      <c r="LOY10" s="235"/>
      <c r="LOZ10" s="235"/>
      <c r="LPA10" s="235"/>
      <c r="LPB10" s="235"/>
      <c r="LPC10" s="235"/>
      <c r="LPD10" s="235"/>
      <c r="LPE10" s="235"/>
      <c r="LPF10" s="235"/>
      <c r="LPG10" s="235"/>
      <c r="LPH10" s="235"/>
      <c r="LPI10" s="235"/>
      <c r="LPJ10" s="235"/>
      <c r="LPK10" s="235"/>
      <c r="LPL10" s="235"/>
      <c r="LPM10" s="235"/>
      <c r="LPN10" s="235"/>
      <c r="LPO10" s="235"/>
      <c r="LPP10" s="235"/>
      <c r="LPQ10" s="235"/>
      <c r="LPR10" s="235"/>
      <c r="LPS10" s="235"/>
      <c r="LPT10" s="235"/>
      <c r="LPU10" s="235"/>
      <c r="LPV10" s="235"/>
      <c r="LPW10" s="235"/>
      <c r="LPX10" s="235"/>
      <c r="LPY10" s="235"/>
      <c r="LPZ10" s="235"/>
      <c r="LQA10" s="235"/>
      <c r="LQB10" s="235"/>
      <c r="LQC10" s="235"/>
      <c r="LQD10" s="235"/>
      <c r="LQE10" s="235"/>
      <c r="LQF10" s="235"/>
      <c r="LQG10" s="235"/>
      <c r="LQH10" s="235"/>
      <c r="LQI10" s="235"/>
      <c r="LQJ10" s="235"/>
      <c r="LQK10" s="235"/>
      <c r="LQL10" s="235"/>
      <c r="LQM10" s="235"/>
      <c r="LQN10" s="235"/>
      <c r="LQO10" s="235"/>
      <c r="LQP10" s="235"/>
      <c r="LQQ10" s="235"/>
      <c r="LQR10" s="235"/>
      <c r="LQS10" s="235"/>
      <c r="LQT10" s="235"/>
      <c r="LQU10" s="235"/>
      <c r="LQV10" s="235"/>
      <c r="LQW10" s="235"/>
      <c r="LQX10" s="235"/>
      <c r="LQY10" s="235"/>
      <c r="LQZ10" s="235"/>
      <c r="LRA10" s="235"/>
      <c r="LRB10" s="235"/>
      <c r="LRC10" s="235"/>
      <c r="LRD10" s="235"/>
      <c r="LRE10" s="235"/>
      <c r="LRF10" s="235"/>
      <c r="LRG10" s="235"/>
      <c r="LRH10" s="235"/>
      <c r="LRI10" s="235"/>
      <c r="LRJ10" s="235"/>
      <c r="LRK10" s="235"/>
      <c r="LRL10" s="235"/>
      <c r="LRM10" s="235"/>
      <c r="LRN10" s="235"/>
      <c r="LRO10" s="235"/>
      <c r="LRP10" s="235"/>
      <c r="LRQ10" s="235"/>
      <c r="LRR10" s="235"/>
      <c r="LRS10" s="235"/>
      <c r="LRT10" s="235"/>
      <c r="LRU10" s="235"/>
      <c r="LRV10" s="235"/>
      <c r="LRW10" s="235"/>
      <c r="LRX10" s="235"/>
      <c r="LRY10" s="235"/>
      <c r="LRZ10" s="235"/>
      <c r="LSA10" s="235"/>
      <c r="LSB10" s="235"/>
      <c r="LSC10" s="235"/>
      <c r="LSD10" s="235"/>
      <c r="LSE10" s="235"/>
      <c r="LSF10" s="235"/>
      <c r="LSG10" s="235"/>
      <c r="LSH10" s="235"/>
      <c r="LSI10" s="235"/>
      <c r="LSJ10" s="235"/>
      <c r="LSK10" s="235"/>
      <c r="LSL10" s="235"/>
      <c r="LSM10" s="235"/>
      <c r="LSN10" s="235"/>
      <c r="LSO10" s="235"/>
      <c r="LSP10" s="235"/>
      <c r="LSQ10" s="235"/>
      <c r="LSR10" s="235"/>
      <c r="LSS10" s="235"/>
      <c r="LST10" s="235"/>
      <c r="LSU10" s="235"/>
      <c r="LSV10" s="235"/>
      <c r="LSW10" s="235"/>
      <c r="LSX10" s="235"/>
      <c r="LSY10" s="235"/>
      <c r="LSZ10" s="235"/>
      <c r="LTA10" s="235"/>
      <c r="LTB10" s="235"/>
      <c r="LTC10" s="235"/>
      <c r="LTD10" s="235"/>
      <c r="LTE10" s="235"/>
      <c r="LTF10" s="235"/>
      <c r="LTG10" s="235"/>
      <c r="LTH10" s="235"/>
      <c r="LTI10" s="235"/>
      <c r="LTJ10" s="235"/>
      <c r="LTK10" s="235"/>
      <c r="LTL10" s="235"/>
      <c r="LTM10" s="235"/>
      <c r="LTN10" s="235"/>
      <c r="LTO10" s="235"/>
      <c r="LTP10" s="235"/>
      <c r="LTQ10" s="235"/>
      <c r="LTR10" s="235"/>
      <c r="LTS10" s="235"/>
      <c r="LTT10" s="235"/>
      <c r="LTU10" s="235"/>
      <c r="LTV10" s="235"/>
      <c r="LTW10" s="235"/>
      <c r="LTX10" s="235"/>
      <c r="LTY10" s="235"/>
      <c r="LTZ10" s="235"/>
      <c r="LUA10" s="235"/>
      <c r="LUB10" s="235"/>
      <c r="LUC10" s="235"/>
      <c r="LUD10" s="235"/>
      <c r="LUE10" s="235"/>
      <c r="LUF10" s="235"/>
      <c r="LUG10" s="235"/>
      <c r="LUH10" s="235"/>
      <c r="LUI10" s="235"/>
      <c r="LUJ10" s="235"/>
      <c r="LUK10" s="235"/>
      <c r="LUL10" s="235"/>
      <c r="LUM10" s="235"/>
      <c r="LUN10" s="235"/>
      <c r="LUO10" s="235"/>
      <c r="LUP10" s="235"/>
      <c r="LUQ10" s="235"/>
      <c r="LUR10" s="235"/>
      <c r="LUS10" s="235"/>
      <c r="LUT10" s="235"/>
      <c r="LUU10" s="235"/>
      <c r="LUV10" s="235"/>
      <c r="LUW10" s="235"/>
      <c r="LUX10" s="235"/>
      <c r="LUY10" s="235"/>
      <c r="LUZ10" s="235"/>
      <c r="LVA10" s="235"/>
      <c r="LVB10" s="235"/>
      <c r="LVC10" s="235"/>
      <c r="LVD10" s="235"/>
      <c r="LVE10" s="235"/>
      <c r="LVF10" s="235"/>
      <c r="LVG10" s="235"/>
      <c r="LVH10" s="235"/>
      <c r="LVI10" s="235"/>
      <c r="LVJ10" s="235"/>
      <c r="LVK10" s="235"/>
      <c r="LVL10" s="235"/>
      <c r="LVM10" s="235"/>
      <c r="LVN10" s="235"/>
      <c r="LVO10" s="235"/>
      <c r="LVP10" s="235"/>
      <c r="LVQ10" s="235"/>
      <c r="LVR10" s="235"/>
      <c r="LVS10" s="235"/>
      <c r="LVT10" s="235"/>
      <c r="LVU10" s="235"/>
      <c r="LVV10" s="235"/>
      <c r="LVW10" s="235"/>
      <c r="LVX10" s="235"/>
      <c r="LVY10" s="235"/>
      <c r="LVZ10" s="235"/>
      <c r="LWA10" s="235"/>
      <c r="LWB10" s="235"/>
      <c r="LWC10" s="235"/>
      <c r="LWD10" s="235"/>
      <c r="LWE10" s="235"/>
      <c r="LWF10" s="235"/>
      <c r="LWG10" s="235"/>
      <c r="LWH10" s="235"/>
      <c r="LWI10" s="235"/>
      <c r="LWJ10" s="235"/>
      <c r="LWK10" s="235"/>
      <c r="LWL10" s="235"/>
      <c r="LWM10" s="235"/>
      <c r="LWN10" s="235"/>
      <c r="LWO10" s="235"/>
      <c r="LWP10" s="235"/>
      <c r="LWQ10" s="235"/>
      <c r="LWR10" s="235"/>
      <c r="LWS10" s="235"/>
      <c r="LWT10" s="235"/>
      <c r="LWU10" s="235"/>
      <c r="LWV10" s="235"/>
      <c r="LWW10" s="235"/>
      <c r="LWX10" s="235"/>
      <c r="LWY10" s="235"/>
      <c r="LWZ10" s="235"/>
      <c r="LXA10" s="235"/>
      <c r="LXB10" s="235"/>
      <c r="LXC10" s="235"/>
      <c r="LXD10" s="235"/>
      <c r="LXE10" s="235"/>
      <c r="LXF10" s="235"/>
      <c r="LXG10" s="235"/>
      <c r="LXH10" s="235"/>
      <c r="LXI10" s="235"/>
      <c r="LXJ10" s="235"/>
      <c r="LXK10" s="235"/>
      <c r="LXL10" s="235"/>
      <c r="LXM10" s="235"/>
      <c r="LXN10" s="235"/>
      <c r="LXO10" s="235"/>
      <c r="LXP10" s="235"/>
      <c r="LXQ10" s="235"/>
      <c r="LXR10" s="235"/>
      <c r="LXS10" s="235"/>
      <c r="LXT10" s="235"/>
      <c r="LXU10" s="235"/>
      <c r="LXV10" s="235"/>
      <c r="LXW10" s="235"/>
      <c r="LXX10" s="235"/>
      <c r="LXY10" s="235"/>
      <c r="LXZ10" s="235"/>
      <c r="LYA10" s="235"/>
      <c r="LYB10" s="235"/>
      <c r="LYC10" s="235"/>
      <c r="LYD10" s="235"/>
      <c r="LYE10" s="235"/>
      <c r="LYF10" s="235"/>
      <c r="LYG10" s="235"/>
      <c r="LYH10" s="235"/>
      <c r="LYI10" s="235"/>
      <c r="LYJ10" s="235"/>
      <c r="LYK10" s="235"/>
      <c r="LYL10" s="235"/>
      <c r="LYM10" s="235"/>
      <c r="LYN10" s="235"/>
      <c r="LYO10" s="235"/>
      <c r="LYP10" s="235"/>
      <c r="LYQ10" s="235"/>
      <c r="LYR10" s="235"/>
      <c r="LYS10" s="235"/>
      <c r="LYT10" s="235"/>
      <c r="LYU10" s="235"/>
      <c r="LYV10" s="235"/>
      <c r="LYW10" s="235"/>
      <c r="LYX10" s="235"/>
      <c r="LYY10" s="235"/>
      <c r="LYZ10" s="235"/>
      <c r="LZA10" s="235"/>
      <c r="LZB10" s="235"/>
      <c r="LZC10" s="235"/>
      <c r="LZD10" s="235"/>
      <c r="LZE10" s="235"/>
      <c r="LZF10" s="235"/>
      <c r="LZG10" s="235"/>
      <c r="LZH10" s="235"/>
      <c r="LZI10" s="235"/>
      <c r="LZJ10" s="235"/>
      <c r="LZK10" s="235"/>
      <c r="LZL10" s="235"/>
      <c r="LZM10" s="235"/>
      <c r="LZN10" s="235"/>
      <c r="LZO10" s="235"/>
      <c r="LZP10" s="235"/>
      <c r="LZQ10" s="235"/>
      <c r="LZR10" s="235"/>
      <c r="LZS10" s="235"/>
      <c r="LZT10" s="235"/>
      <c r="LZU10" s="235"/>
      <c r="LZV10" s="235"/>
      <c r="LZW10" s="235"/>
      <c r="LZX10" s="235"/>
      <c r="LZY10" s="235"/>
      <c r="LZZ10" s="235"/>
      <c r="MAA10" s="235"/>
      <c r="MAB10" s="235"/>
      <c r="MAC10" s="235"/>
      <c r="MAD10" s="235"/>
      <c r="MAE10" s="235"/>
      <c r="MAF10" s="235"/>
      <c r="MAG10" s="235"/>
      <c r="MAH10" s="235"/>
      <c r="MAI10" s="235"/>
      <c r="MAJ10" s="235"/>
      <c r="MAK10" s="235"/>
      <c r="MAL10" s="235"/>
      <c r="MAM10" s="235"/>
      <c r="MAN10" s="235"/>
      <c r="MAO10" s="235"/>
      <c r="MAP10" s="235"/>
      <c r="MAQ10" s="235"/>
      <c r="MAR10" s="235"/>
      <c r="MAS10" s="235"/>
      <c r="MAT10" s="235"/>
      <c r="MAU10" s="235"/>
      <c r="MAV10" s="235"/>
      <c r="MAW10" s="235"/>
      <c r="MAX10" s="235"/>
      <c r="MAY10" s="235"/>
      <c r="MAZ10" s="235"/>
      <c r="MBA10" s="235"/>
      <c r="MBB10" s="235"/>
      <c r="MBC10" s="235"/>
      <c r="MBD10" s="235"/>
      <c r="MBE10" s="235"/>
      <c r="MBF10" s="235"/>
      <c r="MBG10" s="235"/>
      <c r="MBH10" s="235"/>
      <c r="MBI10" s="235"/>
      <c r="MBJ10" s="235"/>
      <c r="MBK10" s="235"/>
      <c r="MBL10" s="235"/>
      <c r="MBM10" s="235"/>
      <c r="MBN10" s="235"/>
      <c r="MBO10" s="235"/>
      <c r="MBP10" s="235"/>
      <c r="MBQ10" s="235"/>
      <c r="MBR10" s="235"/>
      <c r="MBS10" s="235"/>
      <c r="MBT10" s="235"/>
      <c r="MBU10" s="235"/>
      <c r="MBV10" s="235"/>
      <c r="MBW10" s="235"/>
      <c r="MBX10" s="235"/>
      <c r="MBY10" s="235"/>
      <c r="MBZ10" s="235"/>
      <c r="MCA10" s="235"/>
      <c r="MCB10" s="235"/>
      <c r="MCC10" s="235"/>
      <c r="MCD10" s="235"/>
      <c r="MCE10" s="235"/>
      <c r="MCF10" s="235"/>
      <c r="MCG10" s="235"/>
      <c r="MCH10" s="235"/>
      <c r="MCI10" s="235"/>
      <c r="MCJ10" s="235"/>
      <c r="MCK10" s="235"/>
      <c r="MCL10" s="235"/>
      <c r="MCM10" s="235"/>
      <c r="MCN10" s="235"/>
      <c r="MCO10" s="235"/>
      <c r="MCP10" s="235"/>
      <c r="MCQ10" s="235"/>
      <c r="MCR10" s="235"/>
      <c r="MCS10" s="235"/>
      <c r="MCT10" s="235"/>
      <c r="MCU10" s="235"/>
      <c r="MCV10" s="235"/>
      <c r="MCW10" s="235"/>
      <c r="MCX10" s="235"/>
      <c r="MCY10" s="235"/>
      <c r="MCZ10" s="235"/>
      <c r="MDA10" s="235"/>
      <c r="MDB10" s="235"/>
      <c r="MDC10" s="235"/>
      <c r="MDD10" s="235"/>
      <c r="MDE10" s="235"/>
      <c r="MDF10" s="235"/>
      <c r="MDG10" s="235"/>
      <c r="MDH10" s="235"/>
      <c r="MDI10" s="235"/>
      <c r="MDJ10" s="235"/>
      <c r="MDK10" s="235"/>
      <c r="MDL10" s="235"/>
      <c r="MDM10" s="235"/>
      <c r="MDN10" s="235"/>
      <c r="MDO10" s="235"/>
      <c r="MDP10" s="235"/>
      <c r="MDQ10" s="235"/>
      <c r="MDR10" s="235"/>
      <c r="MDS10" s="235"/>
      <c r="MDT10" s="235"/>
      <c r="MDU10" s="235"/>
      <c r="MDV10" s="235"/>
      <c r="MDW10" s="235"/>
      <c r="MDX10" s="235"/>
      <c r="MDY10" s="235"/>
      <c r="MDZ10" s="235"/>
      <c r="MEA10" s="235"/>
      <c r="MEB10" s="235"/>
      <c r="MEC10" s="235"/>
      <c r="MED10" s="235"/>
      <c r="MEE10" s="235"/>
      <c r="MEF10" s="235"/>
      <c r="MEG10" s="235"/>
      <c r="MEH10" s="235"/>
      <c r="MEI10" s="235"/>
      <c r="MEJ10" s="235"/>
      <c r="MEK10" s="235"/>
      <c r="MEL10" s="235"/>
      <c r="MEM10" s="235"/>
      <c r="MEN10" s="235"/>
      <c r="MEO10" s="235"/>
      <c r="MEP10" s="235"/>
      <c r="MEQ10" s="235"/>
      <c r="MER10" s="235"/>
      <c r="MES10" s="235"/>
      <c r="MET10" s="235"/>
      <c r="MEU10" s="235"/>
      <c r="MEV10" s="235"/>
      <c r="MEW10" s="235"/>
      <c r="MEX10" s="235"/>
      <c r="MEY10" s="235"/>
      <c r="MEZ10" s="235"/>
      <c r="MFA10" s="235"/>
      <c r="MFB10" s="235"/>
      <c r="MFC10" s="235"/>
      <c r="MFD10" s="235"/>
      <c r="MFE10" s="235"/>
      <c r="MFF10" s="235"/>
      <c r="MFG10" s="235"/>
      <c r="MFH10" s="235"/>
      <c r="MFI10" s="235"/>
      <c r="MFJ10" s="235"/>
      <c r="MFK10" s="235"/>
      <c r="MFL10" s="235"/>
      <c r="MFM10" s="235"/>
      <c r="MFN10" s="235"/>
      <c r="MFO10" s="235"/>
      <c r="MFP10" s="235"/>
      <c r="MFQ10" s="235"/>
      <c r="MFR10" s="235"/>
      <c r="MFS10" s="235"/>
      <c r="MFT10" s="235"/>
      <c r="MFU10" s="235"/>
      <c r="MFV10" s="235"/>
      <c r="MFW10" s="235"/>
      <c r="MFX10" s="235"/>
      <c r="MFY10" s="235"/>
      <c r="MFZ10" s="235"/>
      <c r="MGA10" s="235"/>
      <c r="MGB10" s="235"/>
      <c r="MGC10" s="235"/>
      <c r="MGD10" s="235"/>
      <c r="MGE10" s="235"/>
      <c r="MGF10" s="235"/>
      <c r="MGG10" s="235"/>
      <c r="MGH10" s="235"/>
      <c r="MGI10" s="235"/>
      <c r="MGJ10" s="235"/>
      <c r="MGK10" s="235"/>
      <c r="MGL10" s="235"/>
      <c r="MGM10" s="235"/>
      <c r="MGN10" s="235"/>
      <c r="MGO10" s="235"/>
      <c r="MGP10" s="235"/>
      <c r="MGQ10" s="235"/>
      <c r="MGR10" s="235"/>
      <c r="MGS10" s="235"/>
      <c r="MGT10" s="235"/>
      <c r="MGU10" s="235"/>
      <c r="MGV10" s="235"/>
      <c r="MGW10" s="235"/>
      <c r="MGX10" s="235"/>
      <c r="MGY10" s="235"/>
      <c r="MGZ10" s="235"/>
      <c r="MHA10" s="235"/>
      <c r="MHB10" s="235"/>
      <c r="MHC10" s="235"/>
      <c r="MHD10" s="235"/>
      <c r="MHE10" s="235"/>
      <c r="MHF10" s="235"/>
      <c r="MHG10" s="235"/>
      <c r="MHH10" s="235"/>
      <c r="MHI10" s="235"/>
      <c r="MHJ10" s="235"/>
      <c r="MHK10" s="235"/>
      <c r="MHL10" s="235"/>
      <c r="MHM10" s="235"/>
      <c r="MHN10" s="235"/>
      <c r="MHO10" s="235"/>
      <c r="MHP10" s="235"/>
      <c r="MHQ10" s="235"/>
      <c r="MHR10" s="235"/>
      <c r="MHS10" s="235"/>
      <c r="MHT10" s="235"/>
      <c r="MHU10" s="235"/>
      <c r="MHV10" s="235"/>
      <c r="MHW10" s="235"/>
      <c r="MHX10" s="235"/>
      <c r="MHY10" s="235"/>
      <c r="MHZ10" s="235"/>
      <c r="MIA10" s="235"/>
      <c r="MIB10" s="235"/>
      <c r="MIC10" s="235"/>
      <c r="MID10" s="235"/>
      <c r="MIE10" s="235"/>
      <c r="MIF10" s="235"/>
      <c r="MIG10" s="235"/>
      <c r="MIH10" s="235"/>
      <c r="MII10" s="235"/>
      <c r="MIJ10" s="235"/>
      <c r="MIK10" s="235"/>
      <c r="MIL10" s="235"/>
      <c r="MIM10" s="235"/>
      <c r="MIN10" s="235"/>
      <c r="MIO10" s="235"/>
      <c r="MIP10" s="235"/>
      <c r="MIQ10" s="235"/>
      <c r="MIR10" s="235"/>
      <c r="MIS10" s="235"/>
      <c r="MIT10" s="235"/>
      <c r="MIU10" s="235"/>
      <c r="MIV10" s="235"/>
      <c r="MIW10" s="235"/>
      <c r="MIX10" s="235"/>
      <c r="MIY10" s="235"/>
      <c r="MIZ10" s="235"/>
      <c r="MJA10" s="235"/>
      <c r="MJB10" s="235"/>
      <c r="MJC10" s="235"/>
      <c r="MJD10" s="235"/>
      <c r="MJE10" s="235"/>
      <c r="MJF10" s="235"/>
      <c r="MJG10" s="235"/>
      <c r="MJH10" s="235"/>
      <c r="MJI10" s="235"/>
      <c r="MJJ10" s="235"/>
      <c r="MJK10" s="235"/>
      <c r="MJL10" s="235"/>
      <c r="MJM10" s="235"/>
      <c r="MJN10" s="235"/>
      <c r="MJO10" s="235"/>
      <c r="MJP10" s="235"/>
      <c r="MJQ10" s="235"/>
      <c r="MJR10" s="235"/>
      <c r="MJS10" s="235"/>
      <c r="MJT10" s="235"/>
      <c r="MJU10" s="235"/>
      <c r="MJV10" s="235"/>
      <c r="MJW10" s="235"/>
      <c r="MJX10" s="235"/>
      <c r="MJY10" s="235"/>
      <c r="MJZ10" s="235"/>
      <c r="MKA10" s="235"/>
      <c r="MKB10" s="235"/>
      <c r="MKC10" s="235"/>
      <c r="MKD10" s="235"/>
      <c r="MKE10" s="235"/>
      <c r="MKF10" s="235"/>
      <c r="MKG10" s="235"/>
      <c r="MKH10" s="235"/>
      <c r="MKI10" s="235"/>
      <c r="MKJ10" s="235"/>
      <c r="MKK10" s="235"/>
      <c r="MKL10" s="235"/>
      <c r="MKM10" s="235"/>
      <c r="MKN10" s="235"/>
      <c r="MKO10" s="235"/>
      <c r="MKP10" s="235"/>
      <c r="MKQ10" s="235"/>
      <c r="MKR10" s="235"/>
      <c r="MKS10" s="235"/>
      <c r="MKT10" s="235"/>
      <c r="MKU10" s="235"/>
      <c r="MKV10" s="235"/>
      <c r="MKW10" s="235"/>
      <c r="MKX10" s="235"/>
      <c r="MKY10" s="235"/>
      <c r="MKZ10" s="235"/>
      <c r="MLA10" s="235"/>
      <c r="MLB10" s="235"/>
      <c r="MLC10" s="235"/>
      <c r="MLD10" s="235"/>
      <c r="MLE10" s="235"/>
      <c r="MLF10" s="235"/>
      <c r="MLG10" s="235"/>
      <c r="MLH10" s="235"/>
      <c r="MLI10" s="235"/>
      <c r="MLJ10" s="235"/>
      <c r="MLK10" s="235"/>
      <c r="MLL10" s="235"/>
      <c r="MLM10" s="235"/>
      <c r="MLN10" s="235"/>
      <c r="MLO10" s="235"/>
      <c r="MLP10" s="235"/>
      <c r="MLQ10" s="235"/>
      <c r="MLR10" s="235"/>
      <c r="MLS10" s="235"/>
      <c r="MLT10" s="235"/>
      <c r="MLU10" s="235"/>
      <c r="MLV10" s="235"/>
      <c r="MLW10" s="235"/>
      <c r="MLX10" s="235"/>
      <c r="MLY10" s="235"/>
      <c r="MLZ10" s="235"/>
      <c r="MMA10" s="235"/>
      <c r="MMB10" s="235"/>
      <c r="MMC10" s="235"/>
      <c r="MMD10" s="235"/>
      <c r="MME10" s="235"/>
      <c r="MMF10" s="235"/>
      <c r="MMG10" s="235"/>
      <c r="MMH10" s="235"/>
      <c r="MMI10" s="235"/>
      <c r="MMJ10" s="235"/>
      <c r="MMK10" s="235"/>
      <c r="MML10" s="235"/>
      <c r="MMM10" s="235"/>
      <c r="MMN10" s="235"/>
      <c r="MMO10" s="235"/>
      <c r="MMP10" s="235"/>
      <c r="MMQ10" s="235"/>
      <c r="MMR10" s="235"/>
      <c r="MMS10" s="235"/>
      <c r="MMT10" s="235"/>
      <c r="MMU10" s="235"/>
      <c r="MMV10" s="235"/>
      <c r="MMW10" s="235"/>
      <c r="MMX10" s="235"/>
      <c r="MMY10" s="235"/>
      <c r="MMZ10" s="235"/>
      <c r="MNA10" s="235"/>
      <c r="MNB10" s="235"/>
      <c r="MNC10" s="235"/>
      <c r="MND10" s="235"/>
      <c r="MNE10" s="235"/>
      <c r="MNF10" s="235"/>
      <c r="MNG10" s="235"/>
      <c r="MNH10" s="235"/>
      <c r="MNI10" s="235"/>
      <c r="MNJ10" s="235"/>
      <c r="MNK10" s="235"/>
      <c r="MNL10" s="235"/>
      <c r="MNM10" s="235"/>
      <c r="MNN10" s="235"/>
      <c r="MNO10" s="235"/>
      <c r="MNP10" s="235"/>
      <c r="MNQ10" s="235"/>
      <c r="MNR10" s="235"/>
      <c r="MNS10" s="235"/>
      <c r="MNT10" s="235"/>
      <c r="MNU10" s="235"/>
      <c r="MNV10" s="235"/>
      <c r="MNW10" s="235"/>
      <c r="MNX10" s="235"/>
      <c r="MNY10" s="235"/>
      <c r="MNZ10" s="235"/>
      <c r="MOA10" s="235"/>
      <c r="MOB10" s="235"/>
      <c r="MOC10" s="235"/>
      <c r="MOD10" s="235"/>
      <c r="MOE10" s="235"/>
      <c r="MOF10" s="235"/>
      <c r="MOG10" s="235"/>
      <c r="MOH10" s="235"/>
      <c r="MOI10" s="235"/>
      <c r="MOJ10" s="235"/>
      <c r="MOK10" s="235"/>
      <c r="MOL10" s="235"/>
      <c r="MOM10" s="235"/>
      <c r="MON10" s="235"/>
      <c r="MOO10" s="235"/>
      <c r="MOP10" s="235"/>
      <c r="MOQ10" s="235"/>
      <c r="MOR10" s="235"/>
      <c r="MOS10" s="235"/>
      <c r="MOT10" s="235"/>
      <c r="MOU10" s="235"/>
      <c r="MOV10" s="235"/>
      <c r="MOW10" s="235"/>
      <c r="MOX10" s="235"/>
      <c r="MOY10" s="235"/>
      <c r="MOZ10" s="235"/>
      <c r="MPA10" s="235"/>
      <c r="MPB10" s="235"/>
      <c r="MPC10" s="235"/>
      <c r="MPD10" s="235"/>
      <c r="MPE10" s="235"/>
      <c r="MPF10" s="235"/>
      <c r="MPG10" s="235"/>
      <c r="MPH10" s="235"/>
      <c r="MPI10" s="235"/>
      <c r="MPJ10" s="235"/>
      <c r="MPK10" s="235"/>
      <c r="MPL10" s="235"/>
      <c r="MPM10" s="235"/>
      <c r="MPN10" s="235"/>
      <c r="MPO10" s="235"/>
      <c r="MPP10" s="235"/>
      <c r="MPQ10" s="235"/>
      <c r="MPR10" s="235"/>
      <c r="MPS10" s="235"/>
      <c r="MPT10" s="235"/>
      <c r="MPU10" s="235"/>
      <c r="MPV10" s="235"/>
      <c r="MPW10" s="235"/>
      <c r="MPX10" s="235"/>
      <c r="MPY10" s="235"/>
      <c r="MPZ10" s="235"/>
      <c r="MQA10" s="235"/>
      <c r="MQB10" s="235"/>
      <c r="MQC10" s="235"/>
      <c r="MQD10" s="235"/>
      <c r="MQE10" s="235"/>
      <c r="MQF10" s="235"/>
      <c r="MQG10" s="235"/>
      <c r="MQH10" s="235"/>
      <c r="MQI10" s="235"/>
      <c r="MQJ10" s="235"/>
      <c r="MQK10" s="235"/>
      <c r="MQL10" s="235"/>
      <c r="MQM10" s="235"/>
      <c r="MQN10" s="235"/>
      <c r="MQO10" s="235"/>
      <c r="MQP10" s="235"/>
      <c r="MQQ10" s="235"/>
      <c r="MQR10" s="235"/>
      <c r="MQS10" s="235"/>
      <c r="MQT10" s="235"/>
      <c r="MQU10" s="235"/>
      <c r="MQV10" s="235"/>
      <c r="MQW10" s="235"/>
      <c r="MQX10" s="235"/>
      <c r="MQY10" s="235"/>
      <c r="MQZ10" s="235"/>
      <c r="MRA10" s="235"/>
      <c r="MRB10" s="235"/>
      <c r="MRC10" s="235"/>
      <c r="MRD10" s="235"/>
      <c r="MRE10" s="235"/>
      <c r="MRF10" s="235"/>
      <c r="MRG10" s="235"/>
      <c r="MRH10" s="235"/>
      <c r="MRI10" s="235"/>
      <c r="MRJ10" s="235"/>
      <c r="MRK10" s="235"/>
      <c r="MRL10" s="235"/>
      <c r="MRM10" s="235"/>
      <c r="MRN10" s="235"/>
      <c r="MRO10" s="235"/>
      <c r="MRP10" s="235"/>
      <c r="MRQ10" s="235"/>
      <c r="MRR10" s="235"/>
      <c r="MRS10" s="235"/>
      <c r="MRT10" s="235"/>
      <c r="MRU10" s="235"/>
      <c r="MRV10" s="235"/>
      <c r="MRW10" s="235"/>
      <c r="MRX10" s="235"/>
      <c r="MRY10" s="235"/>
      <c r="MRZ10" s="235"/>
      <c r="MSA10" s="235"/>
      <c r="MSB10" s="235"/>
      <c r="MSC10" s="235"/>
      <c r="MSD10" s="235"/>
      <c r="MSE10" s="235"/>
      <c r="MSF10" s="235"/>
      <c r="MSG10" s="235"/>
      <c r="MSH10" s="235"/>
      <c r="MSI10" s="235"/>
      <c r="MSJ10" s="235"/>
      <c r="MSK10" s="235"/>
      <c r="MSL10" s="235"/>
      <c r="MSM10" s="235"/>
      <c r="MSN10" s="235"/>
      <c r="MSO10" s="235"/>
      <c r="MSP10" s="235"/>
      <c r="MSQ10" s="235"/>
      <c r="MSR10" s="235"/>
      <c r="MSS10" s="235"/>
      <c r="MST10" s="235"/>
      <c r="MSU10" s="235"/>
      <c r="MSV10" s="235"/>
      <c r="MSW10" s="235"/>
      <c r="MSX10" s="235"/>
      <c r="MSY10" s="235"/>
      <c r="MSZ10" s="235"/>
      <c r="MTA10" s="235"/>
      <c r="MTB10" s="235"/>
      <c r="MTC10" s="235"/>
      <c r="MTD10" s="235"/>
      <c r="MTE10" s="235"/>
      <c r="MTF10" s="235"/>
      <c r="MTG10" s="235"/>
      <c r="MTH10" s="235"/>
      <c r="MTI10" s="235"/>
      <c r="MTJ10" s="235"/>
      <c r="MTK10" s="235"/>
      <c r="MTL10" s="235"/>
      <c r="MTM10" s="235"/>
      <c r="MTN10" s="235"/>
      <c r="MTO10" s="235"/>
      <c r="MTP10" s="235"/>
      <c r="MTQ10" s="235"/>
      <c r="MTR10" s="235"/>
      <c r="MTS10" s="235"/>
      <c r="MTT10" s="235"/>
      <c r="MTU10" s="235"/>
      <c r="MTV10" s="235"/>
      <c r="MTW10" s="235"/>
      <c r="MTX10" s="235"/>
      <c r="MTY10" s="235"/>
      <c r="MTZ10" s="235"/>
      <c r="MUA10" s="235"/>
      <c r="MUB10" s="235"/>
      <c r="MUC10" s="235"/>
      <c r="MUD10" s="235"/>
      <c r="MUE10" s="235"/>
      <c r="MUF10" s="235"/>
      <c r="MUG10" s="235"/>
      <c r="MUH10" s="235"/>
      <c r="MUI10" s="235"/>
      <c r="MUJ10" s="235"/>
      <c r="MUK10" s="235"/>
      <c r="MUL10" s="235"/>
      <c r="MUM10" s="235"/>
      <c r="MUN10" s="235"/>
      <c r="MUO10" s="235"/>
      <c r="MUP10" s="235"/>
      <c r="MUQ10" s="235"/>
      <c r="MUR10" s="235"/>
      <c r="MUS10" s="235"/>
      <c r="MUT10" s="235"/>
      <c r="MUU10" s="235"/>
      <c r="MUV10" s="235"/>
      <c r="MUW10" s="235"/>
      <c r="MUX10" s="235"/>
      <c r="MUY10" s="235"/>
      <c r="MUZ10" s="235"/>
      <c r="MVA10" s="235"/>
      <c r="MVB10" s="235"/>
      <c r="MVC10" s="235"/>
      <c r="MVD10" s="235"/>
      <c r="MVE10" s="235"/>
      <c r="MVF10" s="235"/>
      <c r="MVG10" s="235"/>
      <c r="MVH10" s="235"/>
      <c r="MVI10" s="235"/>
      <c r="MVJ10" s="235"/>
      <c r="MVK10" s="235"/>
      <c r="MVL10" s="235"/>
      <c r="MVM10" s="235"/>
      <c r="MVN10" s="235"/>
      <c r="MVO10" s="235"/>
      <c r="MVP10" s="235"/>
      <c r="MVQ10" s="235"/>
      <c r="MVR10" s="235"/>
      <c r="MVS10" s="235"/>
      <c r="MVT10" s="235"/>
      <c r="MVU10" s="235"/>
      <c r="MVV10" s="235"/>
      <c r="MVW10" s="235"/>
      <c r="MVX10" s="235"/>
      <c r="MVY10" s="235"/>
      <c r="MVZ10" s="235"/>
      <c r="MWA10" s="235"/>
      <c r="MWB10" s="235"/>
      <c r="MWC10" s="235"/>
      <c r="MWD10" s="235"/>
      <c r="MWE10" s="235"/>
      <c r="MWF10" s="235"/>
      <c r="MWG10" s="235"/>
      <c r="MWH10" s="235"/>
      <c r="MWI10" s="235"/>
      <c r="MWJ10" s="235"/>
      <c r="MWK10" s="235"/>
      <c r="MWL10" s="235"/>
      <c r="MWM10" s="235"/>
      <c r="MWN10" s="235"/>
      <c r="MWO10" s="235"/>
      <c r="MWP10" s="235"/>
      <c r="MWQ10" s="235"/>
      <c r="MWR10" s="235"/>
      <c r="MWS10" s="235"/>
      <c r="MWT10" s="235"/>
      <c r="MWU10" s="235"/>
      <c r="MWV10" s="235"/>
      <c r="MWW10" s="235"/>
      <c r="MWX10" s="235"/>
      <c r="MWY10" s="235"/>
      <c r="MWZ10" s="235"/>
      <c r="MXA10" s="235"/>
      <c r="MXB10" s="235"/>
      <c r="MXC10" s="235"/>
      <c r="MXD10" s="235"/>
      <c r="MXE10" s="235"/>
      <c r="MXF10" s="235"/>
      <c r="MXG10" s="235"/>
      <c r="MXH10" s="235"/>
      <c r="MXI10" s="235"/>
      <c r="MXJ10" s="235"/>
      <c r="MXK10" s="235"/>
      <c r="MXL10" s="235"/>
      <c r="MXM10" s="235"/>
      <c r="MXN10" s="235"/>
      <c r="MXO10" s="235"/>
      <c r="MXP10" s="235"/>
      <c r="MXQ10" s="235"/>
      <c r="MXR10" s="235"/>
      <c r="MXS10" s="235"/>
      <c r="MXT10" s="235"/>
      <c r="MXU10" s="235"/>
      <c r="MXV10" s="235"/>
      <c r="MXW10" s="235"/>
      <c r="MXX10" s="235"/>
      <c r="MXY10" s="235"/>
      <c r="MXZ10" s="235"/>
      <c r="MYA10" s="235"/>
      <c r="MYB10" s="235"/>
      <c r="MYC10" s="235"/>
      <c r="MYD10" s="235"/>
      <c r="MYE10" s="235"/>
      <c r="MYF10" s="235"/>
      <c r="MYG10" s="235"/>
      <c r="MYH10" s="235"/>
      <c r="MYI10" s="235"/>
      <c r="MYJ10" s="235"/>
      <c r="MYK10" s="235"/>
      <c r="MYL10" s="235"/>
      <c r="MYM10" s="235"/>
      <c r="MYN10" s="235"/>
      <c r="MYO10" s="235"/>
      <c r="MYP10" s="235"/>
      <c r="MYQ10" s="235"/>
      <c r="MYR10" s="235"/>
      <c r="MYS10" s="235"/>
      <c r="MYT10" s="235"/>
      <c r="MYU10" s="235"/>
      <c r="MYV10" s="235"/>
      <c r="MYW10" s="235"/>
      <c r="MYX10" s="235"/>
      <c r="MYY10" s="235"/>
      <c r="MYZ10" s="235"/>
      <c r="MZA10" s="235"/>
      <c r="MZB10" s="235"/>
      <c r="MZC10" s="235"/>
      <c r="MZD10" s="235"/>
      <c r="MZE10" s="235"/>
      <c r="MZF10" s="235"/>
      <c r="MZG10" s="235"/>
      <c r="MZH10" s="235"/>
      <c r="MZI10" s="235"/>
      <c r="MZJ10" s="235"/>
      <c r="MZK10" s="235"/>
      <c r="MZL10" s="235"/>
      <c r="MZM10" s="235"/>
      <c r="MZN10" s="235"/>
      <c r="MZO10" s="235"/>
      <c r="MZP10" s="235"/>
      <c r="MZQ10" s="235"/>
      <c r="MZR10" s="235"/>
      <c r="MZS10" s="235"/>
      <c r="MZT10" s="235"/>
      <c r="MZU10" s="235"/>
      <c r="MZV10" s="235"/>
      <c r="MZW10" s="235"/>
      <c r="MZX10" s="235"/>
      <c r="MZY10" s="235"/>
      <c r="MZZ10" s="235"/>
      <c r="NAA10" s="235"/>
      <c r="NAB10" s="235"/>
      <c r="NAC10" s="235"/>
      <c r="NAD10" s="235"/>
      <c r="NAE10" s="235"/>
      <c r="NAF10" s="235"/>
      <c r="NAG10" s="235"/>
      <c r="NAH10" s="235"/>
      <c r="NAI10" s="235"/>
      <c r="NAJ10" s="235"/>
      <c r="NAK10" s="235"/>
      <c r="NAL10" s="235"/>
      <c r="NAM10" s="235"/>
      <c r="NAN10" s="235"/>
      <c r="NAO10" s="235"/>
      <c r="NAP10" s="235"/>
      <c r="NAQ10" s="235"/>
      <c r="NAR10" s="235"/>
      <c r="NAS10" s="235"/>
      <c r="NAT10" s="235"/>
      <c r="NAU10" s="235"/>
      <c r="NAV10" s="235"/>
      <c r="NAW10" s="235"/>
      <c r="NAX10" s="235"/>
      <c r="NAY10" s="235"/>
      <c r="NAZ10" s="235"/>
      <c r="NBA10" s="235"/>
      <c r="NBB10" s="235"/>
      <c r="NBC10" s="235"/>
      <c r="NBD10" s="235"/>
      <c r="NBE10" s="235"/>
      <c r="NBF10" s="235"/>
      <c r="NBG10" s="235"/>
      <c r="NBH10" s="235"/>
      <c r="NBI10" s="235"/>
      <c r="NBJ10" s="235"/>
      <c r="NBK10" s="235"/>
      <c r="NBL10" s="235"/>
      <c r="NBM10" s="235"/>
      <c r="NBN10" s="235"/>
      <c r="NBO10" s="235"/>
      <c r="NBP10" s="235"/>
      <c r="NBQ10" s="235"/>
      <c r="NBR10" s="235"/>
      <c r="NBS10" s="235"/>
      <c r="NBT10" s="235"/>
      <c r="NBU10" s="235"/>
      <c r="NBV10" s="235"/>
      <c r="NBW10" s="235"/>
      <c r="NBX10" s="235"/>
      <c r="NBY10" s="235"/>
      <c r="NBZ10" s="235"/>
      <c r="NCA10" s="235"/>
      <c r="NCB10" s="235"/>
      <c r="NCC10" s="235"/>
      <c r="NCD10" s="235"/>
      <c r="NCE10" s="235"/>
      <c r="NCF10" s="235"/>
      <c r="NCG10" s="235"/>
      <c r="NCH10" s="235"/>
      <c r="NCI10" s="235"/>
      <c r="NCJ10" s="235"/>
      <c r="NCK10" s="235"/>
      <c r="NCL10" s="235"/>
      <c r="NCM10" s="235"/>
      <c r="NCN10" s="235"/>
      <c r="NCO10" s="235"/>
      <c r="NCP10" s="235"/>
      <c r="NCQ10" s="235"/>
      <c r="NCR10" s="235"/>
      <c r="NCS10" s="235"/>
      <c r="NCT10" s="235"/>
      <c r="NCU10" s="235"/>
      <c r="NCV10" s="235"/>
      <c r="NCW10" s="235"/>
      <c r="NCX10" s="235"/>
      <c r="NCY10" s="235"/>
      <c r="NCZ10" s="235"/>
      <c r="NDA10" s="235"/>
      <c r="NDB10" s="235"/>
      <c r="NDC10" s="235"/>
      <c r="NDD10" s="235"/>
      <c r="NDE10" s="235"/>
      <c r="NDF10" s="235"/>
      <c r="NDG10" s="235"/>
      <c r="NDH10" s="235"/>
      <c r="NDI10" s="235"/>
      <c r="NDJ10" s="235"/>
      <c r="NDK10" s="235"/>
      <c r="NDL10" s="235"/>
      <c r="NDM10" s="235"/>
      <c r="NDN10" s="235"/>
      <c r="NDO10" s="235"/>
      <c r="NDP10" s="235"/>
      <c r="NDQ10" s="235"/>
      <c r="NDR10" s="235"/>
      <c r="NDS10" s="235"/>
      <c r="NDT10" s="235"/>
      <c r="NDU10" s="235"/>
      <c r="NDV10" s="235"/>
      <c r="NDW10" s="235"/>
      <c r="NDX10" s="235"/>
      <c r="NDY10" s="235"/>
      <c r="NDZ10" s="235"/>
      <c r="NEA10" s="235"/>
      <c r="NEB10" s="235"/>
      <c r="NEC10" s="235"/>
      <c r="NED10" s="235"/>
      <c r="NEE10" s="235"/>
      <c r="NEF10" s="235"/>
      <c r="NEG10" s="235"/>
      <c r="NEH10" s="235"/>
      <c r="NEI10" s="235"/>
      <c r="NEJ10" s="235"/>
      <c r="NEK10" s="235"/>
      <c r="NEL10" s="235"/>
      <c r="NEM10" s="235"/>
      <c r="NEN10" s="235"/>
      <c r="NEO10" s="235"/>
      <c r="NEP10" s="235"/>
      <c r="NEQ10" s="235"/>
      <c r="NER10" s="235"/>
      <c r="NES10" s="235"/>
      <c r="NET10" s="235"/>
      <c r="NEU10" s="235"/>
      <c r="NEV10" s="235"/>
      <c r="NEW10" s="235"/>
      <c r="NEX10" s="235"/>
      <c r="NEY10" s="235"/>
      <c r="NEZ10" s="235"/>
      <c r="NFA10" s="235"/>
      <c r="NFB10" s="235"/>
      <c r="NFC10" s="235"/>
      <c r="NFD10" s="235"/>
      <c r="NFE10" s="235"/>
      <c r="NFF10" s="235"/>
      <c r="NFG10" s="235"/>
      <c r="NFH10" s="235"/>
      <c r="NFI10" s="235"/>
      <c r="NFJ10" s="235"/>
      <c r="NFK10" s="235"/>
      <c r="NFL10" s="235"/>
      <c r="NFM10" s="235"/>
      <c r="NFN10" s="235"/>
      <c r="NFO10" s="235"/>
      <c r="NFP10" s="235"/>
      <c r="NFQ10" s="235"/>
      <c r="NFR10" s="235"/>
      <c r="NFS10" s="235"/>
      <c r="NFT10" s="235"/>
      <c r="NFU10" s="235"/>
      <c r="NFV10" s="235"/>
      <c r="NFW10" s="235"/>
      <c r="NFX10" s="235"/>
      <c r="NFY10" s="235"/>
      <c r="NFZ10" s="235"/>
      <c r="NGA10" s="235"/>
      <c r="NGB10" s="235"/>
      <c r="NGC10" s="235"/>
      <c r="NGD10" s="235"/>
      <c r="NGE10" s="235"/>
      <c r="NGF10" s="235"/>
      <c r="NGG10" s="235"/>
      <c r="NGH10" s="235"/>
      <c r="NGI10" s="235"/>
      <c r="NGJ10" s="235"/>
      <c r="NGK10" s="235"/>
      <c r="NGL10" s="235"/>
      <c r="NGM10" s="235"/>
      <c r="NGN10" s="235"/>
      <c r="NGO10" s="235"/>
      <c r="NGP10" s="235"/>
      <c r="NGQ10" s="235"/>
      <c r="NGR10" s="235"/>
      <c r="NGS10" s="235"/>
      <c r="NGT10" s="235"/>
      <c r="NGU10" s="235"/>
      <c r="NGV10" s="235"/>
      <c r="NGW10" s="235"/>
      <c r="NGX10" s="235"/>
      <c r="NGY10" s="235"/>
      <c r="NGZ10" s="235"/>
      <c r="NHA10" s="235"/>
      <c r="NHB10" s="235"/>
      <c r="NHC10" s="235"/>
      <c r="NHD10" s="235"/>
      <c r="NHE10" s="235"/>
      <c r="NHF10" s="235"/>
      <c r="NHG10" s="235"/>
      <c r="NHH10" s="235"/>
      <c r="NHI10" s="235"/>
      <c r="NHJ10" s="235"/>
      <c r="NHK10" s="235"/>
      <c r="NHL10" s="235"/>
      <c r="NHM10" s="235"/>
      <c r="NHN10" s="235"/>
      <c r="NHO10" s="235"/>
      <c r="NHP10" s="235"/>
      <c r="NHQ10" s="235"/>
      <c r="NHR10" s="235"/>
      <c r="NHS10" s="235"/>
      <c r="NHT10" s="235"/>
      <c r="NHU10" s="235"/>
      <c r="NHV10" s="235"/>
      <c r="NHW10" s="235"/>
      <c r="NHX10" s="235"/>
      <c r="NHY10" s="235"/>
      <c r="NHZ10" s="235"/>
      <c r="NIA10" s="235"/>
      <c r="NIB10" s="235"/>
      <c r="NIC10" s="235"/>
      <c r="NID10" s="235"/>
      <c r="NIE10" s="235"/>
      <c r="NIF10" s="235"/>
      <c r="NIG10" s="235"/>
      <c r="NIH10" s="235"/>
      <c r="NII10" s="235"/>
      <c r="NIJ10" s="235"/>
      <c r="NIK10" s="235"/>
      <c r="NIL10" s="235"/>
      <c r="NIM10" s="235"/>
      <c r="NIN10" s="235"/>
      <c r="NIO10" s="235"/>
      <c r="NIP10" s="235"/>
      <c r="NIQ10" s="235"/>
      <c r="NIR10" s="235"/>
      <c r="NIS10" s="235"/>
      <c r="NIT10" s="235"/>
      <c r="NIU10" s="235"/>
      <c r="NIV10" s="235"/>
      <c r="NIW10" s="235"/>
      <c r="NIX10" s="235"/>
      <c r="NIY10" s="235"/>
      <c r="NIZ10" s="235"/>
      <c r="NJA10" s="235"/>
      <c r="NJB10" s="235"/>
      <c r="NJC10" s="235"/>
      <c r="NJD10" s="235"/>
      <c r="NJE10" s="235"/>
      <c r="NJF10" s="235"/>
      <c r="NJG10" s="235"/>
      <c r="NJH10" s="235"/>
      <c r="NJI10" s="235"/>
      <c r="NJJ10" s="235"/>
      <c r="NJK10" s="235"/>
      <c r="NJL10" s="235"/>
      <c r="NJM10" s="235"/>
      <c r="NJN10" s="235"/>
      <c r="NJO10" s="235"/>
      <c r="NJP10" s="235"/>
      <c r="NJQ10" s="235"/>
      <c r="NJR10" s="235"/>
      <c r="NJS10" s="235"/>
      <c r="NJT10" s="235"/>
      <c r="NJU10" s="235"/>
      <c r="NJV10" s="235"/>
      <c r="NJW10" s="235"/>
      <c r="NJX10" s="235"/>
      <c r="NJY10" s="235"/>
      <c r="NJZ10" s="235"/>
      <c r="NKA10" s="235"/>
      <c r="NKB10" s="235"/>
      <c r="NKC10" s="235"/>
      <c r="NKD10" s="235"/>
      <c r="NKE10" s="235"/>
      <c r="NKF10" s="235"/>
      <c r="NKG10" s="235"/>
      <c r="NKH10" s="235"/>
      <c r="NKI10" s="235"/>
      <c r="NKJ10" s="235"/>
      <c r="NKK10" s="235"/>
      <c r="NKL10" s="235"/>
      <c r="NKM10" s="235"/>
      <c r="NKN10" s="235"/>
      <c r="NKO10" s="235"/>
      <c r="NKP10" s="235"/>
      <c r="NKQ10" s="235"/>
      <c r="NKR10" s="235"/>
      <c r="NKS10" s="235"/>
      <c r="NKT10" s="235"/>
      <c r="NKU10" s="235"/>
      <c r="NKV10" s="235"/>
      <c r="NKW10" s="235"/>
      <c r="NKX10" s="235"/>
      <c r="NKY10" s="235"/>
      <c r="NKZ10" s="235"/>
      <c r="NLA10" s="235"/>
      <c r="NLB10" s="235"/>
      <c r="NLC10" s="235"/>
      <c r="NLD10" s="235"/>
      <c r="NLE10" s="235"/>
      <c r="NLF10" s="235"/>
      <c r="NLG10" s="235"/>
      <c r="NLH10" s="235"/>
      <c r="NLI10" s="235"/>
      <c r="NLJ10" s="235"/>
      <c r="NLK10" s="235"/>
      <c r="NLL10" s="235"/>
      <c r="NLM10" s="235"/>
      <c r="NLN10" s="235"/>
      <c r="NLO10" s="235"/>
      <c r="NLP10" s="235"/>
      <c r="NLQ10" s="235"/>
      <c r="NLR10" s="235"/>
      <c r="NLS10" s="235"/>
      <c r="NLT10" s="235"/>
      <c r="NLU10" s="235"/>
      <c r="NLV10" s="235"/>
      <c r="NLW10" s="235"/>
      <c r="NLX10" s="235"/>
      <c r="NLY10" s="235"/>
      <c r="NLZ10" s="235"/>
      <c r="NMA10" s="235"/>
      <c r="NMB10" s="235"/>
      <c r="NMC10" s="235"/>
      <c r="NMD10" s="235"/>
      <c r="NME10" s="235"/>
      <c r="NMF10" s="235"/>
      <c r="NMG10" s="235"/>
      <c r="NMH10" s="235"/>
      <c r="NMI10" s="235"/>
      <c r="NMJ10" s="235"/>
      <c r="NMK10" s="235"/>
      <c r="NML10" s="235"/>
      <c r="NMM10" s="235"/>
      <c r="NMN10" s="235"/>
      <c r="NMO10" s="235"/>
      <c r="NMP10" s="235"/>
      <c r="NMQ10" s="235"/>
      <c r="NMR10" s="235"/>
      <c r="NMS10" s="235"/>
      <c r="NMT10" s="235"/>
      <c r="NMU10" s="235"/>
      <c r="NMV10" s="235"/>
      <c r="NMW10" s="235"/>
      <c r="NMX10" s="235"/>
      <c r="NMY10" s="235"/>
      <c r="NMZ10" s="235"/>
      <c r="NNA10" s="235"/>
      <c r="NNB10" s="235"/>
      <c r="NNC10" s="235"/>
      <c r="NND10" s="235"/>
      <c r="NNE10" s="235"/>
      <c r="NNF10" s="235"/>
      <c r="NNG10" s="235"/>
      <c r="NNH10" s="235"/>
      <c r="NNI10" s="235"/>
      <c r="NNJ10" s="235"/>
      <c r="NNK10" s="235"/>
      <c r="NNL10" s="235"/>
      <c r="NNM10" s="235"/>
      <c r="NNN10" s="235"/>
      <c r="NNO10" s="235"/>
      <c r="NNP10" s="235"/>
      <c r="NNQ10" s="235"/>
      <c r="NNR10" s="235"/>
      <c r="NNS10" s="235"/>
      <c r="NNT10" s="235"/>
      <c r="NNU10" s="235"/>
      <c r="NNV10" s="235"/>
      <c r="NNW10" s="235"/>
      <c r="NNX10" s="235"/>
      <c r="NNY10" s="235"/>
      <c r="NNZ10" s="235"/>
      <c r="NOA10" s="235"/>
      <c r="NOB10" s="235"/>
      <c r="NOC10" s="235"/>
      <c r="NOD10" s="235"/>
      <c r="NOE10" s="235"/>
      <c r="NOF10" s="235"/>
      <c r="NOG10" s="235"/>
      <c r="NOH10" s="235"/>
      <c r="NOI10" s="235"/>
      <c r="NOJ10" s="235"/>
      <c r="NOK10" s="235"/>
      <c r="NOL10" s="235"/>
      <c r="NOM10" s="235"/>
      <c r="NON10" s="235"/>
      <c r="NOO10" s="235"/>
      <c r="NOP10" s="235"/>
      <c r="NOQ10" s="235"/>
      <c r="NOR10" s="235"/>
      <c r="NOS10" s="235"/>
      <c r="NOT10" s="235"/>
      <c r="NOU10" s="235"/>
      <c r="NOV10" s="235"/>
      <c r="NOW10" s="235"/>
      <c r="NOX10" s="235"/>
      <c r="NOY10" s="235"/>
      <c r="NOZ10" s="235"/>
      <c r="NPA10" s="235"/>
      <c r="NPB10" s="235"/>
      <c r="NPC10" s="235"/>
      <c r="NPD10" s="235"/>
      <c r="NPE10" s="235"/>
      <c r="NPF10" s="235"/>
      <c r="NPG10" s="235"/>
      <c r="NPH10" s="235"/>
      <c r="NPI10" s="235"/>
      <c r="NPJ10" s="235"/>
      <c r="NPK10" s="235"/>
      <c r="NPL10" s="235"/>
      <c r="NPM10" s="235"/>
      <c r="NPN10" s="235"/>
      <c r="NPO10" s="235"/>
      <c r="NPP10" s="235"/>
      <c r="NPQ10" s="235"/>
      <c r="NPR10" s="235"/>
      <c r="NPS10" s="235"/>
      <c r="NPT10" s="235"/>
      <c r="NPU10" s="235"/>
      <c r="NPV10" s="235"/>
      <c r="NPW10" s="235"/>
      <c r="NPX10" s="235"/>
      <c r="NPY10" s="235"/>
      <c r="NPZ10" s="235"/>
      <c r="NQA10" s="235"/>
      <c r="NQB10" s="235"/>
      <c r="NQC10" s="235"/>
      <c r="NQD10" s="235"/>
      <c r="NQE10" s="235"/>
      <c r="NQF10" s="235"/>
      <c r="NQG10" s="235"/>
      <c r="NQH10" s="235"/>
      <c r="NQI10" s="235"/>
      <c r="NQJ10" s="235"/>
      <c r="NQK10" s="235"/>
      <c r="NQL10" s="235"/>
      <c r="NQM10" s="235"/>
      <c r="NQN10" s="235"/>
      <c r="NQO10" s="235"/>
      <c r="NQP10" s="235"/>
      <c r="NQQ10" s="235"/>
      <c r="NQR10" s="235"/>
      <c r="NQS10" s="235"/>
      <c r="NQT10" s="235"/>
      <c r="NQU10" s="235"/>
      <c r="NQV10" s="235"/>
      <c r="NQW10" s="235"/>
      <c r="NQX10" s="235"/>
      <c r="NQY10" s="235"/>
      <c r="NQZ10" s="235"/>
      <c r="NRA10" s="235"/>
      <c r="NRB10" s="235"/>
      <c r="NRC10" s="235"/>
      <c r="NRD10" s="235"/>
      <c r="NRE10" s="235"/>
      <c r="NRF10" s="235"/>
      <c r="NRG10" s="235"/>
      <c r="NRH10" s="235"/>
      <c r="NRI10" s="235"/>
      <c r="NRJ10" s="235"/>
      <c r="NRK10" s="235"/>
      <c r="NRL10" s="235"/>
      <c r="NRM10" s="235"/>
      <c r="NRN10" s="235"/>
      <c r="NRO10" s="235"/>
      <c r="NRP10" s="235"/>
      <c r="NRQ10" s="235"/>
      <c r="NRR10" s="235"/>
      <c r="NRS10" s="235"/>
      <c r="NRT10" s="235"/>
      <c r="NRU10" s="235"/>
      <c r="NRV10" s="235"/>
      <c r="NRW10" s="235"/>
      <c r="NRX10" s="235"/>
      <c r="NRY10" s="235"/>
      <c r="NRZ10" s="235"/>
      <c r="NSA10" s="235"/>
      <c r="NSB10" s="235"/>
      <c r="NSC10" s="235"/>
      <c r="NSD10" s="235"/>
      <c r="NSE10" s="235"/>
      <c r="NSF10" s="235"/>
      <c r="NSG10" s="235"/>
      <c r="NSH10" s="235"/>
      <c r="NSI10" s="235"/>
      <c r="NSJ10" s="235"/>
      <c r="NSK10" s="235"/>
      <c r="NSL10" s="235"/>
      <c r="NSM10" s="235"/>
      <c r="NSN10" s="235"/>
      <c r="NSO10" s="235"/>
      <c r="NSP10" s="235"/>
      <c r="NSQ10" s="235"/>
      <c r="NSR10" s="235"/>
      <c r="NSS10" s="235"/>
      <c r="NST10" s="235"/>
      <c r="NSU10" s="235"/>
      <c r="NSV10" s="235"/>
      <c r="NSW10" s="235"/>
      <c r="NSX10" s="235"/>
      <c r="NSY10" s="235"/>
      <c r="NSZ10" s="235"/>
      <c r="NTA10" s="235"/>
      <c r="NTB10" s="235"/>
      <c r="NTC10" s="235"/>
      <c r="NTD10" s="235"/>
      <c r="NTE10" s="235"/>
      <c r="NTF10" s="235"/>
      <c r="NTG10" s="235"/>
      <c r="NTH10" s="235"/>
      <c r="NTI10" s="235"/>
      <c r="NTJ10" s="235"/>
      <c r="NTK10" s="235"/>
      <c r="NTL10" s="235"/>
      <c r="NTM10" s="235"/>
      <c r="NTN10" s="235"/>
      <c r="NTO10" s="235"/>
      <c r="NTP10" s="235"/>
      <c r="NTQ10" s="235"/>
      <c r="NTR10" s="235"/>
      <c r="NTS10" s="235"/>
      <c r="NTT10" s="235"/>
      <c r="NTU10" s="235"/>
      <c r="NTV10" s="235"/>
      <c r="NTW10" s="235"/>
      <c r="NTX10" s="235"/>
      <c r="NTY10" s="235"/>
      <c r="NTZ10" s="235"/>
      <c r="NUA10" s="235"/>
      <c r="NUB10" s="235"/>
      <c r="NUC10" s="235"/>
      <c r="NUD10" s="235"/>
      <c r="NUE10" s="235"/>
      <c r="NUF10" s="235"/>
      <c r="NUG10" s="235"/>
      <c r="NUH10" s="235"/>
      <c r="NUI10" s="235"/>
      <c r="NUJ10" s="235"/>
      <c r="NUK10" s="235"/>
      <c r="NUL10" s="235"/>
      <c r="NUM10" s="235"/>
      <c r="NUN10" s="235"/>
      <c r="NUO10" s="235"/>
      <c r="NUP10" s="235"/>
      <c r="NUQ10" s="235"/>
      <c r="NUR10" s="235"/>
      <c r="NUS10" s="235"/>
      <c r="NUT10" s="235"/>
      <c r="NUU10" s="235"/>
      <c r="NUV10" s="235"/>
      <c r="NUW10" s="235"/>
      <c r="NUX10" s="235"/>
      <c r="NUY10" s="235"/>
      <c r="NUZ10" s="235"/>
      <c r="NVA10" s="235"/>
      <c r="NVB10" s="235"/>
      <c r="NVC10" s="235"/>
      <c r="NVD10" s="235"/>
      <c r="NVE10" s="235"/>
      <c r="NVF10" s="235"/>
      <c r="NVG10" s="235"/>
      <c r="NVH10" s="235"/>
      <c r="NVI10" s="235"/>
      <c r="NVJ10" s="235"/>
      <c r="NVK10" s="235"/>
      <c r="NVL10" s="235"/>
      <c r="NVM10" s="235"/>
      <c r="NVN10" s="235"/>
      <c r="NVO10" s="235"/>
      <c r="NVP10" s="235"/>
      <c r="NVQ10" s="235"/>
      <c r="NVR10" s="235"/>
      <c r="NVS10" s="235"/>
      <c r="NVT10" s="235"/>
      <c r="NVU10" s="235"/>
      <c r="NVV10" s="235"/>
      <c r="NVW10" s="235"/>
      <c r="NVX10" s="235"/>
      <c r="NVY10" s="235"/>
      <c r="NVZ10" s="235"/>
      <c r="NWA10" s="235"/>
      <c r="NWB10" s="235"/>
      <c r="NWC10" s="235"/>
      <c r="NWD10" s="235"/>
      <c r="NWE10" s="235"/>
      <c r="NWF10" s="235"/>
      <c r="NWG10" s="235"/>
      <c r="NWH10" s="235"/>
      <c r="NWI10" s="235"/>
      <c r="NWJ10" s="235"/>
      <c r="NWK10" s="235"/>
      <c r="NWL10" s="235"/>
      <c r="NWM10" s="235"/>
      <c r="NWN10" s="235"/>
      <c r="NWO10" s="235"/>
      <c r="NWP10" s="235"/>
      <c r="NWQ10" s="235"/>
      <c r="NWR10" s="235"/>
      <c r="NWS10" s="235"/>
      <c r="NWT10" s="235"/>
      <c r="NWU10" s="235"/>
      <c r="NWV10" s="235"/>
      <c r="NWW10" s="235"/>
      <c r="NWX10" s="235"/>
      <c r="NWY10" s="235"/>
      <c r="NWZ10" s="235"/>
      <c r="NXA10" s="235"/>
      <c r="NXB10" s="235"/>
      <c r="NXC10" s="235"/>
      <c r="NXD10" s="235"/>
      <c r="NXE10" s="235"/>
      <c r="NXF10" s="235"/>
      <c r="NXG10" s="235"/>
      <c r="NXH10" s="235"/>
      <c r="NXI10" s="235"/>
      <c r="NXJ10" s="235"/>
      <c r="NXK10" s="235"/>
      <c r="NXL10" s="235"/>
      <c r="NXM10" s="235"/>
      <c r="NXN10" s="235"/>
      <c r="NXO10" s="235"/>
      <c r="NXP10" s="235"/>
      <c r="NXQ10" s="235"/>
      <c r="NXR10" s="235"/>
      <c r="NXS10" s="235"/>
      <c r="NXT10" s="235"/>
      <c r="NXU10" s="235"/>
      <c r="NXV10" s="235"/>
      <c r="NXW10" s="235"/>
      <c r="NXX10" s="235"/>
      <c r="NXY10" s="235"/>
      <c r="NXZ10" s="235"/>
      <c r="NYA10" s="235"/>
      <c r="NYB10" s="235"/>
      <c r="NYC10" s="235"/>
      <c r="NYD10" s="235"/>
      <c r="NYE10" s="235"/>
      <c r="NYF10" s="235"/>
      <c r="NYG10" s="235"/>
      <c r="NYH10" s="235"/>
      <c r="NYI10" s="235"/>
      <c r="NYJ10" s="235"/>
      <c r="NYK10" s="235"/>
      <c r="NYL10" s="235"/>
      <c r="NYM10" s="235"/>
      <c r="NYN10" s="235"/>
      <c r="NYO10" s="235"/>
      <c r="NYP10" s="235"/>
      <c r="NYQ10" s="235"/>
      <c r="NYR10" s="235"/>
      <c r="NYS10" s="235"/>
      <c r="NYT10" s="235"/>
      <c r="NYU10" s="235"/>
      <c r="NYV10" s="235"/>
      <c r="NYW10" s="235"/>
      <c r="NYX10" s="235"/>
      <c r="NYY10" s="235"/>
      <c r="NYZ10" s="235"/>
      <c r="NZA10" s="235"/>
      <c r="NZB10" s="235"/>
      <c r="NZC10" s="235"/>
      <c r="NZD10" s="235"/>
      <c r="NZE10" s="235"/>
      <c r="NZF10" s="235"/>
      <c r="NZG10" s="235"/>
      <c r="NZH10" s="235"/>
      <c r="NZI10" s="235"/>
      <c r="NZJ10" s="235"/>
      <c r="NZK10" s="235"/>
      <c r="NZL10" s="235"/>
      <c r="NZM10" s="235"/>
      <c r="NZN10" s="235"/>
      <c r="NZO10" s="235"/>
      <c r="NZP10" s="235"/>
      <c r="NZQ10" s="235"/>
      <c r="NZR10" s="235"/>
      <c r="NZS10" s="235"/>
      <c r="NZT10" s="235"/>
      <c r="NZU10" s="235"/>
      <c r="NZV10" s="235"/>
      <c r="NZW10" s="235"/>
      <c r="NZX10" s="235"/>
      <c r="NZY10" s="235"/>
      <c r="NZZ10" s="235"/>
      <c r="OAA10" s="235"/>
      <c r="OAB10" s="235"/>
      <c r="OAC10" s="235"/>
      <c r="OAD10" s="235"/>
      <c r="OAE10" s="235"/>
      <c r="OAF10" s="235"/>
      <c r="OAG10" s="235"/>
      <c r="OAH10" s="235"/>
      <c r="OAI10" s="235"/>
      <c r="OAJ10" s="235"/>
      <c r="OAK10" s="235"/>
      <c r="OAL10" s="235"/>
      <c r="OAM10" s="235"/>
      <c r="OAN10" s="235"/>
      <c r="OAO10" s="235"/>
      <c r="OAP10" s="235"/>
      <c r="OAQ10" s="235"/>
      <c r="OAR10" s="235"/>
      <c r="OAS10" s="235"/>
      <c r="OAT10" s="235"/>
      <c r="OAU10" s="235"/>
      <c r="OAV10" s="235"/>
      <c r="OAW10" s="235"/>
      <c r="OAX10" s="235"/>
      <c r="OAY10" s="235"/>
      <c r="OAZ10" s="235"/>
      <c r="OBA10" s="235"/>
      <c r="OBB10" s="235"/>
      <c r="OBC10" s="235"/>
      <c r="OBD10" s="235"/>
      <c r="OBE10" s="235"/>
      <c r="OBF10" s="235"/>
      <c r="OBG10" s="235"/>
      <c r="OBH10" s="235"/>
      <c r="OBI10" s="235"/>
      <c r="OBJ10" s="235"/>
      <c r="OBK10" s="235"/>
      <c r="OBL10" s="235"/>
      <c r="OBM10" s="235"/>
      <c r="OBN10" s="235"/>
      <c r="OBO10" s="235"/>
      <c r="OBP10" s="235"/>
      <c r="OBQ10" s="235"/>
      <c r="OBR10" s="235"/>
      <c r="OBS10" s="235"/>
      <c r="OBT10" s="235"/>
      <c r="OBU10" s="235"/>
      <c r="OBV10" s="235"/>
      <c r="OBW10" s="235"/>
      <c r="OBX10" s="235"/>
      <c r="OBY10" s="235"/>
      <c r="OBZ10" s="235"/>
      <c r="OCA10" s="235"/>
      <c r="OCB10" s="235"/>
      <c r="OCC10" s="235"/>
      <c r="OCD10" s="235"/>
      <c r="OCE10" s="235"/>
      <c r="OCF10" s="235"/>
      <c r="OCG10" s="235"/>
      <c r="OCH10" s="235"/>
      <c r="OCI10" s="235"/>
      <c r="OCJ10" s="235"/>
      <c r="OCK10" s="235"/>
      <c r="OCL10" s="235"/>
      <c r="OCM10" s="235"/>
      <c r="OCN10" s="235"/>
      <c r="OCO10" s="235"/>
      <c r="OCP10" s="235"/>
      <c r="OCQ10" s="235"/>
      <c r="OCR10" s="235"/>
      <c r="OCS10" s="235"/>
      <c r="OCT10" s="235"/>
      <c r="OCU10" s="235"/>
      <c r="OCV10" s="235"/>
      <c r="OCW10" s="235"/>
      <c r="OCX10" s="235"/>
      <c r="OCY10" s="235"/>
      <c r="OCZ10" s="235"/>
      <c r="ODA10" s="235"/>
      <c r="ODB10" s="235"/>
      <c r="ODC10" s="235"/>
      <c r="ODD10" s="235"/>
      <c r="ODE10" s="235"/>
      <c r="ODF10" s="235"/>
      <c r="ODG10" s="235"/>
      <c r="ODH10" s="235"/>
      <c r="ODI10" s="235"/>
      <c r="ODJ10" s="235"/>
      <c r="ODK10" s="235"/>
      <c r="ODL10" s="235"/>
      <c r="ODM10" s="235"/>
      <c r="ODN10" s="235"/>
      <c r="ODO10" s="235"/>
      <c r="ODP10" s="235"/>
      <c r="ODQ10" s="235"/>
      <c r="ODR10" s="235"/>
      <c r="ODS10" s="235"/>
      <c r="ODT10" s="235"/>
      <c r="ODU10" s="235"/>
      <c r="ODV10" s="235"/>
      <c r="ODW10" s="235"/>
      <c r="ODX10" s="235"/>
      <c r="ODY10" s="235"/>
      <c r="ODZ10" s="235"/>
      <c r="OEA10" s="235"/>
      <c r="OEB10" s="235"/>
      <c r="OEC10" s="235"/>
      <c r="OED10" s="235"/>
      <c r="OEE10" s="235"/>
      <c r="OEF10" s="235"/>
      <c r="OEG10" s="235"/>
      <c r="OEH10" s="235"/>
      <c r="OEI10" s="235"/>
      <c r="OEJ10" s="235"/>
      <c r="OEK10" s="235"/>
      <c r="OEL10" s="235"/>
      <c r="OEM10" s="235"/>
      <c r="OEN10" s="235"/>
      <c r="OEO10" s="235"/>
      <c r="OEP10" s="235"/>
      <c r="OEQ10" s="235"/>
      <c r="OER10" s="235"/>
      <c r="OES10" s="235"/>
      <c r="OET10" s="235"/>
      <c r="OEU10" s="235"/>
      <c r="OEV10" s="235"/>
      <c r="OEW10" s="235"/>
      <c r="OEX10" s="235"/>
      <c r="OEY10" s="235"/>
      <c r="OEZ10" s="235"/>
      <c r="OFA10" s="235"/>
      <c r="OFB10" s="235"/>
      <c r="OFC10" s="235"/>
      <c r="OFD10" s="235"/>
      <c r="OFE10" s="235"/>
      <c r="OFF10" s="235"/>
      <c r="OFG10" s="235"/>
      <c r="OFH10" s="235"/>
      <c r="OFI10" s="235"/>
      <c r="OFJ10" s="235"/>
      <c r="OFK10" s="235"/>
      <c r="OFL10" s="235"/>
      <c r="OFM10" s="235"/>
      <c r="OFN10" s="235"/>
      <c r="OFO10" s="235"/>
      <c r="OFP10" s="235"/>
      <c r="OFQ10" s="235"/>
      <c r="OFR10" s="235"/>
      <c r="OFS10" s="235"/>
      <c r="OFT10" s="235"/>
      <c r="OFU10" s="235"/>
      <c r="OFV10" s="235"/>
      <c r="OFW10" s="235"/>
      <c r="OFX10" s="235"/>
      <c r="OFY10" s="235"/>
      <c r="OFZ10" s="235"/>
      <c r="OGA10" s="235"/>
      <c r="OGB10" s="235"/>
      <c r="OGC10" s="235"/>
      <c r="OGD10" s="235"/>
      <c r="OGE10" s="235"/>
      <c r="OGF10" s="235"/>
      <c r="OGG10" s="235"/>
      <c r="OGH10" s="235"/>
      <c r="OGI10" s="235"/>
      <c r="OGJ10" s="235"/>
      <c r="OGK10" s="235"/>
      <c r="OGL10" s="235"/>
      <c r="OGM10" s="235"/>
      <c r="OGN10" s="235"/>
      <c r="OGO10" s="235"/>
      <c r="OGP10" s="235"/>
      <c r="OGQ10" s="235"/>
      <c r="OGR10" s="235"/>
      <c r="OGS10" s="235"/>
      <c r="OGT10" s="235"/>
      <c r="OGU10" s="235"/>
      <c r="OGV10" s="235"/>
      <c r="OGW10" s="235"/>
      <c r="OGX10" s="235"/>
      <c r="OGY10" s="235"/>
      <c r="OGZ10" s="235"/>
      <c r="OHA10" s="235"/>
      <c r="OHB10" s="235"/>
      <c r="OHC10" s="235"/>
      <c r="OHD10" s="235"/>
      <c r="OHE10" s="235"/>
      <c r="OHF10" s="235"/>
      <c r="OHG10" s="235"/>
      <c r="OHH10" s="235"/>
      <c r="OHI10" s="235"/>
      <c r="OHJ10" s="235"/>
      <c r="OHK10" s="235"/>
      <c r="OHL10" s="235"/>
      <c r="OHM10" s="235"/>
      <c r="OHN10" s="235"/>
      <c r="OHO10" s="235"/>
      <c r="OHP10" s="235"/>
      <c r="OHQ10" s="235"/>
      <c r="OHR10" s="235"/>
      <c r="OHS10" s="235"/>
      <c r="OHT10" s="235"/>
      <c r="OHU10" s="235"/>
      <c r="OHV10" s="235"/>
      <c r="OHW10" s="235"/>
      <c r="OHX10" s="235"/>
      <c r="OHY10" s="235"/>
      <c r="OHZ10" s="235"/>
      <c r="OIA10" s="235"/>
      <c r="OIB10" s="235"/>
      <c r="OIC10" s="235"/>
      <c r="OID10" s="235"/>
      <c r="OIE10" s="235"/>
      <c r="OIF10" s="235"/>
      <c r="OIG10" s="235"/>
      <c r="OIH10" s="235"/>
      <c r="OII10" s="235"/>
      <c r="OIJ10" s="235"/>
      <c r="OIK10" s="235"/>
      <c r="OIL10" s="235"/>
      <c r="OIM10" s="235"/>
      <c r="OIN10" s="235"/>
      <c r="OIO10" s="235"/>
      <c r="OIP10" s="235"/>
      <c r="OIQ10" s="235"/>
      <c r="OIR10" s="235"/>
      <c r="OIS10" s="235"/>
      <c r="OIT10" s="235"/>
      <c r="OIU10" s="235"/>
      <c r="OIV10" s="235"/>
      <c r="OIW10" s="235"/>
      <c r="OIX10" s="235"/>
      <c r="OIY10" s="235"/>
      <c r="OIZ10" s="235"/>
      <c r="OJA10" s="235"/>
      <c r="OJB10" s="235"/>
      <c r="OJC10" s="235"/>
      <c r="OJD10" s="235"/>
      <c r="OJE10" s="235"/>
      <c r="OJF10" s="235"/>
      <c r="OJG10" s="235"/>
      <c r="OJH10" s="235"/>
      <c r="OJI10" s="235"/>
      <c r="OJJ10" s="235"/>
      <c r="OJK10" s="235"/>
      <c r="OJL10" s="235"/>
      <c r="OJM10" s="235"/>
      <c r="OJN10" s="235"/>
      <c r="OJO10" s="235"/>
      <c r="OJP10" s="235"/>
      <c r="OJQ10" s="235"/>
      <c r="OJR10" s="235"/>
      <c r="OJS10" s="235"/>
      <c r="OJT10" s="235"/>
      <c r="OJU10" s="235"/>
      <c r="OJV10" s="235"/>
      <c r="OJW10" s="235"/>
      <c r="OJX10" s="235"/>
      <c r="OJY10" s="235"/>
      <c r="OJZ10" s="235"/>
      <c r="OKA10" s="235"/>
      <c r="OKB10" s="235"/>
      <c r="OKC10" s="235"/>
      <c r="OKD10" s="235"/>
      <c r="OKE10" s="235"/>
      <c r="OKF10" s="235"/>
      <c r="OKG10" s="235"/>
      <c r="OKH10" s="235"/>
      <c r="OKI10" s="235"/>
      <c r="OKJ10" s="235"/>
      <c r="OKK10" s="235"/>
      <c r="OKL10" s="235"/>
      <c r="OKM10" s="235"/>
      <c r="OKN10" s="235"/>
      <c r="OKO10" s="235"/>
      <c r="OKP10" s="235"/>
      <c r="OKQ10" s="235"/>
      <c r="OKR10" s="235"/>
      <c r="OKS10" s="235"/>
      <c r="OKT10" s="235"/>
      <c r="OKU10" s="235"/>
      <c r="OKV10" s="235"/>
      <c r="OKW10" s="235"/>
      <c r="OKX10" s="235"/>
      <c r="OKY10" s="235"/>
      <c r="OKZ10" s="235"/>
      <c r="OLA10" s="235"/>
      <c r="OLB10" s="235"/>
      <c r="OLC10" s="235"/>
      <c r="OLD10" s="235"/>
      <c r="OLE10" s="235"/>
      <c r="OLF10" s="235"/>
      <c r="OLG10" s="235"/>
      <c r="OLH10" s="235"/>
      <c r="OLI10" s="235"/>
      <c r="OLJ10" s="235"/>
      <c r="OLK10" s="235"/>
      <c r="OLL10" s="235"/>
      <c r="OLM10" s="235"/>
      <c r="OLN10" s="235"/>
      <c r="OLO10" s="235"/>
      <c r="OLP10" s="235"/>
      <c r="OLQ10" s="235"/>
      <c r="OLR10" s="235"/>
      <c r="OLS10" s="235"/>
      <c r="OLT10" s="235"/>
      <c r="OLU10" s="235"/>
      <c r="OLV10" s="235"/>
      <c r="OLW10" s="235"/>
      <c r="OLX10" s="235"/>
      <c r="OLY10" s="235"/>
      <c r="OLZ10" s="235"/>
      <c r="OMA10" s="235"/>
      <c r="OMB10" s="235"/>
      <c r="OMC10" s="235"/>
      <c r="OMD10" s="235"/>
      <c r="OME10" s="235"/>
      <c r="OMF10" s="235"/>
      <c r="OMG10" s="235"/>
      <c r="OMH10" s="235"/>
      <c r="OMI10" s="235"/>
      <c r="OMJ10" s="235"/>
      <c r="OMK10" s="235"/>
      <c r="OML10" s="235"/>
      <c r="OMM10" s="235"/>
      <c r="OMN10" s="235"/>
      <c r="OMO10" s="235"/>
      <c r="OMP10" s="235"/>
      <c r="OMQ10" s="235"/>
      <c r="OMR10" s="235"/>
      <c r="OMS10" s="235"/>
      <c r="OMT10" s="235"/>
      <c r="OMU10" s="235"/>
      <c r="OMV10" s="235"/>
      <c r="OMW10" s="235"/>
      <c r="OMX10" s="235"/>
      <c r="OMY10" s="235"/>
      <c r="OMZ10" s="235"/>
      <c r="ONA10" s="235"/>
      <c r="ONB10" s="235"/>
      <c r="ONC10" s="235"/>
      <c r="OND10" s="235"/>
      <c r="ONE10" s="235"/>
      <c r="ONF10" s="235"/>
      <c r="ONG10" s="235"/>
      <c r="ONH10" s="235"/>
      <c r="ONI10" s="235"/>
      <c r="ONJ10" s="235"/>
      <c r="ONK10" s="235"/>
      <c r="ONL10" s="235"/>
      <c r="ONM10" s="235"/>
      <c r="ONN10" s="235"/>
      <c r="ONO10" s="235"/>
      <c r="ONP10" s="235"/>
      <c r="ONQ10" s="235"/>
      <c r="ONR10" s="235"/>
      <c r="ONS10" s="235"/>
      <c r="ONT10" s="235"/>
      <c r="ONU10" s="235"/>
      <c r="ONV10" s="235"/>
      <c r="ONW10" s="235"/>
      <c r="ONX10" s="235"/>
      <c r="ONY10" s="235"/>
      <c r="ONZ10" s="235"/>
      <c r="OOA10" s="235"/>
      <c r="OOB10" s="235"/>
      <c r="OOC10" s="235"/>
      <c r="OOD10" s="235"/>
      <c r="OOE10" s="235"/>
      <c r="OOF10" s="235"/>
      <c r="OOG10" s="235"/>
      <c r="OOH10" s="235"/>
      <c r="OOI10" s="235"/>
      <c r="OOJ10" s="235"/>
      <c r="OOK10" s="235"/>
      <c r="OOL10" s="235"/>
      <c r="OOM10" s="235"/>
      <c r="OON10" s="235"/>
      <c r="OOO10" s="235"/>
      <c r="OOP10" s="235"/>
      <c r="OOQ10" s="235"/>
      <c r="OOR10" s="235"/>
      <c r="OOS10" s="235"/>
      <c r="OOT10" s="235"/>
      <c r="OOU10" s="235"/>
      <c r="OOV10" s="235"/>
      <c r="OOW10" s="235"/>
      <c r="OOX10" s="235"/>
      <c r="OOY10" s="235"/>
      <c r="OOZ10" s="235"/>
      <c r="OPA10" s="235"/>
      <c r="OPB10" s="235"/>
      <c r="OPC10" s="235"/>
      <c r="OPD10" s="235"/>
      <c r="OPE10" s="235"/>
      <c r="OPF10" s="235"/>
      <c r="OPG10" s="235"/>
      <c r="OPH10" s="235"/>
      <c r="OPI10" s="235"/>
      <c r="OPJ10" s="235"/>
      <c r="OPK10" s="235"/>
      <c r="OPL10" s="235"/>
      <c r="OPM10" s="235"/>
      <c r="OPN10" s="235"/>
      <c r="OPO10" s="235"/>
      <c r="OPP10" s="235"/>
      <c r="OPQ10" s="235"/>
      <c r="OPR10" s="235"/>
      <c r="OPS10" s="235"/>
      <c r="OPT10" s="235"/>
      <c r="OPU10" s="235"/>
      <c r="OPV10" s="235"/>
      <c r="OPW10" s="235"/>
      <c r="OPX10" s="235"/>
      <c r="OPY10" s="235"/>
      <c r="OPZ10" s="235"/>
      <c r="OQA10" s="235"/>
      <c r="OQB10" s="235"/>
      <c r="OQC10" s="235"/>
      <c r="OQD10" s="235"/>
      <c r="OQE10" s="235"/>
      <c r="OQF10" s="235"/>
      <c r="OQG10" s="235"/>
      <c r="OQH10" s="235"/>
      <c r="OQI10" s="235"/>
      <c r="OQJ10" s="235"/>
      <c r="OQK10" s="235"/>
      <c r="OQL10" s="235"/>
      <c r="OQM10" s="235"/>
      <c r="OQN10" s="235"/>
      <c r="OQO10" s="235"/>
      <c r="OQP10" s="235"/>
      <c r="OQQ10" s="235"/>
      <c r="OQR10" s="235"/>
      <c r="OQS10" s="235"/>
      <c r="OQT10" s="235"/>
      <c r="OQU10" s="235"/>
      <c r="OQV10" s="235"/>
      <c r="OQW10" s="235"/>
      <c r="OQX10" s="235"/>
      <c r="OQY10" s="235"/>
      <c r="OQZ10" s="235"/>
      <c r="ORA10" s="235"/>
      <c r="ORB10" s="235"/>
      <c r="ORC10" s="235"/>
      <c r="ORD10" s="235"/>
      <c r="ORE10" s="235"/>
      <c r="ORF10" s="235"/>
      <c r="ORG10" s="235"/>
      <c r="ORH10" s="235"/>
      <c r="ORI10" s="235"/>
      <c r="ORJ10" s="235"/>
      <c r="ORK10" s="235"/>
      <c r="ORL10" s="235"/>
      <c r="ORM10" s="235"/>
      <c r="ORN10" s="235"/>
      <c r="ORO10" s="235"/>
      <c r="ORP10" s="235"/>
      <c r="ORQ10" s="235"/>
      <c r="ORR10" s="235"/>
      <c r="ORS10" s="235"/>
      <c r="ORT10" s="235"/>
      <c r="ORU10" s="235"/>
      <c r="ORV10" s="235"/>
      <c r="ORW10" s="235"/>
      <c r="ORX10" s="235"/>
      <c r="ORY10" s="235"/>
      <c r="ORZ10" s="235"/>
      <c r="OSA10" s="235"/>
      <c r="OSB10" s="235"/>
      <c r="OSC10" s="235"/>
      <c r="OSD10" s="235"/>
      <c r="OSE10" s="235"/>
      <c r="OSF10" s="235"/>
      <c r="OSG10" s="235"/>
      <c r="OSH10" s="235"/>
      <c r="OSI10" s="235"/>
      <c r="OSJ10" s="235"/>
      <c r="OSK10" s="235"/>
      <c r="OSL10" s="235"/>
      <c r="OSM10" s="235"/>
      <c r="OSN10" s="235"/>
      <c r="OSO10" s="235"/>
      <c r="OSP10" s="235"/>
      <c r="OSQ10" s="235"/>
      <c r="OSR10" s="235"/>
      <c r="OSS10" s="235"/>
      <c r="OST10" s="235"/>
      <c r="OSU10" s="235"/>
      <c r="OSV10" s="235"/>
      <c r="OSW10" s="235"/>
      <c r="OSX10" s="235"/>
      <c r="OSY10" s="235"/>
      <c r="OSZ10" s="235"/>
      <c r="OTA10" s="235"/>
      <c r="OTB10" s="235"/>
      <c r="OTC10" s="235"/>
      <c r="OTD10" s="235"/>
      <c r="OTE10" s="235"/>
      <c r="OTF10" s="235"/>
      <c r="OTG10" s="235"/>
      <c r="OTH10" s="235"/>
      <c r="OTI10" s="235"/>
      <c r="OTJ10" s="235"/>
      <c r="OTK10" s="235"/>
      <c r="OTL10" s="235"/>
      <c r="OTM10" s="235"/>
      <c r="OTN10" s="235"/>
      <c r="OTO10" s="235"/>
      <c r="OTP10" s="235"/>
      <c r="OTQ10" s="235"/>
      <c r="OTR10" s="235"/>
      <c r="OTS10" s="235"/>
      <c r="OTT10" s="235"/>
      <c r="OTU10" s="235"/>
      <c r="OTV10" s="235"/>
      <c r="OTW10" s="235"/>
      <c r="OTX10" s="235"/>
      <c r="OTY10" s="235"/>
      <c r="OTZ10" s="235"/>
      <c r="OUA10" s="235"/>
      <c r="OUB10" s="235"/>
      <c r="OUC10" s="235"/>
      <c r="OUD10" s="235"/>
      <c r="OUE10" s="235"/>
      <c r="OUF10" s="235"/>
      <c r="OUG10" s="235"/>
      <c r="OUH10" s="235"/>
      <c r="OUI10" s="235"/>
      <c r="OUJ10" s="235"/>
      <c r="OUK10" s="235"/>
      <c r="OUL10" s="235"/>
      <c r="OUM10" s="235"/>
      <c r="OUN10" s="235"/>
      <c r="OUO10" s="235"/>
      <c r="OUP10" s="235"/>
      <c r="OUQ10" s="235"/>
      <c r="OUR10" s="235"/>
      <c r="OUS10" s="235"/>
      <c r="OUT10" s="235"/>
      <c r="OUU10" s="235"/>
      <c r="OUV10" s="235"/>
      <c r="OUW10" s="235"/>
      <c r="OUX10" s="235"/>
      <c r="OUY10" s="235"/>
      <c r="OUZ10" s="235"/>
      <c r="OVA10" s="235"/>
      <c r="OVB10" s="235"/>
      <c r="OVC10" s="235"/>
      <c r="OVD10" s="235"/>
      <c r="OVE10" s="235"/>
      <c r="OVF10" s="235"/>
      <c r="OVG10" s="235"/>
      <c r="OVH10" s="235"/>
      <c r="OVI10" s="235"/>
      <c r="OVJ10" s="235"/>
      <c r="OVK10" s="235"/>
      <c r="OVL10" s="235"/>
      <c r="OVM10" s="235"/>
      <c r="OVN10" s="235"/>
      <c r="OVO10" s="235"/>
      <c r="OVP10" s="235"/>
      <c r="OVQ10" s="235"/>
      <c r="OVR10" s="235"/>
      <c r="OVS10" s="235"/>
      <c r="OVT10" s="235"/>
      <c r="OVU10" s="235"/>
      <c r="OVV10" s="235"/>
      <c r="OVW10" s="235"/>
      <c r="OVX10" s="235"/>
      <c r="OVY10" s="235"/>
      <c r="OVZ10" s="235"/>
      <c r="OWA10" s="235"/>
      <c r="OWB10" s="235"/>
      <c r="OWC10" s="235"/>
      <c r="OWD10" s="235"/>
      <c r="OWE10" s="235"/>
      <c r="OWF10" s="235"/>
      <c r="OWG10" s="235"/>
      <c r="OWH10" s="235"/>
      <c r="OWI10" s="235"/>
      <c r="OWJ10" s="235"/>
      <c r="OWK10" s="235"/>
      <c r="OWL10" s="235"/>
      <c r="OWM10" s="235"/>
      <c r="OWN10" s="235"/>
      <c r="OWO10" s="235"/>
      <c r="OWP10" s="235"/>
      <c r="OWQ10" s="235"/>
      <c r="OWR10" s="235"/>
      <c r="OWS10" s="235"/>
      <c r="OWT10" s="235"/>
      <c r="OWU10" s="235"/>
      <c r="OWV10" s="235"/>
      <c r="OWW10" s="235"/>
      <c r="OWX10" s="235"/>
      <c r="OWY10" s="235"/>
      <c r="OWZ10" s="235"/>
      <c r="OXA10" s="235"/>
      <c r="OXB10" s="235"/>
      <c r="OXC10" s="235"/>
      <c r="OXD10" s="235"/>
      <c r="OXE10" s="235"/>
      <c r="OXF10" s="235"/>
      <c r="OXG10" s="235"/>
      <c r="OXH10" s="235"/>
      <c r="OXI10" s="235"/>
      <c r="OXJ10" s="235"/>
      <c r="OXK10" s="235"/>
      <c r="OXL10" s="235"/>
      <c r="OXM10" s="235"/>
      <c r="OXN10" s="235"/>
      <c r="OXO10" s="235"/>
      <c r="OXP10" s="235"/>
      <c r="OXQ10" s="235"/>
      <c r="OXR10" s="235"/>
      <c r="OXS10" s="235"/>
      <c r="OXT10" s="235"/>
      <c r="OXU10" s="235"/>
      <c r="OXV10" s="235"/>
      <c r="OXW10" s="235"/>
      <c r="OXX10" s="235"/>
      <c r="OXY10" s="235"/>
      <c r="OXZ10" s="235"/>
      <c r="OYA10" s="235"/>
      <c r="OYB10" s="235"/>
      <c r="OYC10" s="235"/>
      <c r="OYD10" s="235"/>
      <c r="OYE10" s="235"/>
      <c r="OYF10" s="235"/>
      <c r="OYG10" s="235"/>
      <c r="OYH10" s="235"/>
      <c r="OYI10" s="235"/>
      <c r="OYJ10" s="235"/>
      <c r="OYK10" s="235"/>
      <c r="OYL10" s="235"/>
      <c r="OYM10" s="235"/>
      <c r="OYN10" s="235"/>
      <c r="OYO10" s="235"/>
      <c r="OYP10" s="235"/>
      <c r="OYQ10" s="235"/>
      <c r="OYR10" s="235"/>
      <c r="OYS10" s="235"/>
      <c r="OYT10" s="235"/>
      <c r="OYU10" s="235"/>
      <c r="OYV10" s="235"/>
      <c r="OYW10" s="235"/>
      <c r="OYX10" s="235"/>
      <c r="OYY10" s="235"/>
      <c r="OYZ10" s="235"/>
      <c r="OZA10" s="235"/>
      <c r="OZB10" s="235"/>
      <c r="OZC10" s="235"/>
      <c r="OZD10" s="235"/>
      <c r="OZE10" s="235"/>
      <c r="OZF10" s="235"/>
      <c r="OZG10" s="235"/>
      <c r="OZH10" s="235"/>
      <c r="OZI10" s="235"/>
      <c r="OZJ10" s="235"/>
      <c r="OZK10" s="235"/>
      <c r="OZL10" s="235"/>
      <c r="OZM10" s="235"/>
      <c r="OZN10" s="235"/>
      <c r="OZO10" s="235"/>
      <c r="OZP10" s="235"/>
      <c r="OZQ10" s="235"/>
      <c r="OZR10" s="235"/>
      <c r="OZS10" s="235"/>
      <c r="OZT10" s="235"/>
      <c r="OZU10" s="235"/>
      <c r="OZV10" s="235"/>
      <c r="OZW10" s="235"/>
      <c r="OZX10" s="235"/>
      <c r="OZY10" s="235"/>
      <c r="OZZ10" s="235"/>
      <c r="PAA10" s="235"/>
      <c r="PAB10" s="235"/>
      <c r="PAC10" s="235"/>
      <c r="PAD10" s="235"/>
      <c r="PAE10" s="235"/>
      <c r="PAF10" s="235"/>
      <c r="PAG10" s="235"/>
      <c r="PAH10" s="235"/>
      <c r="PAI10" s="235"/>
      <c r="PAJ10" s="235"/>
      <c r="PAK10" s="235"/>
      <c r="PAL10" s="235"/>
      <c r="PAM10" s="235"/>
      <c r="PAN10" s="235"/>
      <c r="PAO10" s="235"/>
      <c r="PAP10" s="235"/>
      <c r="PAQ10" s="235"/>
      <c r="PAR10" s="235"/>
      <c r="PAS10" s="235"/>
      <c r="PAT10" s="235"/>
      <c r="PAU10" s="235"/>
      <c r="PAV10" s="235"/>
      <c r="PAW10" s="235"/>
      <c r="PAX10" s="235"/>
      <c r="PAY10" s="235"/>
      <c r="PAZ10" s="235"/>
      <c r="PBA10" s="235"/>
      <c r="PBB10" s="235"/>
      <c r="PBC10" s="235"/>
      <c r="PBD10" s="235"/>
      <c r="PBE10" s="235"/>
      <c r="PBF10" s="235"/>
      <c r="PBG10" s="235"/>
      <c r="PBH10" s="235"/>
      <c r="PBI10" s="235"/>
      <c r="PBJ10" s="235"/>
      <c r="PBK10" s="235"/>
      <c r="PBL10" s="235"/>
      <c r="PBM10" s="235"/>
      <c r="PBN10" s="235"/>
      <c r="PBO10" s="235"/>
      <c r="PBP10" s="235"/>
      <c r="PBQ10" s="235"/>
      <c r="PBR10" s="235"/>
      <c r="PBS10" s="235"/>
      <c r="PBT10" s="235"/>
      <c r="PBU10" s="235"/>
      <c r="PBV10" s="235"/>
      <c r="PBW10" s="235"/>
      <c r="PBX10" s="235"/>
      <c r="PBY10" s="235"/>
      <c r="PBZ10" s="235"/>
      <c r="PCA10" s="235"/>
      <c r="PCB10" s="235"/>
      <c r="PCC10" s="235"/>
      <c r="PCD10" s="235"/>
      <c r="PCE10" s="235"/>
      <c r="PCF10" s="235"/>
      <c r="PCG10" s="235"/>
      <c r="PCH10" s="235"/>
      <c r="PCI10" s="235"/>
      <c r="PCJ10" s="235"/>
      <c r="PCK10" s="235"/>
      <c r="PCL10" s="235"/>
      <c r="PCM10" s="235"/>
      <c r="PCN10" s="235"/>
      <c r="PCO10" s="235"/>
      <c r="PCP10" s="235"/>
      <c r="PCQ10" s="235"/>
      <c r="PCR10" s="235"/>
      <c r="PCS10" s="235"/>
      <c r="PCT10" s="235"/>
      <c r="PCU10" s="235"/>
      <c r="PCV10" s="235"/>
      <c r="PCW10" s="235"/>
      <c r="PCX10" s="235"/>
      <c r="PCY10" s="235"/>
      <c r="PCZ10" s="235"/>
      <c r="PDA10" s="235"/>
      <c r="PDB10" s="235"/>
      <c r="PDC10" s="235"/>
      <c r="PDD10" s="235"/>
      <c r="PDE10" s="235"/>
      <c r="PDF10" s="235"/>
      <c r="PDG10" s="235"/>
      <c r="PDH10" s="235"/>
      <c r="PDI10" s="235"/>
      <c r="PDJ10" s="235"/>
      <c r="PDK10" s="235"/>
      <c r="PDL10" s="235"/>
      <c r="PDM10" s="235"/>
      <c r="PDN10" s="235"/>
      <c r="PDO10" s="235"/>
      <c r="PDP10" s="235"/>
      <c r="PDQ10" s="235"/>
      <c r="PDR10" s="235"/>
      <c r="PDS10" s="235"/>
      <c r="PDT10" s="235"/>
      <c r="PDU10" s="235"/>
      <c r="PDV10" s="235"/>
      <c r="PDW10" s="235"/>
      <c r="PDX10" s="235"/>
      <c r="PDY10" s="235"/>
      <c r="PDZ10" s="235"/>
      <c r="PEA10" s="235"/>
      <c r="PEB10" s="235"/>
      <c r="PEC10" s="235"/>
      <c r="PED10" s="235"/>
      <c r="PEE10" s="235"/>
      <c r="PEF10" s="235"/>
      <c r="PEG10" s="235"/>
      <c r="PEH10" s="235"/>
      <c r="PEI10" s="235"/>
      <c r="PEJ10" s="235"/>
      <c r="PEK10" s="235"/>
      <c r="PEL10" s="235"/>
      <c r="PEM10" s="235"/>
      <c r="PEN10" s="235"/>
      <c r="PEO10" s="235"/>
      <c r="PEP10" s="235"/>
      <c r="PEQ10" s="235"/>
      <c r="PER10" s="235"/>
      <c r="PES10" s="235"/>
      <c r="PET10" s="235"/>
      <c r="PEU10" s="235"/>
      <c r="PEV10" s="235"/>
      <c r="PEW10" s="235"/>
      <c r="PEX10" s="235"/>
      <c r="PEY10" s="235"/>
      <c r="PEZ10" s="235"/>
      <c r="PFA10" s="235"/>
      <c r="PFB10" s="235"/>
      <c r="PFC10" s="235"/>
      <c r="PFD10" s="235"/>
      <c r="PFE10" s="235"/>
      <c r="PFF10" s="235"/>
      <c r="PFG10" s="235"/>
      <c r="PFH10" s="235"/>
      <c r="PFI10" s="235"/>
      <c r="PFJ10" s="235"/>
      <c r="PFK10" s="235"/>
      <c r="PFL10" s="235"/>
      <c r="PFM10" s="235"/>
      <c r="PFN10" s="235"/>
      <c r="PFO10" s="235"/>
      <c r="PFP10" s="235"/>
      <c r="PFQ10" s="235"/>
      <c r="PFR10" s="235"/>
      <c r="PFS10" s="235"/>
      <c r="PFT10" s="235"/>
      <c r="PFU10" s="235"/>
      <c r="PFV10" s="235"/>
      <c r="PFW10" s="235"/>
      <c r="PFX10" s="235"/>
      <c r="PFY10" s="235"/>
      <c r="PFZ10" s="235"/>
      <c r="PGA10" s="235"/>
      <c r="PGB10" s="235"/>
      <c r="PGC10" s="235"/>
      <c r="PGD10" s="235"/>
      <c r="PGE10" s="235"/>
      <c r="PGF10" s="235"/>
      <c r="PGG10" s="235"/>
      <c r="PGH10" s="235"/>
      <c r="PGI10" s="235"/>
      <c r="PGJ10" s="235"/>
      <c r="PGK10" s="235"/>
      <c r="PGL10" s="235"/>
      <c r="PGM10" s="235"/>
      <c r="PGN10" s="235"/>
      <c r="PGO10" s="235"/>
      <c r="PGP10" s="235"/>
      <c r="PGQ10" s="235"/>
      <c r="PGR10" s="235"/>
      <c r="PGS10" s="235"/>
      <c r="PGT10" s="235"/>
      <c r="PGU10" s="235"/>
      <c r="PGV10" s="235"/>
      <c r="PGW10" s="235"/>
      <c r="PGX10" s="235"/>
      <c r="PGY10" s="235"/>
      <c r="PGZ10" s="235"/>
      <c r="PHA10" s="235"/>
      <c r="PHB10" s="235"/>
      <c r="PHC10" s="235"/>
      <c r="PHD10" s="235"/>
      <c r="PHE10" s="235"/>
      <c r="PHF10" s="235"/>
      <c r="PHG10" s="235"/>
      <c r="PHH10" s="235"/>
      <c r="PHI10" s="235"/>
      <c r="PHJ10" s="235"/>
      <c r="PHK10" s="235"/>
      <c r="PHL10" s="235"/>
      <c r="PHM10" s="235"/>
      <c r="PHN10" s="235"/>
      <c r="PHO10" s="235"/>
      <c r="PHP10" s="235"/>
      <c r="PHQ10" s="235"/>
      <c r="PHR10" s="235"/>
      <c r="PHS10" s="235"/>
      <c r="PHT10" s="235"/>
      <c r="PHU10" s="235"/>
      <c r="PHV10" s="235"/>
      <c r="PHW10" s="235"/>
      <c r="PHX10" s="235"/>
      <c r="PHY10" s="235"/>
      <c r="PHZ10" s="235"/>
      <c r="PIA10" s="235"/>
      <c r="PIB10" s="235"/>
      <c r="PIC10" s="235"/>
      <c r="PID10" s="235"/>
      <c r="PIE10" s="235"/>
      <c r="PIF10" s="235"/>
      <c r="PIG10" s="235"/>
      <c r="PIH10" s="235"/>
      <c r="PII10" s="235"/>
      <c r="PIJ10" s="235"/>
      <c r="PIK10" s="235"/>
      <c r="PIL10" s="235"/>
      <c r="PIM10" s="235"/>
      <c r="PIN10" s="235"/>
      <c r="PIO10" s="235"/>
      <c r="PIP10" s="235"/>
      <c r="PIQ10" s="235"/>
      <c r="PIR10" s="235"/>
      <c r="PIS10" s="235"/>
      <c r="PIT10" s="235"/>
      <c r="PIU10" s="235"/>
      <c r="PIV10" s="235"/>
      <c r="PIW10" s="235"/>
      <c r="PIX10" s="235"/>
      <c r="PIY10" s="235"/>
      <c r="PIZ10" s="235"/>
      <c r="PJA10" s="235"/>
      <c r="PJB10" s="235"/>
      <c r="PJC10" s="235"/>
      <c r="PJD10" s="235"/>
      <c r="PJE10" s="235"/>
      <c r="PJF10" s="235"/>
      <c r="PJG10" s="235"/>
      <c r="PJH10" s="235"/>
      <c r="PJI10" s="235"/>
      <c r="PJJ10" s="235"/>
      <c r="PJK10" s="235"/>
      <c r="PJL10" s="235"/>
      <c r="PJM10" s="235"/>
      <c r="PJN10" s="235"/>
      <c r="PJO10" s="235"/>
      <c r="PJP10" s="235"/>
      <c r="PJQ10" s="235"/>
      <c r="PJR10" s="235"/>
      <c r="PJS10" s="235"/>
      <c r="PJT10" s="235"/>
      <c r="PJU10" s="235"/>
      <c r="PJV10" s="235"/>
      <c r="PJW10" s="235"/>
      <c r="PJX10" s="235"/>
      <c r="PJY10" s="235"/>
      <c r="PJZ10" s="235"/>
      <c r="PKA10" s="235"/>
      <c r="PKB10" s="235"/>
      <c r="PKC10" s="235"/>
      <c r="PKD10" s="235"/>
      <c r="PKE10" s="235"/>
      <c r="PKF10" s="235"/>
      <c r="PKG10" s="235"/>
      <c r="PKH10" s="235"/>
      <c r="PKI10" s="235"/>
      <c r="PKJ10" s="235"/>
      <c r="PKK10" s="235"/>
      <c r="PKL10" s="235"/>
      <c r="PKM10" s="235"/>
      <c r="PKN10" s="235"/>
      <c r="PKO10" s="235"/>
      <c r="PKP10" s="235"/>
      <c r="PKQ10" s="235"/>
      <c r="PKR10" s="235"/>
      <c r="PKS10" s="235"/>
      <c r="PKT10" s="235"/>
      <c r="PKU10" s="235"/>
      <c r="PKV10" s="235"/>
      <c r="PKW10" s="235"/>
      <c r="PKX10" s="235"/>
      <c r="PKY10" s="235"/>
      <c r="PKZ10" s="235"/>
      <c r="PLA10" s="235"/>
      <c r="PLB10" s="235"/>
      <c r="PLC10" s="235"/>
      <c r="PLD10" s="235"/>
      <c r="PLE10" s="235"/>
      <c r="PLF10" s="235"/>
      <c r="PLG10" s="235"/>
      <c r="PLH10" s="235"/>
      <c r="PLI10" s="235"/>
      <c r="PLJ10" s="235"/>
      <c r="PLK10" s="235"/>
      <c r="PLL10" s="235"/>
      <c r="PLM10" s="235"/>
      <c r="PLN10" s="235"/>
      <c r="PLO10" s="235"/>
      <c r="PLP10" s="235"/>
      <c r="PLQ10" s="235"/>
      <c r="PLR10" s="235"/>
      <c r="PLS10" s="235"/>
      <c r="PLT10" s="235"/>
      <c r="PLU10" s="235"/>
      <c r="PLV10" s="235"/>
      <c r="PLW10" s="235"/>
      <c r="PLX10" s="235"/>
      <c r="PLY10" s="235"/>
      <c r="PLZ10" s="235"/>
      <c r="PMA10" s="235"/>
      <c r="PMB10" s="235"/>
      <c r="PMC10" s="235"/>
      <c r="PMD10" s="235"/>
      <c r="PME10" s="235"/>
      <c r="PMF10" s="235"/>
      <c r="PMG10" s="235"/>
      <c r="PMH10" s="235"/>
      <c r="PMI10" s="235"/>
      <c r="PMJ10" s="235"/>
      <c r="PMK10" s="235"/>
      <c r="PML10" s="235"/>
      <c r="PMM10" s="235"/>
      <c r="PMN10" s="235"/>
      <c r="PMO10" s="235"/>
      <c r="PMP10" s="235"/>
      <c r="PMQ10" s="235"/>
      <c r="PMR10" s="235"/>
      <c r="PMS10" s="235"/>
      <c r="PMT10" s="235"/>
      <c r="PMU10" s="235"/>
      <c r="PMV10" s="235"/>
      <c r="PMW10" s="235"/>
      <c r="PMX10" s="235"/>
      <c r="PMY10" s="235"/>
      <c r="PMZ10" s="235"/>
      <c r="PNA10" s="235"/>
      <c r="PNB10" s="235"/>
      <c r="PNC10" s="235"/>
      <c r="PND10" s="235"/>
      <c r="PNE10" s="235"/>
      <c r="PNF10" s="235"/>
      <c r="PNG10" s="235"/>
      <c r="PNH10" s="235"/>
      <c r="PNI10" s="235"/>
      <c r="PNJ10" s="235"/>
      <c r="PNK10" s="235"/>
      <c r="PNL10" s="235"/>
      <c r="PNM10" s="235"/>
      <c r="PNN10" s="235"/>
      <c r="PNO10" s="235"/>
      <c r="PNP10" s="235"/>
      <c r="PNQ10" s="235"/>
      <c r="PNR10" s="235"/>
      <c r="PNS10" s="235"/>
      <c r="PNT10" s="235"/>
      <c r="PNU10" s="235"/>
      <c r="PNV10" s="235"/>
      <c r="PNW10" s="235"/>
      <c r="PNX10" s="235"/>
      <c r="PNY10" s="235"/>
      <c r="PNZ10" s="235"/>
      <c r="POA10" s="235"/>
      <c r="POB10" s="235"/>
      <c r="POC10" s="235"/>
      <c r="POD10" s="235"/>
      <c r="POE10" s="235"/>
      <c r="POF10" s="235"/>
      <c r="POG10" s="235"/>
      <c r="POH10" s="235"/>
      <c r="POI10" s="235"/>
      <c r="POJ10" s="235"/>
      <c r="POK10" s="235"/>
      <c r="POL10" s="235"/>
      <c r="POM10" s="235"/>
      <c r="PON10" s="235"/>
      <c r="POO10" s="235"/>
      <c r="POP10" s="235"/>
      <c r="POQ10" s="235"/>
      <c r="POR10" s="235"/>
      <c r="POS10" s="235"/>
      <c r="POT10" s="235"/>
      <c r="POU10" s="235"/>
      <c r="POV10" s="235"/>
      <c r="POW10" s="235"/>
      <c r="POX10" s="235"/>
      <c r="POY10" s="235"/>
      <c r="POZ10" s="235"/>
      <c r="PPA10" s="235"/>
      <c r="PPB10" s="235"/>
      <c r="PPC10" s="235"/>
      <c r="PPD10" s="235"/>
      <c r="PPE10" s="235"/>
      <c r="PPF10" s="235"/>
      <c r="PPG10" s="235"/>
      <c r="PPH10" s="235"/>
      <c r="PPI10" s="235"/>
      <c r="PPJ10" s="235"/>
      <c r="PPK10" s="235"/>
      <c r="PPL10" s="235"/>
      <c r="PPM10" s="235"/>
      <c r="PPN10" s="235"/>
      <c r="PPO10" s="235"/>
      <c r="PPP10" s="235"/>
      <c r="PPQ10" s="235"/>
      <c r="PPR10" s="235"/>
      <c r="PPS10" s="235"/>
      <c r="PPT10" s="235"/>
      <c r="PPU10" s="235"/>
      <c r="PPV10" s="235"/>
      <c r="PPW10" s="235"/>
      <c r="PPX10" s="235"/>
      <c r="PPY10" s="235"/>
      <c r="PPZ10" s="235"/>
      <c r="PQA10" s="235"/>
      <c r="PQB10" s="235"/>
      <c r="PQC10" s="235"/>
      <c r="PQD10" s="235"/>
      <c r="PQE10" s="235"/>
      <c r="PQF10" s="235"/>
      <c r="PQG10" s="235"/>
      <c r="PQH10" s="235"/>
      <c r="PQI10" s="235"/>
      <c r="PQJ10" s="235"/>
      <c r="PQK10" s="235"/>
      <c r="PQL10" s="235"/>
      <c r="PQM10" s="235"/>
      <c r="PQN10" s="235"/>
      <c r="PQO10" s="235"/>
      <c r="PQP10" s="235"/>
      <c r="PQQ10" s="235"/>
      <c r="PQR10" s="235"/>
      <c r="PQS10" s="235"/>
      <c r="PQT10" s="235"/>
      <c r="PQU10" s="235"/>
      <c r="PQV10" s="235"/>
      <c r="PQW10" s="235"/>
      <c r="PQX10" s="235"/>
      <c r="PQY10" s="235"/>
      <c r="PQZ10" s="235"/>
      <c r="PRA10" s="235"/>
      <c r="PRB10" s="235"/>
      <c r="PRC10" s="235"/>
      <c r="PRD10" s="235"/>
      <c r="PRE10" s="235"/>
      <c r="PRF10" s="235"/>
      <c r="PRG10" s="235"/>
      <c r="PRH10" s="235"/>
      <c r="PRI10" s="235"/>
      <c r="PRJ10" s="235"/>
      <c r="PRK10" s="235"/>
      <c r="PRL10" s="235"/>
      <c r="PRM10" s="235"/>
      <c r="PRN10" s="235"/>
      <c r="PRO10" s="235"/>
      <c r="PRP10" s="235"/>
      <c r="PRQ10" s="235"/>
      <c r="PRR10" s="235"/>
      <c r="PRS10" s="235"/>
      <c r="PRT10" s="235"/>
      <c r="PRU10" s="235"/>
      <c r="PRV10" s="235"/>
      <c r="PRW10" s="235"/>
      <c r="PRX10" s="235"/>
      <c r="PRY10" s="235"/>
      <c r="PRZ10" s="235"/>
      <c r="PSA10" s="235"/>
      <c r="PSB10" s="235"/>
      <c r="PSC10" s="235"/>
      <c r="PSD10" s="235"/>
      <c r="PSE10" s="235"/>
      <c r="PSF10" s="235"/>
      <c r="PSG10" s="235"/>
      <c r="PSH10" s="235"/>
      <c r="PSI10" s="235"/>
      <c r="PSJ10" s="235"/>
      <c r="PSK10" s="235"/>
      <c r="PSL10" s="235"/>
      <c r="PSM10" s="235"/>
      <c r="PSN10" s="235"/>
      <c r="PSO10" s="235"/>
      <c r="PSP10" s="235"/>
      <c r="PSQ10" s="235"/>
      <c r="PSR10" s="235"/>
      <c r="PSS10" s="235"/>
      <c r="PST10" s="235"/>
      <c r="PSU10" s="235"/>
      <c r="PSV10" s="235"/>
      <c r="PSW10" s="235"/>
      <c r="PSX10" s="235"/>
      <c r="PSY10" s="235"/>
      <c r="PSZ10" s="235"/>
      <c r="PTA10" s="235"/>
      <c r="PTB10" s="235"/>
      <c r="PTC10" s="235"/>
      <c r="PTD10" s="235"/>
      <c r="PTE10" s="235"/>
      <c r="PTF10" s="235"/>
      <c r="PTG10" s="235"/>
      <c r="PTH10" s="235"/>
      <c r="PTI10" s="235"/>
      <c r="PTJ10" s="235"/>
      <c r="PTK10" s="235"/>
      <c r="PTL10" s="235"/>
      <c r="PTM10" s="235"/>
      <c r="PTN10" s="235"/>
      <c r="PTO10" s="235"/>
      <c r="PTP10" s="235"/>
      <c r="PTQ10" s="235"/>
      <c r="PTR10" s="235"/>
      <c r="PTS10" s="235"/>
      <c r="PTT10" s="235"/>
      <c r="PTU10" s="235"/>
      <c r="PTV10" s="235"/>
      <c r="PTW10" s="235"/>
      <c r="PTX10" s="235"/>
      <c r="PTY10" s="235"/>
      <c r="PTZ10" s="235"/>
      <c r="PUA10" s="235"/>
      <c r="PUB10" s="235"/>
      <c r="PUC10" s="235"/>
      <c r="PUD10" s="235"/>
      <c r="PUE10" s="235"/>
      <c r="PUF10" s="235"/>
      <c r="PUG10" s="235"/>
      <c r="PUH10" s="235"/>
      <c r="PUI10" s="235"/>
      <c r="PUJ10" s="235"/>
      <c r="PUK10" s="235"/>
      <c r="PUL10" s="235"/>
      <c r="PUM10" s="235"/>
      <c r="PUN10" s="235"/>
      <c r="PUO10" s="235"/>
      <c r="PUP10" s="235"/>
      <c r="PUQ10" s="235"/>
      <c r="PUR10" s="235"/>
      <c r="PUS10" s="235"/>
      <c r="PUT10" s="235"/>
      <c r="PUU10" s="235"/>
      <c r="PUV10" s="235"/>
      <c r="PUW10" s="235"/>
      <c r="PUX10" s="235"/>
      <c r="PUY10" s="235"/>
      <c r="PUZ10" s="235"/>
      <c r="PVA10" s="235"/>
      <c r="PVB10" s="235"/>
      <c r="PVC10" s="235"/>
      <c r="PVD10" s="235"/>
      <c r="PVE10" s="235"/>
      <c r="PVF10" s="235"/>
      <c r="PVG10" s="235"/>
      <c r="PVH10" s="235"/>
      <c r="PVI10" s="235"/>
      <c r="PVJ10" s="235"/>
      <c r="PVK10" s="235"/>
      <c r="PVL10" s="235"/>
      <c r="PVM10" s="235"/>
      <c r="PVN10" s="235"/>
      <c r="PVO10" s="235"/>
      <c r="PVP10" s="235"/>
      <c r="PVQ10" s="235"/>
      <c r="PVR10" s="235"/>
      <c r="PVS10" s="235"/>
      <c r="PVT10" s="235"/>
      <c r="PVU10" s="235"/>
      <c r="PVV10" s="235"/>
      <c r="PVW10" s="235"/>
      <c r="PVX10" s="235"/>
      <c r="PVY10" s="235"/>
      <c r="PVZ10" s="235"/>
      <c r="PWA10" s="235"/>
      <c r="PWB10" s="235"/>
      <c r="PWC10" s="235"/>
      <c r="PWD10" s="235"/>
      <c r="PWE10" s="235"/>
      <c r="PWF10" s="235"/>
      <c r="PWG10" s="235"/>
      <c r="PWH10" s="235"/>
      <c r="PWI10" s="235"/>
      <c r="PWJ10" s="235"/>
      <c r="PWK10" s="235"/>
      <c r="PWL10" s="235"/>
      <c r="PWM10" s="235"/>
      <c r="PWN10" s="235"/>
      <c r="PWO10" s="235"/>
      <c r="PWP10" s="235"/>
      <c r="PWQ10" s="235"/>
      <c r="PWR10" s="235"/>
      <c r="PWS10" s="235"/>
      <c r="PWT10" s="235"/>
      <c r="PWU10" s="235"/>
      <c r="PWV10" s="235"/>
      <c r="PWW10" s="235"/>
      <c r="PWX10" s="235"/>
      <c r="PWY10" s="235"/>
      <c r="PWZ10" s="235"/>
      <c r="PXA10" s="235"/>
      <c r="PXB10" s="235"/>
      <c r="PXC10" s="235"/>
      <c r="PXD10" s="235"/>
      <c r="PXE10" s="235"/>
      <c r="PXF10" s="235"/>
      <c r="PXG10" s="235"/>
      <c r="PXH10" s="235"/>
      <c r="PXI10" s="235"/>
      <c r="PXJ10" s="235"/>
      <c r="PXK10" s="235"/>
      <c r="PXL10" s="235"/>
      <c r="PXM10" s="235"/>
      <c r="PXN10" s="235"/>
      <c r="PXO10" s="235"/>
      <c r="PXP10" s="235"/>
      <c r="PXQ10" s="235"/>
      <c r="PXR10" s="235"/>
      <c r="PXS10" s="235"/>
      <c r="PXT10" s="235"/>
      <c r="PXU10" s="235"/>
      <c r="PXV10" s="235"/>
      <c r="PXW10" s="235"/>
      <c r="PXX10" s="235"/>
      <c r="PXY10" s="235"/>
      <c r="PXZ10" s="235"/>
      <c r="PYA10" s="235"/>
      <c r="PYB10" s="235"/>
      <c r="PYC10" s="235"/>
      <c r="PYD10" s="235"/>
      <c r="PYE10" s="235"/>
      <c r="PYF10" s="235"/>
      <c r="PYG10" s="235"/>
      <c r="PYH10" s="235"/>
      <c r="PYI10" s="235"/>
      <c r="PYJ10" s="235"/>
      <c r="PYK10" s="235"/>
      <c r="PYL10" s="235"/>
      <c r="PYM10" s="235"/>
      <c r="PYN10" s="235"/>
      <c r="PYO10" s="235"/>
      <c r="PYP10" s="235"/>
      <c r="PYQ10" s="235"/>
      <c r="PYR10" s="235"/>
      <c r="PYS10" s="235"/>
      <c r="PYT10" s="235"/>
      <c r="PYU10" s="235"/>
      <c r="PYV10" s="235"/>
      <c r="PYW10" s="235"/>
      <c r="PYX10" s="235"/>
      <c r="PYY10" s="235"/>
      <c r="PYZ10" s="235"/>
      <c r="PZA10" s="235"/>
      <c r="PZB10" s="235"/>
      <c r="PZC10" s="235"/>
      <c r="PZD10" s="235"/>
      <c r="PZE10" s="235"/>
      <c r="PZF10" s="235"/>
      <c r="PZG10" s="235"/>
      <c r="PZH10" s="235"/>
      <c r="PZI10" s="235"/>
      <c r="PZJ10" s="235"/>
      <c r="PZK10" s="235"/>
      <c r="PZL10" s="235"/>
      <c r="PZM10" s="235"/>
      <c r="PZN10" s="235"/>
      <c r="PZO10" s="235"/>
      <c r="PZP10" s="235"/>
      <c r="PZQ10" s="235"/>
      <c r="PZR10" s="235"/>
      <c r="PZS10" s="235"/>
      <c r="PZT10" s="235"/>
      <c r="PZU10" s="235"/>
      <c r="PZV10" s="235"/>
      <c r="PZW10" s="235"/>
      <c r="PZX10" s="235"/>
      <c r="PZY10" s="235"/>
      <c r="PZZ10" s="235"/>
      <c r="QAA10" s="235"/>
      <c r="QAB10" s="235"/>
      <c r="QAC10" s="235"/>
      <c r="QAD10" s="235"/>
      <c r="QAE10" s="235"/>
      <c r="QAF10" s="235"/>
      <c r="QAG10" s="235"/>
      <c r="QAH10" s="235"/>
      <c r="QAI10" s="235"/>
      <c r="QAJ10" s="235"/>
      <c r="QAK10" s="235"/>
      <c r="QAL10" s="235"/>
      <c r="QAM10" s="235"/>
      <c r="QAN10" s="235"/>
      <c r="QAO10" s="235"/>
      <c r="QAP10" s="235"/>
      <c r="QAQ10" s="235"/>
      <c r="QAR10" s="235"/>
      <c r="QAS10" s="235"/>
      <c r="QAT10" s="235"/>
      <c r="QAU10" s="235"/>
      <c r="QAV10" s="235"/>
      <c r="QAW10" s="235"/>
      <c r="QAX10" s="235"/>
      <c r="QAY10" s="235"/>
      <c r="QAZ10" s="235"/>
      <c r="QBA10" s="235"/>
      <c r="QBB10" s="235"/>
      <c r="QBC10" s="235"/>
      <c r="QBD10" s="235"/>
      <c r="QBE10" s="235"/>
      <c r="QBF10" s="235"/>
      <c r="QBG10" s="235"/>
      <c r="QBH10" s="235"/>
      <c r="QBI10" s="235"/>
      <c r="QBJ10" s="235"/>
      <c r="QBK10" s="235"/>
      <c r="QBL10" s="235"/>
      <c r="QBM10" s="235"/>
      <c r="QBN10" s="235"/>
      <c r="QBO10" s="235"/>
      <c r="QBP10" s="235"/>
      <c r="QBQ10" s="235"/>
      <c r="QBR10" s="235"/>
      <c r="QBS10" s="235"/>
      <c r="QBT10" s="235"/>
      <c r="QBU10" s="235"/>
      <c r="QBV10" s="235"/>
      <c r="QBW10" s="235"/>
      <c r="QBX10" s="235"/>
      <c r="QBY10" s="235"/>
      <c r="QBZ10" s="235"/>
      <c r="QCA10" s="235"/>
      <c r="QCB10" s="235"/>
      <c r="QCC10" s="235"/>
      <c r="QCD10" s="235"/>
      <c r="QCE10" s="235"/>
      <c r="QCF10" s="235"/>
      <c r="QCG10" s="235"/>
      <c r="QCH10" s="235"/>
      <c r="QCI10" s="235"/>
      <c r="QCJ10" s="235"/>
      <c r="QCK10" s="235"/>
      <c r="QCL10" s="235"/>
      <c r="QCM10" s="235"/>
      <c r="QCN10" s="235"/>
      <c r="QCO10" s="235"/>
      <c r="QCP10" s="235"/>
      <c r="QCQ10" s="235"/>
      <c r="QCR10" s="235"/>
      <c r="QCS10" s="235"/>
      <c r="QCT10" s="235"/>
      <c r="QCU10" s="235"/>
      <c r="QCV10" s="235"/>
      <c r="QCW10" s="235"/>
      <c r="QCX10" s="235"/>
      <c r="QCY10" s="235"/>
      <c r="QCZ10" s="235"/>
      <c r="QDA10" s="235"/>
      <c r="QDB10" s="235"/>
      <c r="QDC10" s="235"/>
      <c r="QDD10" s="235"/>
      <c r="QDE10" s="235"/>
      <c r="QDF10" s="235"/>
      <c r="QDG10" s="235"/>
      <c r="QDH10" s="235"/>
      <c r="QDI10" s="235"/>
      <c r="QDJ10" s="235"/>
      <c r="QDK10" s="235"/>
      <c r="QDL10" s="235"/>
      <c r="QDM10" s="235"/>
      <c r="QDN10" s="235"/>
      <c r="QDO10" s="235"/>
      <c r="QDP10" s="235"/>
      <c r="QDQ10" s="235"/>
      <c r="QDR10" s="235"/>
      <c r="QDS10" s="235"/>
      <c r="QDT10" s="235"/>
      <c r="QDU10" s="235"/>
      <c r="QDV10" s="235"/>
      <c r="QDW10" s="235"/>
      <c r="QDX10" s="235"/>
      <c r="QDY10" s="235"/>
      <c r="QDZ10" s="235"/>
      <c r="QEA10" s="235"/>
      <c r="QEB10" s="235"/>
      <c r="QEC10" s="235"/>
      <c r="QED10" s="235"/>
      <c r="QEE10" s="235"/>
      <c r="QEF10" s="235"/>
      <c r="QEG10" s="235"/>
      <c r="QEH10" s="235"/>
      <c r="QEI10" s="235"/>
      <c r="QEJ10" s="235"/>
      <c r="QEK10" s="235"/>
      <c r="QEL10" s="235"/>
      <c r="QEM10" s="235"/>
      <c r="QEN10" s="235"/>
      <c r="QEO10" s="235"/>
      <c r="QEP10" s="235"/>
      <c r="QEQ10" s="235"/>
      <c r="QER10" s="235"/>
      <c r="QES10" s="235"/>
      <c r="QET10" s="235"/>
      <c r="QEU10" s="235"/>
      <c r="QEV10" s="235"/>
      <c r="QEW10" s="235"/>
      <c r="QEX10" s="235"/>
      <c r="QEY10" s="235"/>
      <c r="QEZ10" s="235"/>
      <c r="QFA10" s="235"/>
      <c r="QFB10" s="235"/>
      <c r="QFC10" s="235"/>
      <c r="QFD10" s="235"/>
      <c r="QFE10" s="235"/>
      <c r="QFF10" s="235"/>
      <c r="QFG10" s="235"/>
      <c r="QFH10" s="235"/>
      <c r="QFI10" s="235"/>
      <c r="QFJ10" s="235"/>
      <c r="QFK10" s="235"/>
      <c r="QFL10" s="235"/>
      <c r="QFM10" s="235"/>
      <c r="QFN10" s="235"/>
      <c r="QFO10" s="235"/>
      <c r="QFP10" s="235"/>
      <c r="QFQ10" s="235"/>
      <c r="QFR10" s="235"/>
      <c r="QFS10" s="235"/>
      <c r="QFT10" s="235"/>
      <c r="QFU10" s="235"/>
      <c r="QFV10" s="235"/>
      <c r="QFW10" s="235"/>
      <c r="QFX10" s="235"/>
      <c r="QFY10" s="235"/>
      <c r="QFZ10" s="235"/>
      <c r="QGA10" s="235"/>
      <c r="QGB10" s="235"/>
      <c r="QGC10" s="235"/>
      <c r="QGD10" s="235"/>
      <c r="QGE10" s="235"/>
      <c r="QGF10" s="235"/>
      <c r="QGG10" s="235"/>
      <c r="QGH10" s="235"/>
      <c r="QGI10" s="235"/>
      <c r="QGJ10" s="235"/>
      <c r="QGK10" s="235"/>
      <c r="QGL10" s="235"/>
      <c r="QGM10" s="235"/>
      <c r="QGN10" s="235"/>
      <c r="QGO10" s="235"/>
      <c r="QGP10" s="235"/>
      <c r="QGQ10" s="235"/>
      <c r="QGR10" s="235"/>
      <c r="QGS10" s="235"/>
      <c r="QGT10" s="235"/>
      <c r="QGU10" s="235"/>
      <c r="QGV10" s="235"/>
      <c r="QGW10" s="235"/>
      <c r="QGX10" s="235"/>
      <c r="QGY10" s="235"/>
      <c r="QGZ10" s="235"/>
      <c r="QHA10" s="235"/>
      <c r="QHB10" s="235"/>
      <c r="QHC10" s="235"/>
      <c r="QHD10" s="235"/>
      <c r="QHE10" s="235"/>
      <c r="QHF10" s="235"/>
      <c r="QHG10" s="235"/>
      <c r="QHH10" s="235"/>
      <c r="QHI10" s="235"/>
      <c r="QHJ10" s="235"/>
      <c r="QHK10" s="235"/>
      <c r="QHL10" s="235"/>
      <c r="QHM10" s="235"/>
      <c r="QHN10" s="235"/>
      <c r="QHO10" s="235"/>
      <c r="QHP10" s="235"/>
      <c r="QHQ10" s="235"/>
      <c r="QHR10" s="235"/>
      <c r="QHS10" s="235"/>
      <c r="QHT10" s="235"/>
      <c r="QHU10" s="235"/>
      <c r="QHV10" s="235"/>
      <c r="QHW10" s="235"/>
      <c r="QHX10" s="235"/>
      <c r="QHY10" s="235"/>
      <c r="QHZ10" s="235"/>
      <c r="QIA10" s="235"/>
      <c r="QIB10" s="235"/>
      <c r="QIC10" s="235"/>
      <c r="QID10" s="235"/>
      <c r="QIE10" s="235"/>
      <c r="QIF10" s="235"/>
      <c r="QIG10" s="235"/>
      <c r="QIH10" s="235"/>
      <c r="QII10" s="235"/>
      <c r="QIJ10" s="235"/>
      <c r="QIK10" s="235"/>
      <c r="QIL10" s="235"/>
      <c r="QIM10" s="235"/>
      <c r="QIN10" s="235"/>
      <c r="QIO10" s="235"/>
      <c r="QIP10" s="235"/>
      <c r="QIQ10" s="235"/>
      <c r="QIR10" s="235"/>
      <c r="QIS10" s="235"/>
      <c r="QIT10" s="235"/>
      <c r="QIU10" s="235"/>
      <c r="QIV10" s="235"/>
      <c r="QIW10" s="235"/>
      <c r="QIX10" s="235"/>
      <c r="QIY10" s="235"/>
      <c r="QIZ10" s="235"/>
      <c r="QJA10" s="235"/>
      <c r="QJB10" s="235"/>
      <c r="QJC10" s="235"/>
      <c r="QJD10" s="235"/>
      <c r="QJE10" s="235"/>
      <c r="QJF10" s="235"/>
      <c r="QJG10" s="235"/>
      <c r="QJH10" s="235"/>
      <c r="QJI10" s="235"/>
      <c r="QJJ10" s="235"/>
      <c r="QJK10" s="235"/>
      <c r="QJL10" s="235"/>
      <c r="QJM10" s="235"/>
      <c r="QJN10" s="235"/>
      <c r="QJO10" s="235"/>
      <c r="QJP10" s="235"/>
      <c r="QJQ10" s="235"/>
      <c r="QJR10" s="235"/>
      <c r="QJS10" s="235"/>
      <c r="QJT10" s="235"/>
      <c r="QJU10" s="235"/>
      <c r="QJV10" s="235"/>
      <c r="QJW10" s="235"/>
      <c r="QJX10" s="235"/>
      <c r="QJY10" s="235"/>
      <c r="QJZ10" s="235"/>
      <c r="QKA10" s="235"/>
      <c r="QKB10" s="235"/>
      <c r="QKC10" s="235"/>
      <c r="QKD10" s="235"/>
      <c r="QKE10" s="235"/>
      <c r="QKF10" s="235"/>
      <c r="QKG10" s="235"/>
      <c r="QKH10" s="235"/>
      <c r="QKI10" s="235"/>
      <c r="QKJ10" s="235"/>
      <c r="QKK10" s="235"/>
      <c r="QKL10" s="235"/>
      <c r="QKM10" s="235"/>
      <c r="QKN10" s="235"/>
      <c r="QKO10" s="235"/>
      <c r="QKP10" s="235"/>
      <c r="QKQ10" s="235"/>
      <c r="QKR10" s="235"/>
      <c r="QKS10" s="235"/>
      <c r="QKT10" s="235"/>
      <c r="QKU10" s="235"/>
      <c r="QKV10" s="235"/>
      <c r="QKW10" s="235"/>
      <c r="QKX10" s="235"/>
      <c r="QKY10" s="235"/>
      <c r="QKZ10" s="235"/>
      <c r="QLA10" s="235"/>
      <c r="QLB10" s="235"/>
      <c r="QLC10" s="235"/>
      <c r="QLD10" s="235"/>
      <c r="QLE10" s="235"/>
      <c r="QLF10" s="235"/>
      <c r="QLG10" s="235"/>
      <c r="QLH10" s="235"/>
      <c r="QLI10" s="235"/>
      <c r="QLJ10" s="235"/>
      <c r="QLK10" s="235"/>
      <c r="QLL10" s="235"/>
      <c r="QLM10" s="235"/>
      <c r="QLN10" s="235"/>
      <c r="QLO10" s="235"/>
      <c r="QLP10" s="235"/>
      <c r="QLQ10" s="235"/>
      <c r="QLR10" s="235"/>
      <c r="QLS10" s="235"/>
      <c r="QLT10" s="235"/>
      <c r="QLU10" s="235"/>
      <c r="QLV10" s="235"/>
      <c r="QLW10" s="235"/>
      <c r="QLX10" s="235"/>
      <c r="QLY10" s="235"/>
      <c r="QLZ10" s="235"/>
      <c r="QMA10" s="235"/>
      <c r="QMB10" s="235"/>
      <c r="QMC10" s="235"/>
      <c r="QMD10" s="235"/>
      <c r="QME10" s="235"/>
      <c r="QMF10" s="235"/>
      <c r="QMG10" s="235"/>
      <c r="QMH10" s="235"/>
      <c r="QMI10" s="235"/>
      <c r="QMJ10" s="235"/>
      <c r="QMK10" s="235"/>
      <c r="QML10" s="235"/>
      <c r="QMM10" s="235"/>
      <c r="QMN10" s="235"/>
      <c r="QMO10" s="235"/>
      <c r="QMP10" s="235"/>
      <c r="QMQ10" s="235"/>
      <c r="QMR10" s="235"/>
      <c r="QMS10" s="235"/>
      <c r="QMT10" s="235"/>
      <c r="QMU10" s="235"/>
      <c r="QMV10" s="235"/>
      <c r="QMW10" s="235"/>
      <c r="QMX10" s="235"/>
      <c r="QMY10" s="235"/>
      <c r="QMZ10" s="235"/>
      <c r="QNA10" s="235"/>
      <c r="QNB10" s="235"/>
      <c r="QNC10" s="235"/>
      <c r="QND10" s="235"/>
      <c r="QNE10" s="235"/>
      <c r="QNF10" s="235"/>
      <c r="QNG10" s="235"/>
      <c r="QNH10" s="235"/>
      <c r="QNI10" s="235"/>
      <c r="QNJ10" s="235"/>
      <c r="QNK10" s="235"/>
      <c r="QNL10" s="235"/>
      <c r="QNM10" s="235"/>
      <c r="QNN10" s="235"/>
      <c r="QNO10" s="235"/>
      <c r="QNP10" s="235"/>
      <c r="QNQ10" s="235"/>
      <c r="QNR10" s="235"/>
      <c r="QNS10" s="235"/>
      <c r="QNT10" s="235"/>
      <c r="QNU10" s="235"/>
      <c r="QNV10" s="235"/>
      <c r="QNW10" s="235"/>
      <c r="QNX10" s="235"/>
      <c r="QNY10" s="235"/>
      <c r="QNZ10" s="235"/>
      <c r="QOA10" s="235"/>
      <c r="QOB10" s="235"/>
      <c r="QOC10" s="235"/>
      <c r="QOD10" s="235"/>
      <c r="QOE10" s="235"/>
      <c r="QOF10" s="235"/>
      <c r="QOG10" s="235"/>
      <c r="QOH10" s="235"/>
      <c r="QOI10" s="235"/>
      <c r="QOJ10" s="235"/>
      <c r="QOK10" s="235"/>
      <c r="QOL10" s="235"/>
      <c r="QOM10" s="235"/>
      <c r="QON10" s="235"/>
      <c r="QOO10" s="235"/>
      <c r="QOP10" s="235"/>
      <c r="QOQ10" s="235"/>
      <c r="QOR10" s="235"/>
      <c r="QOS10" s="235"/>
      <c r="QOT10" s="235"/>
      <c r="QOU10" s="235"/>
      <c r="QOV10" s="235"/>
      <c r="QOW10" s="235"/>
      <c r="QOX10" s="235"/>
      <c r="QOY10" s="235"/>
      <c r="QOZ10" s="235"/>
      <c r="QPA10" s="235"/>
      <c r="QPB10" s="235"/>
      <c r="QPC10" s="235"/>
      <c r="QPD10" s="235"/>
      <c r="QPE10" s="235"/>
      <c r="QPF10" s="235"/>
      <c r="QPG10" s="235"/>
      <c r="QPH10" s="235"/>
      <c r="QPI10" s="235"/>
      <c r="QPJ10" s="235"/>
      <c r="QPK10" s="235"/>
      <c r="QPL10" s="235"/>
      <c r="QPM10" s="235"/>
      <c r="QPN10" s="235"/>
      <c r="QPO10" s="235"/>
      <c r="QPP10" s="235"/>
      <c r="QPQ10" s="235"/>
      <c r="QPR10" s="235"/>
      <c r="QPS10" s="235"/>
      <c r="QPT10" s="235"/>
      <c r="QPU10" s="235"/>
      <c r="QPV10" s="235"/>
      <c r="QPW10" s="235"/>
      <c r="QPX10" s="235"/>
      <c r="QPY10" s="235"/>
      <c r="QPZ10" s="235"/>
      <c r="QQA10" s="235"/>
      <c r="QQB10" s="235"/>
      <c r="QQC10" s="235"/>
      <c r="QQD10" s="235"/>
      <c r="QQE10" s="235"/>
      <c r="QQF10" s="235"/>
      <c r="QQG10" s="235"/>
      <c r="QQH10" s="235"/>
      <c r="QQI10" s="235"/>
      <c r="QQJ10" s="235"/>
      <c r="QQK10" s="235"/>
      <c r="QQL10" s="235"/>
      <c r="QQM10" s="235"/>
      <c r="QQN10" s="235"/>
      <c r="QQO10" s="235"/>
      <c r="QQP10" s="235"/>
      <c r="QQQ10" s="235"/>
      <c r="QQR10" s="235"/>
      <c r="QQS10" s="235"/>
      <c r="QQT10" s="235"/>
      <c r="QQU10" s="235"/>
      <c r="QQV10" s="235"/>
      <c r="QQW10" s="235"/>
      <c r="QQX10" s="235"/>
      <c r="QQY10" s="235"/>
      <c r="QQZ10" s="235"/>
      <c r="QRA10" s="235"/>
      <c r="QRB10" s="235"/>
      <c r="QRC10" s="235"/>
      <c r="QRD10" s="235"/>
      <c r="QRE10" s="235"/>
      <c r="QRF10" s="235"/>
      <c r="QRG10" s="235"/>
      <c r="QRH10" s="235"/>
      <c r="QRI10" s="235"/>
      <c r="QRJ10" s="235"/>
      <c r="QRK10" s="235"/>
      <c r="QRL10" s="235"/>
      <c r="QRM10" s="235"/>
      <c r="QRN10" s="235"/>
      <c r="QRO10" s="235"/>
      <c r="QRP10" s="235"/>
      <c r="QRQ10" s="235"/>
      <c r="QRR10" s="235"/>
      <c r="QRS10" s="235"/>
      <c r="QRT10" s="235"/>
      <c r="QRU10" s="235"/>
      <c r="QRV10" s="235"/>
      <c r="QRW10" s="235"/>
      <c r="QRX10" s="235"/>
      <c r="QRY10" s="235"/>
      <c r="QRZ10" s="235"/>
      <c r="QSA10" s="235"/>
      <c r="QSB10" s="235"/>
      <c r="QSC10" s="235"/>
      <c r="QSD10" s="235"/>
      <c r="QSE10" s="235"/>
      <c r="QSF10" s="235"/>
      <c r="QSG10" s="235"/>
      <c r="QSH10" s="235"/>
      <c r="QSI10" s="235"/>
      <c r="QSJ10" s="235"/>
      <c r="QSK10" s="235"/>
      <c r="QSL10" s="235"/>
      <c r="QSM10" s="235"/>
      <c r="QSN10" s="235"/>
      <c r="QSO10" s="235"/>
      <c r="QSP10" s="235"/>
      <c r="QSQ10" s="235"/>
      <c r="QSR10" s="235"/>
      <c r="QSS10" s="235"/>
      <c r="QST10" s="235"/>
      <c r="QSU10" s="235"/>
      <c r="QSV10" s="235"/>
      <c r="QSW10" s="235"/>
      <c r="QSX10" s="235"/>
      <c r="QSY10" s="235"/>
      <c r="QSZ10" s="235"/>
      <c r="QTA10" s="235"/>
      <c r="QTB10" s="235"/>
      <c r="QTC10" s="235"/>
      <c r="QTD10" s="235"/>
      <c r="QTE10" s="235"/>
      <c r="QTF10" s="235"/>
      <c r="QTG10" s="235"/>
      <c r="QTH10" s="235"/>
      <c r="QTI10" s="235"/>
      <c r="QTJ10" s="235"/>
      <c r="QTK10" s="235"/>
      <c r="QTL10" s="235"/>
      <c r="QTM10" s="235"/>
      <c r="QTN10" s="235"/>
      <c r="QTO10" s="235"/>
      <c r="QTP10" s="235"/>
      <c r="QTQ10" s="235"/>
      <c r="QTR10" s="235"/>
      <c r="QTS10" s="235"/>
      <c r="QTT10" s="235"/>
      <c r="QTU10" s="235"/>
      <c r="QTV10" s="235"/>
      <c r="QTW10" s="235"/>
      <c r="QTX10" s="235"/>
      <c r="QTY10" s="235"/>
      <c r="QTZ10" s="235"/>
      <c r="QUA10" s="235"/>
      <c r="QUB10" s="235"/>
      <c r="QUC10" s="235"/>
      <c r="QUD10" s="235"/>
      <c r="QUE10" s="235"/>
      <c r="QUF10" s="235"/>
      <c r="QUG10" s="235"/>
      <c r="QUH10" s="235"/>
      <c r="QUI10" s="235"/>
      <c r="QUJ10" s="235"/>
      <c r="QUK10" s="235"/>
      <c r="QUL10" s="235"/>
      <c r="QUM10" s="235"/>
      <c r="QUN10" s="235"/>
      <c r="QUO10" s="235"/>
      <c r="QUP10" s="235"/>
      <c r="QUQ10" s="235"/>
      <c r="QUR10" s="235"/>
      <c r="QUS10" s="235"/>
      <c r="QUT10" s="235"/>
      <c r="QUU10" s="235"/>
      <c r="QUV10" s="235"/>
      <c r="QUW10" s="235"/>
      <c r="QUX10" s="235"/>
      <c r="QUY10" s="235"/>
      <c r="QUZ10" s="235"/>
      <c r="QVA10" s="235"/>
      <c r="QVB10" s="235"/>
      <c r="QVC10" s="235"/>
      <c r="QVD10" s="235"/>
      <c r="QVE10" s="235"/>
      <c r="QVF10" s="235"/>
      <c r="QVG10" s="235"/>
      <c r="QVH10" s="235"/>
      <c r="QVI10" s="235"/>
      <c r="QVJ10" s="235"/>
      <c r="QVK10" s="235"/>
      <c r="QVL10" s="235"/>
      <c r="QVM10" s="235"/>
      <c r="QVN10" s="235"/>
      <c r="QVO10" s="235"/>
      <c r="QVP10" s="235"/>
      <c r="QVQ10" s="235"/>
      <c r="QVR10" s="235"/>
      <c r="QVS10" s="235"/>
      <c r="QVT10" s="235"/>
      <c r="QVU10" s="235"/>
      <c r="QVV10" s="235"/>
      <c r="QVW10" s="235"/>
      <c r="QVX10" s="235"/>
      <c r="QVY10" s="235"/>
      <c r="QVZ10" s="235"/>
      <c r="QWA10" s="235"/>
      <c r="QWB10" s="235"/>
      <c r="QWC10" s="235"/>
      <c r="QWD10" s="235"/>
      <c r="QWE10" s="235"/>
      <c r="QWF10" s="235"/>
      <c r="QWG10" s="235"/>
      <c r="QWH10" s="235"/>
      <c r="QWI10" s="235"/>
      <c r="QWJ10" s="235"/>
      <c r="QWK10" s="235"/>
      <c r="QWL10" s="235"/>
      <c r="QWM10" s="235"/>
      <c r="QWN10" s="235"/>
      <c r="QWO10" s="235"/>
      <c r="QWP10" s="235"/>
      <c r="QWQ10" s="235"/>
      <c r="QWR10" s="235"/>
      <c r="QWS10" s="235"/>
      <c r="QWT10" s="235"/>
      <c r="QWU10" s="235"/>
      <c r="QWV10" s="235"/>
      <c r="QWW10" s="235"/>
      <c r="QWX10" s="235"/>
      <c r="QWY10" s="235"/>
      <c r="QWZ10" s="235"/>
      <c r="QXA10" s="235"/>
      <c r="QXB10" s="235"/>
      <c r="QXC10" s="235"/>
      <c r="QXD10" s="235"/>
      <c r="QXE10" s="235"/>
      <c r="QXF10" s="235"/>
      <c r="QXG10" s="235"/>
      <c r="QXH10" s="235"/>
      <c r="QXI10" s="235"/>
      <c r="QXJ10" s="235"/>
      <c r="QXK10" s="235"/>
      <c r="QXL10" s="235"/>
      <c r="QXM10" s="235"/>
      <c r="QXN10" s="235"/>
      <c r="QXO10" s="235"/>
      <c r="QXP10" s="235"/>
      <c r="QXQ10" s="235"/>
      <c r="QXR10" s="235"/>
      <c r="QXS10" s="235"/>
      <c r="QXT10" s="235"/>
      <c r="QXU10" s="235"/>
      <c r="QXV10" s="235"/>
      <c r="QXW10" s="235"/>
      <c r="QXX10" s="235"/>
      <c r="QXY10" s="235"/>
      <c r="QXZ10" s="235"/>
      <c r="QYA10" s="235"/>
      <c r="QYB10" s="235"/>
      <c r="QYC10" s="235"/>
      <c r="QYD10" s="235"/>
      <c r="QYE10" s="235"/>
      <c r="QYF10" s="235"/>
      <c r="QYG10" s="235"/>
      <c r="QYH10" s="235"/>
      <c r="QYI10" s="235"/>
      <c r="QYJ10" s="235"/>
      <c r="QYK10" s="235"/>
      <c r="QYL10" s="235"/>
      <c r="QYM10" s="235"/>
      <c r="QYN10" s="235"/>
      <c r="QYO10" s="235"/>
      <c r="QYP10" s="235"/>
      <c r="QYQ10" s="235"/>
      <c r="QYR10" s="235"/>
      <c r="QYS10" s="235"/>
      <c r="QYT10" s="235"/>
      <c r="QYU10" s="235"/>
      <c r="QYV10" s="235"/>
      <c r="QYW10" s="235"/>
      <c r="QYX10" s="235"/>
      <c r="QYY10" s="235"/>
      <c r="QYZ10" s="235"/>
      <c r="QZA10" s="235"/>
      <c r="QZB10" s="235"/>
      <c r="QZC10" s="235"/>
      <c r="QZD10" s="235"/>
      <c r="QZE10" s="235"/>
      <c r="QZF10" s="235"/>
      <c r="QZG10" s="235"/>
      <c r="QZH10" s="235"/>
      <c r="QZI10" s="235"/>
      <c r="QZJ10" s="235"/>
      <c r="QZK10" s="235"/>
      <c r="QZL10" s="235"/>
      <c r="QZM10" s="235"/>
      <c r="QZN10" s="235"/>
      <c r="QZO10" s="235"/>
      <c r="QZP10" s="235"/>
      <c r="QZQ10" s="235"/>
      <c r="QZR10" s="235"/>
      <c r="QZS10" s="235"/>
      <c r="QZT10" s="235"/>
      <c r="QZU10" s="235"/>
      <c r="QZV10" s="235"/>
      <c r="QZW10" s="235"/>
      <c r="QZX10" s="235"/>
      <c r="QZY10" s="235"/>
      <c r="QZZ10" s="235"/>
      <c r="RAA10" s="235"/>
      <c r="RAB10" s="235"/>
      <c r="RAC10" s="235"/>
      <c r="RAD10" s="235"/>
      <c r="RAE10" s="235"/>
      <c r="RAF10" s="235"/>
      <c r="RAG10" s="235"/>
      <c r="RAH10" s="235"/>
      <c r="RAI10" s="235"/>
      <c r="RAJ10" s="235"/>
      <c r="RAK10" s="235"/>
      <c r="RAL10" s="235"/>
      <c r="RAM10" s="235"/>
      <c r="RAN10" s="235"/>
      <c r="RAO10" s="235"/>
      <c r="RAP10" s="235"/>
      <c r="RAQ10" s="235"/>
      <c r="RAR10" s="235"/>
      <c r="RAS10" s="235"/>
      <c r="RAT10" s="235"/>
      <c r="RAU10" s="235"/>
      <c r="RAV10" s="235"/>
      <c r="RAW10" s="235"/>
      <c r="RAX10" s="235"/>
      <c r="RAY10" s="235"/>
      <c r="RAZ10" s="235"/>
      <c r="RBA10" s="235"/>
      <c r="RBB10" s="235"/>
      <c r="RBC10" s="235"/>
      <c r="RBD10" s="235"/>
      <c r="RBE10" s="235"/>
      <c r="RBF10" s="235"/>
      <c r="RBG10" s="235"/>
      <c r="RBH10" s="235"/>
      <c r="RBI10" s="235"/>
      <c r="RBJ10" s="235"/>
      <c r="RBK10" s="235"/>
      <c r="RBL10" s="235"/>
      <c r="RBM10" s="235"/>
      <c r="RBN10" s="235"/>
      <c r="RBO10" s="235"/>
      <c r="RBP10" s="235"/>
      <c r="RBQ10" s="235"/>
      <c r="RBR10" s="235"/>
      <c r="RBS10" s="235"/>
      <c r="RBT10" s="235"/>
      <c r="RBU10" s="235"/>
      <c r="RBV10" s="235"/>
      <c r="RBW10" s="235"/>
      <c r="RBX10" s="235"/>
      <c r="RBY10" s="235"/>
      <c r="RBZ10" s="235"/>
      <c r="RCA10" s="235"/>
      <c r="RCB10" s="235"/>
      <c r="RCC10" s="235"/>
      <c r="RCD10" s="235"/>
      <c r="RCE10" s="235"/>
      <c r="RCF10" s="235"/>
      <c r="RCG10" s="235"/>
      <c r="RCH10" s="235"/>
      <c r="RCI10" s="235"/>
      <c r="RCJ10" s="235"/>
      <c r="RCK10" s="235"/>
      <c r="RCL10" s="235"/>
      <c r="RCM10" s="235"/>
      <c r="RCN10" s="235"/>
      <c r="RCO10" s="235"/>
      <c r="RCP10" s="235"/>
      <c r="RCQ10" s="235"/>
      <c r="RCR10" s="235"/>
      <c r="RCS10" s="235"/>
      <c r="RCT10" s="235"/>
      <c r="RCU10" s="235"/>
      <c r="RCV10" s="235"/>
      <c r="RCW10" s="235"/>
      <c r="RCX10" s="235"/>
      <c r="RCY10" s="235"/>
      <c r="RCZ10" s="235"/>
      <c r="RDA10" s="235"/>
      <c r="RDB10" s="235"/>
      <c r="RDC10" s="235"/>
      <c r="RDD10" s="235"/>
      <c r="RDE10" s="235"/>
      <c r="RDF10" s="235"/>
      <c r="RDG10" s="235"/>
      <c r="RDH10" s="235"/>
      <c r="RDI10" s="235"/>
      <c r="RDJ10" s="235"/>
      <c r="RDK10" s="235"/>
      <c r="RDL10" s="235"/>
      <c r="RDM10" s="235"/>
      <c r="RDN10" s="235"/>
      <c r="RDO10" s="235"/>
      <c r="RDP10" s="235"/>
      <c r="RDQ10" s="235"/>
      <c r="RDR10" s="235"/>
      <c r="RDS10" s="235"/>
      <c r="RDT10" s="235"/>
      <c r="RDU10" s="235"/>
      <c r="RDV10" s="235"/>
      <c r="RDW10" s="235"/>
      <c r="RDX10" s="235"/>
      <c r="RDY10" s="235"/>
      <c r="RDZ10" s="235"/>
      <c r="REA10" s="235"/>
      <c r="REB10" s="235"/>
      <c r="REC10" s="235"/>
      <c r="RED10" s="235"/>
      <c r="REE10" s="235"/>
      <c r="REF10" s="235"/>
      <c r="REG10" s="235"/>
      <c r="REH10" s="235"/>
      <c r="REI10" s="235"/>
      <c r="REJ10" s="235"/>
      <c r="REK10" s="235"/>
      <c r="REL10" s="235"/>
      <c r="REM10" s="235"/>
      <c r="REN10" s="235"/>
      <c r="REO10" s="235"/>
      <c r="REP10" s="235"/>
      <c r="REQ10" s="235"/>
      <c r="RER10" s="235"/>
      <c r="RES10" s="235"/>
      <c r="RET10" s="235"/>
      <c r="REU10" s="235"/>
      <c r="REV10" s="235"/>
      <c r="REW10" s="235"/>
      <c r="REX10" s="235"/>
      <c r="REY10" s="235"/>
      <c r="REZ10" s="235"/>
      <c r="RFA10" s="235"/>
      <c r="RFB10" s="235"/>
      <c r="RFC10" s="235"/>
      <c r="RFD10" s="235"/>
      <c r="RFE10" s="235"/>
      <c r="RFF10" s="235"/>
      <c r="RFG10" s="235"/>
      <c r="RFH10" s="235"/>
      <c r="RFI10" s="235"/>
      <c r="RFJ10" s="235"/>
      <c r="RFK10" s="235"/>
      <c r="RFL10" s="235"/>
      <c r="RFM10" s="235"/>
      <c r="RFN10" s="235"/>
      <c r="RFO10" s="235"/>
      <c r="RFP10" s="235"/>
      <c r="RFQ10" s="235"/>
      <c r="RFR10" s="235"/>
      <c r="RFS10" s="235"/>
      <c r="RFT10" s="235"/>
      <c r="RFU10" s="235"/>
      <c r="RFV10" s="235"/>
      <c r="RFW10" s="235"/>
      <c r="RFX10" s="235"/>
      <c r="RFY10" s="235"/>
      <c r="RFZ10" s="235"/>
      <c r="RGA10" s="235"/>
      <c r="RGB10" s="235"/>
      <c r="RGC10" s="235"/>
      <c r="RGD10" s="235"/>
      <c r="RGE10" s="235"/>
      <c r="RGF10" s="235"/>
      <c r="RGG10" s="235"/>
      <c r="RGH10" s="235"/>
      <c r="RGI10" s="235"/>
      <c r="RGJ10" s="235"/>
      <c r="RGK10" s="235"/>
      <c r="RGL10" s="235"/>
      <c r="RGM10" s="235"/>
      <c r="RGN10" s="235"/>
      <c r="RGO10" s="235"/>
      <c r="RGP10" s="235"/>
      <c r="RGQ10" s="235"/>
      <c r="RGR10" s="235"/>
      <c r="RGS10" s="235"/>
      <c r="RGT10" s="235"/>
      <c r="RGU10" s="235"/>
      <c r="RGV10" s="235"/>
      <c r="RGW10" s="235"/>
      <c r="RGX10" s="235"/>
      <c r="RGY10" s="235"/>
      <c r="RGZ10" s="235"/>
      <c r="RHA10" s="235"/>
      <c r="RHB10" s="235"/>
      <c r="RHC10" s="235"/>
      <c r="RHD10" s="235"/>
      <c r="RHE10" s="235"/>
      <c r="RHF10" s="235"/>
      <c r="RHG10" s="235"/>
      <c r="RHH10" s="235"/>
      <c r="RHI10" s="235"/>
      <c r="RHJ10" s="235"/>
      <c r="RHK10" s="235"/>
      <c r="RHL10" s="235"/>
      <c r="RHM10" s="235"/>
      <c r="RHN10" s="235"/>
      <c r="RHO10" s="235"/>
      <c r="RHP10" s="235"/>
      <c r="RHQ10" s="235"/>
      <c r="RHR10" s="235"/>
      <c r="RHS10" s="235"/>
      <c r="RHT10" s="235"/>
      <c r="RHU10" s="235"/>
      <c r="RHV10" s="235"/>
      <c r="RHW10" s="235"/>
      <c r="RHX10" s="235"/>
      <c r="RHY10" s="235"/>
      <c r="RHZ10" s="235"/>
      <c r="RIA10" s="235"/>
      <c r="RIB10" s="235"/>
      <c r="RIC10" s="235"/>
      <c r="RID10" s="235"/>
      <c r="RIE10" s="235"/>
      <c r="RIF10" s="235"/>
      <c r="RIG10" s="235"/>
      <c r="RIH10" s="235"/>
      <c r="RII10" s="235"/>
      <c r="RIJ10" s="235"/>
      <c r="RIK10" s="235"/>
      <c r="RIL10" s="235"/>
      <c r="RIM10" s="235"/>
      <c r="RIN10" s="235"/>
      <c r="RIO10" s="235"/>
      <c r="RIP10" s="235"/>
      <c r="RIQ10" s="235"/>
      <c r="RIR10" s="235"/>
      <c r="RIS10" s="235"/>
      <c r="RIT10" s="235"/>
      <c r="RIU10" s="235"/>
      <c r="RIV10" s="235"/>
      <c r="RIW10" s="235"/>
      <c r="RIX10" s="235"/>
      <c r="RIY10" s="235"/>
      <c r="RIZ10" s="235"/>
      <c r="RJA10" s="235"/>
      <c r="RJB10" s="235"/>
      <c r="RJC10" s="235"/>
      <c r="RJD10" s="235"/>
      <c r="RJE10" s="235"/>
      <c r="RJF10" s="235"/>
      <c r="RJG10" s="235"/>
      <c r="RJH10" s="235"/>
      <c r="RJI10" s="235"/>
      <c r="RJJ10" s="235"/>
      <c r="RJK10" s="235"/>
      <c r="RJL10" s="235"/>
      <c r="RJM10" s="235"/>
      <c r="RJN10" s="235"/>
      <c r="RJO10" s="235"/>
      <c r="RJP10" s="235"/>
      <c r="RJQ10" s="235"/>
      <c r="RJR10" s="235"/>
      <c r="RJS10" s="235"/>
      <c r="RJT10" s="235"/>
      <c r="RJU10" s="235"/>
      <c r="RJV10" s="235"/>
      <c r="RJW10" s="235"/>
      <c r="RJX10" s="235"/>
      <c r="RJY10" s="235"/>
      <c r="RJZ10" s="235"/>
      <c r="RKA10" s="235"/>
      <c r="RKB10" s="235"/>
      <c r="RKC10" s="235"/>
      <c r="RKD10" s="235"/>
      <c r="RKE10" s="235"/>
      <c r="RKF10" s="235"/>
      <c r="RKG10" s="235"/>
      <c r="RKH10" s="235"/>
      <c r="RKI10" s="235"/>
      <c r="RKJ10" s="235"/>
      <c r="RKK10" s="235"/>
      <c r="RKL10" s="235"/>
      <c r="RKM10" s="235"/>
      <c r="RKN10" s="235"/>
      <c r="RKO10" s="235"/>
      <c r="RKP10" s="235"/>
      <c r="RKQ10" s="235"/>
      <c r="RKR10" s="235"/>
      <c r="RKS10" s="235"/>
      <c r="RKT10" s="235"/>
      <c r="RKU10" s="235"/>
      <c r="RKV10" s="235"/>
      <c r="RKW10" s="235"/>
      <c r="RKX10" s="235"/>
      <c r="RKY10" s="235"/>
      <c r="RKZ10" s="235"/>
      <c r="RLA10" s="235"/>
      <c r="RLB10" s="235"/>
      <c r="RLC10" s="235"/>
      <c r="RLD10" s="235"/>
      <c r="RLE10" s="235"/>
      <c r="RLF10" s="235"/>
      <c r="RLG10" s="235"/>
      <c r="RLH10" s="235"/>
      <c r="RLI10" s="235"/>
      <c r="RLJ10" s="235"/>
      <c r="RLK10" s="235"/>
      <c r="RLL10" s="235"/>
      <c r="RLM10" s="235"/>
      <c r="RLN10" s="235"/>
      <c r="RLO10" s="235"/>
      <c r="RLP10" s="235"/>
      <c r="RLQ10" s="235"/>
      <c r="RLR10" s="235"/>
      <c r="RLS10" s="235"/>
      <c r="RLT10" s="235"/>
      <c r="RLU10" s="235"/>
      <c r="RLV10" s="235"/>
      <c r="RLW10" s="235"/>
      <c r="RLX10" s="235"/>
      <c r="RLY10" s="235"/>
      <c r="RLZ10" s="235"/>
      <c r="RMA10" s="235"/>
      <c r="RMB10" s="235"/>
      <c r="RMC10" s="235"/>
      <c r="RMD10" s="235"/>
      <c r="RME10" s="235"/>
      <c r="RMF10" s="235"/>
      <c r="RMG10" s="235"/>
      <c r="RMH10" s="235"/>
      <c r="RMI10" s="235"/>
      <c r="RMJ10" s="235"/>
      <c r="RMK10" s="235"/>
      <c r="RML10" s="235"/>
      <c r="RMM10" s="235"/>
      <c r="RMN10" s="235"/>
      <c r="RMO10" s="235"/>
      <c r="RMP10" s="235"/>
      <c r="RMQ10" s="235"/>
      <c r="RMR10" s="235"/>
      <c r="RMS10" s="235"/>
      <c r="RMT10" s="235"/>
      <c r="RMU10" s="235"/>
      <c r="RMV10" s="235"/>
      <c r="RMW10" s="235"/>
      <c r="RMX10" s="235"/>
      <c r="RMY10" s="235"/>
      <c r="RMZ10" s="235"/>
      <c r="RNA10" s="235"/>
      <c r="RNB10" s="235"/>
      <c r="RNC10" s="235"/>
      <c r="RND10" s="235"/>
      <c r="RNE10" s="235"/>
      <c r="RNF10" s="235"/>
      <c r="RNG10" s="235"/>
      <c r="RNH10" s="235"/>
      <c r="RNI10" s="235"/>
      <c r="RNJ10" s="235"/>
      <c r="RNK10" s="235"/>
      <c r="RNL10" s="235"/>
      <c r="RNM10" s="235"/>
      <c r="RNN10" s="235"/>
      <c r="RNO10" s="235"/>
      <c r="RNP10" s="235"/>
      <c r="RNQ10" s="235"/>
      <c r="RNR10" s="235"/>
      <c r="RNS10" s="235"/>
      <c r="RNT10" s="235"/>
      <c r="RNU10" s="235"/>
      <c r="RNV10" s="235"/>
      <c r="RNW10" s="235"/>
      <c r="RNX10" s="235"/>
      <c r="RNY10" s="235"/>
      <c r="RNZ10" s="235"/>
      <c r="ROA10" s="235"/>
      <c r="ROB10" s="235"/>
      <c r="ROC10" s="235"/>
      <c r="ROD10" s="235"/>
      <c r="ROE10" s="235"/>
      <c r="ROF10" s="235"/>
      <c r="ROG10" s="235"/>
      <c r="ROH10" s="235"/>
      <c r="ROI10" s="235"/>
      <c r="ROJ10" s="235"/>
      <c r="ROK10" s="235"/>
      <c r="ROL10" s="235"/>
      <c r="ROM10" s="235"/>
      <c r="RON10" s="235"/>
      <c r="ROO10" s="235"/>
      <c r="ROP10" s="235"/>
      <c r="ROQ10" s="235"/>
      <c r="ROR10" s="235"/>
      <c r="ROS10" s="235"/>
      <c r="ROT10" s="235"/>
      <c r="ROU10" s="235"/>
      <c r="ROV10" s="235"/>
      <c r="ROW10" s="235"/>
      <c r="ROX10" s="235"/>
      <c r="ROY10" s="235"/>
      <c r="ROZ10" s="235"/>
      <c r="RPA10" s="235"/>
      <c r="RPB10" s="235"/>
      <c r="RPC10" s="235"/>
      <c r="RPD10" s="235"/>
      <c r="RPE10" s="235"/>
      <c r="RPF10" s="235"/>
      <c r="RPG10" s="235"/>
      <c r="RPH10" s="235"/>
      <c r="RPI10" s="235"/>
      <c r="RPJ10" s="235"/>
      <c r="RPK10" s="235"/>
      <c r="RPL10" s="235"/>
      <c r="RPM10" s="235"/>
      <c r="RPN10" s="235"/>
      <c r="RPO10" s="235"/>
      <c r="RPP10" s="235"/>
      <c r="RPQ10" s="235"/>
      <c r="RPR10" s="235"/>
      <c r="RPS10" s="235"/>
      <c r="RPT10" s="235"/>
      <c r="RPU10" s="235"/>
      <c r="RPV10" s="235"/>
      <c r="RPW10" s="235"/>
      <c r="RPX10" s="235"/>
      <c r="RPY10" s="235"/>
      <c r="RPZ10" s="235"/>
      <c r="RQA10" s="235"/>
      <c r="RQB10" s="235"/>
      <c r="RQC10" s="235"/>
      <c r="RQD10" s="235"/>
      <c r="RQE10" s="235"/>
      <c r="RQF10" s="235"/>
      <c r="RQG10" s="235"/>
      <c r="RQH10" s="235"/>
      <c r="RQI10" s="235"/>
      <c r="RQJ10" s="235"/>
      <c r="RQK10" s="235"/>
      <c r="RQL10" s="235"/>
      <c r="RQM10" s="235"/>
      <c r="RQN10" s="235"/>
      <c r="RQO10" s="235"/>
      <c r="RQP10" s="235"/>
      <c r="RQQ10" s="235"/>
      <c r="RQR10" s="235"/>
      <c r="RQS10" s="235"/>
      <c r="RQT10" s="235"/>
      <c r="RQU10" s="235"/>
      <c r="RQV10" s="235"/>
      <c r="RQW10" s="235"/>
      <c r="RQX10" s="235"/>
      <c r="RQY10" s="235"/>
      <c r="RQZ10" s="235"/>
      <c r="RRA10" s="235"/>
      <c r="RRB10" s="235"/>
      <c r="RRC10" s="235"/>
      <c r="RRD10" s="235"/>
      <c r="RRE10" s="235"/>
      <c r="RRF10" s="235"/>
      <c r="RRG10" s="235"/>
      <c r="RRH10" s="235"/>
      <c r="RRI10" s="235"/>
      <c r="RRJ10" s="235"/>
      <c r="RRK10" s="235"/>
      <c r="RRL10" s="235"/>
      <c r="RRM10" s="235"/>
      <c r="RRN10" s="235"/>
      <c r="RRO10" s="235"/>
      <c r="RRP10" s="235"/>
      <c r="RRQ10" s="235"/>
      <c r="RRR10" s="235"/>
      <c r="RRS10" s="235"/>
      <c r="RRT10" s="235"/>
      <c r="RRU10" s="235"/>
      <c r="RRV10" s="235"/>
      <c r="RRW10" s="235"/>
      <c r="RRX10" s="235"/>
      <c r="RRY10" s="235"/>
      <c r="RRZ10" s="235"/>
      <c r="RSA10" s="235"/>
      <c r="RSB10" s="235"/>
      <c r="RSC10" s="235"/>
      <c r="RSD10" s="235"/>
      <c r="RSE10" s="235"/>
      <c r="RSF10" s="235"/>
      <c r="RSG10" s="235"/>
      <c r="RSH10" s="235"/>
      <c r="RSI10" s="235"/>
      <c r="RSJ10" s="235"/>
      <c r="RSK10" s="235"/>
      <c r="RSL10" s="235"/>
      <c r="RSM10" s="235"/>
      <c r="RSN10" s="235"/>
      <c r="RSO10" s="235"/>
      <c r="RSP10" s="235"/>
      <c r="RSQ10" s="235"/>
      <c r="RSR10" s="235"/>
      <c r="RSS10" s="235"/>
      <c r="RST10" s="235"/>
      <c r="RSU10" s="235"/>
      <c r="RSV10" s="235"/>
      <c r="RSW10" s="235"/>
      <c r="RSX10" s="235"/>
      <c r="RSY10" s="235"/>
      <c r="RSZ10" s="235"/>
      <c r="RTA10" s="235"/>
      <c r="RTB10" s="235"/>
      <c r="RTC10" s="235"/>
      <c r="RTD10" s="235"/>
      <c r="RTE10" s="235"/>
      <c r="RTF10" s="235"/>
      <c r="RTG10" s="235"/>
      <c r="RTH10" s="235"/>
      <c r="RTI10" s="235"/>
      <c r="RTJ10" s="235"/>
      <c r="RTK10" s="235"/>
      <c r="RTL10" s="235"/>
      <c r="RTM10" s="235"/>
      <c r="RTN10" s="235"/>
      <c r="RTO10" s="235"/>
      <c r="RTP10" s="235"/>
      <c r="RTQ10" s="235"/>
      <c r="RTR10" s="235"/>
      <c r="RTS10" s="235"/>
      <c r="RTT10" s="235"/>
      <c r="RTU10" s="235"/>
      <c r="RTV10" s="235"/>
      <c r="RTW10" s="235"/>
      <c r="RTX10" s="235"/>
      <c r="RTY10" s="235"/>
      <c r="RTZ10" s="235"/>
      <c r="RUA10" s="235"/>
      <c r="RUB10" s="235"/>
      <c r="RUC10" s="235"/>
      <c r="RUD10" s="235"/>
      <c r="RUE10" s="235"/>
      <c r="RUF10" s="235"/>
      <c r="RUG10" s="235"/>
      <c r="RUH10" s="235"/>
      <c r="RUI10" s="235"/>
      <c r="RUJ10" s="235"/>
      <c r="RUK10" s="235"/>
      <c r="RUL10" s="235"/>
      <c r="RUM10" s="235"/>
      <c r="RUN10" s="235"/>
      <c r="RUO10" s="235"/>
      <c r="RUP10" s="235"/>
      <c r="RUQ10" s="235"/>
      <c r="RUR10" s="235"/>
      <c r="RUS10" s="235"/>
      <c r="RUT10" s="235"/>
      <c r="RUU10" s="235"/>
      <c r="RUV10" s="235"/>
      <c r="RUW10" s="235"/>
      <c r="RUX10" s="235"/>
      <c r="RUY10" s="235"/>
      <c r="RUZ10" s="235"/>
      <c r="RVA10" s="235"/>
      <c r="RVB10" s="235"/>
      <c r="RVC10" s="235"/>
      <c r="RVD10" s="235"/>
      <c r="RVE10" s="235"/>
      <c r="RVF10" s="235"/>
      <c r="RVG10" s="235"/>
      <c r="RVH10" s="235"/>
      <c r="RVI10" s="235"/>
      <c r="RVJ10" s="235"/>
      <c r="RVK10" s="235"/>
      <c r="RVL10" s="235"/>
      <c r="RVM10" s="235"/>
      <c r="RVN10" s="235"/>
      <c r="RVO10" s="235"/>
      <c r="RVP10" s="235"/>
      <c r="RVQ10" s="235"/>
      <c r="RVR10" s="235"/>
      <c r="RVS10" s="235"/>
      <c r="RVT10" s="235"/>
      <c r="RVU10" s="235"/>
      <c r="RVV10" s="235"/>
      <c r="RVW10" s="235"/>
      <c r="RVX10" s="235"/>
      <c r="RVY10" s="235"/>
      <c r="RVZ10" s="235"/>
      <c r="RWA10" s="235"/>
      <c r="RWB10" s="235"/>
      <c r="RWC10" s="235"/>
      <c r="RWD10" s="235"/>
      <c r="RWE10" s="235"/>
      <c r="RWF10" s="235"/>
      <c r="RWG10" s="235"/>
      <c r="RWH10" s="235"/>
      <c r="RWI10" s="235"/>
      <c r="RWJ10" s="235"/>
      <c r="RWK10" s="235"/>
      <c r="RWL10" s="235"/>
      <c r="RWM10" s="235"/>
      <c r="RWN10" s="235"/>
      <c r="RWO10" s="235"/>
      <c r="RWP10" s="235"/>
      <c r="RWQ10" s="235"/>
      <c r="RWR10" s="235"/>
      <c r="RWS10" s="235"/>
      <c r="RWT10" s="235"/>
      <c r="RWU10" s="235"/>
      <c r="RWV10" s="235"/>
      <c r="RWW10" s="235"/>
      <c r="RWX10" s="235"/>
      <c r="RWY10" s="235"/>
      <c r="RWZ10" s="235"/>
      <c r="RXA10" s="235"/>
      <c r="RXB10" s="235"/>
      <c r="RXC10" s="235"/>
      <c r="RXD10" s="235"/>
      <c r="RXE10" s="235"/>
      <c r="RXF10" s="235"/>
      <c r="RXG10" s="235"/>
      <c r="RXH10" s="235"/>
      <c r="RXI10" s="235"/>
      <c r="RXJ10" s="235"/>
      <c r="RXK10" s="235"/>
      <c r="RXL10" s="235"/>
      <c r="RXM10" s="235"/>
      <c r="RXN10" s="235"/>
      <c r="RXO10" s="235"/>
      <c r="RXP10" s="235"/>
      <c r="RXQ10" s="235"/>
      <c r="RXR10" s="235"/>
      <c r="RXS10" s="235"/>
      <c r="RXT10" s="235"/>
      <c r="RXU10" s="235"/>
      <c r="RXV10" s="235"/>
      <c r="RXW10" s="235"/>
      <c r="RXX10" s="235"/>
      <c r="RXY10" s="235"/>
      <c r="RXZ10" s="235"/>
      <c r="RYA10" s="235"/>
      <c r="RYB10" s="235"/>
      <c r="RYC10" s="235"/>
      <c r="RYD10" s="235"/>
      <c r="RYE10" s="235"/>
      <c r="RYF10" s="235"/>
      <c r="RYG10" s="235"/>
      <c r="RYH10" s="235"/>
      <c r="RYI10" s="235"/>
      <c r="RYJ10" s="235"/>
      <c r="RYK10" s="235"/>
      <c r="RYL10" s="235"/>
      <c r="RYM10" s="235"/>
      <c r="RYN10" s="235"/>
      <c r="RYO10" s="235"/>
      <c r="RYP10" s="235"/>
      <c r="RYQ10" s="235"/>
      <c r="RYR10" s="235"/>
      <c r="RYS10" s="235"/>
      <c r="RYT10" s="235"/>
      <c r="RYU10" s="235"/>
      <c r="RYV10" s="235"/>
      <c r="RYW10" s="235"/>
      <c r="RYX10" s="235"/>
      <c r="RYY10" s="235"/>
      <c r="RYZ10" s="235"/>
      <c r="RZA10" s="235"/>
      <c r="RZB10" s="235"/>
      <c r="RZC10" s="235"/>
      <c r="RZD10" s="235"/>
      <c r="RZE10" s="235"/>
      <c r="RZF10" s="235"/>
      <c r="RZG10" s="235"/>
      <c r="RZH10" s="235"/>
      <c r="RZI10" s="235"/>
      <c r="RZJ10" s="235"/>
      <c r="RZK10" s="235"/>
      <c r="RZL10" s="235"/>
      <c r="RZM10" s="235"/>
      <c r="RZN10" s="235"/>
      <c r="RZO10" s="235"/>
      <c r="RZP10" s="235"/>
      <c r="RZQ10" s="235"/>
      <c r="RZR10" s="235"/>
      <c r="RZS10" s="235"/>
      <c r="RZT10" s="235"/>
      <c r="RZU10" s="235"/>
      <c r="RZV10" s="235"/>
      <c r="RZW10" s="235"/>
      <c r="RZX10" s="235"/>
      <c r="RZY10" s="235"/>
      <c r="RZZ10" s="235"/>
      <c r="SAA10" s="235"/>
      <c r="SAB10" s="235"/>
      <c r="SAC10" s="235"/>
      <c r="SAD10" s="235"/>
      <c r="SAE10" s="235"/>
      <c r="SAF10" s="235"/>
      <c r="SAG10" s="235"/>
      <c r="SAH10" s="235"/>
      <c r="SAI10" s="235"/>
      <c r="SAJ10" s="235"/>
      <c r="SAK10" s="235"/>
      <c r="SAL10" s="235"/>
      <c r="SAM10" s="235"/>
      <c r="SAN10" s="235"/>
      <c r="SAO10" s="235"/>
      <c r="SAP10" s="235"/>
      <c r="SAQ10" s="235"/>
      <c r="SAR10" s="235"/>
      <c r="SAS10" s="235"/>
      <c r="SAT10" s="235"/>
      <c r="SAU10" s="235"/>
      <c r="SAV10" s="235"/>
      <c r="SAW10" s="235"/>
      <c r="SAX10" s="235"/>
      <c r="SAY10" s="235"/>
      <c r="SAZ10" s="235"/>
      <c r="SBA10" s="235"/>
      <c r="SBB10" s="235"/>
      <c r="SBC10" s="235"/>
      <c r="SBD10" s="235"/>
      <c r="SBE10" s="235"/>
      <c r="SBF10" s="235"/>
      <c r="SBG10" s="235"/>
      <c r="SBH10" s="235"/>
      <c r="SBI10" s="235"/>
      <c r="SBJ10" s="235"/>
      <c r="SBK10" s="235"/>
      <c r="SBL10" s="235"/>
      <c r="SBM10" s="235"/>
      <c r="SBN10" s="235"/>
      <c r="SBO10" s="235"/>
      <c r="SBP10" s="235"/>
      <c r="SBQ10" s="235"/>
      <c r="SBR10" s="235"/>
      <c r="SBS10" s="235"/>
      <c r="SBT10" s="235"/>
      <c r="SBU10" s="235"/>
      <c r="SBV10" s="235"/>
      <c r="SBW10" s="235"/>
      <c r="SBX10" s="235"/>
      <c r="SBY10" s="235"/>
      <c r="SBZ10" s="235"/>
      <c r="SCA10" s="235"/>
      <c r="SCB10" s="235"/>
      <c r="SCC10" s="235"/>
      <c r="SCD10" s="235"/>
      <c r="SCE10" s="235"/>
      <c r="SCF10" s="235"/>
      <c r="SCG10" s="235"/>
      <c r="SCH10" s="235"/>
      <c r="SCI10" s="235"/>
      <c r="SCJ10" s="235"/>
      <c r="SCK10" s="235"/>
      <c r="SCL10" s="235"/>
      <c r="SCM10" s="235"/>
      <c r="SCN10" s="235"/>
      <c r="SCO10" s="235"/>
      <c r="SCP10" s="235"/>
      <c r="SCQ10" s="235"/>
      <c r="SCR10" s="235"/>
      <c r="SCS10" s="235"/>
      <c r="SCT10" s="235"/>
      <c r="SCU10" s="235"/>
      <c r="SCV10" s="235"/>
      <c r="SCW10" s="235"/>
      <c r="SCX10" s="235"/>
      <c r="SCY10" s="235"/>
      <c r="SCZ10" s="235"/>
      <c r="SDA10" s="235"/>
      <c r="SDB10" s="235"/>
      <c r="SDC10" s="235"/>
      <c r="SDD10" s="235"/>
      <c r="SDE10" s="235"/>
      <c r="SDF10" s="235"/>
      <c r="SDG10" s="235"/>
      <c r="SDH10" s="235"/>
      <c r="SDI10" s="235"/>
      <c r="SDJ10" s="235"/>
      <c r="SDK10" s="235"/>
      <c r="SDL10" s="235"/>
      <c r="SDM10" s="235"/>
      <c r="SDN10" s="235"/>
      <c r="SDO10" s="235"/>
      <c r="SDP10" s="235"/>
      <c r="SDQ10" s="235"/>
      <c r="SDR10" s="235"/>
      <c r="SDS10" s="235"/>
      <c r="SDT10" s="235"/>
      <c r="SDU10" s="235"/>
      <c r="SDV10" s="235"/>
      <c r="SDW10" s="235"/>
      <c r="SDX10" s="235"/>
      <c r="SDY10" s="235"/>
      <c r="SDZ10" s="235"/>
      <c r="SEA10" s="235"/>
      <c r="SEB10" s="235"/>
      <c r="SEC10" s="235"/>
      <c r="SED10" s="235"/>
      <c r="SEE10" s="235"/>
      <c r="SEF10" s="235"/>
      <c r="SEG10" s="235"/>
      <c r="SEH10" s="235"/>
      <c r="SEI10" s="235"/>
      <c r="SEJ10" s="235"/>
      <c r="SEK10" s="235"/>
      <c r="SEL10" s="235"/>
      <c r="SEM10" s="235"/>
      <c r="SEN10" s="235"/>
      <c r="SEO10" s="235"/>
      <c r="SEP10" s="235"/>
      <c r="SEQ10" s="235"/>
      <c r="SER10" s="235"/>
      <c r="SES10" s="235"/>
      <c r="SET10" s="235"/>
      <c r="SEU10" s="235"/>
      <c r="SEV10" s="235"/>
      <c r="SEW10" s="235"/>
      <c r="SEX10" s="235"/>
      <c r="SEY10" s="235"/>
      <c r="SEZ10" s="235"/>
      <c r="SFA10" s="235"/>
      <c r="SFB10" s="235"/>
      <c r="SFC10" s="235"/>
      <c r="SFD10" s="235"/>
      <c r="SFE10" s="235"/>
      <c r="SFF10" s="235"/>
      <c r="SFG10" s="235"/>
      <c r="SFH10" s="235"/>
      <c r="SFI10" s="235"/>
      <c r="SFJ10" s="235"/>
      <c r="SFK10" s="235"/>
      <c r="SFL10" s="235"/>
      <c r="SFM10" s="235"/>
      <c r="SFN10" s="235"/>
      <c r="SFO10" s="235"/>
      <c r="SFP10" s="235"/>
      <c r="SFQ10" s="235"/>
      <c r="SFR10" s="235"/>
      <c r="SFS10" s="235"/>
      <c r="SFT10" s="235"/>
      <c r="SFU10" s="235"/>
      <c r="SFV10" s="235"/>
      <c r="SFW10" s="235"/>
      <c r="SFX10" s="235"/>
      <c r="SFY10" s="235"/>
      <c r="SFZ10" s="235"/>
      <c r="SGA10" s="235"/>
      <c r="SGB10" s="235"/>
      <c r="SGC10" s="235"/>
      <c r="SGD10" s="235"/>
      <c r="SGE10" s="235"/>
      <c r="SGF10" s="235"/>
      <c r="SGG10" s="235"/>
      <c r="SGH10" s="235"/>
      <c r="SGI10" s="235"/>
      <c r="SGJ10" s="235"/>
      <c r="SGK10" s="235"/>
      <c r="SGL10" s="235"/>
      <c r="SGM10" s="235"/>
      <c r="SGN10" s="235"/>
      <c r="SGO10" s="235"/>
      <c r="SGP10" s="235"/>
      <c r="SGQ10" s="235"/>
      <c r="SGR10" s="235"/>
      <c r="SGS10" s="235"/>
      <c r="SGT10" s="235"/>
      <c r="SGU10" s="235"/>
      <c r="SGV10" s="235"/>
      <c r="SGW10" s="235"/>
      <c r="SGX10" s="235"/>
      <c r="SGY10" s="235"/>
      <c r="SGZ10" s="235"/>
      <c r="SHA10" s="235"/>
      <c r="SHB10" s="235"/>
      <c r="SHC10" s="235"/>
      <c r="SHD10" s="235"/>
      <c r="SHE10" s="235"/>
      <c r="SHF10" s="235"/>
      <c r="SHG10" s="235"/>
      <c r="SHH10" s="235"/>
      <c r="SHI10" s="235"/>
      <c r="SHJ10" s="235"/>
      <c r="SHK10" s="235"/>
      <c r="SHL10" s="235"/>
      <c r="SHM10" s="235"/>
      <c r="SHN10" s="235"/>
      <c r="SHO10" s="235"/>
      <c r="SHP10" s="235"/>
      <c r="SHQ10" s="235"/>
      <c r="SHR10" s="235"/>
      <c r="SHS10" s="235"/>
      <c r="SHT10" s="235"/>
      <c r="SHU10" s="235"/>
      <c r="SHV10" s="235"/>
      <c r="SHW10" s="235"/>
      <c r="SHX10" s="235"/>
      <c r="SHY10" s="235"/>
      <c r="SHZ10" s="235"/>
      <c r="SIA10" s="235"/>
      <c r="SIB10" s="235"/>
      <c r="SIC10" s="235"/>
      <c r="SID10" s="235"/>
      <c r="SIE10" s="235"/>
      <c r="SIF10" s="235"/>
      <c r="SIG10" s="235"/>
      <c r="SIH10" s="235"/>
      <c r="SII10" s="235"/>
      <c r="SIJ10" s="235"/>
      <c r="SIK10" s="235"/>
      <c r="SIL10" s="235"/>
      <c r="SIM10" s="235"/>
      <c r="SIN10" s="235"/>
      <c r="SIO10" s="235"/>
      <c r="SIP10" s="235"/>
      <c r="SIQ10" s="235"/>
      <c r="SIR10" s="235"/>
      <c r="SIS10" s="235"/>
      <c r="SIT10" s="235"/>
      <c r="SIU10" s="235"/>
      <c r="SIV10" s="235"/>
      <c r="SIW10" s="235"/>
      <c r="SIX10" s="235"/>
      <c r="SIY10" s="235"/>
      <c r="SIZ10" s="235"/>
      <c r="SJA10" s="235"/>
      <c r="SJB10" s="235"/>
      <c r="SJC10" s="235"/>
      <c r="SJD10" s="235"/>
      <c r="SJE10" s="235"/>
      <c r="SJF10" s="235"/>
      <c r="SJG10" s="235"/>
      <c r="SJH10" s="235"/>
      <c r="SJI10" s="235"/>
      <c r="SJJ10" s="235"/>
      <c r="SJK10" s="235"/>
      <c r="SJL10" s="235"/>
      <c r="SJM10" s="235"/>
      <c r="SJN10" s="235"/>
      <c r="SJO10" s="235"/>
      <c r="SJP10" s="235"/>
      <c r="SJQ10" s="235"/>
      <c r="SJR10" s="235"/>
      <c r="SJS10" s="235"/>
      <c r="SJT10" s="235"/>
      <c r="SJU10" s="235"/>
      <c r="SJV10" s="235"/>
      <c r="SJW10" s="235"/>
      <c r="SJX10" s="235"/>
      <c r="SJY10" s="235"/>
      <c r="SJZ10" s="235"/>
      <c r="SKA10" s="235"/>
      <c r="SKB10" s="235"/>
      <c r="SKC10" s="235"/>
      <c r="SKD10" s="235"/>
      <c r="SKE10" s="235"/>
      <c r="SKF10" s="235"/>
      <c r="SKG10" s="235"/>
      <c r="SKH10" s="235"/>
      <c r="SKI10" s="235"/>
      <c r="SKJ10" s="235"/>
      <c r="SKK10" s="235"/>
      <c r="SKL10" s="235"/>
      <c r="SKM10" s="235"/>
      <c r="SKN10" s="235"/>
      <c r="SKO10" s="235"/>
      <c r="SKP10" s="235"/>
      <c r="SKQ10" s="235"/>
      <c r="SKR10" s="235"/>
      <c r="SKS10" s="235"/>
      <c r="SKT10" s="235"/>
      <c r="SKU10" s="235"/>
      <c r="SKV10" s="235"/>
      <c r="SKW10" s="235"/>
      <c r="SKX10" s="235"/>
      <c r="SKY10" s="235"/>
      <c r="SKZ10" s="235"/>
      <c r="SLA10" s="235"/>
      <c r="SLB10" s="235"/>
      <c r="SLC10" s="235"/>
      <c r="SLD10" s="235"/>
      <c r="SLE10" s="235"/>
      <c r="SLF10" s="235"/>
      <c r="SLG10" s="235"/>
      <c r="SLH10" s="235"/>
      <c r="SLI10" s="235"/>
      <c r="SLJ10" s="235"/>
      <c r="SLK10" s="235"/>
      <c r="SLL10" s="235"/>
      <c r="SLM10" s="235"/>
      <c r="SLN10" s="235"/>
      <c r="SLO10" s="235"/>
      <c r="SLP10" s="235"/>
      <c r="SLQ10" s="235"/>
      <c r="SLR10" s="235"/>
      <c r="SLS10" s="235"/>
      <c r="SLT10" s="235"/>
      <c r="SLU10" s="235"/>
      <c r="SLV10" s="235"/>
      <c r="SLW10" s="235"/>
      <c r="SLX10" s="235"/>
      <c r="SLY10" s="235"/>
      <c r="SLZ10" s="235"/>
      <c r="SMA10" s="235"/>
      <c r="SMB10" s="235"/>
      <c r="SMC10" s="235"/>
      <c r="SMD10" s="235"/>
      <c r="SME10" s="235"/>
      <c r="SMF10" s="235"/>
      <c r="SMG10" s="235"/>
      <c r="SMH10" s="235"/>
      <c r="SMI10" s="235"/>
      <c r="SMJ10" s="235"/>
      <c r="SMK10" s="235"/>
      <c r="SML10" s="235"/>
      <c r="SMM10" s="235"/>
      <c r="SMN10" s="235"/>
      <c r="SMO10" s="235"/>
      <c r="SMP10" s="235"/>
      <c r="SMQ10" s="235"/>
      <c r="SMR10" s="235"/>
      <c r="SMS10" s="235"/>
      <c r="SMT10" s="235"/>
      <c r="SMU10" s="235"/>
      <c r="SMV10" s="235"/>
      <c r="SMW10" s="235"/>
      <c r="SMX10" s="235"/>
      <c r="SMY10" s="235"/>
      <c r="SMZ10" s="235"/>
      <c r="SNA10" s="235"/>
      <c r="SNB10" s="235"/>
      <c r="SNC10" s="235"/>
      <c r="SND10" s="235"/>
      <c r="SNE10" s="235"/>
      <c r="SNF10" s="235"/>
      <c r="SNG10" s="235"/>
      <c r="SNH10" s="235"/>
      <c r="SNI10" s="235"/>
      <c r="SNJ10" s="235"/>
      <c r="SNK10" s="235"/>
      <c r="SNL10" s="235"/>
      <c r="SNM10" s="235"/>
      <c r="SNN10" s="235"/>
      <c r="SNO10" s="235"/>
      <c r="SNP10" s="235"/>
      <c r="SNQ10" s="235"/>
      <c r="SNR10" s="235"/>
      <c r="SNS10" s="235"/>
      <c r="SNT10" s="235"/>
      <c r="SNU10" s="235"/>
      <c r="SNV10" s="235"/>
      <c r="SNW10" s="235"/>
      <c r="SNX10" s="235"/>
      <c r="SNY10" s="235"/>
      <c r="SNZ10" s="235"/>
      <c r="SOA10" s="235"/>
      <c r="SOB10" s="235"/>
      <c r="SOC10" s="235"/>
      <c r="SOD10" s="235"/>
      <c r="SOE10" s="235"/>
      <c r="SOF10" s="235"/>
      <c r="SOG10" s="235"/>
      <c r="SOH10" s="235"/>
      <c r="SOI10" s="235"/>
      <c r="SOJ10" s="235"/>
      <c r="SOK10" s="235"/>
      <c r="SOL10" s="235"/>
      <c r="SOM10" s="235"/>
      <c r="SON10" s="235"/>
      <c r="SOO10" s="235"/>
      <c r="SOP10" s="235"/>
      <c r="SOQ10" s="235"/>
      <c r="SOR10" s="235"/>
      <c r="SOS10" s="235"/>
      <c r="SOT10" s="235"/>
      <c r="SOU10" s="235"/>
      <c r="SOV10" s="235"/>
      <c r="SOW10" s="235"/>
      <c r="SOX10" s="235"/>
      <c r="SOY10" s="235"/>
      <c r="SOZ10" s="235"/>
      <c r="SPA10" s="235"/>
      <c r="SPB10" s="235"/>
      <c r="SPC10" s="235"/>
      <c r="SPD10" s="235"/>
      <c r="SPE10" s="235"/>
      <c r="SPF10" s="235"/>
      <c r="SPG10" s="235"/>
      <c r="SPH10" s="235"/>
      <c r="SPI10" s="235"/>
      <c r="SPJ10" s="235"/>
      <c r="SPK10" s="235"/>
      <c r="SPL10" s="235"/>
      <c r="SPM10" s="235"/>
      <c r="SPN10" s="235"/>
      <c r="SPO10" s="235"/>
      <c r="SPP10" s="235"/>
      <c r="SPQ10" s="235"/>
      <c r="SPR10" s="235"/>
      <c r="SPS10" s="235"/>
      <c r="SPT10" s="235"/>
      <c r="SPU10" s="235"/>
      <c r="SPV10" s="235"/>
      <c r="SPW10" s="235"/>
      <c r="SPX10" s="235"/>
      <c r="SPY10" s="235"/>
      <c r="SPZ10" s="235"/>
      <c r="SQA10" s="235"/>
      <c r="SQB10" s="235"/>
      <c r="SQC10" s="235"/>
      <c r="SQD10" s="235"/>
      <c r="SQE10" s="235"/>
      <c r="SQF10" s="235"/>
      <c r="SQG10" s="235"/>
      <c r="SQH10" s="235"/>
      <c r="SQI10" s="235"/>
      <c r="SQJ10" s="235"/>
      <c r="SQK10" s="235"/>
      <c r="SQL10" s="235"/>
      <c r="SQM10" s="235"/>
      <c r="SQN10" s="235"/>
      <c r="SQO10" s="235"/>
      <c r="SQP10" s="235"/>
      <c r="SQQ10" s="235"/>
      <c r="SQR10" s="235"/>
      <c r="SQS10" s="235"/>
      <c r="SQT10" s="235"/>
      <c r="SQU10" s="235"/>
      <c r="SQV10" s="235"/>
      <c r="SQW10" s="235"/>
      <c r="SQX10" s="235"/>
      <c r="SQY10" s="235"/>
      <c r="SQZ10" s="235"/>
      <c r="SRA10" s="235"/>
      <c r="SRB10" s="235"/>
      <c r="SRC10" s="235"/>
      <c r="SRD10" s="235"/>
      <c r="SRE10" s="235"/>
      <c r="SRF10" s="235"/>
      <c r="SRG10" s="235"/>
      <c r="SRH10" s="235"/>
      <c r="SRI10" s="235"/>
      <c r="SRJ10" s="235"/>
      <c r="SRK10" s="235"/>
      <c r="SRL10" s="235"/>
      <c r="SRM10" s="235"/>
      <c r="SRN10" s="235"/>
      <c r="SRO10" s="235"/>
      <c r="SRP10" s="235"/>
      <c r="SRQ10" s="235"/>
      <c r="SRR10" s="235"/>
      <c r="SRS10" s="235"/>
      <c r="SRT10" s="235"/>
      <c r="SRU10" s="235"/>
      <c r="SRV10" s="235"/>
      <c r="SRW10" s="235"/>
      <c r="SRX10" s="235"/>
      <c r="SRY10" s="235"/>
      <c r="SRZ10" s="235"/>
      <c r="SSA10" s="235"/>
      <c r="SSB10" s="235"/>
      <c r="SSC10" s="235"/>
      <c r="SSD10" s="235"/>
      <c r="SSE10" s="235"/>
      <c r="SSF10" s="235"/>
      <c r="SSG10" s="235"/>
      <c r="SSH10" s="235"/>
      <c r="SSI10" s="235"/>
      <c r="SSJ10" s="235"/>
      <c r="SSK10" s="235"/>
      <c r="SSL10" s="235"/>
      <c r="SSM10" s="235"/>
      <c r="SSN10" s="235"/>
      <c r="SSO10" s="235"/>
      <c r="SSP10" s="235"/>
      <c r="SSQ10" s="235"/>
      <c r="SSR10" s="235"/>
      <c r="SSS10" s="235"/>
      <c r="SST10" s="235"/>
      <c r="SSU10" s="235"/>
      <c r="SSV10" s="235"/>
      <c r="SSW10" s="235"/>
      <c r="SSX10" s="235"/>
      <c r="SSY10" s="235"/>
      <c r="SSZ10" s="235"/>
      <c r="STA10" s="235"/>
      <c r="STB10" s="235"/>
      <c r="STC10" s="235"/>
      <c r="STD10" s="235"/>
      <c r="STE10" s="235"/>
      <c r="STF10" s="235"/>
      <c r="STG10" s="235"/>
      <c r="STH10" s="235"/>
      <c r="STI10" s="235"/>
      <c r="STJ10" s="235"/>
      <c r="STK10" s="235"/>
      <c r="STL10" s="235"/>
      <c r="STM10" s="235"/>
      <c r="STN10" s="235"/>
      <c r="STO10" s="235"/>
      <c r="STP10" s="235"/>
      <c r="STQ10" s="235"/>
      <c r="STR10" s="235"/>
      <c r="STS10" s="235"/>
      <c r="STT10" s="235"/>
      <c r="STU10" s="235"/>
      <c r="STV10" s="235"/>
      <c r="STW10" s="235"/>
      <c r="STX10" s="235"/>
      <c r="STY10" s="235"/>
      <c r="STZ10" s="235"/>
      <c r="SUA10" s="235"/>
      <c r="SUB10" s="235"/>
      <c r="SUC10" s="235"/>
      <c r="SUD10" s="235"/>
      <c r="SUE10" s="235"/>
      <c r="SUF10" s="235"/>
      <c r="SUG10" s="235"/>
      <c r="SUH10" s="235"/>
      <c r="SUI10" s="235"/>
      <c r="SUJ10" s="235"/>
      <c r="SUK10" s="235"/>
      <c r="SUL10" s="235"/>
      <c r="SUM10" s="235"/>
      <c r="SUN10" s="235"/>
      <c r="SUO10" s="235"/>
      <c r="SUP10" s="235"/>
      <c r="SUQ10" s="235"/>
      <c r="SUR10" s="235"/>
      <c r="SUS10" s="235"/>
      <c r="SUT10" s="235"/>
      <c r="SUU10" s="235"/>
      <c r="SUV10" s="235"/>
      <c r="SUW10" s="235"/>
      <c r="SUX10" s="235"/>
      <c r="SUY10" s="235"/>
      <c r="SUZ10" s="235"/>
      <c r="SVA10" s="235"/>
      <c r="SVB10" s="235"/>
      <c r="SVC10" s="235"/>
      <c r="SVD10" s="235"/>
      <c r="SVE10" s="235"/>
      <c r="SVF10" s="235"/>
      <c r="SVG10" s="235"/>
      <c r="SVH10" s="235"/>
      <c r="SVI10" s="235"/>
      <c r="SVJ10" s="235"/>
      <c r="SVK10" s="235"/>
      <c r="SVL10" s="235"/>
      <c r="SVM10" s="235"/>
      <c r="SVN10" s="235"/>
      <c r="SVO10" s="235"/>
      <c r="SVP10" s="235"/>
      <c r="SVQ10" s="235"/>
      <c r="SVR10" s="235"/>
      <c r="SVS10" s="235"/>
      <c r="SVT10" s="235"/>
      <c r="SVU10" s="235"/>
      <c r="SVV10" s="235"/>
      <c r="SVW10" s="235"/>
      <c r="SVX10" s="235"/>
      <c r="SVY10" s="235"/>
      <c r="SVZ10" s="235"/>
      <c r="SWA10" s="235"/>
      <c r="SWB10" s="235"/>
      <c r="SWC10" s="235"/>
      <c r="SWD10" s="235"/>
      <c r="SWE10" s="235"/>
      <c r="SWF10" s="235"/>
      <c r="SWG10" s="235"/>
      <c r="SWH10" s="235"/>
      <c r="SWI10" s="235"/>
      <c r="SWJ10" s="235"/>
      <c r="SWK10" s="235"/>
      <c r="SWL10" s="235"/>
      <c r="SWM10" s="235"/>
      <c r="SWN10" s="235"/>
      <c r="SWO10" s="235"/>
      <c r="SWP10" s="235"/>
      <c r="SWQ10" s="235"/>
      <c r="SWR10" s="235"/>
      <c r="SWS10" s="235"/>
      <c r="SWT10" s="235"/>
      <c r="SWU10" s="235"/>
      <c r="SWV10" s="235"/>
      <c r="SWW10" s="235"/>
      <c r="SWX10" s="235"/>
      <c r="SWY10" s="235"/>
      <c r="SWZ10" s="235"/>
      <c r="SXA10" s="235"/>
      <c r="SXB10" s="235"/>
      <c r="SXC10" s="235"/>
      <c r="SXD10" s="235"/>
      <c r="SXE10" s="235"/>
      <c r="SXF10" s="235"/>
      <c r="SXG10" s="235"/>
      <c r="SXH10" s="235"/>
      <c r="SXI10" s="235"/>
      <c r="SXJ10" s="235"/>
      <c r="SXK10" s="235"/>
      <c r="SXL10" s="235"/>
      <c r="SXM10" s="235"/>
      <c r="SXN10" s="235"/>
      <c r="SXO10" s="235"/>
      <c r="SXP10" s="235"/>
      <c r="SXQ10" s="235"/>
      <c r="SXR10" s="235"/>
      <c r="SXS10" s="235"/>
      <c r="SXT10" s="235"/>
      <c r="SXU10" s="235"/>
      <c r="SXV10" s="235"/>
      <c r="SXW10" s="235"/>
      <c r="SXX10" s="235"/>
      <c r="SXY10" s="235"/>
      <c r="SXZ10" s="235"/>
      <c r="SYA10" s="235"/>
      <c r="SYB10" s="235"/>
      <c r="SYC10" s="235"/>
      <c r="SYD10" s="235"/>
      <c r="SYE10" s="235"/>
      <c r="SYF10" s="235"/>
      <c r="SYG10" s="235"/>
      <c r="SYH10" s="235"/>
      <c r="SYI10" s="235"/>
      <c r="SYJ10" s="235"/>
      <c r="SYK10" s="235"/>
      <c r="SYL10" s="235"/>
      <c r="SYM10" s="235"/>
      <c r="SYN10" s="235"/>
      <c r="SYO10" s="235"/>
      <c r="SYP10" s="235"/>
      <c r="SYQ10" s="235"/>
      <c r="SYR10" s="235"/>
      <c r="SYS10" s="235"/>
      <c r="SYT10" s="235"/>
      <c r="SYU10" s="235"/>
      <c r="SYV10" s="235"/>
      <c r="SYW10" s="235"/>
      <c r="SYX10" s="235"/>
      <c r="SYY10" s="235"/>
      <c r="SYZ10" s="235"/>
      <c r="SZA10" s="235"/>
      <c r="SZB10" s="235"/>
      <c r="SZC10" s="235"/>
      <c r="SZD10" s="235"/>
      <c r="SZE10" s="235"/>
      <c r="SZF10" s="235"/>
      <c r="SZG10" s="235"/>
      <c r="SZH10" s="235"/>
      <c r="SZI10" s="235"/>
      <c r="SZJ10" s="235"/>
      <c r="SZK10" s="235"/>
      <c r="SZL10" s="235"/>
      <c r="SZM10" s="235"/>
      <c r="SZN10" s="235"/>
      <c r="SZO10" s="235"/>
      <c r="SZP10" s="235"/>
      <c r="SZQ10" s="235"/>
      <c r="SZR10" s="235"/>
      <c r="SZS10" s="235"/>
      <c r="SZT10" s="235"/>
      <c r="SZU10" s="235"/>
      <c r="SZV10" s="235"/>
      <c r="SZW10" s="235"/>
      <c r="SZX10" s="235"/>
      <c r="SZY10" s="235"/>
      <c r="SZZ10" s="235"/>
      <c r="TAA10" s="235"/>
      <c r="TAB10" s="235"/>
      <c r="TAC10" s="235"/>
      <c r="TAD10" s="235"/>
      <c r="TAE10" s="235"/>
      <c r="TAF10" s="235"/>
      <c r="TAG10" s="235"/>
      <c r="TAH10" s="235"/>
      <c r="TAI10" s="235"/>
      <c r="TAJ10" s="235"/>
      <c r="TAK10" s="235"/>
      <c r="TAL10" s="235"/>
      <c r="TAM10" s="235"/>
      <c r="TAN10" s="235"/>
      <c r="TAO10" s="235"/>
      <c r="TAP10" s="235"/>
      <c r="TAQ10" s="235"/>
      <c r="TAR10" s="235"/>
      <c r="TAS10" s="235"/>
      <c r="TAT10" s="235"/>
      <c r="TAU10" s="235"/>
      <c r="TAV10" s="235"/>
      <c r="TAW10" s="235"/>
      <c r="TAX10" s="235"/>
      <c r="TAY10" s="235"/>
      <c r="TAZ10" s="235"/>
      <c r="TBA10" s="235"/>
      <c r="TBB10" s="235"/>
      <c r="TBC10" s="235"/>
      <c r="TBD10" s="235"/>
      <c r="TBE10" s="235"/>
      <c r="TBF10" s="235"/>
      <c r="TBG10" s="235"/>
      <c r="TBH10" s="235"/>
      <c r="TBI10" s="235"/>
      <c r="TBJ10" s="235"/>
      <c r="TBK10" s="235"/>
      <c r="TBL10" s="235"/>
      <c r="TBM10" s="235"/>
      <c r="TBN10" s="235"/>
      <c r="TBO10" s="235"/>
      <c r="TBP10" s="235"/>
      <c r="TBQ10" s="235"/>
      <c r="TBR10" s="235"/>
      <c r="TBS10" s="235"/>
      <c r="TBT10" s="235"/>
      <c r="TBU10" s="235"/>
      <c r="TBV10" s="235"/>
      <c r="TBW10" s="235"/>
      <c r="TBX10" s="235"/>
      <c r="TBY10" s="235"/>
      <c r="TBZ10" s="235"/>
      <c r="TCA10" s="235"/>
      <c r="TCB10" s="235"/>
      <c r="TCC10" s="235"/>
      <c r="TCD10" s="235"/>
      <c r="TCE10" s="235"/>
      <c r="TCF10" s="235"/>
      <c r="TCG10" s="235"/>
      <c r="TCH10" s="235"/>
      <c r="TCI10" s="235"/>
      <c r="TCJ10" s="235"/>
      <c r="TCK10" s="235"/>
      <c r="TCL10" s="235"/>
      <c r="TCM10" s="235"/>
      <c r="TCN10" s="235"/>
      <c r="TCO10" s="235"/>
      <c r="TCP10" s="235"/>
      <c r="TCQ10" s="235"/>
      <c r="TCR10" s="235"/>
      <c r="TCS10" s="235"/>
      <c r="TCT10" s="235"/>
      <c r="TCU10" s="235"/>
      <c r="TCV10" s="235"/>
      <c r="TCW10" s="235"/>
      <c r="TCX10" s="235"/>
      <c r="TCY10" s="235"/>
      <c r="TCZ10" s="235"/>
      <c r="TDA10" s="235"/>
      <c r="TDB10" s="235"/>
      <c r="TDC10" s="235"/>
      <c r="TDD10" s="235"/>
      <c r="TDE10" s="235"/>
      <c r="TDF10" s="235"/>
      <c r="TDG10" s="235"/>
      <c r="TDH10" s="235"/>
      <c r="TDI10" s="235"/>
      <c r="TDJ10" s="235"/>
      <c r="TDK10" s="235"/>
      <c r="TDL10" s="235"/>
      <c r="TDM10" s="235"/>
      <c r="TDN10" s="235"/>
      <c r="TDO10" s="235"/>
      <c r="TDP10" s="235"/>
      <c r="TDQ10" s="235"/>
      <c r="TDR10" s="235"/>
      <c r="TDS10" s="235"/>
      <c r="TDT10" s="235"/>
      <c r="TDU10" s="235"/>
      <c r="TDV10" s="235"/>
      <c r="TDW10" s="235"/>
      <c r="TDX10" s="235"/>
      <c r="TDY10" s="235"/>
      <c r="TDZ10" s="235"/>
      <c r="TEA10" s="235"/>
      <c r="TEB10" s="235"/>
      <c r="TEC10" s="235"/>
      <c r="TED10" s="235"/>
      <c r="TEE10" s="235"/>
      <c r="TEF10" s="235"/>
      <c r="TEG10" s="235"/>
      <c r="TEH10" s="235"/>
      <c r="TEI10" s="235"/>
      <c r="TEJ10" s="235"/>
      <c r="TEK10" s="235"/>
      <c r="TEL10" s="235"/>
      <c r="TEM10" s="235"/>
      <c r="TEN10" s="235"/>
      <c r="TEO10" s="235"/>
      <c r="TEP10" s="235"/>
      <c r="TEQ10" s="235"/>
      <c r="TER10" s="235"/>
      <c r="TES10" s="235"/>
      <c r="TET10" s="235"/>
      <c r="TEU10" s="235"/>
      <c r="TEV10" s="235"/>
      <c r="TEW10" s="235"/>
      <c r="TEX10" s="235"/>
      <c r="TEY10" s="235"/>
      <c r="TEZ10" s="235"/>
      <c r="TFA10" s="235"/>
      <c r="TFB10" s="235"/>
      <c r="TFC10" s="235"/>
      <c r="TFD10" s="235"/>
      <c r="TFE10" s="235"/>
      <c r="TFF10" s="235"/>
      <c r="TFG10" s="235"/>
      <c r="TFH10" s="235"/>
      <c r="TFI10" s="235"/>
      <c r="TFJ10" s="235"/>
      <c r="TFK10" s="235"/>
      <c r="TFL10" s="235"/>
      <c r="TFM10" s="235"/>
      <c r="TFN10" s="235"/>
      <c r="TFO10" s="235"/>
      <c r="TFP10" s="235"/>
      <c r="TFQ10" s="235"/>
      <c r="TFR10" s="235"/>
      <c r="TFS10" s="235"/>
      <c r="TFT10" s="235"/>
      <c r="TFU10" s="235"/>
      <c r="TFV10" s="235"/>
      <c r="TFW10" s="235"/>
      <c r="TFX10" s="235"/>
      <c r="TFY10" s="235"/>
      <c r="TFZ10" s="235"/>
      <c r="TGA10" s="235"/>
      <c r="TGB10" s="235"/>
      <c r="TGC10" s="235"/>
      <c r="TGD10" s="235"/>
      <c r="TGE10" s="235"/>
      <c r="TGF10" s="235"/>
      <c r="TGG10" s="235"/>
      <c r="TGH10" s="235"/>
      <c r="TGI10" s="235"/>
      <c r="TGJ10" s="235"/>
      <c r="TGK10" s="235"/>
      <c r="TGL10" s="235"/>
      <c r="TGM10" s="235"/>
      <c r="TGN10" s="235"/>
      <c r="TGO10" s="235"/>
      <c r="TGP10" s="235"/>
      <c r="TGQ10" s="235"/>
      <c r="TGR10" s="235"/>
      <c r="TGS10" s="235"/>
      <c r="TGT10" s="235"/>
      <c r="TGU10" s="235"/>
      <c r="TGV10" s="235"/>
      <c r="TGW10" s="235"/>
      <c r="TGX10" s="235"/>
      <c r="TGY10" s="235"/>
      <c r="TGZ10" s="235"/>
      <c r="THA10" s="235"/>
      <c r="THB10" s="235"/>
      <c r="THC10" s="235"/>
      <c r="THD10" s="235"/>
      <c r="THE10" s="235"/>
      <c r="THF10" s="235"/>
      <c r="THG10" s="235"/>
      <c r="THH10" s="235"/>
      <c r="THI10" s="235"/>
      <c r="THJ10" s="235"/>
      <c r="THK10" s="235"/>
      <c r="THL10" s="235"/>
      <c r="THM10" s="235"/>
      <c r="THN10" s="235"/>
      <c r="THO10" s="235"/>
      <c r="THP10" s="235"/>
      <c r="THQ10" s="235"/>
      <c r="THR10" s="235"/>
      <c r="THS10" s="235"/>
      <c r="THT10" s="235"/>
      <c r="THU10" s="235"/>
      <c r="THV10" s="235"/>
      <c r="THW10" s="235"/>
      <c r="THX10" s="235"/>
      <c r="THY10" s="235"/>
      <c r="THZ10" s="235"/>
      <c r="TIA10" s="235"/>
      <c r="TIB10" s="235"/>
      <c r="TIC10" s="235"/>
      <c r="TID10" s="235"/>
      <c r="TIE10" s="235"/>
      <c r="TIF10" s="235"/>
      <c r="TIG10" s="235"/>
      <c r="TIH10" s="235"/>
      <c r="TII10" s="235"/>
      <c r="TIJ10" s="235"/>
      <c r="TIK10" s="235"/>
      <c r="TIL10" s="235"/>
      <c r="TIM10" s="235"/>
      <c r="TIN10" s="235"/>
      <c r="TIO10" s="235"/>
      <c r="TIP10" s="235"/>
      <c r="TIQ10" s="235"/>
      <c r="TIR10" s="235"/>
      <c r="TIS10" s="235"/>
      <c r="TIT10" s="235"/>
      <c r="TIU10" s="235"/>
      <c r="TIV10" s="235"/>
      <c r="TIW10" s="235"/>
      <c r="TIX10" s="235"/>
      <c r="TIY10" s="235"/>
      <c r="TIZ10" s="235"/>
      <c r="TJA10" s="235"/>
      <c r="TJB10" s="235"/>
      <c r="TJC10" s="235"/>
      <c r="TJD10" s="235"/>
      <c r="TJE10" s="235"/>
      <c r="TJF10" s="235"/>
      <c r="TJG10" s="235"/>
      <c r="TJH10" s="235"/>
      <c r="TJI10" s="235"/>
      <c r="TJJ10" s="235"/>
      <c r="TJK10" s="235"/>
      <c r="TJL10" s="235"/>
      <c r="TJM10" s="235"/>
      <c r="TJN10" s="235"/>
      <c r="TJO10" s="235"/>
      <c r="TJP10" s="235"/>
      <c r="TJQ10" s="235"/>
      <c r="TJR10" s="235"/>
      <c r="TJS10" s="235"/>
      <c r="TJT10" s="235"/>
      <c r="TJU10" s="235"/>
      <c r="TJV10" s="235"/>
      <c r="TJW10" s="235"/>
      <c r="TJX10" s="235"/>
      <c r="TJY10" s="235"/>
      <c r="TJZ10" s="235"/>
      <c r="TKA10" s="235"/>
      <c r="TKB10" s="235"/>
      <c r="TKC10" s="235"/>
      <c r="TKD10" s="235"/>
      <c r="TKE10" s="235"/>
      <c r="TKF10" s="235"/>
      <c r="TKG10" s="235"/>
      <c r="TKH10" s="235"/>
      <c r="TKI10" s="235"/>
      <c r="TKJ10" s="235"/>
      <c r="TKK10" s="235"/>
      <c r="TKL10" s="235"/>
      <c r="TKM10" s="235"/>
      <c r="TKN10" s="235"/>
      <c r="TKO10" s="235"/>
      <c r="TKP10" s="235"/>
      <c r="TKQ10" s="235"/>
      <c r="TKR10" s="235"/>
      <c r="TKS10" s="235"/>
      <c r="TKT10" s="235"/>
      <c r="TKU10" s="235"/>
      <c r="TKV10" s="235"/>
      <c r="TKW10" s="235"/>
      <c r="TKX10" s="235"/>
      <c r="TKY10" s="235"/>
      <c r="TKZ10" s="235"/>
      <c r="TLA10" s="235"/>
      <c r="TLB10" s="235"/>
      <c r="TLC10" s="235"/>
      <c r="TLD10" s="235"/>
      <c r="TLE10" s="235"/>
      <c r="TLF10" s="235"/>
      <c r="TLG10" s="235"/>
      <c r="TLH10" s="235"/>
      <c r="TLI10" s="235"/>
      <c r="TLJ10" s="235"/>
      <c r="TLK10" s="235"/>
      <c r="TLL10" s="235"/>
      <c r="TLM10" s="235"/>
      <c r="TLN10" s="235"/>
      <c r="TLO10" s="235"/>
      <c r="TLP10" s="235"/>
      <c r="TLQ10" s="235"/>
      <c r="TLR10" s="235"/>
      <c r="TLS10" s="235"/>
      <c r="TLT10" s="235"/>
      <c r="TLU10" s="235"/>
      <c r="TLV10" s="235"/>
      <c r="TLW10" s="235"/>
      <c r="TLX10" s="235"/>
      <c r="TLY10" s="235"/>
      <c r="TLZ10" s="235"/>
      <c r="TMA10" s="235"/>
      <c r="TMB10" s="235"/>
      <c r="TMC10" s="235"/>
      <c r="TMD10" s="235"/>
      <c r="TME10" s="235"/>
      <c r="TMF10" s="235"/>
      <c r="TMG10" s="235"/>
      <c r="TMH10" s="235"/>
      <c r="TMI10" s="235"/>
      <c r="TMJ10" s="235"/>
      <c r="TMK10" s="235"/>
      <c r="TML10" s="235"/>
      <c r="TMM10" s="235"/>
      <c r="TMN10" s="235"/>
      <c r="TMO10" s="235"/>
      <c r="TMP10" s="235"/>
      <c r="TMQ10" s="235"/>
      <c r="TMR10" s="235"/>
      <c r="TMS10" s="235"/>
      <c r="TMT10" s="235"/>
      <c r="TMU10" s="235"/>
      <c r="TMV10" s="235"/>
      <c r="TMW10" s="235"/>
      <c r="TMX10" s="235"/>
      <c r="TMY10" s="235"/>
      <c r="TMZ10" s="235"/>
      <c r="TNA10" s="235"/>
      <c r="TNB10" s="235"/>
      <c r="TNC10" s="235"/>
      <c r="TND10" s="235"/>
      <c r="TNE10" s="235"/>
      <c r="TNF10" s="235"/>
      <c r="TNG10" s="235"/>
      <c r="TNH10" s="235"/>
      <c r="TNI10" s="235"/>
      <c r="TNJ10" s="235"/>
      <c r="TNK10" s="235"/>
      <c r="TNL10" s="235"/>
      <c r="TNM10" s="235"/>
      <c r="TNN10" s="235"/>
      <c r="TNO10" s="235"/>
      <c r="TNP10" s="235"/>
      <c r="TNQ10" s="235"/>
      <c r="TNR10" s="235"/>
      <c r="TNS10" s="235"/>
      <c r="TNT10" s="235"/>
      <c r="TNU10" s="235"/>
      <c r="TNV10" s="235"/>
      <c r="TNW10" s="235"/>
      <c r="TNX10" s="235"/>
      <c r="TNY10" s="235"/>
      <c r="TNZ10" s="235"/>
      <c r="TOA10" s="235"/>
      <c r="TOB10" s="235"/>
      <c r="TOC10" s="235"/>
      <c r="TOD10" s="235"/>
      <c r="TOE10" s="235"/>
      <c r="TOF10" s="235"/>
      <c r="TOG10" s="235"/>
      <c r="TOH10" s="235"/>
      <c r="TOI10" s="235"/>
      <c r="TOJ10" s="235"/>
      <c r="TOK10" s="235"/>
      <c r="TOL10" s="235"/>
      <c r="TOM10" s="235"/>
      <c r="TON10" s="235"/>
      <c r="TOO10" s="235"/>
      <c r="TOP10" s="235"/>
      <c r="TOQ10" s="235"/>
      <c r="TOR10" s="235"/>
      <c r="TOS10" s="235"/>
      <c r="TOT10" s="235"/>
      <c r="TOU10" s="235"/>
      <c r="TOV10" s="235"/>
      <c r="TOW10" s="235"/>
      <c r="TOX10" s="235"/>
      <c r="TOY10" s="235"/>
      <c r="TOZ10" s="235"/>
      <c r="TPA10" s="235"/>
      <c r="TPB10" s="235"/>
      <c r="TPC10" s="235"/>
      <c r="TPD10" s="235"/>
      <c r="TPE10" s="235"/>
      <c r="TPF10" s="235"/>
      <c r="TPG10" s="235"/>
      <c r="TPH10" s="235"/>
      <c r="TPI10" s="235"/>
      <c r="TPJ10" s="235"/>
      <c r="TPK10" s="235"/>
      <c r="TPL10" s="235"/>
      <c r="TPM10" s="235"/>
      <c r="TPN10" s="235"/>
      <c r="TPO10" s="235"/>
      <c r="TPP10" s="235"/>
      <c r="TPQ10" s="235"/>
      <c r="TPR10" s="235"/>
      <c r="TPS10" s="235"/>
      <c r="TPT10" s="235"/>
      <c r="TPU10" s="235"/>
      <c r="TPV10" s="235"/>
      <c r="TPW10" s="235"/>
      <c r="TPX10" s="235"/>
      <c r="TPY10" s="235"/>
      <c r="TPZ10" s="235"/>
      <c r="TQA10" s="235"/>
      <c r="TQB10" s="235"/>
      <c r="TQC10" s="235"/>
      <c r="TQD10" s="235"/>
      <c r="TQE10" s="235"/>
      <c r="TQF10" s="235"/>
      <c r="TQG10" s="235"/>
      <c r="TQH10" s="235"/>
      <c r="TQI10" s="235"/>
      <c r="TQJ10" s="235"/>
      <c r="TQK10" s="235"/>
      <c r="TQL10" s="235"/>
      <c r="TQM10" s="235"/>
      <c r="TQN10" s="235"/>
      <c r="TQO10" s="235"/>
      <c r="TQP10" s="235"/>
      <c r="TQQ10" s="235"/>
      <c r="TQR10" s="235"/>
      <c r="TQS10" s="235"/>
      <c r="TQT10" s="235"/>
      <c r="TQU10" s="235"/>
      <c r="TQV10" s="235"/>
      <c r="TQW10" s="235"/>
      <c r="TQX10" s="235"/>
      <c r="TQY10" s="235"/>
      <c r="TQZ10" s="235"/>
      <c r="TRA10" s="235"/>
      <c r="TRB10" s="235"/>
      <c r="TRC10" s="235"/>
      <c r="TRD10" s="235"/>
      <c r="TRE10" s="235"/>
      <c r="TRF10" s="235"/>
      <c r="TRG10" s="235"/>
      <c r="TRH10" s="235"/>
      <c r="TRI10" s="235"/>
      <c r="TRJ10" s="235"/>
      <c r="TRK10" s="235"/>
      <c r="TRL10" s="235"/>
      <c r="TRM10" s="235"/>
      <c r="TRN10" s="235"/>
      <c r="TRO10" s="235"/>
      <c r="TRP10" s="235"/>
      <c r="TRQ10" s="235"/>
      <c r="TRR10" s="235"/>
      <c r="TRS10" s="235"/>
      <c r="TRT10" s="235"/>
      <c r="TRU10" s="235"/>
      <c r="TRV10" s="235"/>
      <c r="TRW10" s="235"/>
      <c r="TRX10" s="235"/>
      <c r="TRY10" s="235"/>
      <c r="TRZ10" s="235"/>
      <c r="TSA10" s="235"/>
      <c r="TSB10" s="235"/>
      <c r="TSC10" s="235"/>
      <c r="TSD10" s="235"/>
      <c r="TSE10" s="235"/>
      <c r="TSF10" s="235"/>
      <c r="TSG10" s="235"/>
      <c r="TSH10" s="235"/>
      <c r="TSI10" s="235"/>
      <c r="TSJ10" s="235"/>
      <c r="TSK10" s="235"/>
      <c r="TSL10" s="235"/>
      <c r="TSM10" s="235"/>
      <c r="TSN10" s="235"/>
      <c r="TSO10" s="235"/>
      <c r="TSP10" s="235"/>
      <c r="TSQ10" s="235"/>
      <c r="TSR10" s="235"/>
      <c r="TSS10" s="235"/>
      <c r="TST10" s="235"/>
      <c r="TSU10" s="235"/>
      <c r="TSV10" s="235"/>
      <c r="TSW10" s="235"/>
      <c r="TSX10" s="235"/>
      <c r="TSY10" s="235"/>
      <c r="TSZ10" s="235"/>
      <c r="TTA10" s="235"/>
      <c r="TTB10" s="235"/>
      <c r="TTC10" s="235"/>
      <c r="TTD10" s="235"/>
      <c r="TTE10" s="235"/>
      <c r="TTF10" s="235"/>
      <c r="TTG10" s="235"/>
      <c r="TTH10" s="235"/>
      <c r="TTI10" s="235"/>
      <c r="TTJ10" s="235"/>
      <c r="TTK10" s="235"/>
      <c r="TTL10" s="235"/>
      <c r="TTM10" s="235"/>
      <c r="TTN10" s="235"/>
      <c r="TTO10" s="235"/>
      <c r="TTP10" s="235"/>
      <c r="TTQ10" s="235"/>
      <c r="TTR10" s="235"/>
      <c r="TTS10" s="235"/>
      <c r="TTT10" s="235"/>
      <c r="TTU10" s="235"/>
      <c r="TTV10" s="235"/>
      <c r="TTW10" s="235"/>
      <c r="TTX10" s="235"/>
      <c r="TTY10" s="235"/>
      <c r="TTZ10" s="235"/>
      <c r="TUA10" s="235"/>
      <c r="TUB10" s="235"/>
      <c r="TUC10" s="235"/>
      <c r="TUD10" s="235"/>
      <c r="TUE10" s="235"/>
      <c r="TUF10" s="235"/>
      <c r="TUG10" s="235"/>
      <c r="TUH10" s="235"/>
      <c r="TUI10" s="235"/>
      <c r="TUJ10" s="235"/>
      <c r="TUK10" s="235"/>
      <c r="TUL10" s="235"/>
      <c r="TUM10" s="235"/>
      <c r="TUN10" s="235"/>
      <c r="TUO10" s="235"/>
      <c r="TUP10" s="235"/>
      <c r="TUQ10" s="235"/>
      <c r="TUR10" s="235"/>
      <c r="TUS10" s="235"/>
      <c r="TUT10" s="235"/>
      <c r="TUU10" s="235"/>
      <c r="TUV10" s="235"/>
      <c r="TUW10" s="235"/>
      <c r="TUX10" s="235"/>
      <c r="TUY10" s="235"/>
      <c r="TUZ10" s="235"/>
      <c r="TVA10" s="235"/>
      <c r="TVB10" s="235"/>
      <c r="TVC10" s="235"/>
      <c r="TVD10" s="235"/>
      <c r="TVE10" s="235"/>
      <c r="TVF10" s="235"/>
      <c r="TVG10" s="235"/>
      <c r="TVH10" s="235"/>
      <c r="TVI10" s="235"/>
      <c r="TVJ10" s="235"/>
      <c r="TVK10" s="235"/>
      <c r="TVL10" s="235"/>
      <c r="TVM10" s="235"/>
      <c r="TVN10" s="235"/>
      <c r="TVO10" s="235"/>
      <c r="TVP10" s="235"/>
      <c r="TVQ10" s="235"/>
      <c r="TVR10" s="235"/>
      <c r="TVS10" s="235"/>
      <c r="TVT10" s="235"/>
      <c r="TVU10" s="235"/>
      <c r="TVV10" s="235"/>
      <c r="TVW10" s="235"/>
      <c r="TVX10" s="235"/>
      <c r="TVY10" s="235"/>
      <c r="TVZ10" s="235"/>
      <c r="TWA10" s="235"/>
      <c r="TWB10" s="235"/>
      <c r="TWC10" s="235"/>
      <c r="TWD10" s="235"/>
      <c r="TWE10" s="235"/>
      <c r="TWF10" s="235"/>
      <c r="TWG10" s="235"/>
      <c r="TWH10" s="235"/>
      <c r="TWI10" s="235"/>
      <c r="TWJ10" s="235"/>
      <c r="TWK10" s="235"/>
      <c r="TWL10" s="235"/>
      <c r="TWM10" s="235"/>
      <c r="TWN10" s="235"/>
      <c r="TWO10" s="235"/>
      <c r="TWP10" s="235"/>
      <c r="TWQ10" s="235"/>
      <c r="TWR10" s="235"/>
      <c r="TWS10" s="235"/>
      <c r="TWT10" s="235"/>
      <c r="TWU10" s="235"/>
      <c r="TWV10" s="235"/>
      <c r="TWW10" s="235"/>
      <c r="TWX10" s="235"/>
      <c r="TWY10" s="235"/>
      <c r="TWZ10" s="235"/>
      <c r="TXA10" s="235"/>
      <c r="TXB10" s="235"/>
      <c r="TXC10" s="235"/>
      <c r="TXD10" s="235"/>
      <c r="TXE10" s="235"/>
      <c r="TXF10" s="235"/>
      <c r="TXG10" s="235"/>
      <c r="TXH10" s="235"/>
      <c r="TXI10" s="235"/>
      <c r="TXJ10" s="235"/>
      <c r="TXK10" s="235"/>
      <c r="TXL10" s="235"/>
      <c r="TXM10" s="235"/>
      <c r="TXN10" s="235"/>
      <c r="TXO10" s="235"/>
      <c r="TXP10" s="235"/>
      <c r="TXQ10" s="235"/>
      <c r="TXR10" s="235"/>
      <c r="TXS10" s="235"/>
      <c r="TXT10" s="235"/>
      <c r="TXU10" s="235"/>
      <c r="TXV10" s="235"/>
      <c r="TXW10" s="235"/>
      <c r="TXX10" s="235"/>
      <c r="TXY10" s="235"/>
      <c r="TXZ10" s="235"/>
      <c r="TYA10" s="235"/>
      <c r="TYB10" s="235"/>
      <c r="TYC10" s="235"/>
      <c r="TYD10" s="235"/>
      <c r="TYE10" s="235"/>
      <c r="TYF10" s="235"/>
      <c r="TYG10" s="235"/>
      <c r="TYH10" s="235"/>
      <c r="TYI10" s="235"/>
      <c r="TYJ10" s="235"/>
      <c r="TYK10" s="235"/>
      <c r="TYL10" s="235"/>
      <c r="TYM10" s="235"/>
      <c r="TYN10" s="235"/>
      <c r="TYO10" s="235"/>
      <c r="TYP10" s="235"/>
      <c r="TYQ10" s="235"/>
      <c r="TYR10" s="235"/>
      <c r="TYS10" s="235"/>
      <c r="TYT10" s="235"/>
      <c r="TYU10" s="235"/>
      <c r="TYV10" s="235"/>
      <c r="TYW10" s="235"/>
      <c r="TYX10" s="235"/>
      <c r="TYY10" s="235"/>
      <c r="TYZ10" s="235"/>
      <c r="TZA10" s="235"/>
      <c r="TZB10" s="235"/>
      <c r="TZC10" s="235"/>
      <c r="TZD10" s="235"/>
      <c r="TZE10" s="235"/>
      <c r="TZF10" s="235"/>
      <c r="TZG10" s="235"/>
      <c r="TZH10" s="235"/>
      <c r="TZI10" s="235"/>
      <c r="TZJ10" s="235"/>
      <c r="TZK10" s="235"/>
      <c r="TZL10" s="235"/>
      <c r="TZM10" s="235"/>
      <c r="TZN10" s="235"/>
      <c r="TZO10" s="235"/>
      <c r="TZP10" s="235"/>
      <c r="TZQ10" s="235"/>
      <c r="TZR10" s="235"/>
      <c r="TZS10" s="235"/>
      <c r="TZT10" s="235"/>
      <c r="TZU10" s="235"/>
      <c r="TZV10" s="235"/>
      <c r="TZW10" s="235"/>
      <c r="TZX10" s="235"/>
      <c r="TZY10" s="235"/>
      <c r="TZZ10" s="235"/>
      <c r="UAA10" s="235"/>
      <c r="UAB10" s="235"/>
      <c r="UAC10" s="235"/>
      <c r="UAD10" s="235"/>
      <c r="UAE10" s="235"/>
      <c r="UAF10" s="235"/>
      <c r="UAG10" s="235"/>
      <c r="UAH10" s="235"/>
      <c r="UAI10" s="235"/>
      <c r="UAJ10" s="235"/>
      <c r="UAK10" s="235"/>
      <c r="UAL10" s="235"/>
      <c r="UAM10" s="235"/>
      <c r="UAN10" s="235"/>
      <c r="UAO10" s="235"/>
      <c r="UAP10" s="235"/>
      <c r="UAQ10" s="235"/>
      <c r="UAR10" s="235"/>
      <c r="UAS10" s="235"/>
      <c r="UAT10" s="235"/>
      <c r="UAU10" s="235"/>
      <c r="UAV10" s="235"/>
      <c r="UAW10" s="235"/>
      <c r="UAX10" s="235"/>
      <c r="UAY10" s="235"/>
      <c r="UAZ10" s="235"/>
      <c r="UBA10" s="235"/>
      <c r="UBB10" s="235"/>
      <c r="UBC10" s="235"/>
      <c r="UBD10" s="235"/>
      <c r="UBE10" s="235"/>
      <c r="UBF10" s="235"/>
      <c r="UBG10" s="235"/>
      <c r="UBH10" s="235"/>
      <c r="UBI10" s="235"/>
      <c r="UBJ10" s="235"/>
      <c r="UBK10" s="235"/>
      <c r="UBL10" s="235"/>
      <c r="UBM10" s="235"/>
      <c r="UBN10" s="235"/>
      <c r="UBO10" s="235"/>
      <c r="UBP10" s="235"/>
      <c r="UBQ10" s="235"/>
      <c r="UBR10" s="235"/>
      <c r="UBS10" s="235"/>
      <c r="UBT10" s="235"/>
      <c r="UBU10" s="235"/>
      <c r="UBV10" s="235"/>
      <c r="UBW10" s="235"/>
      <c r="UBX10" s="235"/>
      <c r="UBY10" s="235"/>
      <c r="UBZ10" s="235"/>
      <c r="UCA10" s="235"/>
      <c r="UCB10" s="235"/>
      <c r="UCC10" s="235"/>
      <c r="UCD10" s="235"/>
      <c r="UCE10" s="235"/>
      <c r="UCF10" s="235"/>
      <c r="UCG10" s="235"/>
      <c r="UCH10" s="235"/>
      <c r="UCI10" s="235"/>
      <c r="UCJ10" s="235"/>
      <c r="UCK10" s="235"/>
      <c r="UCL10" s="235"/>
      <c r="UCM10" s="235"/>
      <c r="UCN10" s="235"/>
      <c r="UCO10" s="235"/>
      <c r="UCP10" s="235"/>
      <c r="UCQ10" s="235"/>
      <c r="UCR10" s="235"/>
      <c r="UCS10" s="235"/>
      <c r="UCT10" s="235"/>
      <c r="UCU10" s="235"/>
      <c r="UCV10" s="235"/>
      <c r="UCW10" s="235"/>
      <c r="UCX10" s="235"/>
      <c r="UCY10" s="235"/>
      <c r="UCZ10" s="235"/>
      <c r="UDA10" s="235"/>
      <c r="UDB10" s="235"/>
      <c r="UDC10" s="235"/>
      <c r="UDD10" s="235"/>
      <c r="UDE10" s="235"/>
      <c r="UDF10" s="235"/>
      <c r="UDG10" s="235"/>
      <c r="UDH10" s="235"/>
      <c r="UDI10" s="235"/>
      <c r="UDJ10" s="235"/>
      <c r="UDK10" s="235"/>
      <c r="UDL10" s="235"/>
      <c r="UDM10" s="235"/>
      <c r="UDN10" s="235"/>
      <c r="UDO10" s="235"/>
      <c r="UDP10" s="235"/>
      <c r="UDQ10" s="235"/>
      <c r="UDR10" s="235"/>
      <c r="UDS10" s="235"/>
      <c r="UDT10" s="235"/>
      <c r="UDU10" s="235"/>
      <c r="UDV10" s="235"/>
      <c r="UDW10" s="235"/>
      <c r="UDX10" s="235"/>
      <c r="UDY10" s="235"/>
      <c r="UDZ10" s="235"/>
      <c r="UEA10" s="235"/>
      <c r="UEB10" s="235"/>
      <c r="UEC10" s="235"/>
      <c r="UED10" s="235"/>
      <c r="UEE10" s="235"/>
      <c r="UEF10" s="235"/>
      <c r="UEG10" s="235"/>
      <c r="UEH10" s="235"/>
      <c r="UEI10" s="235"/>
      <c r="UEJ10" s="235"/>
      <c r="UEK10" s="235"/>
      <c r="UEL10" s="235"/>
      <c r="UEM10" s="235"/>
      <c r="UEN10" s="235"/>
      <c r="UEO10" s="235"/>
      <c r="UEP10" s="235"/>
      <c r="UEQ10" s="235"/>
      <c r="UER10" s="235"/>
      <c r="UES10" s="235"/>
      <c r="UET10" s="235"/>
      <c r="UEU10" s="235"/>
      <c r="UEV10" s="235"/>
      <c r="UEW10" s="235"/>
      <c r="UEX10" s="235"/>
      <c r="UEY10" s="235"/>
      <c r="UEZ10" s="235"/>
      <c r="UFA10" s="235"/>
      <c r="UFB10" s="235"/>
      <c r="UFC10" s="235"/>
      <c r="UFD10" s="235"/>
      <c r="UFE10" s="235"/>
      <c r="UFF10" s="235"/>
      <c r="UFG10" s="235"/>
      <c r="UFH10" s="235"/>
      <c r="UFI10" s="235"/>
      <c r="UFJ10" s="235"/>
      <c r="UFK10" s="235"/>
      <c r="UFL10" s="235"/>
      <c r="UFM10" s="235"/>
      <c r="UFN10" s="235"/>
      <c r="UFO10" s="235"/>
      <c r="UFP10" s="235"/>
      <c r="UFQ10" s="235"/>
      <c r="UFR10" s="235"/>
      <c r="UFS10" s="235"/>
      <c r="UFT10" s="235"/>
      <c r="UFU10" s="235"/>
      <c r="UFV10" s="235"/>
      <c r="UFW10" s="235"/>
      <c r="UFX10" s="235"/>
      <c r="UFY10" s="235"/>
      <c r="UFZ10" s="235"/>
      <c r="UGA10" s="235"/>
      <c r="UGB10" s="235"/>
      <c r="UGC10" s="235"/>
      <c r="UGD10" s="235"/>
      <c r="UGE10" s="235"/>
      <c r="UGF10" s="235"/>
      <c r="UGG10" s="235"/>
      <c r="UGH10" s="235"/>
      <c r="UGI10" s="235"/>
      <c r="UGJ10" s="235"/>
      <c r="UGK10" s="235"/>
      <c r="UGL10" s="235"/>
      <c r="UGM10" s="235"/>
      <c r="UGN10" s="235"/>
      <c r="UGO10" s="235"/>
      <c r="UGP10" s="235"/>
      <c r="UGQ10" s="235"/>
      <c r="UGR10" s="235"/>
      <c r="UGS10" s="235"/>
      <c r="UGT10" s="235"/>
      <c r="UGU10" s="235"/>
      <c r="UGV10" s="235"/>
      <c r="UGW10" s="235"/>
      <c r="UGX10" s="235"/>
      <c r="UGY10" s="235"/>
      <c r="UGZ10" s="235"/>
      <c r="UHA10" s="235"/>
      <c r="UHB10" s="235"/>
      <c r="UHC10" s="235"/>
      <c r="UHD10" s="235"/>
      <c r="UHE10" s="235"/>
      <c r="UHF10" s="235"/>
      <c r="UHG10" s="235"/>
      <c r="UHH10" s="235"/>
      <c r="UHI10" s="235"/>
      <c r="UHJ10" s="235"/>
      <c r="UHK10" s="235"/>
      <c r="UHL10" s="235"/>
      <c r="UHM10" s="235"/>
      <c r="UHN10" s="235"/>
      <c r="UHO10" s="235"/>
      <c r="UHP10" s="235"/>
      <c r="UHQ10" s="235"/>
      <c r="UHR10" s="235"/>
      <c r="UHS10" s="235"/>
      <c r="UHT10" s="235"/>
      <c r="UHU10" s="235"/>
      <c r="UHV10" s="235"/>
      <c r="UHW10" s="235"/>
      <c r="UHX10" s="235"/>
      <c r="UHY10" s="235"/>
      <c r="UHZ10" s="235"/>
      <c r="UIA10" s="235"/>
      <c r="UIB10" s="235"/>
      <c r="UIC10" s="235"/>
      <c r="UID10" s="235"/>
      <c r="UIE10" s="235"/>
      <c r="UIF10" s="235"/>
      <c r="UIG10" s="235"/>
      <c r="UIH10" s="235"/>
      <c r="UII10" s="235"/>
      <c r="UIJ10" s="235"/>
      <c r="UIK10" s="235"/>
      <c r="UIL10" s="235"/>
      <c r="UIM10" s="235"/>
      <c r="UIN10" s="235"/>
      <c r="UIO10" s="235"/>
      <c r="UIP10" s="235"/>
      <c r="UIQ10" s="235"/>
      <c r="UIR10" s="235"/>
      <c r="UIS10" s="235"/>
      <c r="UIT10" s="235"/>
      <c r="UIU10" s="235"/>
      <c r="UIV10" s="235"/>
      <c r="UIW10" s="235"/>
      <c r="UIX10" s="235"/>
      <c r="UIY10" s="235"/>
      <c r="UIZ10" s="235"/>
      <c r="UJA10" s="235"/>
      <c r="UJB10" s="235"/>
      <c r="UJC10" s="235"/>
      <c r="UJD10" s="235"/>
      <c r="UJE10" s="235"/>
      <c r="UJF10" s="235"/>
      <c r="UJG10" s="235"/>
      <c r="UJH10" s="235"/>
      <c r="UJI10" s="235"/>
      <c r="UJJ10" s="235"/>
      <c r="UJK10" s="235"/>
      <c r="UJL10" s="235"/>
      <c r="UJM10" s="235"/>
      <c r="UJN10" s="235"/>
      <c r="UJO10" s="235"/>
      <c r="UJP10" s="235"/>
      <c r="UJQ10" s="235"/>
      <c r="UJR10" s="235"/>
      <c r="UJS10" s="235"/>
      <c r="UJT10" s="235"/>
      <c r="UJU10" s="235"/>
      <c r="UJV10" s="235"/>
      <c r="UJW10" s="235"/>
      <c r="UJX10" s="235"/>
      <c r="UJY10" s="235"/>
      <c r="UJZ10" s="235"/>
      <c r="UKA10" s="235"/>
      <c r="UKB10" s="235"/>
      <c r="UKC10" s="235"/>
      <c r="UKD10" s="235"/>
      <c r="UKE10" s="235"/>
      <c r="UKF10" s="235"/>
      <c r="UKG10" s="235"/>
      <c r="UKH10" s="235"/>
      <c r="UKI10" s="235"/>
      <c r="UKJ10" s="235"/>
      <c r="UKK10" s="235"/>
      <c r="UKL10" s="235"/>
      <c r="UKM10" s="235"/>
      <c r="UKN10" s="235"/>
      <c r="UKO10" s="235"/>
      <c r="UKP10" s="235"/>
      <c r="UKQ10" s="235"/>
      <c r="UKR10" s="235"/>
      <c r="UKS10" s="235"/>
      <c r="UKT10" s="235"/>
      <c r="UKU10" s="235"/>
      <c r="UKV10" s="235"/>
      <c r="UKW10" s="235"/>
      <c r="UKX10" s="235"/>
      <c r="UKY10" s="235"/>
      <c r="UKZ10" s="235"/>
      <c r="ULA10" s="235"/>
      <c r="ULB10" s="235"/>
      <c r="ULC10" s="235"/>
      <c r="ULD10" s="235"/>
      <c r="ULE10" s="235"/>
      <c r="ULF10" s="235"/>
      <c r="ULG10" s="235"/>
      <c r="ULH10" s="235"/>
      <c r="ULI10" s="235"/>
      <c r="ULJ10" s="235"/>
      <c r="ULK10" s="235"/>
      <c r="ULL10" s="235"/>
      <c r="ULM10" s="235"/>
      <c r="ULN10" s="235"/>
      <c r="ULO10" s="235"/>
      <c r="ULP10" s="235"/>
      <c r="ULQ10" s="235"/>
      <c r="ULR10" s="235"/>
      <c r="ULS10" s="235"/>
      <c r="ULT10" s="235"/>
      <c r="ULU10" s="235"/>
      <c r="ULV10" s="235"/>
      <c r="ULW10" s="235"/>
      <c r="ULX10" s="235"/>
      <c r="ULY10" s="235"/>
      <c r="ULZ10" s="235"/>
      <c r="UMA10" s="235"/>
      <c r="UMB10" s="235"/>
      <c r="UMC10" s="235"/>
      <c r="UMD10" s="235"/>
      <c r="UME10" s="235"/>
      <c r="UMF10" s="235"/>
      <c r="UMG10" s="235"/>
      <c r="UMH10" s="235"/>
      <c r="UMI10" s="235"/>
      <c r="UMJ10" s="235"/>
      <c r="UMK10" s="235"/>
      <c r="UML10" s="235"/>
      <c r="UMM10" s="235"/>
      <c r="UMN10" s="235"/>
      <c r="UMO10" s="235"/>
      <c r="UMP10" s="235"/>
      <c r="UMQ10" s="235"/>
      <c r="UMR10" s="235"/>
      <c r="UMS10" s="235"/>
      <c r="UMT10" s="235"/>
      <c r="UMU10" s="235"/>
      <c r="UMV10" s="235"/>
      <c r="UMW10" s="235"/>
      <c r="UMX10" s="235"/>
      <c r="UMY10" s="235"/>
      <c r="UMZ10" s="235"/>
      <c r="UNA10" s="235"/>
      <c r="UNB10" s="235"/>
      <c r="UNC10" s="235"/>
      <c r="UND10" s="235"/>
      <c r="UNE10" s="235"/>
      <c r="UNF10" s="235"/>
      <c r="UNG10" s="235"/>
      <c r="UNH10" s="235"/>
      <c r="UNI10" s="235"/>
      <c r="UNJ10" s="235"/>
      <c r="UNK10" s="235"/>
      <c r="UNL10" s="235"/>
      <c r="UNM10" s="235"/>
      <c r="UNN10" s="235"/>
      <c r="UNO10" s="235"/>
      <c r="UNP10" s="235"/>
      <c r="UNQ10" s="235"/>
      <c r="UNR10" s="235"/>
      <c r="UNS10" s="235"/>
      <c r="UNT10" s="235"/>
      <c r="UNU10" s="235"/>
      <c r="UNV10" s="235"/>
      <c r="UNW10" s="235"/>
      <c r="UNX10" s="235"/>
      <c r="UNY10" s="235"/>
      <c r="UNZ10" s="235"/>
      <c r="UOA10" s="235"/>
      <c r="UOB10" s="235"/>
      <c r="UOC10" s="235"/>
      <c r="UOD10" s="235"/>
      <c r="UOE10" s="235"/>
      <c r="UOF10" s="235"/>
      <c r="UOG10" s="235"/>
      <c r="UOH10" s="235"/>
      <c r="UOI10" s="235"/>
      <c r="UOJ10" s="235"/>
      <c r="UOK10" s="235"/>
      <c r="UOL10" s="235"/>
      <c r="UOM10" s="235"/>
      <c r="UON10" s="235"/>
      <c r="UOO10" s="235"/>
      <c r="UOP10" s="235"/>
      <c r="UOQ10" s="235"/>
      <c r="UOR10" s="235"/>
      <c r="UOS10" s="235"/>
      <c r="UOT10" s="235"/>
      <c r="UOU10" s="235"/>
      <c r="UOV10" s="235"/>
      <c r="UOW10" s="235"/>
      <c r="UOX10" s="235"/>
      <c r="UOY10" s="235"/>
      <c r="UOZ10" s="235"/>
      <c r="UPA10" s="235"/>
      <c r="UPB10" s="235"/>
      <c r="UPC10" s="235"/>
      <c r="UPD10" s="235"/>
      <c r="UPE10" s="235"/>
      <c r="UPF10" s="235"/>
      <c r="UPG10" s="235"/>
      <c r="UPH10" s="235"/>
      <c r="UPI10" s="235"/>
      <c r="UPJ10" s="235"/>
      <c r="UPK10" s="235"/>
      <c r="UPL10" s="235"/>
      <c r="UPM10" s="235"/>
      <c r="UPN10" s="235"/>
      <c r="UPO10" s="235"/>
      <c r="UPP10" s="235"/>
      <c r="UPQ10" s="235"/>
      <c r="UPR10" s="235"/>
      <c r="UPS10" s="235"/>
      <c r="UPT10" s="235"/>
      <c r="UPU10" s="235"/>
      <c r="UPV10" s="235"/>
      <c r="UPW10" s="235"/>
      <c r="UPX10" s="235"/>
      <c r="UPY10" s="235"/>
      <c r="UPZ10" s="235"/>
      <c r="UQA10" s="235"/>
      <c r="UQB10" s="235"/>
      <c r="UQC10" s="235"/>
      <c r="UQD10" s="235"/>
      <c r="UQE10" s="235"/>
      <c r="UQF10" s="235"/>
      <c r="UQG10" s="235"/>
      <c r="UQH10" s="235"/>
      <c r="UQI10" s="235"/>
      <c r="UQJ10" s="235"/>
      <c r="UQK10" s="235"/>
      <c r="UQL10" s="235"/>
      <c r="UQM10" s="235"/>
      <c r="UQN10" s="235"/>
      <c r="UQO10" s="235"/>
      <c r="UQP10" s="235"/>
      <c r="UQQ10" s="235"/>
      <c r="UQR10" s="235"/>
      <c r="UQS10" s="235"/>
      <c r="UQT10" s="235"/>
      <c r="UQU10" s="235"/>
      <c r="UQV10" s="235"/>
      <c r="UQW10" s="235"/>
      <c r="UQX10" s="235"/>
      <c r="UQY10" s="235"/>
      <c r="UQZ10" s="235"/>
      <c r="URA10" s="235"/>
      <c r="URB10" s="235"/>
      <c r="URC10" s="235"/>
      <c r="URD10" s="235"/>
      <c r="URE10" s="235"/>
      <c r="URF10" s="235"/>
      <c r="URG10" s="235"/>
      <c r="URH10" s="235"/>
      <c r="URI10" s="235"/>
      <c r="URJ10" s="235"/>
      <c r="URK10" s="235"/>
      <c r="URL10" s="235"/>
      <c r="URM10" s="235"/>
      <c r="URN10" s="235"/>
      <c r="URO10" s="235"/>
      <c r="URP10" s="235"/>
      <c r="URQ10" s="235"/>
      <c r="URR10" s="235"/>
      <c r="URS10" s="235"/>
      <c r="URT10" s="235"/>
      <c r="URU10" s="235"/>
      <c r="URV10" s="235"/>
      <c r="URW10" s="235"/>
      <c r="URX10" s="235"/>
      <c r="URY10" s="235"/>
      <c r="URZ10" s="235"/>
      <c r="USA10" s="235"/>
      <c r="USB10" s="235"/>
      <c r="USC10" s="235"/>
      <c r="USD10" s="235"/>
      <c r="USE10" s="235"/>
      <c r="USF10" s="235"/>
      <c r="USG10" s="235"/>
      <c r="USH10" s="235"/>
      <c r="USI10" s="235"/>
      <c r="USJ10" s="235"/>
      <c r="USK10" s="235"/>
      <c r="USL10" s="235"/>
      <c r="USM10" s="235"/>
      <c r="USN10" s="235"/>
      <c r="USO10" s="235"/>
      <c r="USP10" s="235"/>
      <c r="USQ10" s="235"/>
      <c r="USR10" s="235"/>
      <c r="USS10" s="235"/>
      <c r="UST10" s="235"/>
      <c r="USU10" s="235"/>
      <c r="USV10" s="235"/>
      <c r="USW10" s="235"/>
      <c r="USX10" s="235"/>
      <c r="USY10" s="235"/>
      <c r="USZ10" s="235"/>
      <c r="UTA10" s="235"/>
      <c r="UTB10" s="235"/>
      <c r="UTC10" s="235"/>
      <c r="UTD10" s="235"/>
      <c r="UTE10" s="235"/>
      <c r="UTF10" s="235"/>
      <c r="UTG10" s="235"/>
      <c r="UTH10" s="235"/>
      <c r="UTI10" s="235"/>
      <c r="UTJ10" s="235"/>
      <c r="UTK10" s="235"/>
      <c r="UTL10" s="235"/>
      <c r="UTM10" s="235"/>
      <c r="UTN10" s="235"/>
      <c r="UTO10" s="235"/>
      <c r="UTP10" s="235"/>
      <c r="UTQ10" s="235"/>
      <c r="UTR10" s="235"/>
      <c r="UTS10" s="235"/>
      <c r="UTT10" s="235"/>
      <c r="UTU10" s="235"/>
      <c r="UTV10" s="235"/>
      <c r="UTW10" s="235"/>
      <c r="UTX10" s="235"/>
      <c r="UTY10" s="235"/>
      <c r="UTZ10" s="235"/>
      <c r="UUA10" s="235"/>
      <c r="UUB10" s="235"/>
      <c r="UUC10" s="235"/>
      <c r="UUD10" s="235"/>
      <c r="UUE10" s="235"/>
      <c r="UUF10" s="235"/>
      <c r="UUG10" s="235"/>
      <c r="UUH10" s="235"/>
      <c r="UUI10" s="235"/>
      <c r="UUJ10" s="235"/>
      <c r="UUK10" s="235"/>
      <c r="UUL10" s="235"/>
      <c r="UUM10" s="235"/>
      <c r="UUN10" s="235"/>
      <c r="UUO10" s="235"/>
      <c r="UUP10" s="235"/>
      <c r="UUQ10" s="235"/>
      <c r="UUR10" s="235"/>
      <c r="UUS10" s="235"/>
      <c r="UUT10" s="235"/>
      <c r="UUU10" s="235"/>
      <c r="UUV10" s="235"/>
      <c r="UUW10" s="235"/>
      <c r="UUX10" s="235"/>
      <c r="UUY10" s="235"/>
      <c r="UUZ10" s="235"/>
      <c r="UVA10" s="235"/>
      <c r="UVB10" s="235"/>
      <c r="UVC10" s="235"/>
      <c r="UVD10" s="235"/>
      <c r="UVE10" s="235"/>
      <c r="UVF10" s="235"/>
      <c r="UVG10" s="235"/>
      <c r="UVH10" s="235"/>
      <c r="UVI10" s="235"/>
      <c r="UVJ10" s="235"/>
      <c r="UVK10" s="235"/>
      <c r="UVL10" s="235"/>
      <c r="UVM10" s="235"/>
      <c r="UVN10" s="235"/>
      <c r="UVO10" s="235"/>
      <c r="UVP10" s="235"/>
      <c r="UVQ10" s="235"/>
      <c r="UVR10" s="235"/>
      <c r="UVS10" s="235"/>
      <c r="UVT10" s="235"/>
      <c r="UVU10" s="235"/>
      <c r="UVV10" s="235"/>
      <c r="UVW10" s="235"/>
      <c r="UVX10" s="235"/>
      <c r="UVY10" s="235"/>
      <c r="UVZ10" s="235"/>
      <c r="UWA10" s="235"/>
      <c r="UWB10" s="235"/>
      <c r="UWC10" s="235"/>
      <c r="UWD10" s="235"/>
      <c r="UWE10" s="235"/>
      <c r="UWF10" s="235"/>
      <c r="UWG10" s="235"/>
      <c r="UWH10" s="235"/>
      <c r="UWI10" s="235"/>
      <c r="UWJ10" s="235"/>
      <c r="UWK10" s="235"/>
      <c r="UWL10" s="235"/>
      <c r="UWM10" s="235"/>
      <c r="UWN10" s="235"/>
      <c r="UWO10" s="235"/>
      <c r="UWP10" s="235"/>
      <c r="UWQ10" s="235"/>
      <c r="UWR10" s="235"/>
      <c r="UWS10" s="235"/>
      <c r="UWT10" s="235"/>
      <c r="UWU10" s="235"/>
      <c r="UWV10" s="235"/>
      <c r="UWW10" s="235"/>
      <c r="UWX10" s="235"/>
      <c r="UWY10" s="235"/>
      <c r="UWZ10" s="235"/>
      <c r="UXA10" s="235"/>
      <c r="UXB10" s="235"/>
      <c r="UXC10" s="235"/>
      <c r="UXD10" s="235"/>
      <c r="UXE10" s="235"/>
      <c r="UXF10" s="235"/>
      <c r="UXG10" s="235"/>
      <c r="UXH10" s="235"/>
      <c r="UXI10" s="235"/>
      <c r="UXJ10" s="235"/>
      <c r="UXK10" s="235"/>
      <c r="UXL10" s="235"/>
      <c r="UXM10" s="235"/>
      <c r="UXN10" s="235"/>
      <c r="UXO10" s="235"/>
      <c r="UXP10" s="235"/>
      <c r="UXQ10" s="235"/>
      <c r="UXR10" s="235"/>
      <c r="UXS10" s="235"/>
      <c r="UXT10" s="235"/>
      <c r="UXU10" s="235"/>
      <c r="UXV10" s="235"/>
      <c r="UXW10" s="235"/>
      <c r="UXX10" s="235"/>
      <c r="UXY10" s="235"/>
      <c r="UXZ10" s="235"/>
      <c r="UYA10" s="235"/>
      <c r="UYB10" s="235"/>
      <c r="UYC10" s="235"/>
      <c r="UYD10" s="235"/>
      <c r="UYE10" s="235"/>
      <c r="UYF10" s="235"/>
      <c r="UYG10" s="235"/>
      <c r="UYH10" s="235"/>
      <c r="UYI10" s="235"/>
      <c r="UYJ10" s="235"/>
      <c r="UYK10" s="235"/>
      <c r="UYL10" s="235"/>
      <c r="UYM10" s="235"/>
      <c r="UYN10" s="235"/>
      <c r="UYO10" s="235"/>
      <c r="UYP10" s="235"/>
      <c r="UYQ10" s="235"/>
      <c r="UYR10" s="235"/>
      <c r="UYS10" s="235"/>
      <c r="UYT10" s="235"/>
      <c r="UYU10" s="235"/>
      <c r="UYV10" s="235"/>
      <c r="UYW10" s="235"/>
      <c r="UYX10" s="235"/>
      <c r="UYY10" s="235"/>
      <c r="UYZ10" s="235"/>
      <c r="UZA10" s="235"/>
      <c r="UZB10" s="235"/>
      <c r="UZC10" s="235"/>
      <c r="UZD10" s="235"/>
      <c r="UZE10" s="235"/>
      <c r="UZF10" s="235"/>
      <c r="UZG10" s="235"/>
      <c r="UZH10" s="235"/>
      <c r="UZI10" s="235"/>
      <c r="UZJ10" s="235"/>
      <c r="UZK10" s="235"/>
      <c r="UZL10" s="235"/>
      <c r="UZM10" s="235"/>
      <c r="UZN10" s="235"/>
      <c r="UZO10" s="235"/>
      <c r="UZP10" s="235"/>
      <c r="UZQ10" s="235"/>
      <c r="UZR10" s="235"/>
      <c r="UZS10" s="235"/>
      <c r="UZT10" s="235"/>
      <c r="UZU10" s="235"/>
      <c r="UZV10" s="235"/>
      <c r="UZW10" s="235"/>
      <c r="UZX10" s="235"/>
      <c r="UZY10" s="235"/>
      <c r="UZZ10" s="235"/>
      <c r="VAA10" s="235"/>
      <c r="VAB10" s="235"/>
      <c r="VAC10" s="235"/>
      <c r="VAD10" s="235"/>
      <c r="VAE10" s="235"/>
      <c r="VAF10" s="235"/>
      <c r="VAG10" s="235"/>
      <c r="VAH10" s="235"/>
      <c r="VAI10" s="235"/>
      <c r="VAJ10" s="235"/>
      <c r="VAK10" s="235"/>
      <c r="VAL10" s="235"/>
      <c r="VAM10" s="235"/>
      <c r="VAN10" s="235"/>
      <c r="VAO10" s="235"/>
      <c r="VAP10" s="235"/>
      <c r="VAQ10" s="235"/>
      <c r="VAR10" s="235"/>
      <c r="VAS10" s="235"/>
      <c r="VAT10" s="235"/>
      <c r="VAU10" s="235"/>
      <c r="VAV10" s="235"/>
      <c r="VAW10" s="235"/>
      <c r="VAX10" s="235"/>
      <c r="VAY10" s="235"/>
      <c r="VAZ10" s="235"/>
      <c r="VBA10" s="235"/>
      <c r="VBB10" s="235"/>
      <c r="VBC10" s="235"/>
      <c r="VBD10" s="235"/>
      <c r="VBE10" s="235"/>
      <c r="VBF10" s="235"/>
      <c r="VBG10" s="235"/>
      <c r="VBH10" s="235"/>
      <c r="VBI10" s="235"/>
      <c r="VBJ10" s="235"/>
      <c r="VBK10" s="235"/>
      <c r="VBL10" s="235"/>
      <c r="VBM10" s="235"/>
      <c r="VBN10" s="235"/>
      <c r="VBO10" s="235"/>
      <c r="VBP10" s="235"/>
      <c r="VBQ10" s="235"/>
      <c r="VBR10" s="235"/>
      <c r="VBS10" s="235"/>
      <c r="VBT10" s="235"/>
      <c r="VBU10" s="235"/>
      <c r="VBV10" s="235"/>
      <c r="VBW10" s="235"/>
      <c r="VBX10" s="235"/>
      <c r="VBY10" s="235"/>
      <c r="VBZ10" s="235"/>
      <c r="VCA10" s="235"/>
      <c r="VCB10" s="235"/>
      <c r="VCC10" s="235"/>
      <c r="VCD10" s="235"/>
      <c r="VCE10" s="235"/>
      <c r="VCF10" s="235"/>
      <c r="VCG10" s="235"/>
      <c r="VCH10" s="235"/>
      <c r="VCI10" s="235"/>
      <c r="VCJ10" s="235"/>
      <c r="VCK10" s="235"/>
      <c r="VCL10" s="235"/>
      <c r="VCM10" s="235"/>
      <c r="VCN10" s="235"/>
      <c r="VCO10" s="235"/>
      <c r="VCP10" s="235"/>
      <c r="VCQ10" s="235"/>
      <c r="VCR10" s="235"/>
      <c r="VCS10" s="235"/>
      <c r="VCT10" s="235"/>
      <c r="VCU10" s="235"/>
      <c r="VCV10" s="235"/>
      <c r="VCW10" s="235"/>
      <c r="VCX10" s="235"/>
      <c r="VCY10" s="235"/>
      <c r="VCZ10" s="235"/>
      <c r="VDA10" s="235"/>
      <c r="VDB10" s="235"/>
      <c r="VDC10" s="235"/>
      <c r="VDD10" s="235"/>
      <c r="VDE10" s="235"/>
      <c r="VDF10" s="235"/>
      <c r="VDG10" s="235"/>
      <c r="VDH10" s="235"/>
      <c r="VDI10" s="235"/>
      <c r="VDJ10" s="235"/>
      <c r="VDK10" s="235"/>
      <c r="VDL10" s="235"/>
      <c r="VDM10" s="235"/>
      <c r="VDN10" s="235"/>
      <c r="VDO10" s="235"/>
      <c r="VDP10" s="235"/>
      <c r="VDQ10" s="235"/>
      <c r="VDR10" s="235"/>
      <c r="VDS10" s="235"/>
      <c r="VDT10" s="235"/>
      <c r="VDU10" s="235"/>
      <c r="VDV10" s="235"/>
      <c r="VDW10" s="235"/>
      <c r="VDX10" s="235"/>
      <c r="VDY10" s="235"/>
      <c r="VDZ10" s="235"/>
      <c r="VEA10" s="235"/>
      <c r="VEB10" s="235"/>
      <c r="VEC10" s="235"/>
      <c r="VED10" s="235"/>
      <c r="VEE10" s="235"/>
      <c r="VEF10" s="235"/>
      <c r="VEG10" s="235"/>
      <c r="VEH10" s="235"/>
      <c r="VEI10" s="235"/>
      <c r="VEJ10" s="235"/>
      <c r="VEK10" s="235"/>
      <c r="VEL10" s="235"/>
      <c r="VEM10" s="235"/>
      <c r="VEN10" s="235"/>
      <c r="VEO10" s="235"/>
      <c r="VEP10" s="235"/>
      <c r="VEQ10" s="235"/>
      <c r="VER10" s="235"/>
      <c r="VES10" s="235"/>
      <c r="VET10" s="235"/>
      <c r="VEU10" s="235"/>
      <c r="VEV10" s="235"/>
      <c r="VEW10" s="235"/>
      <c r="VEX10" s="235"/>
      <c r="VEY10" s="235"/>
      <c r="VEZ10" s="235"/>
      <c r="VFA10" s="235"/>
      <c r="VFB10" s="235"/>
      <c r="VFC10" s="235"/>
      <c r="VFD10" s="235"/>
      <c r="VFE10" s="235"/>
      <c r="VFF10" s="235"/>
      <c r="VFG10" s="235"/>
      <c r="VFH10" s="235"/>
      <c r="VFI10" s="235"/>
      <c r="VFJ10" s="235"/>
      <c r="VFK10" s="235"/>
      <c r="VFL10" s="235"/>
      <c r="VFM10" s="235"/>
      <c r="VFN10" s="235"/>
      <c r="VFO10" s="235"/>
      <c r="VFP10" s="235"/>
      <c r="VFQ10" s="235"/>
      <c r="VFR10" s="235"/>
      <c r="VFS10" s="235"/>
      <c r="VFT10" s="235"/>
      <c r="VFU10" s="235"/>
      <c r="VFV10" s="235"/>
      <c r="VFW10" s="235"/>
      <c r="VFX10" s="235"/>
      <c r="VFY10" s="235"/>
      <c r="VFZ10" s="235"/>
      <c r="VGA10" s="235"/>
      <c r="VGB10" s="235"/>
      <c r="VGC10" s="235"/>
      <c r="VGD10" s="235"/>
      <c r="VGE10" s="235"/>
      <c r="VGF10" s="235"/>
      <c r="VGG10" s="235"/>
      <c r="VGH10" s="235"/>
      <c r="VGI10" s="235"/>
      <c r="VGJ10" s="235"/>
      <c r="VGK10" s="235"/>
      <c r="VGL10" s="235"/>
      <c r="VGM10" s="235"/>
      <c r="VGN10" s="235"/>
      <c r="VGO10" s="235"/>
      <c r="VGP10" s="235"/>
      <c r="VGQ10" s="235"/>
      <c r="VGR10" s="235"/>
      <c r="VGS10" s="235"/>
      <c r="VGT10" s="235"/>
      <c r="VGU10" s="235"/>
      <c r="VGV10" s="235"/>
      <c r="VGW10" s="235"/>
      <c r="VGX10" s="235"/>
      <c r="VGY10" s="235"/>
      <c r="VGZ10" s="235"/>
      <c r="VHA10" s="235"/>
      <c r="VHB10" s="235"/>
      <c r="VHC10" s="235"/>
      <c r="VHD10" s="235"/>
      <c r="VHE10" s="235"/>
      <c r="VHF10" s="235"/>
      <c r="VHG10" s="235"/>
      <c r="VHH10" s="235"/>
      <c r="VHI10" s="235"/>
      <c r="VHJ10" s="235"/>
      <c r="VHK10" s="235"/>
      <c r="VHL10" s="235"/>
      <c r="VHM10" s="235"/>
      <c r="VHN10" s="235"/>
      <c r="VHO10" s="235"/>
      <c r="VHP10" s="235"/>
      <c r="VHQ10" s="235"/>
      <c r="VHR10" s="235"/>
      <c r="VHS10" s="235"/>
      <c r="VHT10" s="235"/>
      <c r="VHU10" s="235"/>
      <c r="VHV10" s="235"/>
      <c r="VHW10" s="235"/>
      <c r="VHX10" s="235"/>
      <c r="VHY10" s="235"/>
      <c r="VHZ10" s="235"/>
      <c r="VIA10" s="235"/>
      <c r="VIB10" s="235"/>
      <c r="VIC10" s="235"/>
      <c r="VID10" s="235"/>
      <c r="VIE10" s="235"/>
      <c r="VIF10" s="235"/>
      <c r="VIG10" s="235"/>
      <c r="VIH10" s="235"/>
      <c r="VII10" s="235"/>
      <c r="VIJ10" s="235"/>
      <c r="VIK10" s="235"/>
      <c r="VIL10" s="235"/>
      <c r="VIM10" s="235"/>
      <c r="VIN10" s="235"/>
      <c r="VIO10" s="235"/>
      <c r="VIP10" s="235"/>
      <c r="VIQ10" s="235"/>
      <c r="VIR10" s="235"/>
      <c r="VIS10" s="235"/>
      <c r="VIT10" s="235"/>
      <c r="VIU10" s="235"/>
      <c r="VIV10" s="235"/>
      <c r="VIW10" s="235"/>
      <c r="VIX10" s="235"/>
      <c r="VIY10" s="235"/>
      <c r="VIZ10" s="235"/>
      <c r="VJA10" s="235"/>
      <c r="VJB10" s="235"/>
      <c r="VJC10" s="235"/>
      <c r="VJD10" s="235"/>
      <c r="VJE10" s="235"/>
      <c r="VJF10" s="235"/>
      <c r="VJG10" s="235"/>
      <c r="VJH10" s="235"/>
      <c r="VJI10" s="235"/>
      <c r="VJJ10" s="235"/>
      <c r="VJK10" s="235"/>
      <c r="VJL10" s="235"/>
      <c r="VJM10" s="235"/>
      <c r="VJN10" s="235"/>
      <c r="VJO10" s="235"/>
      <c r="VJP10" s="235"/>
      <c r="VJQ10" s="235"/>
      <c r="VJR10" s="235"/>
      <c r="VJS10" s="235"/>
      <c r="VJT10" s="235"/>
      <c r="VJU10" s="235"/>
      <c r="VJV10" s="235"/>
      <c r="VJW10" s="235"/>
      <c r="VJX10" s="235"/>
      <c r="VJY10" s="235"/>
      <c r="VJZ10" s="235"/>
      <c r="VKA10" s="235"/>
      <c r="VKB10" s="235"/>
      <c r="VKC10" s="235"/>
      <c r="VKD10" s="235"/>
      <c r="VKE10" s="235"/>
      <c r="VKF10" s="235"/>
      <c r="VKG10" s="235"/>
      <c r="VKH10" s="235"/>
      <c r="VKI10" s="235"/>
      <c r="VKJ10" s="235"/>
      <c r="VKK10" s="235"/>
      <c r="VKL10" s="235"/>
      <c r="VKM10" s="235"/>
      <c r="VKN10" s="235"/>
      <c r="VKO10" s="235"/>
      <c r="VKP10" s="235"/>
      <c r="VKQ10" s="235"/>
      <c r="VKR10" s="235"/>
      <c r="VKS10" s="235"/>
      <c r="VKT10" s="235"/>
      <c r="VKU10" s="235"/>
      <c r="VKV10" s="235"/>
      <c r="VKW10" s="235"/>
      <c r="VKX10" s="235"/>
      <c r="VKY10" s="235"/>
      <c r="VKZ10" s="235"/>
      <c r="VLA10" s="235"/>
      <c r="VLB10" s="235"/>
      <c r="VLC10" s="235"/>
      <c r="VLD10" s="235"/>
      <c r="VLE10" s="235"/>
      <c r="VLF10" s="235"/>
      <c r="VLG10" s="235"/>
      <c r="VLH10" s="235"/>
      <c r="VLI10" s="235"/>
      <c r="VLJ10" s="235"/>
      <c r="VLK10" s="235"/>
      <c r="VLL10" s="235"/>
      <c r="VLM10" s="235"/>
      <c r="VLN10" s="235"/>
      <c r="VLO10" s="235"/>
      <c r="VLP10" s="235"/>
      <c r="VLQ10" s="235"/>
      <c r="VLR10" s="235"/>
      <c r="VLS10" s="235"/>
      <c r="VLT10" s="235"/>
      <c r="VLU10" s="235"/>
      <c r="VLV10" s="235"/>
      <c r="VLW10" s="235"/>
      <c r="VLX10" s="235"/>
      <c r="VLY10" s="235"/>
      <c r="VLZ10" s="235"/>
      <c r="VMA10" s="235"/>
      <c r="VMB10" s="235"/>
      <c r="VMC10" s="235"/>
      <c r="VMD10" s="235"/>
      <c r="VME10" s="235"/>
      <c r="VMF10" s="235"/>
      <c r="VMG10" s="235"/>
      <c r="VMH10" s="235"/>
      <c r="VMI10" s="235"/>
      <c r="VMJ10" s="235"/>
      <c r="VMK10" s="235"/>
      <c r="VML10" s="235"/>
      <c r="VMM10" s="235"/>
      <c r="VMN10" s="235"/>
      <c r="VMO10" s="235"/>
      <c r="VMP10" s="235"/>
      <c r="VMQ10" s="235"/>
      <c r="VMR10" s="235"/>
      <c r="VMS10" s="235"/>
      <c r="VMT10" s="235"/>
      <c r="VMU10" s="235"/>
      <c r="VMV10" s="235"/>
      <c r="VMW10" s="235"/>
      <c r="VMX10" s="235"/>
      <c r="VMY10" s="235"/>
      <c r="VMZ10" s="235"/>
      <c r="VNA10" s="235"/>
      <c r="VNB10" s="235"/>
      <c r="VNC10" s="235"/>
      <c r="VND10" s="235"/>
      <c r="VNE10" s="235"/>
      <c r="VNF10" s="235"/>
      <c r="VNG10" s="235"/>
      <c r="VNH10" s="235"/>
      <c r="VNI10" s="235"/>
      <c r="VNJ10" s="235"/>
      <c r="VNK10" s="235"/>
      <c r="VNL10" s="235"/>
      <c r="VNM10" s="235"/>
      <c r="VNN10" s="235"/>
      <c r="VNO10" s="235"/>
      <c r="VNP10" s="235"/>
      <c r="VNQ10" s="235"/>
      <c r="VNR10" s="235"/>
      <c r="VNS10" s="235"/>
      <c r="VNT10" s="235"/>
      <c r="VNU10" s="235"/>
      <c r="VNV10" s="235"/>
      <c r="VNW10" s="235"/>
      <c r="VNX10" s="235"/>
      <c r="VNY10" s="235"/>
      <c r="VNZ10" s="235"/>
      <c r="VOA10" s="235"/>
      <c r="VOB10" s="235"/>
      <c r="VOC10" s="235"/>
      <c r="VOD10" s="235"/>
      <c r="VOE10" s="235"/>
      <c r="VOF10" s="235"/>
      <c r="VOG10" s="235"/>
      <c r="VOH10" s="235"/>
      <c r="VOI10" s="235"/>
      <c r="VOJ10" s="235"/>
      <c r="VOK10" s="235"/>
      <c r="VOL10" s="235"/>
      <c r="VOM10" s="235"/>
      <c r="VON10" s="235"/>
      <c r="VOO10" s="235"/>
      <c r="VOP10" s="235"/>
      <c r="VOQ10" s="235"/>
      <c r="VOR10" s="235"/>
      <c r="VOS10" s="235"/>
      <c r="VOT10" s="235"/>
      <c r="VOU10" s="235"/>
      <c r="VOV10" s="235"/>
      <c r="VOW10" s="235"/>
      <c r="VOX10" s="235"/>
      <c r="VOY10" s="235"/>
      <c r="VOZ10" s="235"/>
      <c r="VPA10" s="235"/>
      <c r="VPB10" s="235"/>
      <c r="VPC10" s="235"/>
      <c r="VPD10" s="235"/>
      <c r="VPE10" s="235"/>
      <c r="VPF10" s="235"/>
      <c r="VPG10" s="235"/>
      <c r="VPH10" s="235"/>
      <c r="VPI10" s="235"/>
      <c r="VPJ10" s="235"/>
      <c r="VPK10" s="235"/>
      <c r="VPL10" s="235"/>
      <c r="VPM10" s="235"/>
      <c r="VPN10" s="235"/>
      <c r="VPO10" s="235"/>
      <c r="VPP10" s="235"/>
      <c r="VPQ10" s="235"/>
      <c r="VPR10" s="235"/>
      <c r="VPS10" s="235"/>
      <c r="VPT10" s="235"/>
      <c r="VPU10" s="235"/>
      <c r="VPV10" s="235"/>
      <c r="VPW10" s="235"/>
      <c r="VPX10" s="235"/>
      <c r="VPY10" s="235"/>
      <c r="VPZ10" s="235"/>
      <c r="VQA10" s="235"/>
      <c r="VQB10" s="235"/>
      <c r="VQC10" s="235"/>
      <c r="VQD10" s="235"/>
      <c r="VQE10" s="235"/>
      <c r="VQF10" s="235"/>
      <c r="VQG10" s="235"/>
      <c r="VQH10" s="235"/>
      <c r="VQI10" s="235"/>
      <c r="VQJ10" s="235"/>
      <c r="VQK10" s="235"/>
      <c r="VQL10" s="235"/>
      <c r="VQM10" s="235"/>
      <c r="VQN10" s="235"/>
      <c r="VQO10" s="235"/>
      <c r="VQP10" s="235"/>
      <c r="VQQ10" s="235"/>
      <c r="VQR10" s="235"/>
      <c r="VQS10" s="235"/>
      <c r="VQT10" s="235"/>
      <c r="VQU10" s="235"/>
      <c r="VQV10" s="235"/>
      <c r="VQW10" s="235"/>
      <c r="VQX10" s="235"/>
      <c r="VQY10" s="235"/>
      <c r="VQZ10" s="235"/>
      <c r="VRA10" s="235"/>
      <c r="VRB10" s="235"/>
      <c r="VRC10" s="235"/>
      <c r="VRD10" s="235"/>
      <c r="VRE10" s="235"/>
      <c r="VRF10" s="235"/>
      <c r="VRG10" s="235"/>
      <c r="VRH10" s="235"/>
      <c r="VRI10" s="235"/>
      <c r="VRJ10" s="235"/>
      <c r="VRK10" s="235"/>
      <c r="VRL10" s="235"/>
      <c r="VRM10" s="235"/>
      <c r="VRN10" s="235"/>
      <c r="VRO10" s="235"/>
      <c r="VRP10" s="235"/>
      <c r="VRQ10" s="235"/>
      <c r="VRR10" s="235"/>
      <c r="VRS10" s="235"/>
      <c r="VRT10" s="235"/>
      <c r="VRU10" s="235"/>
      <c r="VRV10" s="235"/>
      <c r="VRW10" s="235"/>
      <c r="VRX10" s="235"/>
      <c r="VRY10" s="235"/>
      <c r="VRZ10" s="235"/>
      <c r="VSA10" s="235"/>
      <c r="VSB10" s="235"/>
      <c r="VSC10" s="235"/>
      <c r="VSD10" s="235"/>
      <c r="VSE10" s="235"/>
      <c r="VSF10" s="235"/>
      <c r="VSG10" s="235"/>
      <c r="VSH10" s="235"/>
      <c r="VSI10" s="235"/>
      <c r="VSJ10" s="235"/>
      <c r="VSK10" s="235"/>
      <c r="VSL10" s="235"/>
      <c r="VSM10" s="235"/>
      <c r="VSN10" s="235"/>
      <c r="VSO10" s="235"/>
      <c r="VSP10" s="235"/>
      <c r="VSQ10" s="235"/>
      <c r="VSR10" s="235"/>
      <c r="VSS10" s="235"/>
      <c r="VST10" s="235"/>
      <c r="VSU10" s="235"/>
      <c r="VSV10" s="235"/>
      <c r="VSW10" s="235"/>
      <c r="VSX10" s="235"/>
      <c r="VSY10" s="235"/>
      <c r="VSZ10" s="235"/>
      <c r="VTA10" s="235"/>
      <c r="VTB10" s="235"/>
      <c r="VTC10" s="235"/>
      <c r="VTD10" s="235"/>
      <c r="VTE10" s="235"/>
      <c r="VTF10" s="235"/>
      <c r="VTG10" s="235"/>
      <c r="VTH10" s="235"/>
      <c r="VTI10" s="235"/>
      <c r="VTJ10" s="235"/>
      <c r="VTK10" s="235"/>
      <c r="VTL10" s="235"/>
      <c r="VTM10" s="235"/>
      <c r="VTN10" s="235"/>
      <c r="VTO10" s="235"/>
      <c r="VTP10" s="235"/>
      <c r="VTQ10" s="235"/>
      <c r="VTR10" s="235"/>
      <c r="VTS10" s="235"/>
      <c r="VTT10" s="235"/>
      <c r="VTU10" s="235"/>
      <c r="VTV10" s="235"/>
      <c r="VTW10" s="235"/>
      <c r="VTX10" s="235"/>
      <c r="VTY10" s="235"/>
      <c r="VTZ10" s="235"/>
      <c r="VUA10" s="235"/>
      <c r="VUB10" s="235"/>
      <c r="VUC10" s="235"/>
      <c r="VUD10" s="235"/>
      <c r="VUE10" s="235"/>
      <c r="VUF10" s="235"/>
      <c r="VUG10" s="235"/>
      <c r="VUH10" s="235"/>
      <c r="VUI10" s="235"/>
      <c r="VUJ10" s="235"/>
      <c r="VUK10" s="235"/>
      <c r="VUL10" s="235"/>
      <c r="VUM10" s="235"/>
      <c r="VUN10" s="235"/>
      <c r="VUO10" s="235"/>
      <c r="VUP10" s="235"/>
      <c r="VUQ10" s="235"/>
      <c r="VUR10" s="235"/>
      <c r="VUS10" s="235"/>
      <c r="VUT10" s="235"/>
      <c r="VUU10" s="235"/>
      <c r="VUV10" s="235"/>
      <c r="VUW10" s="235"/>
      <c r="VUX10" s="235"/>
      <c r="VUY10" s="235"/>
      <c r="VUZ10" s="235"/>
      <c r="VVA10" s="235"/>
      <c r="VVB10" s="235"/>
      <c r="VVC10" s="235"/>
      <c r="VVD10" s="235"/>
      <c r="VVE10" s="235"/>
      <c r="VVF10" s="235"/>
      <c r="VVG10" s="235"/>
      <c r="VVH10" s="235"/>
      <c r="VVI10" s="235"/>
      <c r="VVJ10" s="235"/>
      <c r="VVK10" s="235"/>
      <c r="VVL10" s="235"/>
      <c r="VVM10" s="235"/>
      <c r="VVN10" s="235"/>
      <c r="VVO10" s="235"/>
      <c r="VVP10" s="235"/>
      <c r="VVQ10" s="235"/>
      <c r="VVR10" s="235"/>
      <c r="VVS10" s="235"/>
      <c r="VVT10" s="235"/>
      <c r="VVU10" s="235"/>
      <c r="VVV10" s="235"/>
      <c r="VVW10" s="235"/>
      <c r="VVX10" s="235"/>
      <c r="VVY10" s="235"/>
      <c r="VVZ10" s="235"/>
      <c r="VWA10" s="235"/>
      <c r="VWB10" s="235"/>
      <c r="VWC10" s="235"/>
      <c r="VWD10" s="235"/>
      <c r="VWE10" s="235"/>
      <c r="VWF10" s="235"/>
      <c r="VWG10" s="235"/>
      <c r="VWH10" s="235"/>
      <c r="VWI10" s="235"/>
      <c r="VWJ10" s="235"/>
      <c r="VWK10" s="235"/>
      <c r="VWL10" s="235"/>
      <c r="VWM10" s="235"/>
      <c r="VWN10" s="235"/>
      <c r="VWO10" s="235"/>
      <c r="VWP10" s="235"/>
      <c r="VWQ10" s="235"/>
      <c r="VWR10" s="235"/>
      <c r="VWS10" s="235"/>
      <c r="VWT10" s="235"/>
      <c r="VWU10" s="235"/>
      <c r="VWV10" s="235"/>
      <c r="VWW10" s="235"/>
      <c r="VWX10" s="235"/>
      <c r="VWY10" s="235"/>
      <c r="VWZ10" s="235"/>
      <c r="VXA10" s="235"/>
      <c r="VXB10" s="235"/>
      <c r="VXC10" s="235"/>
      <c r="VXD10" s="235"/>
      <c r="VXE10" s="235"/>
      <c r="VXF10" s="235"/>
      <c r="VXG10" s="235"/>
      <c r="VXH10" s="235"/>
      <c r="VXI10" s="235"/>
      <c r="VXJ10" s="235"/>
      <c r="VXK10" s="235"/>
      <c r="VXL10" s="235"/>
      <c r="VXM10" s="235"/>
      <c r="VXN10" s="235"/>
      <c r="VXO10" s="235"/>
      <c r="VXP10" s="235"/>
      <c r="VXQ10" s="235"/>
      <c r="VXR10" s="235"/>
      <c r="VXS10" s="235"/>
      <c r="VXT10" s="235"/>
      <c r="VXU10" s="235"/>
      <c r="VXV10" s="235"/>
      <c r="VXW10" s="235"/>
      <c r="VXX10" s="235"/>
      <c r="VXY10" s="235"/>
      <c r="VXZ10" s="235"/>
      <c r="VYA10" s="235"/>
      <c r="VYB10" s="235"/>
      <c r="VYC10" s="235"/>
      <c r="VYD10" s="235"/>
      <c r="VYE10" s="235"/>
      <c r="VYF10" s="235"/>
      <c r="VYG10" s="235"/>
      <c r="VYH10" s="235"/>
      <c r="VYI10" s="235"/>
      <c r="VYJ10" s="235"/>
      <c r="VYK10" s="235"/>
      <c r="VYL10" s="235"/>
      <c r="VYM10" s="235"/>
      <c r="VYN10" s="235"/>
      <c r="VYO10" s="235"/>
      <c r="VYP10" s="235"/>
      <c r="VYQ10" s="235"/>
      <c r="VYR10" s="235"/>
      <c r="VYS10" s="235"/>
      <c r="VYT10" s="235"/>
      <c r="VYU10" s="235"/>
      <c r="VYV10" s="235"/>
      <c r="VYW10" s="235"/>
      <c r="VYX10" s="235"/>
      <c r="VYY10" s="235"/>
      <c r="VYZ10" s="235"/>
      <c r="VZA10" s="235"/>
      <c r="VZB10" s="235"/>
      <c r="VZC10" s="235"/>
      <c r="VZD10" s="235"/>
      <c r="VZE10" s="235"/>
      <c r="VZF10" s="235"/>
      <c r="VZG10" s="235"/>
      <c r="VZH10" s="235"/>
      <c r="VZI10" s="235"/>
      <c r="VZJ10" s="235"/>
      <c r="VZK10" s="235"/>
      <c r="VZL10" s="235"/>
      <c r="VZM10" s="235"/>
      <c r="VZN10" s="235"/>
      <c r="VZO10" s="235"/>
      <c r="VZP10" s="235"/>
      <c r="VZQ10" s="235"/>
      <c r="VZR10" s="235"/>
      <c r="VZS10" s="235"/>
      <c r="VZT10" s="235"/>
      <c r="VZU10" s="235"/>
      <c r="VZV10" s="235"/>
      <c r="VZW10" s="235"/>
      <c r="VZX10" s="235"/>
      <c r="VZY10" s="235"/>
      <c r="VZZ10" s="235"/>
      <c r="WAA10" s="235"/>
      <c r="WAB10" s="235"/>
      <c r="WAC10" s="235"/>
      <c r="WAD10" s="235"/>
      <c r="WAE10" s="235"/>
      <c r="WAF10" s="235"/>
      <c r="WAG10" s="235"/>
      <c r="WAH10" s="235"/>
      <c r="WAI10" s="235"/>
      <c r="WAJ10" s="235"/>
      <c r="WAK10" s="235"/>
      <c r="WAL10" s="235"/>
      <c r="WAM10" s="235"/>
      <c r="WAN10" s="235"/>
      <c r="WAO10" s="235"/>
      <c r="WAP10" s="235"/>
      <c r="WAQ10" s="235"/>
      <c r="WAR10" s="235"/>
      <c r="WAS10" s="235"/>
      <c r="WAT10" s="235"/>
      <c r="WAU10" s="235"/>
      <c r="WAV10" s="235"/>
      <c r="WAW10" s="235"/>
      <c r="WAX10" s="235"/>
      <c r="WAY10" s="235"/>
      <c r="WAZ10" s="235"/>
      <c r="WBA10" s="235"/>
      <c r="WBB10" s="235"/>
      <c r="WBC10" s="235"/>
      <c r="WBD10" s="235"/>
      <c r="WBE10" s="235"/>
      <c r="WBF10" s="235"/>
      <c r="WBG10" s="235"/>
      <c r="WBH10" s="235"/>
      <c r="WBI10" s="235"/>
      <c r="WBJ10" s="235"/>
      <c r="WBK10" s="235"/>
      <c r="WBL10" s="235"/>
      <c r="WBM10" s="235"/>
      <c r="WBN10" s="235"/>
      <c r="WBO10" s="235"/>
      <c r="WBP10" s="235"/>
      <c r="WBQ10" s="235"/>
      <c r="WBR10" s="235"/>
      <c r="WBS10" s="235"/>
      <c r="WBT10" s="235"/>
      <c r="WBU10" s="235"/>
      <c r="WBV10" s="235"/>
      <c r="WBW10" s="235"/>
      <c r="WBX10" s="235"/>
      <c r="WBY10" s="235"/>
      <c r="WBZ10" s="235"/>
      <c r="WCA10" s="235"/>
      <c r="WCB10" s="235"/>
      <c r="WCC10" s="235"/>
      <c r="WCD10" s="235"/>
      <c r="WCE10" s="235"/>
      <c r="WCF10" s="235"/>
      <c r="WCG10" s="235"/>
      <c r="WCH10" s="235"/>
      <c r="WCI10" s="235"/>
      <c r="WCJ10" s="235"/>
      <c r="WCK10" s="235"/>
      <c r="WCL10" s="235"/>
      <c r="WCM10" s="235"/>
      <c r="WCN10" s="235"/>
      <c r="WCO10" s="235"/>
      <c r="WCP10" s="235"/>
      <c r="WCQ10" s="235"/>
      <c r="WCR10" s="235"/>
      <c r="WCS10" s="235"/>
      <c r="WCT10" s="235"/>
      <c r="WCU10" s="235"/>
      <c r="WCV10" s="235"/>
      <c r="WCW10" s="235"/>
      <c r="WCX10" s="235"/>
      <c r="WCY10" s="235"/>
      <c r="WCZ10" s="235"/>
      <c r="WDA10" s="235"/>
      <c r="WDB10" s="235"/>
      <c r="WDC10" s="235"/>
      <c r="WDD10" s="235"/>
      <c r="WDE10" s="235"/>
      <c r="WDF10" s="235"/>
      <c r="WDG10" s="235"/>
      <c r="WDH10" s="235"/>
      <c r="WDI10" s="235"/>
      <c r="WDJ10" s="235"/>
      <c r="WDK10" s="235"/>
      <c r="WDL10" s="235"/>
      <c r="WDM10" s="235"/>
      <c r="WDN10" s="235"/>
      <c r="WDO10" s="235"/>
      <c r="WDP10" s="235"/>
      <c r="WDQ10" s="235"/>
      <c r="WDR10" s="235"/>
      <c r="WDS10" s="235"/>
      <c r="WDT10" s="235"/>
      <c r="WDU10" s="235"/>
      <c r="WDV10" s="235"/>
      <c r="WDW10" s="235"/>
      <c r="WDX10" s="235"/>
      <c r="WDY10" s="235"/>
      <c r="WDZ10" s="235"/>
      <c r="WEA10" s="235"/>
      <c r="WEB10" s="235"/>
      <c r="WEC10" s="235"/>
      <c r="WED10" s="235"/>
      <c r="WEE10" s="235"/>
      <c r="WEF10" s="235"/>
      <c r="WEG10" s="235"/>
      <c r="WEH10" s="235"/>
      <c r="WEI10" s="235"/>
      <c r="WEJ10" s="235"/>
      <c r="WEK10" s="235"/>
      <c r="WEL10" s="235"/>
      <c r="WEM10" s="235"/>
      <c r="WEN10" s="235"/>
      <c r="WEO10" s="235"/>
      <c r="WEP10" s="235"/>
      <c r="WEQ10" s="235"/>
      <c r="WER10" s="235"/>
      <c r="WES10" s="235"/>
      <c r="WET10" s="235"/>
      <c r="WEU10" s="235"/>
      <c r="WEV10" s="235"/>
      <c r="WEW10" s="235"/>
      <c r="WEX10" s="235"/>
      <c r="WEY10" s="235"/>
      <c r="WEZ10" s="235"/>
      <c r="WFA10" s="235"/>
      <c r="WFB10" s="235"/>
      <c r="WFC10" s="235"/>
      <c r="WFD10" s="235"/>
      <c r="WFE10" s="235"/>
      <c r="WFF10" s="235"/>
      <c r="WFG10" s="235"/>
      <c r="WFH10" s="235"/>
      <c r="WFI10" s="235"/>
      <c r="WFJ10" s="235"/>
      <c r="WFK10" s="235"/>
      <c r="WFL10" s="235"/>
      <c r="WFM10" s="235"/>
      <c r="WFN10" s="235"/>
      <c r="WFO10" s="235"/>
      <c r="WFP10" s="235"/>
      <c r="WFQ10" s="235"/>
      <c r="WFR10" s="235"/>
      <c r="WFS10" s="235"/>
      <c r="WFT10" s="235"/>
      <c r="WFU10" s="235"/>
      <c r="WFV10" s="235"/>
      <c r="WFW10" s="235"/>
      <c r="WFX10" s="235"/>
      <c r="WFY10" s="235"/>
      <c r="WFZ10" s="235"/>
      <c r="WGA10" s="235"/>
      <c r="WGB10" s="235"/>
      <c r="WGC10" s="235"/>
      <c r="WGD10" s="235"/>
      <c r="WGE10" s="235"/>
      <c r="WGF10" s="235"/>
      <c r="WGG10" s="235"/>
      <c r="WGH10" s="235"/>
      <c r="WGI10" s="235"/>
      <c r="WGJ10" s="235"/>
      <c r="WGK10" s="235"/>
      <c r="WGL10" s="235"/>
      <c r="WGM10" s="235"/>
      <c r="WGN10" s="235"/>
      <c r="WGO10" s="235"/>
      <c r="WGP10" s="235"/>
      <c r="WGQ10" s="235"/>
      <c r="WGR10" s="235"/>
      <c r="WGS10" s="235"/>
      <c r="WGT10" s="235"/>
      <c r="WGU10" s="235"/>
      <c r="WGV10" s="235"/>
      <c r="WGW10" s="235"/>
      <c r="WGX10" s="235"/>
      <c r="WGY10" s="235"/>
      <c r="WGZ10" s="235"/>
      <c r="WHA10" s="235"/>
      <c r="WHB10" s="235"/>
      <c r="WHC10" s="235"/>
      <c r="WHD10" s="235"/>
      <c r="WHE10" s="235"/>
      <c r="WHF10" s="235"/>
      <c r="WHG10" s="235"/>
      <c r="WHH10" s="235"/>
      <c r="WHI10" s="235"/>
      <c r="WHJ10" s="235"/>
      <c r="WHK10" s="235"/>
      <c r="WHL10" s="235"/>
      <c r="WHM10" s="235"/>
      <c r="WHN10" s="235"/>
      <c r="WHO10" s="235"/>
      <c r="WHP10" s="235"/>
      <c r="WHQ10" s="235"/>
      <c r="WHR10" s="235"/>
      <c r="WHS10" s="235"/>
      <c r="WHT10" s="235"/>
      <c r="WHU10" s="235"/>
      <c r="WHV10" s="235"/>
      <c r="WHW10" s="235"/>
      <c r="WHX10" s="235"/>
      <c r="WHY10" s="235"/>
      <c r="WHZ10" s="235"/>
      <c r="WIA10" s="235"/>
      <c r="WIB10" s="235"/>
      <c r="WIC10" s="235"/>
      <c r="WID10" s="235"/>
      <c r="WIE10" s="235"/>
      <c r="WIF10" s="235"/>
      <c r="WIG10" s="235"/>
      <c r="WIH10" s="235"/>
      <c r="WII10" s="235"/>
      <c r="WIJ10" s="235"/>
      <c r="WIK10" s="235"/>
      <c r="WIL10" s="235"/>
      <c r="WIM10" s="235"/>
      <c r="WIN10" s="235"/>
      <c r="WIO10" s="235"/>
      <c r="WIP10" s="235"/>
      <c r="WIQ10" s="235"/>
      <c r="WIR10" s="235"/>
      <c r="WIS10" s="235"/>
      <c r="WIT10" s="235"/>
      <c r="WIU10" s="235"/>
      <c r="WIV10" s="235"/>
      <c r="WIW10" s="235"/>
      <c r="WIX10" s="235"/>
      <c r="WIY10" s="235"/>
      <c r="WIZ10" s="235"/>
      <c r="WJA10" s="235"/>
      <c r="WJB10" s="235"/>
      <c r="WJC10" s="235"/>
      <c r="WJD10" s="235"/>
      <c r="WJE10" s="235"/>
      <c r="WJF10" s="235"/>
      <c r="WJG10" s="235"/>
      <c r="WJH10" s="235"/>
      <c r="WJI10" s="235"/>
      <c r="WJJ10" s="235"/>
      <c r="WJK10" s="235"/>
      <c r="WJL10" s="235"/>
      <c r="WJM10" s="235"/>
      <c r="WJN10" s="235"/>
      <c r="WJO10" s="235"/>
      <c r="WJP10" s="235"/>
      <c r="WJQ10" s="235"/>
      <c r="WJR10" s="235"/>
      <c r="WJS10" s="235"/>
      <c r="WJT10" s="235"/>
      <c r="WJU10" s="235"/>
      <c r="WJV10" s="235"/>
      <c r="WJW10" s="235"/>
      <c r="WJX10" s="235"/>
      <c r="WJY10" s="235"/>
      <c r="WJZ10" s="235"/>
      <c r="WKA10" s="235"/>
      <c r="WKB10" s="235"/>
      <c r="WKC10" s="235"/>
      <c r="WKD10" s="235"/>
      <c r="WKE10" s="235"/>
      <c r="WKF10" s="235"/>
      <c r="WKG10" s="235"/>
      <c r="WKH10" s="235"/>
      <c r="WKI10" s="235"/>
      <c r="WKJ10" s="235"/>
      <c r="WKK10" s="235"/>
      <c r="WKL10" s="235"/>
      <c r="WKM10" s="235"/>
      <c r="WKN10" s="235"/>
      <c r="WKO10" s="235"/>
      <c r="WKP10" s="235"/>
      <c r="WKQ10" s="235"/>
      <c r="WKR10" s="235"/>
      <c r="WKS10" s="235"/>
      <c r="WKT10" s="235"/>
      <c r="WKU10" s="235"/>
      <c r="WKV10" s="235"/>
      <c r="WKW10" s="235"/>
      <c r="WKX10" s="235"/>
      <c r="WKY10" s="235"/>
      <c r="WKZ10" s="235"/>
      <c r="WLA10" s="235"/>
      <c r="WLB10" s="235"/>
      <c r="WLC10" s="235"/>
      <c r="WLD10" s="235"/>
      <c r="WLE10" s="235"/>
      <c r="WLF10" s="235"/>
      <c r="WLG10" s="235"/>
      <c r="WLH10" s="235"/>
      <c r="WLI10" s="235"/>
      <c r="WLJ10" s="235"/>
      <c r="WLK10" s="235"/>
      <c r="WLL10" s="235"/>
      <c r="WLM10" s="235"/>
      <c r="WLN10" s="235"/>
      <c r="WLO10" s="235"/>
      <c r="WLP10" s="235"/>
      <c r="WLQ10" s="235"/>
      <c r="WLR10" s="235"/>
      <c r="WLS10" s="235"/>
      <c r="WLT10" s="235"/>
      <c r="WLU10" s="235"/>
      <c r="WLV10" s="235"/>
      <c r="WLW10" s="235"/>
      <c r="WLX10" s="235"/>
      <c r="WLY10" s="235"/>
      <c r="WLZ10" s="235"/>
      <c r="WMA10" s="235"/>
      <c r="WMB10" s="235"/>
      <c r="WMC10" s="235"/>
      <c r="WMD10" s="235"/>
      <c r="WME10" s="235"/>
      <c r="WMF10" s="235"/>
      <c r="WMG10" s="235"/>
      <c r="WMH10" s="235"/>
      <c r="WMI10" s="235"/>
      <c r="WMJ10" s="235"/>
      <c r="WMK10" s="235"/>
      <c r="WML10" s="235"/>
      <c r="WMM10" s="235"/>
      <c r="WMN10" s="235"/>
      <c r="WMO10" s="235"/>
      <c r="WMP10" s="235"/>
      <c r="WMQ10" s="235"/>
      <c r="WMR10" s="235"/>
      <c r="WMS10" s="235"/>
      <c r="WMT10" s="235"/>
      <c r="WMU10" s="235"/>
      <c r="WMV10" s="235"/>
      <c r="WMW10" s="235"/>
      <c r="WMX10" s="235"/>
      <c r="WMY10" s="235"/>
      <c r="WMZ10" s="235"/>
      <c r="WNA10" s="235"/>
      <c r="WNB10" s="235"/>
      <c r="WNC10" s="235"/>
      <c r="WND10" s="235"/>
      <c r="WNE10" s="235"/>
      <c r="WNF10" s="235"/>
      <c r="WNG10" s="235"/>
      <c r="WNH10" s="235"/>
      <c r="WNI10" s="235"/>
      <c r="WNJ10" s="235"/>
      <c r="WNK10" s="235"/>
      <c r="WNL10" s="235"/>
      <c r="WNM10" s="235"/>
      <c r="WNN10" s="235"/>
      <c r="WNO10" s="235"/>
      <c r="WNP10" s="235"/>
      <c r="WNQ10" s="235"/>
      <c r="WNR10" s="235"/>
      <c r="WNS10" s="235"/>
      <c r="WNT10" s="235"/>
      <c r="WNU10" s="235"/>
      <c r="WNV10" s="235"/>
      <c r="WNW10" s="235"/>
      <c r="WNX10" s="235"/>
      <c r="WNY10" s="235"/>
      <c r="WNZ10" s="235"/>
      <c r="WOA10" s="235"/>
      <c r="WOB10" s="235"/>
      <c r="WOC10" s="235"/>
      <c r="WOD10" s="235"/>
      <c r="WOE10" s="235"/>
      <c r="WOF10" s="235"/>
      <c r="WOG10" s="235"/>
      <c r="WOH10" s="235"/>
      <c r="WOI10" s="235"/>
      <c r="WOJ10" s="235"/>
      <c r="WOK10" s="235"/>
      <c r="WOL10" s="235"/>
      <c r="WOM10" s="235"/>
      <c r="WON10" s="235"/>
      <c r="WOO10" s="235"/>
      <c r="WOP10" s="235"/>
      <c r="WOQ10" s="235"/>
      <c r="WOR10" s="235"/>
      <c r="WOS10" s="235"/>
      <c r="WOT10" s="235"/>
      <c r="WOU10" s="235"/>
      <c r="WOV10" s="235"/>
      <c r="WOW10" s="235"/>
      <c r="WOX10" s="235"/>
      <c r="WOY10" s="235"/>
      <c r="WOZ10" s="235"/>
      <c r="WPA10" s="235"/>
      <c r="WPB10" s="235"/>
      <c r="WPC10" s="235"/>
      <c r="WPD10" s="235"/>
      <c r="WPE10" s="235"/>
      <c r="WPF10" s="235"/>
      <c r="WPG10" s="235"/>
      <c r="WPH10" s="235"/>
      <c r="WPI10" s="235"/>
      <c r="WPJ10" s="235"/>
      <c r="WPK10" s="235"/>
      <c r="WPL10" s="235"/>
      <c r="WPM10" s="235"/>
      <c r="WPN10" s="235"/>
      <c r="WPO10" s="235"/>
      <c r="WPP10" s="235"/>
      <c r="WPQ10" s="235"/>
      <c r="WPR10" s="235"/>
      <c r="WPS10" s="235"/>
      <c r="WPT10" s="235"/>
      <c r="WPU10" s="235"/>
      <c r="WPV10" s="235"/>
      <c r="WPW10" s="235"/>
      <c r="WPX10" s="235"/>
      <c r="WPY10" s="235"/>
      <c r="WPZ10" s="235"/>
      <c r="WQA10" s="235"/>
      <c r="WQB10" s="235"/>
      <c r="WQC10" s="235"/>
      <c r="WQD10" s="235"/>
      <c r="WQE10" s="235"/>
      <c r="WQF10" s="235"/>
      <c r="WQG10" s="235"/>
      <c r="WQH10" s="235"/>
      <c r="WQI10" s="235"/>
      <c r="WQJ10" s="235"/>
      <c r="WQK10" s="235"/>
      <c r="WQL10" s="235"/>
      <c r="WQM10" s="235"/>
      <c r="WQN10" s="235"/>
      <c r="WQO10" s="235"/>
      <c r="WQP10" s="235"/>
      <c r="WQQ10" s="235"/>
      <c r="WQR10" s="235"/>
      <c r="WQS10" s="235"/>
      <c r="WQT10" s="235"/>
      <c r="WQU10" s="235"/>
      <c r="WQV10" s="235"/>
      <c r="WQW10" s="235"/>
      <c r="WQX10" s="235"/>
      <c r="WQY10" s="235"/>
      <c r="WQZ10" s="235"/>
      <c r="WRA10" s="235"/>
      <c r="WRB10" s="235"/>
      <c r="WRC10" s="235"/>
      <c r="WRD10" s="235"/>
      <c r="WRE10" s="235"/>
      <c r="WRF10" s="235"/>
      <c r="WRG10" s="235"/>
      <c r="WRH10" s="235"/>
      <c r="WRI10" s="235"/>
      <c r="WRJ10" s="235"/>
      <c r="WRK10" s="235"/>
      <c r="WRL10" s="235"/>
      <c r="WRM10" s="235"/>
      <c r="WRN10" s="235"/>
      <c r="WRO10" s="235"/>
      <c r="WRP10" s="235"/>
      <c r="WRQ10" s="235"/>
      <c r="WRR10" s="235"/>
      <c r="WRS10" s="235"/>
      <c r="WRT10" s="235"/>
      <c r="WRU10" s="235"/>
      <c r="WRV10" s="235"/>
      <c r="WRW10" s="235"/>
      <c r="WRX10" s="235"/>
      <c r="WRY10" s="235"/>
      <c r="WRZ10" s="235"/>
      <c r="WSA10" s="235"/>
      <c r="WSB10" s="235"/>
      <c r="WSC10" s="235"/>
      <c r="WSD10" s="235"/>
      <c r="WSE10" s="235"/>
      <c r="WSF10" s="235"/>
      <c r="WSG10" s="235"/>
      <c r="WSH10" s="235"/>
      <c r="WSI10" s="235"/>
      <c r="WSJ10" s="235"/>
      <c r="WSK10" s="235"/>
      <c r="WSL10" s="235"/>
      <c r="WSM10" s="235"/>
      <c r="WSN10" s="235"/>
      <c r="WSO10" s="235"/>
      <c r="WSP10" s="235"/>
      <c r="WSQ10" s="235"/>
      <c r="WSR10" s="235"/>
      <c r="WSS10" s="235"/>
      <c r="WST10" s="235"/>
      <c r="WSU10" s="235"/>
      <c r="WSV10" s="235"/>
      <c r="WSW10" s="235"/>
      <c r="WSX10" s="235"/>
      <c r="WSY10" s="235"/>
      <c r="WSZ10" s="235"/>
      <c r="WTA10" s="235"/>
      <c r="WTB10" s="235"/>
      <c r="WTC10" s="235"/>
      <c r="WTD10" s="235"/>
      <c r="WTE10" s="235"/>
      <c r="WTF10" s="235"/>
      <c r="WTG10" s="235"/>
      <c r="WTH10" s="235"/>
      <c r="WTI10" s="235"/>
      <c r="WTJ10" s="235"/>
      <c r="WTK10" s="235"/>
      <c r="WTL10" s="235"/>
      <c r="WTM10" s="235"/>
      <c r="WTN10" s="235"/>
      <c r="WTO10" s="235"/>
      <c r="WTP10" s="235"/>
      <c r="WTQ10" s="235"/>
      <c r="WTR10" s="235"/>
      <c r="WTS10" s="235"/>
      <c r="WTT10" s="235"/>
      <c r="WTU10" s="235"/>
      <c r="WTV10" s="235"/>
      <c r="WTW10" s="235"/>
      <c r="WTX10" s="235"/>
      <c r="WTY10" s="235"/>
      <c r="WTZ10" s="235"/>
      <c r="WUA10" s="235"/>
      <c r="WUB10" s="235"/>
      <c r="WUC10" s="235"/>
      <c r="WUD10" s="235"/>
      <c r="WUE10" s="235"/>
      <c r="WUF10" s="235"/>
      <c r="WUG10" s="235"/>
      <c r="WUH10" s="235"/>
      <c r="WUI10" s="235"/>
      <c r="WUJ10" s="235"/>
      <c r="WUK10" s="235"/>
      <c r="WUL10" s="235"/>
      <c r="WUM10" s="235"/>
      <c r="WUN10" s="235"/>
      <c r="WUO10" s="235"/>
      <c r="WUP10" s="235"/>
      <c r="WUQ10" s="235"/>
      <c r="WUR10" s="235"/>
      <c r="WUS10" s="235"/>
      <c r="WUT10" s="235"/>
      <c r="WUU10" s="235"/>
      <c r="WUV10" s="235"/>
      <c r="WUW10" s="235"/>
      <c r="WUX10" s="235"/>
      <c r="WUY10" s="235"/>
      <c r="WUZ10" s="235"/>
      <c r="WVA10" s="235"/>
      <c r="WVB10" s="235"/>
      <c r="WVC10" s="235"/>
      <c r="WVD10" s="235"/>
      <c r="WVE10" s="235"/>
      <c r="WVF10" s="235"/>
      <c r="WVG10" s="235"/>
      <c r="WVH10" s="235"/>
      <c r="WVI10" s="235"/>
      <c r="WVJ10" s="235"/>
      <c r="WVK10" s="235"/>
      <c r="WVL10" s="235"/>
      <c r="WVM10" s="235"/>
      <c r="WVN10" s="235"/>
      <c r="WVO10" s="235"/>
      <c r="WVP10" s="235"/>
      <c r="WVQ10" s="235"/>
      <c r="WVR10" s="235"/>
      <c r="WVS10" s="235"/>
      <c r="WVT10" s="235"/>
      <c r="WVU10" s="235"/>
      <c r="WVV10" s="235"/>
      <c r="WVW10" s="235"/>
      <c r="WVX10" s="235"/>
      <c r="WVY10" s="235"/>
      <c r="WVZ10" s="235"/>
      <c r="WWA10" s="235"/>
      <c r="WWB10" s="235"/>
      <c r="WWC10" s="235"/>
      <c r="WWD10" s="235"/>
      <c r="WWE10" s="235"/>
      <c r="WWF10" s="235"/>
      <c r="WWG10" s="235"/>
      <c r="WWH10" s="235"/>
      <c r="WWI10" s="235"/>
      <c r="WWJ10" s="235"/>
      <c r="WWK10" s="235"/>
      <c r="WWL10" s="235"/>
      <c r="WWM10" s="235"/>
      <c r="WWN10" s="235"/>
      <c r="WWO10" s="235"/>
      <c r="WWP10" s="235"/>
      <c r="WWQ10" s="235"/>
      <c r="WWR10" s="235"/>
      <c r="WWS10" s="235"/>
      <c r="WWT10" s="235"/>
      <c r="WWU10" s="235"/>
      <c r="WWV10" s="235"/>
      <c r="WWW10" s="235"/>
      <c r="WWX10" s="235"/>
      <c r="WWY10" s="235"/>
      <c r="WWZ10" s="235"/>
      <c r="WXA10" s="235"/>
      <c r="WXB10" s="235"/>
      <c r="WXC10" s="235"/>
      <c r="WXD10" s="235"/>
      <c r="WXE10" s="235"/>
      <c r="WXF10" s="235"/>
      <c r="WXG10" s="235"/>
      <c r="WXH10" s="235"/>
      <c r="WXI10" s="235"/>
      <c r="WXJ10" s="235"/>
      <c r="WXK10" s="235"/>
      <c r="WXL10" s="235"/>
      <c r="WXM10" s="235"/>
      <c r="WXN10" s="235"/>
      <c r="WXO10" s="235"/>
      <c r="WXP10" s="235"/>
      <c r="WXQ10" s="235"/>
      <c r="WXR10" s="235"/>
      <c r="WXS10" s="235"/>
      <c r="WXT10" s="235"/>
      <c r="WXU10" s="235"/>
      <c r="WXV10" s="235"/>
      <c r="WXW10" s="235"/>
      <c r="WXX10" s="235"/>
      <c r="WXY10" s="235"/>
      <c r="WXZ10" s="235"/>
      <c r="WYA10" s="235"/>
      <c r="WYB10" s="235"/>
      <c r="WYC10" s="235"/>
      <c r="WYD10" s="235"/>
      <c r="WYE10" s="235"/>
      <c r="WYF10" s="235"/>
      <c r="WYG10" s="235"/>
      <c r="WYH10" s="235"/>
      <c r="WYI10" s="235"/>
      <c r="WYJ10" s="235"/>
      <c r="WYK10" s="235"/>
      <c r="WYL10" s="235"/>
      <c r="WYM10" s="235"/>
      <c r="WYN10" s="235"/>
      <c r="WYO10" s="235"/>
      <c r="WYP10" s="235"/>
      <c r="WYQ10" s="235"/>
      <c r="WYR10" s="235"/>
      <c r="WYS10" s="235"/>
      <c r="WYT10" s="235"/>
      <c r="WYU10" s="235"/>
      <c r="WYV10" s="235"/>
      <c r="WYW10" s="235"/>
      <c r="WYX10" s="235"/>
      <c r="WYY10" s="235"/>
      <c r="WYZ10" s="235"/>
      <c r="WZA10" s="235"/>
      <c r="WZB10" s="235"/>
      <c r="WZC10" s="235"/>
      <c r="WZD10" s="235"/>
      <c r="WZE10" s="235"/>
      <c r="WZF10" s="235"/>
      <c r="WZG10" s="235"/>
      <c r="WZH10" s="235"/>
      <c r="WZI10" s="235"/>
      <c r="WZJ10" s="235"/>
      <c r="WZK10" s="235"/>
      <c r="WZL10" s="235"/>
      <c r="WZM10" s="235"/>
      <c r="WZN10" s="235"/>
      <c r="WZO10" s="235"/>
      <c r="WZP10" s="235"/>
      <c r="WZQ10" s="235"/>
      <c r="WZR10" s="235"/>
      <c r="WZS10" s="235"/>
      <c r="WZT10" s="235"/>
      <c r="WZU10" s="235"/>
      <c r="WZV10" s="235"/>
      <c r="WZW10" s="235"/>
      <c r="WZX10" s="235"/>
      <c r="WZY10" s="235"/>
      <c r="WZZ10" s="235"/>
      <c r="XAA10" s="235"/>
      <c r="XAB10" s="235"/>
      <c r="XAC10" s="235"/>
      <c r="XAD10" s="235"/>
      <c r="XAE10" s="235"/>
      <c r="XAF10" s="235"/>
      <c r="XAG10" s="235"/>
      <c r="XAH10" s="235"/>
      <c r="XAI10" s="235"/>
      <c r="XAJ10" s="235"/>
      <c r="XAK10" s="235"/>
      <c r="XAL10" s="235"/>
      <c r="XAM10" s="235"/>
      <c r="XAN10" s="235"/>
      <c r="XAO10" s="235"/>
      <c r="XAP10" s="235"/>
      <c r="XAQ10" s="235"/>
      <c r="XAR10" s="235"/>
      <c r="XAS10" s="235"/>
      <c r="XAT10" s="235"/>
      <c r="XAU10" s="235"/>
      <c r="XAV10" s="235"/>
      <c r="XAW10" s="235"/>
      <c r="XAX10" s="235"/>
      <c r="XAY10" s="235"/>
      <c r="XAZ10" s="235"/>
      <c r="XBA10" s="235"/>
      <c r="XBB10" s="235"/>
      <c r="XBC10" s="235"/>
      <c r="XBD10" s="235"/>
      <c r="XBE10" s="235"/>
      <c r="XBF10" s="235"/>
      <c r="XBG10" s="235"/>
      <c r="XBH10" s="235"/>
      <c r="XBI10" s="235"/>
      <c r="XBJ10" s="235"/>
      <c r="XBK10" s="235"/>
      <c r="XBL10" s="235"/>
      <c r="XBM10" s="235"/>
      <c r="XBN10" s="235"/>
      <c r="XBO10" s="235"/>
      <c r="XBP10" s="235"/>
      <c r="XBQ10" s="235"/>
      <c r="XBR10" s="235"/>
      <c r="XBS10" s="235"/>
      <c r="XBT10" s="235"/>
      <c r="XBU10" s="235"/>
      <c r="XBV10" s="235"/>
      <c r="XBW10" s="235"/>
      <c r="XBX10" s="235"/>
      <c r="XBY10" s="235"/>
      <c r="XBZ10" s="235"/>
      <c r="XCA10" s="235"/>
      <c r="XCB10" s="235"/>
      <c r="XCC10" s="235"/>
      <c r="XCD10" s="235"/>
      <c r="XCE10" s="235"/>
      <c r="XCF10" s="235"/>
      <c r="XCG10" s="235"/>
      <c r="XCH10" s="235"/>
      <c r="XCI10" s="235"/>
      <c r="XCJ10" s="235"/>
      <c r="XCK10" s="235"/>
      <c r="XCL10" s="235"/>
      <c r="XCM10" s="235"/>
      <c r="XCN10" s="235"/>
      <c r="XCO10" s="235"/>
      <c r="XCP10" s="235"/>
      <c r="XCQ10" s="235"/>
      <c r="XCR10" s="235"/>
      <c r="XCS10" s="235"/>
      <c r="XCT10" s="235"/>
      <c r="XCU10" s="235"/>
      <c r="XCV10" s="235"/>
      <c r="XCW10" s="235"/>
      <c r="XCX10" s="235"/>
      <c r="XCY10" s="235"/>
      <c r="XCZ10" s="235"/>
      <c r="XDA10" s="235"/>
      <c r="XDB10" s="235"/>
      <c r="XDC10" s="235"/>
      <c r="XDD10" s="235"/>
      <c r="XDE10" s="235"/>
      <c r="XDF10" s="235"/>
      <c r="XDG10" s="235"/>
      <c r="XDH10" s="235"/>
      <c r="XDI10" s="235"/>
      <c r="XDJ10" s="235"/>
      <c r="XDK10" s="235"/>
      <c r="XDL10" s="235"/>
      <c r="XDM10" s="235"/>
      <c r="XDN10" s="235"/>
      <c r="XDO10" s="235"/>
      <c r="XDP10" s="235"/>
      <c r="XDQ10" s="235"/>
      <c r="XDR10" s="235"/>
      <c r="XDS10" s="235"/>
      <c r="XDT10" s="235"/>
      <c r="XDU10" s="235"/>
      <c r="XDV10" s="235"/>
      <c r="XDW10" s="235"/>
      <c r="XDX10" s="235"/>
      <c r="XDY10" s="235"/>
      <c r="XDZ10" s="235"/>
      <c r="XEA10" s="235"/>
      <c r="XEB10" s="235"/>
      <c r="XEC10" s="235"/>
      <c r="XED10" s="235"/>
      <c r="XEE10" s="235"/>
      <c r="XEF10" s="235"/>
      <c r="XEG10" s="235"/>
      <c r="XEH10" s="235"/>
      <c r="XEI10" s="235"/>
      <c r="XEJ10" s="235"/>
      <c r="XEK10" s="235"/>
      <c r="XEL10" s="235"/>
      <c r="XEM10" s="235"/>
      <c r="XEN10" s="235"/>
      <c r="XEO10" s="235"/>
      <c r="XEP10" s="235"/>
      <c r="XEQ10" s="235"/>
      <c r="XER10" s="235"/>
      <c r="XES10" s="235"/>
      <c r="XET10" s="235"/>
      <c r="XEU10" s="235"/>
      <c r="XEV10" s="235"/>
      <c r="XEW10" s="235"/>
      <c r="XEX10" s="235"/>
      <c r="XEY10" s="235"/>
      <c r="XEZ10" s="235"/>
      <c r="XFA10" s="235"/>
      <c r="XFB10" s="235"/>
      <c r="XFC10" s="235"/>
      <c r="XFD10" s="235"/>
    </row>
    <row r="11" spans="1:16384" ht="15" x14ac:dyDescent="0.25">
      <c r="A11" s="235" t="s">
        <v>77</v>
      </c>
      <c r="B11" s="235"/>
      <c r="C11" s="235"/>
      <c r="D11" s="235"/>
      <c r="E11" s="235"/>
      <c r="F11" s="235"/>
      <c r="G11" s="235"/>
      <c r="H11" s="235"/>
      <c r="I11" s="235"/>
      <c r="J11" s="235"/>
      <c r="K11" s="235"/>
      <c r="L11" s="235"/>
      <c r="M11" s="235"/>
      <c r="N11" s="235"/>
      <c r="O11" s="235"/>
      <c r="P11" s="235"/>
      <c r="Q11" s="235"/>
      <c r="R11" s="235"/>
      <c r="S11" s="235"/>
      <c r="T11" s="235"/>
      <c r="U11" s="235"/>
      <c r="V11" s="235"/>
      <c r="W11" s="235"/>
      <c r="X11" s="235"/>
      <c r="Y11" s="235"/>
      <c r="Z11" s="235"/>
      <c r="AA11" s="235"/>
      <c r="AB11" s="235"/>
      <c r="AC11" s="235"/>
      <c r="AD11" s="235"/>
      <c r="AE11" s="235"/>
      <c r="AF11" s="235"/>
      <c r="AG11" s="235"/>
      <c r="AH11" s="235"/>
      <c r="AI11" s="235"/>
      <c r="AJ11" s="235"/>
      <c r="AK11" s="235"/>
      <c r="AL11" s="235"/>
      <c r="AM11" s="235"/>
      <c r="AN11" s="235"/>
      <c r="AO11" s="235"/>
      <c r="AP11" s="235"/>
      <c r="AQ11" s="235"/>
      <c r="AR11" s="235"/>
      <c r="AS11" s="235"/>
      <c r="AT11" s="235"/>
      <c r="AU11" s="235"/>
      <c r="AV11" s="235"/>
      <c r="AW11" s="235"/>
      <c r="AX11" s="235"/>
      <c r="AY11" s="235"/>
      <c r="AZ11" s="235"/>
      <c r="BA11" s="235"/>
      <c r="BB11" s="235"/>
      <c r="BC11" s="235"/>
      <c r="BD11" s="235"/>
      <c r="BE11" s="235"/>
      <c r="BF11" s="235"/>
      <c r="BG11" s="235"/>
      <c r="BH11" s="235"/>
      <c r="BI11" s="235"/>
      <c r="BJ11" s="235"/>
      <c r="BK11" s="235"/>
      <c r="BL11" s="235"/>
      <c r="BM11" s="235"/>
      <c r="BN11" s="235"/>
      <c r="BO11" s="235"/>
      <c r="BP11" s="235"/>
      <c r="BQ11" s="235"/>
      <c r="BR11" s="235"/>
      <c r="BS11" s="235"/>
      <c r="BT11" s="235"/>
      <c r="BU11" s="235"/>
      <c r="BV11" s="235"/>
      <c r="BW11" s="235"/>
      <c r="BX11" s="235"/>
      <c r="BY11" s="235"/>
      <c r="BZ11" s="235"/>
      <c r="CA11" s="235"/>
      <c r="CB11" s="235"/>
      <c r="CC11" s="235"/>
      <c r="CD11" s="235"/>
      <c r="CE11" s="235"/>
      <c r="CF11" s="235"/>
      <c r="CG11" s="235"/>
      <c r="CH11" s="235"/>
      <c r="CI11" s="235"/>
      <c r="CJ11" s="235"/>
      <c r="CK11" s="235"/>
      <c r="CL11" s="235"/>
      <c r="CM11" s="235"/>
      <c r="CN11" s="235"/>
      <c r="CO11" s="235"/>
      <c r="CP11" s="235"/>
      <c r="CQ11" s="235"/>
      <c r="CR11" s="235"/>
      <c r="CS11" s="235"/>
      <c r="CT11" s="235"/>
      <c r="CU11" s="235"/>
      <c r="CV11" s="235"/>
      <c r="CW11" s="235"/>
      <c r="CX11" s="235"/>
      <c r="CY11" s="235"/>
      <c r="CZ11" s="235"/>
      <c r="DA11" s="235"/>
      <c r="DB11" s="235"/>
      <c r="DC11" s="235"/>
      <c r="DD11" s="235"/>
      <c r="DE11" s="235"/>
      <c r="DF11" s="235"/>
      <c r="DG11" s="235"/>
      <c r="DH11" s="235"/>
      <c r="DI11" s="235"/>
      <c r="DJ11" s="235"/>
      <c r="DK11" s="235"/>
      <c r="DL11" s="235"/>
      <c r="DM11" s="235"/>
      <c r="DN11" s="235"/>
      <c r="DO11" s="235"/>
      <c r="DP11" s="235"/>
      <c r="DQ11" s="235"/>
      <c r="DR11" s="235"/>
      <c r="DS11" s="235"/>
      <c r="DT11" s="235"/>
      <c r="DU11" s="235"/>
      <c r="DV11" s="235"/>
      <c r="DW11" s="235"/>
      <c r="DX11" s="235"/>
      <c r="DY11" s="235"/>
      <c r="DZ11" s="235"/>
      <c r="EA11" s="235"/>
      <c r="EB11" s="235"/>
      <c r="EC11" s="235"/>
      <c r="ED11" s="235"/>
      <c r="EE11" s="235"/>
      <c r="EF11" s="235"/>
      <c r="EG11" s="235"/>
      <c r="EH11" s="235"/>
      <c r="EI11" s="235"/>
      <c r="EJ11" s="235"/>
      <c r="EK11" s="235"/>
      <c r="EL11" s="235"/>
      <c r="EM11" s="235"/>
      <c r="EN11" s="235"/>
      <c r="EO11" s="235"/>
      <c r="EP11" s="235"/>
      <c r="EQ11" s="235"/>
      <c r="ER11" s="235"/>
      <c r="ES11" s="235"/>
      <c r="ET11" s="235"/>
      <c r="EU11" s="235"/>
      <c r="EV11" s="235"/>
      <c r="EW11" s="235"/>
      <c r="EX11" s="235"/>
      <c r="EY11" s="235"/>
      <c r="EZ11" s="235"/>
      <c r="FA11" s="235"/>
      <c r="FB11" s="235"/>
      <c r="FC11" s="235"/>
      <c r="FD11" s="235"/>
      <c r="FE11" s="235"/>
      <c r="FF11" s="235"/>
      <c r="FG11" s="235"/>
      <c r="FH11" s="235"/>
      <c r="FI11" s="235"/>
      <c r="FJ11" s="235"/>
      <c r="FK11" s="235"/>
      <c r="FL11" s="235"/>
      <c r="FM11" s="235"/>
      <c r="FN11" s="235"/>
      <c r="FO11" s="235"/>
      <c r="FP11" s="235"/>
      <c r="FQ11" s="235"/>
      <c r="FR11" s="235"/>
      <c r="FS11" s="235"/>
      <c r="FT11" s="235"/>
      <c r="FU11" s="235"/>
      <c r="FV11" s="235"/>
      <c r="FW11" s="235"/>
      <c r="FX11" s="235"/>
      <c r="FY11" s="235"/>
      <c r="FZ11" s="235"/>
      <c r="GA11" s="235"/>
      <c r="GB11" s="235"/>
      <c r="GC11" s="235"/>
      <c r="GD11" s="235"/>
      <c r="GE11" s="235"/>
      <c r="GF11" s="235"/>
      <c r="GG11" s="235"/>
      <c r="GH11" s="235"/>
      <c r="GI11" s="235"/>
      <c r="GJ11" s="235"/>
      <c r="GK11" s="235"/>
      <c r="GL11" s="235"/>
      <c r="GM11" s="235"/>
      <c r="GN11" s="235"/>
      <c r="GO11" s="235"/>
      <c r="GP11" s="235"/>
      <c r="GQ11" s="235"/>
      <c r="GR11" s="235"/>
      <c r="GS11" s="235"/>
      <c r="GT11" s="235"/>
      <c r="GU11" s="235"/>
      <c r="GV11" s="235"/>
      <c r="GW11" s="235"/>
      <c r="GX11" s="235"/>
      <c r="GY11" s="235"/>
      <c r="GZ11" s="235"/>
      <c r="HA11" s="235"/>
      <c r="HB11" s="235"/>
      <c r="HC11" s="235"/>
      <c r="HD11" s="235"/>
      <c r="HE11" s="235"/>
      <c r="HF11" s="235"/>
      <c r="HG11" s="235"/>
      <c r="HH11" s="235"/>
      <c r="HI11" s="235"/>
      <c r="HJ11" s="235"/>
      <c r="HK11" s="235"/>
      <c r="HL11" s="235"/>
      <c r="HM11" s="235"/>
      <c r="HN11" s="235"/>
      <c r="HO11" s="235"/>
      <c r="HP11" s="235"/>
      <c r="HQ11" s="235"/>
      <c r="HR11" s="235"/>
      <c r="HS11" s="235"/>
      <c r="HT11" s="235"/>
      <c r="HU11" s="235"/>
      <c r="HV11" s="235"/>
      <c r="HW11" s="235"/>
      <c r="HX11" s="235"/>
      <c r="HY11" s="235"/>
      <c r="HZ11" s="235"/>
      <c r="IA11" s="235"/>
      <c r="IB11" s="235"/>
      <c r="IC11" s="235"/>
      <c r="ID11" s="235"/>
      <c r="IE11" s="235"/>
      <c r="IF11" s="235"/>
      <c r="IG11" s="235"/>
      <c r="IH11" s="235"/>
      <c r="II11" s="235"/>
      <c r="IJ11" s="235"/>
      <c r="IK11" s="235"/>
      <c r="IL11" s="235"/>
      <c r="IM11" s="235"/>
      <c r="IN11" s="235"/>
      <c r="IO11" s="235"/>
      <c r="IP11" s="235"/>
      <c r="IQ11" s="235"/>
      <c r="IR11" s="235"/>
      <c r="IS11" s="235"/>
      <c r="IT11" s="235"/>
      <c r="IU11" s="235"/>
      <c r="IV11" s="235"/>
      <c r="IW11" s="235"/>
      <c r="IX11" s="235"/>
      <c r="IY11" s="235"/>
      <c r="IZ11" s="235"/>
      <c r="JA11" s="235"/>
      <c r="JB11" s="235"/>
      <c r="JC11" s="235"/>
      <c r="JD11" s="235"/>
      <c r="JE11" s="235"/>
      <c r="JF11" s="235"/>
      <c r="JG11" s="235"/>
      <c r="JH11" s="235"/>
      <c r="JI11" s="235"/>
      <c r="JJ11" s="235"/>
      <c r="JK11" s="235"/>
      <c r="JL11" s="235"/>
      <c r="JM11" s="235"/>
      <c r="JN11" s="235"/>
      <c r="JO11" s="235"/>
      <c r="JP11" s="235"/>
      <c r="JQ11" s="235"/>
      <c r="JR11" s="235"/>
      <c r="JS11" s="235"/>
      <c r="JT11" s="235"/>
      <c r="JU11" s="235"/>
      <c r="JV11" s="235"/>
      <c r="JW11" s="235"/>
      <c r="JX11" s="235"/>
      <c r="JY11" s="235"/>
      <c r="JZ11" s="235"/>
      <c r="KA11" s="235"/>
      <c r="KB11" s="235"/>
      <c r="KC11" s="235"/>
      <c r="KD11" s="235"/>
      <c r="KE11" s="235"/>
      <c r="KF11" s="235"/>
      <c r="KG11" s="235"/>
      <c r="KH11" s="235"/>
      <c r="KI11" s="235"/>
      <c r="KJ11" s="235"/>
      <c r="KK11" s="235"/>
      <c r="KL11" s="235"/>
      <c r="KM11" s="235"/>
      <c r="KN11" s="235"/>
      <c r="KO11" s="235"/>
      <c r="KP11" s="235"/>
      <c r="KQ11" s="235"/>
      <c r="KR11" s="235"/>
      <c r="KS11" s="235"/>
      <c r="KT11" s="235"/>
      <c r="KU11" s="235"/>
      <c r="KV11" s="235"/>
      <c r="KW11" s="235"/>
      <c r="KX11" s="235"/>
      <c r="KY11" s="235"/>
      <c r="KZ11" s="235"/>
      <c r="LA11" s="235"/>
      <c r="LB11" s="235"/>
      <c r="LC11" s="235"/>
      <c r="LD11" s="235"/>
      <c r="LE11" s="235"/>
      <c r="LF11" s="235"/>
      <c r="LG11" s="235"/>
      <c r="LH11" s="235"/>
      <c r="LI11" s="235"/>
      <c r="LJ11" s="235"/>
      <c r="LK11" s="235"/>
      <c r="LL11" s="235"/>
      <c r="LM11" s="235"/>
      <c r="LN11" s="235"/>
      <c r="LO11" s="235"/>
      <c r="LP11" s="235"/>
      <c r="LQ11" s="235"/>
      <c r="LR11" s="235"/>
      <c r="LS11" s="235"/>
      <c r="LT11" s="235"/>
      <c r="LU11" s="235"/>
      <c r="LV11" s="235"/>
      <c r="LW11" s="235"/>
      <c r="LX11" s="235"/>
      <c r="LY11" s="235"/>
      <c r="LZ11" s="235"/>
      <c r="MA11" s="235"/>
      <c r="MB11" s="235"/>
      <c r="MC11" s="235"/>
      <c r="MD11" s="235"/>
      <c r="ME11" s="235"/>
      <c r="MF11" s="235"/>
      <c r="MG11" s="235"/>
      <c r="MH11" s="235"/>
      <c r="MI11" s="235"/>
      <c r="MJ11" s="235"/>
      <c r="MK11" s="235"/>
      <c r="ML11" s="235"/>
      <c r="MM11" s="235"/>
      <c r="MN11" s="235"/>
      <c r="MO11" s="235"/>
      <c r="MP11" s="235"/>
      <c r="MQ11" s="235"/>
      <c r="MR11" s="235"/>
      <c r="MS11" s="235"/>
      <c r="MT11" s="235"/>
      <c r="MU11" s="235"/>
      <c r="MV11" s="235"/>
      <c r="MW11" s="235"/>
      <c r="MX11" s="235"/>
      <c r="MY11" s="235"/>
      <c r="MZ11" s="235"/>
      <c r="NA11" s="235"/>
      <c r="NB11" s="235"/>
      <c r="NC11" s="235"/>
      <c r="ND11" s="235"/>
      <c r="NE11" s="235"/>
      <c r="NF11" s="235"/>
      <c r="NG11" s="235"/>
      <c r="NH11" s="235"/>
      <c r="NI11" s="235"/>
      <c r="NJ11" s="235"/>
      <c r="NK11" s="235"/>
      <c r="NL11" s="235"/>
      <c r="NM11" s="235"/>
      <c r="NN11" s="235"/>
      <c r="NO11" s="235"/>
      <c r="NP11" s="235"/>
      <c r="NQ11" s="235"/>
      <c r="NR11" s="235"/>
      <c r="NS11" s="235"/>
      <c r="NT11" s="235"/>
      <c r="NU11" s="235"/>
      <c r="NV11" s="235"/>
      <c r="NW11" s="235"/>
      <c r="NX11" s="235"/>
      <c r="NY11" s="235"/>
      <c r="NZ11" s="235"/>
      <c r="OA11" s="235"/>
      <c r="OB11" s="235"/>
      <c r="OC11" s="235"/>
      <c r="OD11" s="235"/>
      <c r="OE11" s="235"/>
      <c r="OF11" s="235"/>
      <c r="OG11" s="235"/>
      <c r="OH11" s="235"/>
      <c r="OI11" s="235"/>
      <c r="OJ11" s="235"/>
      <c r="OK11" s="235"/>
      <c r="OL11" s="235"/>
      <c r="OM11" s="235"/>
      <c r="ON11" s="235"/>
      <c r="OO11" s="235"/>
      <c r="OP11" s="235"/>
      <c r="OQ11" s="235"/>
      <c r="OR11" s="235"/>
      <c r="OS11" s="235"/>
      <c r="OT11" s="235"/>
      <c r="OU11" s="235"/>
      <c r="OV11" s="235"/>
      <c r="OW11" s="235"/>
      <c r="OX11" s="235"/>
      <c r="OY11" s="235"/>
      <c r="OZ11" s="235"/>
      <c r="PA11" s="235"/>
      <c r="PB11" s="235"/>
      <c r="PC11" s="235"/>
      <c r="PD11" s="235"/>
      <c r="PE11" s="235"/>
      <c r="PF11" s="235"/>
      <c r="PG11" s="235"/>
      <c r="PH11" s="235"/>
      <c r="PI11" s="235"/>
      <c r="PJ11" s="235"/>
      <c r="PK11" s="235"/>
      <c r="PL11" s="235"/>
      <c r="PM11" s="235"/>
      <c r="PN11" s="235"/>
      <c r="PO11" s="235"/>
      <c r="PP11" s="235"/>
      <c r="PQ11" s="235"/>
      <c r="PR11" s="235"/>
      <c r="PS11" s="235"/>
      <c r="PT11" s="235"/>
      <c r="PU11" s="235"/>
      <c r="PV11" s="235"/>
      <c r="PW11" s="235"/>
      <c r="PX11" s="235"/>
      <c r="PY11" s="235"/>
      <c r="PZ11" s="235"/>
      <c r="QA11" s="235"/>
      <c r="QB11" s="235"/>
      <c r="QC11" s="235"/>
      <c r="QD11" s="235"/>
      <c r="QE11" s="235"/>
      <c r="QF11" s="235"/>
      <c r="QG11" s="235"/>
      <c r="QH11" s="235"/>
      <c r="QI11" s="235"/>
      <c r="QJ11" s="235"/>
      <c r="QK11" s="235"/>
      <c r="QL11" s="235"/>
      <c r="QM11" s="235"/>
      <c r="QN11" s="235"/>
      <c r="QO11" s="235"/>
      <c r="QP11" s="235"/>
      <c r="QQ11" s="235"/>
      <c r="QR11" s="235"/>
      <c r="QS11" s="235"/>
      <c r="QT11" s="235"/>
      <c r="QU11" s="235"/>
      <c r="QV11" s="235"/>
      <c r="QW11" s="235"/>
      <c r="QX11" s="235"/>
      <c r="QY11" s="235"/>
      <c r="QZ11" s="235"/>
      <c r="RA11" s="235"/>
      <c r="RB11" s="235"/>
      <c r="RC11" s="235"/>
      <c r="RD11" s="235"/>
      <c r="RE11" s="235"/>
      <c r="RF11" s="235"/>
      <c r="RG11" s="235"/>
      <c r="RH11" s="235"/>
      <c r="RI11" s="235"/>
      <c r="RJ11" s="235"/>
      <c r="RK11" s="235"/>
      <c r="RL11" s="235"/>
      <c r="RM11" s="235"/>
      <c r="RN11" s="235"/>
      <c r="RO11" s="235"/>
      <c r="RP11" s="235"/>
      <c r="RQ11" s="235"/>
      <c r="RR11" s="235"/>
      <c r="RS11" s="235"/>
      <c r="RT11" s="235"/>
      <c r="RU11" s="235"/>
      <c r="RV11" s="235"/>
      <c r="RW11" s="235"/>
      <c r="RX11" s="235"/>
      <c r="RY11" s="235"/>
      <c r="RZ11" s="235"/>
      <c r="SA11" s="235"/>
      <c r="SB11" s="235"/>
      <c r="SC11" s="235"/>
      <c r="SD11" s="235"/>
      <c r="SE11" s="235"/>
      <c r="SF11" s="235"/>
      <c r="SG11" s="235"/>
      <c r="SH11" s="235"/>
      <c r="SI11" s="235"/>
      <c r="SJ11" s="235"/>
      <c r="SK11" s="235"/>
      <c r="SL11" s="235"/>
      <c r="SM11" s="235"/>
      <c r="SN11" s="235"/>
      <c r="SO11" s="235"/>
      <c r="SP11" s="235"/>
      <c r="SQ11" s="235"/>
      <c r="SR11" s="235"/>
      <c r="SS11" s="235"/>
      <c r="ST11" s="235"/>
      <c r="SU11" s="235"/>
      <c r="SV11" s="235"/>
      <c r="SW11" s="235"/>
      <c r="SX11" s="235"/>
      <c r="SY11" s="235"/>
      <c r="SZ11" s="235"/>
      <c r="TA11" s="235"/>
      <c r="TB11" s="235"/>
      <c r="TC11" s="235"/>
      <c r="TD11" s="235"/>
      <c r="TE11" s="235"/>
      <c r="TF11" s="235"/>
      <c r="TG11" s="235"/>
      <c r="TH11" s="235"/>
      <c r="TI11" s="235"/>
      <c r="TJ11" s="235"/>
      <c r="TK11" s="235"/>
      <c r="TL11" s="235"/>
      <c r="TM11" s="235"/>
      <c r="TN11" s="235"/>
      <c r="TO11" s="235"/>
      <c r="TP11" s="235"/>
      <c r="TQ11" s="235"/>
      <c r="TR11" s="235"/>
      <c r="TS11" s="235"/>
      <c r="TT11" s="235"/>
      <c r="TU11" s="235"/>
      <c r="TV11" s="235"/>
      <c r="TW11" s="235"/>
      <c r="TX11" s="235"/>
      <c r="TY11" s="235"/>
      <c r="TZ11" s="235"/>
      <c r="UA11" s="235"/>
      <c r="UB11" s="235"/>
      <c r="UC11" s="235"/>
      <c r="UD11" s="235"/>
      <c r="UE11" s="235"/>
      <c r="UF11" s="235"/>
      <c r="UG11" s="235"/>
      <c r="UH11" s="235"/>
      <c r="UI11" s="235"/>
      <c r="UJ11" s="235"/>
      <c r="UK11" s="235"/>
      <c r="UL11" s="235"/>
      <c r="UM11" s="235"/>
      <c r="UN11" s="235"/>
      <c r="UO11" s="235"/>
      <c r="UP11" s="235"/>
      <c r="UQ11" s="235"/>
      <c r="UR11" s="235"/>
      <c r="US11" s="235"/>
      <c r="UT11" s="235"/>
      <c r="UU11" s="235"/>
      <c r="UV11" s="235"/>
      <c r="UW11" s="235"/>
      <c r="UX11" s="235"/>
      <c r="UY11" s="235"/>
      <c r="UZ11" s="235"/>
      <c r="VA11" s="235"/>
      <c r="VB11" s="235"/>
      <c r="VC11" s="235"/>
      <c r="VD11" s="235"/>
      <c r="VE11" s="235"/>
      <c r="VF11" s="235"/>
      <c r="VG11" s="235"/>
      <c r="VH11" s="235"/>
      <c r="VI11" s="235"/>
      <c r="VJ11" s="235"/>
      <c r="VK11" s="235"/>
      <c r="VL11" s="235"/>
      <c r="VM11" s="235"/>
      <c r="VN11" s="235"/>
      <c r="VO11" s="235"/>
      <c r="VP11" s="235"/>
      <c r="VQ11" s="235"/>
      <c r="VR11" s="235"/>
      <c r="VS11" s="235"/>
      <c r="VT11" s="235"/>
      <c r="VU11" s="235"/>
      <c r="VV11" s="235"/>
      <c r="VW11" s="235"/>
      <c r="VX11" s="235"/>
      <c r="VY11" s="235"/>
      <c r="VZ11" s="235"/>
      <c r="WA11" s="235"/>
      <c r="WB11" s="235"/>
      <c r="WC11" s="235"/>
      <c r="WD11" s="235"/>
      <c r="WE11" s="235"/>
      <c r="WF11" s="235"/>
      <c r="WG11" s="235"/>
      <c r="WH11" s="235"/>
      <c r="WI11" s="235"/>
      <c r="WJ11" s="235"/>
      <c r="WK11" s="235"/>
      <c r="WL11" s="235"/>
      <c r="WM11" s="235"/>
      <c r="WN11" s="235"/>
      <c r="WO11" s="235"/>
      <c r="WP11" s="235"/>
      <c r="WQ11" s="235"/>
      <c r="WR11" s="235"/>
      <c r="WS11" s="235"/>
      <c r="WT11" s="235"/>
      <c r="WU11" s="235"/>
      <c r="WV11" s="235"/>
      <c r="WW11" s="235"/>
      <c r="WX11" s="235"/>
      <c r="WY11" s="235"/>
      <c r="WZ11" s="235"/>
      <c r="XA11" s="235"/>
      <c r="XB11" s="235"/>
      <c r="XC11" s="235"/>
      <c r="XD11" s="235"/>
      <c r="XE11" s="235"/>
      <c r="XF11" s="235"/>
      <c r="XG11" s="235"/>
      <c r="XH11" s="235"/>
      <c r="XI11" s="235"/>
      <c r="XJ11" s="235"/>
      <c r="XK11" s="235"/>
      <c r="XL11" s="235"/>
      <c r="XM11" s="235"/>
      <c r="XN11" s="235"/>
      <c r="XO11" s="235"/>
      <c r="XP11" s="235"/>
      <c r="XQ11" s="235"/>
      <c r="XR11" s="235"/>
      <c r="XS11" s="235"/>
      <c r="XT11" s="235"/>
      <c r="XU11" s="235"/>
      <c r="XV11" s="235"/>
      <c r="XW11" s="235"/>
      <c r="XX11" s="235"/>
      <c r="XY11" s="235"/>
      <c r="XZ11" s="235"/>
      <c r="YA11" s="235"/>
      <c r="YB11" s="235"/>
      <c r="YC11" s="235"/>
      <c r="YD11" s="235"/>
      <c r="YE11" s="235"/>
      <c r="YF11" s="235"/>
      <c r="YG11" s="235"/>
      <c r="YH11" s="235"/>
      <c r="YI11" s="235"/>
      <c r="YJ11" s="235"/>
      <c r="YK11" s="235"/>
      <c r="YL11" s="235"/>
      <c r="YM11" s="235"/>
      <c r="YN11" s="235"/>
      <c r="YO11" s="235"/>
      <c r="YP11" s="235"/>
      <c r="YQ11" s="235"/>
      <c r="YR11" s="235"/>
      <c r="YS11" s="235"/>
      <c r="YT11" s="235"/>
      <c r="YU11" s="235"/>
      <c r="YV11" s="235"/>
      <c r="YW11" s="235"/>
      <c r="YX11" s="235"/>
      <c r="YY11" s="235"/>
      <c r="YZ11" s="235"/>
      <c r="ZA11" s="235"/>
      <c r="ZB11" s="235"/>
      <c r="ZC11" s="235"/>
      <c r="ZD11" s="235"/>
      <c r="ZE11" s="235"/>
      <c r="ZF11" s="235"/>
      <c r="ZG11" s="235"/>
      <c r="ZH11" s="235"/>
      <c r="ZI11" s="235"/>
      <c r="ZJ11" s="235"/>
      <c r="ZK11" s="235"/>
      <c r="ZL11" s="235"/>
      <c r="ZM11" s="235"/>
      <c r="ZN11" s="235"/>
      <c r="ZO11" s="235"/>
      <c r="ZP11" s="235"/>
      <c r="ZQ11" s="235"/>
      <c r="ZR11" s="235"/>
      <c r="ZS11" s="235"/>
      <c r="ZT11" s="235"/>
      <c r="ZU11" s="235"/>
      <c r="ZV11" s="235"/>
      <c r="ZW11" s="235"/>
      <c r="ZX11" s="235"/>
      <c r="ZY11" s="235"/>
      <c r="ZZ11" s="235"/>
      <c r="AAA11" s="235"/>
      <c r="AAB11" s="235"/>
      <c r="AAC11" s="235"/>
      <c r="AAD11" s="235"/>
      <c r="AAE11" s="235"/>
      <c r="AAF11" s="235"/>
      <c r="AAG11" s="235"/>
      <c r="AAH11" s="235"/>
      <c r="AAI11" s="235"/>
      <c r="AAJ11" s="235"/>
      <c r="AAK11" s="235"/>
      <c r="AAL11" s="235"/>
      <c r="AAM11" s="235"/>
      <c r="AAN11" s="235"/>
      <c r="AAO11" s="235"/>
      <c r="AAP11" s="235"/>
      <c r="AAQ11" s="235"/>
      <c r="AAR11" s="235"/>
      <c r="AAS11" s="235"/>
      <c r="AAT11" s="235"/>
      <c r="AAU11" s="235"/>
      <c r="AAV11" s="235"/>
      <c r="AAW11" s="235"/>
      <c r="AAX11" s="235"/>
      <c r="AAY11" s="235"/>
      <c r="AAZ11" s="235"/>
      <c r="ABA11" s="235"/>
      <c r="ABB11" s="235"/>
      <c r="ABC11" s="235"/>
      <c r="ABD11" s="235"/>
      <c r="ABE11" s="235"/>
      <c r="ABF11" s="235"/>
      <c r="ABG11" s="235"/>
      <c r="ABH11" s="235"/>
      <c r="ABI11" s="235"/>
      <c r="ABJ11" s="235"/>
      <c r="ABK11" s="235"/>
      <c r="ABL11" s="235"/>
      <c r="ABM11" s="235"/>
      <c r="ABN11" s="235"/>
      <c r="ABO11" s="235"/>
      <c r="ABP11" s="235"/>
      <c r="ABQ11" s="235"/>
      <c r="ABR11" s="235"/>
      <c r="ABS11" s="235"/>
      <c r="ABT11" s="235"/>
      <c r="ABU11" s="235"/>
      <c r="ABV11" s="235"/>
      <c r="ABW11" s="235"/>
      <c r="ABX11" s="235"/>
      <c r="ABY11" s="235"/>
      <c r="ABZ11" s="235"/>
      <c r="ACA11" s="235"/>
      <c r="ACB11" s="235"/>
      <c r="ACC11" s="235"/>
      <c r="ACD11" s="235"/>
      <c r="ACE11" s="235"/>
      <c r="ACF11" s="235"/>
      <c r="ACG11" s="235"/>
      <c r="ACH11" s="235"/>
      <c r="ACI11" s="235"/>
      <c r="ACJ11" s="235"/>
      <c r="ACK11" s="235"/>
      <c r="ACL11" s="235"/>
      <c r="ACM11" s="235"/>
      <c r="ACN11" s="235"/>
      <c r="ACO11" s="235"/>
      <c r="ACP11" s="235"/>
      <c r="ACQ11" s="235"/>
      <c r="ACR11" s="235"/>
      <c r="ACS11" s="235"/>
      <c r="ACT11" s="235"/>
      <c r="ACU11" s="235"/>
      <c r="ACV11" s="235"/>
      <c r="ACW11" s="235"/>
      <c r="ACX11" s="235"/>
      <c r="ACY11" s="235"/>
      <c r="ACZ11" s="235"/>
      <c r="ADA11" s="235"/>
      <c r="ADB11" s="235"/>
      <c r="ADC11" s="235"/>
      <c r="ADD11" s="235"/>
      <c r="ADE11" s="235"/>
      <c r="ADF11" s="235"/>
      <c r="ADG11" s="235"/>
      <c r="ADH11" s="235"/>
      <c r="ADI11" s="235"/>
      <c r="ADJ11" s="235"/>
      <c r="ADK11" s="235"/>
      <c r="ADL11" s="235"/>
      <c r="ADM11" s="235"/>
      <c r="ADN11" s="235"/>
      <c r="ADO11" s="235"/>
      <c r="ADP11" s="235"/>
      <c r="ADQ11" s="235"/>
      <c r="ADR11" s="235"/>
      <c r="ADS11" s="235"/>
      <c r="ADT11" s="235"/>
      <c r="ADU11" s="235"/>
      <c r="ADV11" s="235"/>
      <c r="ADW11" s="235"/>
      <c r="ADX11" s="235"/>
      <c r="ADY11" s="235"/>
      <c r="ADZ11" s="235"/>
      <c r="AEA11" s="235"/>
      <c r="AEB11" s="235"/>
      <c r="AEC11" s="235"/>
      <c r="AED11" s="235"/>
      <c r="AEE11" s="235"/>
      <c r="AEF11" s="235"/>
      <c r="AEG11" s="235"/>
      <c r="AEH11" s="235"/>
      <c r="AEI11" s="235"/>
      <c r="AEJ11" s="235"/>
      <c r="AEK11" s="235"/>
      <c r="AEL11" s="235"/>
      <c r="AEM11" s="235"/>
      <c r="AEN11" s="235"/>
      <c r="AEO11" s="235"/>
      <c r="AEP11" s="235"/>
      <c r="AEQ11" s="235"/>
      <c r="AER11" s="235"/>
      <c r="AES11" s="235"/>
      <c r="AET11" s="235"/>
      <c r="AEU11" s="235"/>
      <c r="AEV11" s="235"/>
      <c r="AEW11" s="235"/>
      <c r="AEX11" s="235"/>
      <c r="AEY11" s="235"/>
      <c r="AEZ11" s="235"/>
      <c r="AFA11" s="235"/>
      <c r="AFB11" s="235"/>
      <c r="AFC11" s="235"/>
      <c r="AFD11" s="235"/>
      <c r="AFE11" s="235"/>
      <c r="AFF11" s="235"/>
      <c r="AFG11" s="235"/>
      <c r="AFH11" s="235"/>
      <c r="AFI11" s="235"/>
      <c r="AFJ11" s="235"/>
      <c r="AFK11" s="235"/>
      <c r="AFL11" s="235"/>
      <c r="AFM11" s="235"/>
      <c r="AFN11" s="235"/>
      <c r="AFO11" s="235"/>
      <c r="AFP11" s="235"/>
      <c r="AFQ11" s="235"/>
      <c r="AFR11" s="235"/>
      <c r="AFS11" s="235"/>
      <c r="AFT11" s="235"/>
      <c r="AFU11" s="235"/>
      <c r="AFV11" s="235"/>
      <c r="AFW11" s="235"/>
      <c r="AFX11" s="235"/>
      <c r="AFY11" s="235"/>
      <c r="AFZ11" s="235"/>
      <c r="AGA11" s="235"/>
      <c r="AGB11" s="235"/>
      <c r="AGC11" s="235"/>
      <c r="AGD11" s="235"/>
      <c r="AGE11" s="235"/>
      <c r="AGF11" s="235"/>
      <c r="AGG11" s="235"/>
      <c r="AGH11" s="235"/>
      <c r="AGI11" s="235"/>
      <c r="AGJ11" s="235"/>
      <c r="AGK11" s="235"/>
      <c r="AGL11" s="235"/>
      <c r="AGM11" s="235"/>
      <c r="AGN11" s="235"/>
      <c r="AGO11" s="235"/>
      <c r="AGP11" s="235"/>
      <c r="AGQ11" s="235"/>
      <c r="AGR11" s="235"/>
      <c r="AGS11" s="235"/>
      <c r="AGT11" s="235"/>
      <c r="AGU11" s="235"/>
      <c r="AGV11" s="235"/>
      <c r="AGW11" s="235"/>
      <c r="AGX11" s="235"/>
      <c r="AGY11" s="235"/>
      <c r="AGZ11" s="235"/>
      <c r="AHA11" s="235"/>
      <c r="AHB11" s="235"/>
      <c r="AHC11" s="235"/>
      <c r="AHD11" s="235"/>
      <c r="AHE11" s="235"/>
      <c r="AHF11" s="235"/>
      <c r="AHG11" s="235"/>
      <c r="AHH11" s="235"/>
      <c r="AHI11" s="235"/>
      <c r="AHJ11" s="235"/>
      <c r="AHK11" s="235"/>
      <c r="AHL11" s="235"/>
      <c r="AHM11" s="235"/>
      <c r="AHN11" s="235"/>
      <c r="AHO11" s="235"/>
      <c r="AHP11" s="235"/>
      <c r="AHQ11" s="235"/>
      <c r="AHR11" s="235"/>
      <c r="AHS11" s="235"/>
      <c r="AHT11" s="235"/>
      <c r="AHU11" s="235"/>
      <c r="AHV11" s="235"/>
      <c r="AHW11" s="235"/>
      <c r="AHX11" s="235"/>
      <c r="AHY11" s="235"/>
      <c r="AHZ11" s="235"/>
      <c r="AIA11" s="235"/>
      <c r="AIB11" s="235"/>
      <c r="AIC11" s="235"/>
      <c r="AID11" s="235"/>
      <c r="AIE11" s="235"/>
      <c r="AIF11" s="235"/>
      <c r="AIG11" s="235"/>
      <c r="AIH11" s="235"/>
      <c r="AII11" s="235"/>
      <c r="AIJ11" s="235"/>
      <c r="AIK11" s="235"/>
      <c r="AIL11" s="235"/>
      <c r="AIM11" s="235"/>
      <c r="AIN11" s="235"/>
      <c r="AIO11" s="235"/>
      <c r="AIP11" s="235"/>
      <c r="AIQ11" s="235"/>
      <c r="AIR11" s="235"/>
      <c r="AIS11" s="235"/>
      <c r="AIT11" s="235"/>
      <c r="AIU11" s="235"/>
      <c r="AIV11" s="235"/>
      <c r="AIW11" s="235"/>
      <c r="AIX11" s="235"/>
      <c r="AIY11" s="235"/>
      <c r="AIZ11" s="235"/>
      <c r="AJA11" s="235"/>
      <c r="AJB11" s="235"/>
      <c r="AJC11" s="235"/>
      <c r="AJD11" s="235"/>
      <c r="AJE11" s="235"/>
      <c r="AJF11" s="235"/>
      <c r="AJG11" s="235"/>
      <c r="AJH11" s="235"/>
      <c r="AJI11" s="235"/>
      <c r="AJJ11" s="235"/>
      <c r="AJK11" s="235"/>
      <c r="AJL11" s="235"/>
      <c r="AJM11" s="235"/>
      <c r="AJN11" s="235"/>
      <c r="AJO11" s="235"/>
      <c r="AJP11" s="235"/>
      <c r="AJQ11" s="235"/>
      <c r="AJR11" s="235"/>
      <c r="AJS11" s="235"/>
      <c r="AJT11" s="235"/>
      <c r="AJU11" s="235"/>
      <c r="AJV11" s="235"/>
      <c r="AJW11" s="235"/>
      <c r="AJX11" s="235"/>
      <c r="AJY11" s="235"/>
      <c r="AJZ11" s="235"/>
      <c r="AKA11" s="235"/>
      <c r="AKB11" s="235"/>
      <c r="AKC11" s="235"/>
      <c r="AKD11" s="235"/>
      <c r="AKE11" s="235"/>
      <c r="AKF11" s="235"/>
      <c r="AKG11" s="235"/>
      <c r="AKH11" s="235"/>
      <c r="AKI11" s="235"/>
      <c r="AKJ11" s="235"/>
      <c r="AKK11" s="235"/>
      <c r="AKL11" s="235"/>
      <c r="AKM11" s="235"/>
      <c r="AKN11" s="235"/>
      <c r="AKO11" s="235"/>
      <c r="AKP11" s="235"/>
      <c r="AKQ11" s="235"/>
      <c r="AKR11" s="235"/>
      <c r="AKS11" s="235"/>
      <c r="AKT11" s="235"/>
      <c r="AKU11" s="235"/>
      <c r="AKV11" s="235"/>
      <c r="AKW11" s="235"/>
      <c r="AKX11" s="235"/>
      <c r="AKY11" s="235"/>
      <c r="AKZ11" s="235"/>
      <c r="ALA11" s="235"/>
      <c r="ALB11" s="235"/>
      <c r="ALC11" s="235"/>
      <c r="ALD11" s="235"/>
      <c r="ALE11" s="235"/>
      <c r="ALF11" s="235"/>
      <c r="ALG11" s="235"/>
      <c r="ALH11" s="235"/>
      <c r="ALI11" s="235"/>
      <c r="ALJ11" s="235"/>
      <c r="ALK11" s="235"/>
      <c r="ALL11" s="235"/>
      <c r="ALM11" s="235"/>
      <c r="ALN11" s="235"/>
      <c r="ALO11" s="235"/>
      <c r="ALP11" s="235"/>
      <c r="ALQ11" s="235"/>
      <c r="ALR11" s="235"/>
      <c r="ALS11" s="235"/>
      <c r="ALT11" s="235"/>
      <c r="ALU11" s="235"/>
      <c r="ALV11" s="235"/>
      <c r="ALW11" s="235"/>
      <c r="ALX11" s="235"/>
      <c r="ALY11" s="235"/>
      <c r="ALZ11" s="235"/>
      <c r="AMA11" s="235"/>
      <c r="AMB11" s="235"/>
      <c r="AMC11" s="235"/>
      <c r="AMD11" s="235"/>
      <c r="AME11" s="235"/>
      <c r="AMF11" s="235"/>
      <c r="AMG11" s="235"/>
      <c r="AMH11" s="235"/>
      <c r="AMI11" s="235"/>
      <c r="AMJ11" s="235"/>
      <c r="AMK11" s="235"/>
      <c r="AML11" s="235"/>
      <c r="AMM11" s="235"/>
      <c r="AMN11" s="235"/>
      <c r="AMO11" s="235"/>
      <c r="AMP11" s="235"/>
      <c r="AMQ11" s="235"/>
      <c r="AMR11" s="235"/>
      <c r="AMS11" s="235"/>
      <c r="AMT11" s="235"/>
      <c r="AMU11" s="235"/>
      <c r="AMV11" s="235"/>
      <c r="AMW11" s="235"/>
      <c r="AMX11" s="235"/>
      <c r="AMY11" s="235"/>
      <c r="AMZ11" s="235"/>
      <c r="ANA11" s="235"/>
      <c r="ANB11" s="235"/>
      <c r="ANC11" s="235"/>
      <c r="AND11" s="235"/>
      <c r="ANE11" s="235"/>
      <c r="ANF11" s="235"/>
      <c r="ANG11" s="235"/>
      <c r="ANH11" s="235"/>
      <c r="ANI11" s="235"/>
      <c r="ANJ11" s="235"/>
      <c r="ANK11" s="235"/>
      <c r="ANL11" s="235"/>
      <c r="ANM11" s="235"/>
      <c r="ANN11" s="235"/>
      <c r="ANO11" s="235"/>
      <c r="ANP11" s="235"/>
      <c r="ANQ11" s="235"/>
      <c r="ANR11" s="235"/>
      <c r="ANS11" s="235"/>
      <c r="ANT11" s="235"/>
      <c r="ANU11" s="235"/>
      <c r="ANV11" s="235"/>
      <c r="ANW11" s="235"/>
      <c r="ANX11" s="235"/>
      <c r="ANY11" s="235"/>
      <c r="ANZ11" s="235"/>
      <c r="AOA11" s="235"/>
      <c r="AOB11" s="235"/>
      <c r="AOC11" s="235"/>
      <c r="AOD11" s="235"/>
      <c r="AOE11" s="235"/>
      <c r="AOF11" s="235"/>
      <c r="AOG11" s="235"/>
      <c r="AOH11" s="235"/>
      <c r="AOI11" s="235"/>
      <c r="AOJ11" s="235"/>
      <c r="AOK11" s="235"/>
      <c r="AOL11" s="235"/>
      <c r="AOM11" s="235"/>
      <c r="AON11" s="235"/>
      <c r="AOO11" s="235"/>
      <c r="AOP11" s="235"/>
      <c r="AOQ11" s="235"/>
      <c r="AOR11" s="235"/>
      <c r="AOS11" s="235"/>
      <c r="AOT11" s="235"/>
      <c r="AOU11" s="235"/>
      <c r="AOV11" s="235"/>
      <c r="AOW11" s="235"/>
      <c r="AOX11" s="235"/>
      <c r="AOY11" s="235"/>
      <c r="AOZ11" s="235"/>
      <c r="APA11" s="235"/>
      <c r="APB11" s="235"/>
      <c r="APC11" s="235"/>
      <c r="APD11" s="235"/>
      <c r="APE11" s="235"/>
      <c r="APF11" s="235"/>
      <c r="APG11" s="235"/>
      <c r="APH11" s="235"/>
      <c r="API11" s="235"/>
      <c r="APJ11" s="235"/>
      <c r="APK11" s="235"/>
      <c r="APL11" s="235"/>
      <c r="APM11" s="235"/>
      <c r="APN11" s="235"/>
      <c r="APO11" s="235"/>
      <c r="APP11" s="235"/>
      <c r="APQ11" s="235"/>
      <c r="APR11" s="235"/>
      <c r="APS11" s="235"/>
      <c r="APT11" s="235"/>
      <c r="APU11" s="235"/>
      <c r="APV11" s="235"/>
      <c r="APW11" s="235"/>
      <c r="APX11" s="235"/>
      <c r="APY11" s="235"/>
      <c r="APZ11" s="235"/>
      <c r="AQA11" s="235"/>
      <c r="AQB11" s="235"/>
      <c r="AQC11" s="235"/>
      <c r="AQD11" s="235"/>
      <c r="AQE11" s="235"/>
      <c r="AQF11" s="235"/>
      <c r="AQG11" s="235"/>
      <c r="AQH11" s="235"/>
      <c r="AQI11" s="235"/>
      <c r="AQJ11" s="235"/>
      <c r="AQK11" s="235"/>
      <c r="AQL11" s="235"/>
      <c r="AQM11" s="235"/>
      <c r="AQN11" s="235"/>
      <c r="AQO11" s="235"/>
      <c r="AQP11" s="235"/>
      <c r="AQQ11" s="235"/>
      <c r="AQR11" s="235"/>
      <c r="AQS11" s="235"/>
      <c r="AQT11" s="235"/>
      <c r="AQU11" s="235"/>
      <c r="AQV11" s="235"/>
      <c r="AQW11" s="235"/>
      <c r="AQX11" s="235"/>
      <c r="AQY11" s="235"/>
      <c r="AQZ11" s="235"/>
      <c r="ARA11" s="235"/>
      <c r="ARB11" s="235"/>
      <c r="ARC11" s="235"/>
      <c r="ARD11" s="235"/>
      <c r="ARE11" s="235"/>
      <c r="ARF11" s="235"/>
      <c r="ARG11" s="235"/>
      <c r="ARH11" s="235"/>
      <c r="ARI11" s="235"/>
      <c r="ARJ11" s="235"/>
      <c r="ARK11" s="235"/>
      <c r="ARL11" s="235"/>
      <c r="ARM11" s="235"/>
      <c r="ARN11" s="235"/>
      <c r="ARO11" s="235"/>
      <c r="ARP11" s="235"/>
      <c r="ARQ11" s="235"/>
      <c r="ARR11" s="235"/>
      <c r="ARS11" s="235"/>
      <c r="ART11" s="235"/>
      <c r="ARU11" s="235"/>
      <c r="ARV11" s="235"/>
      <c r="ARW11" s="235"/>
      <c r="ARX11" s="235"/>
      <c r="ARY11" s="235"/>
      <c r="ARZ11" s="235"/>
      <c r="ASA11" s="235"/>
      <c r="ASB11" s="235"/>
      <c r="ASC11" s="235"/>
      <c r="ASD11" s="235"/>
      <c r="ASE11" s="235"/>
      <c r="ASF11" s="235"/>
      <c r="ASG11" s="235"/>
      <c r="ASH11" s="235"/>
      <c r="ASI11" s="235"/>
      <c r="ASJ11" s="235"/>
      <c r="ASK11" s="235"/>
      <c r="ASL11" s="235"/>
      <c r="ASM11" s="235"/>
      <c r="ASN11" s="235"/>
      <c r="ASO11" s="235"/>
      <c r="ASP11" s="235"/>
      <c r="ASQ11" s="235"/>
      <c r="ASR11" s="235"/>
      <c r="ASS11" s="235"/>
      <c r="AST11" s="235"/>
      <c r="ASU11" s="235"/>
      <c r="ASV11" s="235"/>
      <c r="ASW11" s="235"/>
      <c r="ASX11" s="235"/>
      <c r="ASY11" s="235"/>
      <c r="ASZ11" s="235"/>
      <c r="ATA11" s="235"/>
      <c r="ATB11" s="235"/>
      <c r="ATC11" s="235"/>
      <c r="ATD11" s="235"/>
      <c r="ATE11" s="235"/>
      <c r="ATF11" s="235"/>
      <c r="ATG11" s="235"/>
      <c r="ATH11" s="235"/>
      <c r="ATI11" s="235"/>
      <c r="ATJ11" s="235"/>
      <c r="ATK11" s="235"/>
      <c r="ATL11" s="235"/>
      <c r="ATM11" s="235"/>
      <c r="ATN11" s="235"/>
      <c r="ATO11" s="235"/>
      <c r="ATP11" s="235"/>
      <c r="ATQ11" s="235"/>
      <c r="ATR11" s="235"/>
      <c r="ATS11" s="235"/>
      <c r="ATT11" s="235"/>
      <c r="ATU11" s="235"/>
      <c r="ATV11" s="235"/>
      <c r="ATW11" s="235"/>
      <c r="ATX11" s="235"/>
      <c r="ATY11" s="235"/>
      <c r="ATZ11" s="235"/>
      <c r="AUA11" s="235"/>
      <c r="AUB11" s="235"/>
      <c r="AUC11" s="235"/>
      <c r="AUD11" s="235"/>
      <c r="AUE11" s="235"/>
      <c r="AUF11" s="235"/>
      <c r="AUG11" s="235"/>
      <c r="AUH11" s="235"/>
      <c r="AUI11" s="235"/>
      <c r="AUJ11" s="235"/>
      <c r="AUK11" s="235"/>
      <c r="AUL11" s="235"/>
      <c r="AUM11" s="235"/>
      <c r="AUN11" s="235"/>
      <c r="AUO11" s="235"/>
      <c r="AUP11" s="235"/>
      <c r="AUQ11" s="235"/>
      <c r="AUR11" s="235"/>
      <c r="AUS11" s="235"/>
      <c r="AUT11" s="235"/>
      <c r="AUU11" s="235"/>
      <c r="AUV11" s="235"/>
      <c r="AUW11" s="235"/>
      <c r="AUX11" s="235"/>
      <c r="AUY11" s="235"/>
      <c r="AUZ11" s="235"/>
      <c r="AVA11" s="235"/>
      <c r="AVB11" s="235"/>
      <c r="AVC11" s="235"/>
      <c r="AVD11" s="235"/>
      <c r="AVE11" s="235"/>
      <c r="AVF11" s="235"/>
      <c r="AVG11" s="235"/>
      <c r="AVH11" s="235"/>
      <c r="AVI11" s="235"/>
      <c r="AVJ11" s="235"/>
      <c r="AVK11" s="235"/>
      <c r="AVL11" s="235"/>
      <c r="AVM11" s="235"/>
      <c r="AVN11" s="235"/>
      <c r="AVO11" s="235"/>
      <c r="AVP11" s="235"/>
      <c r="AVQ11" s="235"/>
      <c r="AVR11" s="235"/>
      <c r="AVS11" s="235"/>
      <c r="AVT11" s="235"/>
      <c r="AVU11" s="235"/>
      <c r="AVV11" s="235"/>
      <c r="AVW11" s="235"/>
      <c r="AVX11" s="235"/>
      <c r="AVY11" s="235"/>
      <c r="AVZ11" s="235"/>
      <c r="AWA11" s="235"/>
      <c r="AWB11" s="235"/>
      <c r="AWC11" s="235"/>
      <c r="AWD11" s="235"/>
      <c r="AWE11" s="235"/>
      <c r="AWF11" s="235"/>
      <c r="AWG11" s="235"/>
      <c r="AWH11" s="235"/>
      <c r="AWI11" s="235"/>
      <c r="AWJ11" s="235"/>
      <c r="AWK11" s="235"/>
      <c r="AWL11" s="235"/>
      <c r="AWM11" s="235"/>
      <c r="AWN11" s="235"/>
      <c r="AWO11" s="235"/>
      <c r="AWP11" s="235"/>
      <c r="AWQ11" s="235"/>
      <c r="AWR11" s="235"/>
      <c r="AWS11" s="235"/>
      <c r="AWT11" s="235"/>
      <c r="AWU11" s="235"/>
      <c r="AWV11" s="235"/>
      <c r="AWW11" s="235"/>
      <c r="AWX11" s="235"/>
      <c r="AWY11" s="235"/>
      <c r="AWZ11" s="235"/>
      <c r="AXA11" s="235"/>
      <c r="AXB11" s="235"/>
      <c r="AXC11" s="235"/>
      <c r="AXD11" s="235"/>
      <c r="AXE11" s="235"/>
      <c r="AXF11" s="235"/>
      <c r="AXG11" s="235"/>
      <c r="AXH11" s="235"/>
      <c r="AXI11" s="235"/>
      <c r="AXJ11" s="235"/>
      <c r="AXK11" s="235"/>
      <c r="AXL11" s="235"/>
      <c r="AXM11" s="235"/>
      <c r="AXN11" s="235"/>
      <c r="AXO11" s="235"/>
      <c r="AXP11" s="235"/>
      <c r="AXQ11" s="235"/>
      <c r="AXR11" s="235"/>
      <c r="AXS11" s="235"/>
      <c r="AXT11" s="235"/>
      <c r="AXU11" s="235"/>
      <c r="AXV11" s="235"/>
      <c r="AXW11" s="235"/>
      <c r="AXX11" s="235"/>
      <c r="AXY11" s="235"/>
      <c r="AXZ11" s="235"/>
      <c r="AYA11" s="235"/>
      <c r="AYB11" s="235"/>
      <c r="AYC11" s="235"/>
      <c r="AYD11" s="235"/>
      <c r="AYE11" s="235"/>
      <c r="AYF11" s="235"/>
      <c r="AYG11" s="235"/>
      <c r="AYH11" s="235"/>
      <c r="AYI11" s="235"/>
      <c r="AYJ11" s="235"/>
      <c r="AYK11" s="235"/>
      <c r="AYL11" s="235"/>
      <c r="AYM11" s="235"/>
      <c r="AYN11" s="235"/>
      <c r="AYO11" s="235"/>
      <c r="AYP11" s="235"/>
      <c r="AYQ11" s="235"/>
      <c r="AYR11" s="235"/>
      <c r="AYS11" s="235"/>
      <c r="AYT11" s="235"/>
      <c r="AYU11" s="235"/>
      <c r="AYV11" s="235"/>
      <c r="AYW11" s="235"/>
      <c r="AYX11" s="235"/>
      <c r="AYY11" s="235"/>
      <c r="AYZ11" s="235"/>
      <c r="AZA11" s="235"/>
      <c r="AZB11" s="235"/>
      <c r="AZC11" s="235"/>
      <c r="AZD11" s="235"/>
      <c r="AZE11" s="235"/>
      <c r="AZF11" s="235"/>
      <c r="AZG11" s="235"/>
      <c r="AZH11" s="235"/>
      <c r="AZI11" s="235"/>
      <c r="AZJ11" s="235"/>
      <c r="AZK11" s="235"/>
      <c r="AZL11" s="235"/>
      <c r="AZM11" s="235"/>
      <c r="AZN11" s="235"/>
      <c r="AZO11" s="235"/>
      <c r="AZP11" s="235"/>
      <c r="AZQ11" s="235"/>
      <c r="AZR11" s="235"/>
      <c r="AZS11" s="235"/>
      <c r="AZT11" s="235"/>
      <c r="AZU11" s="235"/>
      <c r="AZV11" s="235"/>
      <c r="AZW11" s="235"/>
      <c r="AZX11" s="235"/>
      <c r="AZY11" s="235"/>
      <c r="AZZ11" s="235"/>
      <c r="BAA11" s="235"/>
      <c r="BAB11" s="235"/>
      <c r="BAC11" s="235"/>
      <c r="BAD11" s="235"/>
      <c r="BAE11" s="235"/>
      <c r="BAF11" s="235"/>
      <c r="BAG11" s="235"/>
      <c r="BAH11" s="235"/>
      <c r="BAI11" s="235"/>
      <c r="BAJ11" s="235"/>
      <c r="BAK11" s="235"/>
      <c r="BAL11" s="235"/>
      <c r="BAM11" s="235"/>
      <c r="BAN11" s="235"/>
      <c r="BAO11" s="235"/>
      <c r="BAP11" s="235"/>
      <c r="BAQ11" s="235"/>
      <c r="BAR11" s="235"/>
      <c r="BAS11" s="235"/>
      <c r="BAT11" s="235"/>
      <c r="BAU11" s="235"/>
      <c r="BAV11" s="235"/>
      <c r="BAW11" s="235"/>
      <c r="BAX11" s="235"/>
      <c r="BAY11" s="235"/>
      <c r="BAZ11" s="235"/>
      <c r="BBA11" s="235"/>
      <c r="BBB11" s="235"/>
      <c r="BBC11" s="235"/>
      <c r="BBD11" s="235"/>
      <c r="BBE11" s="235"/>
      <c r="BBF11" s="235"/>
      <c r="BBG11" s="235"/>
      <c r="BBH11" s="235"/>
      <c r="BBI11" s="235"/>
      <c r="BBJ11" s="235"/>
      <c r="BBK11" s="235"/>
      <c r="BBL11" s="235"/>
      <c r="BBM11" s="235"/>
      <c r="BBN11" s="235"/>
      <c r="BBO11" s="235"/>
      <c r="BBP11" s="235"/>
      <c r="BBQ11" s="235"/>
      <c r="BBR11" s="235"/>
      <c r="BBS11" s="235"/>
      <c r="BBT11" s="235"/>
      <c r="BBU11" s="235"/>
      <c r="BBV11" s="235"/>
      <c r="BBW11" s="235"/>
      <c r="BBX11" s="235"/>
      <c r="BBY11" s="235"/>
      <c r="BBZ11" s="235"/>
      <c r="BCA11" s="235"/>
      <c r="BCB11" s="235"/>
      <c r="BCC11" s="235"/>
      <c r="BCD11" s="235"/>
      <c r="BCE11" s="235"/>
      <c r="BCF11" s="235"/>
      <c r="BCG11" s="235"/>
      <c r="BCH11" s="235"/>
      <c r="BCI11" s="235"/>
      <c r="BCJ11" s="235"/>
      <c r="BCK11" s="235"/>
      <c r="BCL11" s="235"/>
      <c r="BCM11" s="235"/>
      <c r="BCN11" s="235"/>
      <c r="BCO11" s="235"/>
      <c r="BCP11" s="235"/>
      <c r="BCQ11" s="235"/>
      <c r="BCR11" s="235"/>
      <c r="BCS11" s="235"/>
      <c r="BCT11" s="235"/>
      <c r="BCU11" s="235"/>
      <c r="BCV11" s="235"/>
      <c r="BCW11" s="235"/>
      <c r="BCX11" s="235"/>
      <c r="BCY11" s="235"/>
      <c r="BCZ11" s="235"/>
      <c r="BDA11" s="235"/>
      <c r="BDB11" s="235"/>
      <c r="BDC11" s="235"/>
      <c r="BDD11" s="235"/>
      <c r="BDE11" s="235"/>
      <c r="BDF11" s="235"/>
      <c r="BDG11" s="235"/>
      <c r="BDH11" s="235"/>
      <c r="BDI11" s="235"/>
      <c r="BDJ11" s="235"/>
      <c r="BDK11" s="235"/>
      <c r="BDL11" s="235"/>
      <c r="BDM11" s="235"/>
      <c r="BDN11" s="235"/>
      <c r="BDO11" s="235"/>
      <c r="BDP11" s="235"/>
      <c r="BDQ11" s="235"/>
      <c r="BDR11" s="235"/>
      <c r="BDS11" s="235"/>
      <c r="BDT11" s="235"/>
      <c r="BDU11" s="235"/>
      <c r="BDV11" s="235"/>
      <c r="BDW11" s="235"/>
      <c r="BDX11" s="235"/>
      <c r="BDY11" s="235"/>
      <c r="BDZ11" s="235"/>
      <c r="BEA11" s="235"/>
      <c r="BEB11" s="235"/>
      <c r="BEC11" s="235"/>
      <c r="BED11" s="235"/>
      <c r="BEE11" s="235"/>
      <c r="BEF11" s="235"/>
      <c r="BEG11" s="235"/>
      <c r="BEH11" s="235"/>
      <c r="BEI11" s="235"/>
      <c r="BEJ11" s="235"/>
      <c r="BEK11" s="235"/>
      <c r="BEL11" s="235"/>
      <c r="BEM11" s="235"/>
      <c r="BEN11" s="235"/>
      <c r="BEO11" s="235"/>
      <c r="BEP11" s="235"/>
      <c r="BEQ11" s="235"/>
      <c r="BER11" s="235"/>
      <c r="BES11" s="235"/>
      <c r="BET11" s="235"/>
      <c r="BEU11" s="235"/>
      <c r="BEV11" s="235"/>
      <c r="BEW11" s="235"/>
      <c r="BEX11" s="235"/>
      <c r="BEY11" s="235"/>
      <c r="BEZ11" s="235"/>
      <c r="BFA11" s="235"/>
      <c r="BFB11" s="235"/>
      <c r="BFC11" s="235"/>
      <c r="BFD11" s="235"/>
      <c r="BFE11" s="235"/>
      <c r="BFF11" s="235"/>
      <c r="BFG11" s="235"/>
      <c r="BFH11" s="235"/>
      <c r="BFI11" s="235"/>
      <c r="BFJ11" s="235"/>
      <c r="BFK11" s="235"/>
      <c r="BFL11" s="235"/>
      <c r="BFM11" s="235"/>
      <c r="BFN11" s="235"/>
      <c r="BFO11" s="235"/>
      <c r="BFP11" s="235"/>
      <c r="BFQ11" s="235"/>
      <c r="BFR11" s="235"/>
      <c r="BFS11" s="235"/>
      <c r="BFT11" s="235"/>
      <c r="BFU11" s="235"/>
      <c r="BFV11" s="235"/>
      <c r="BFW11" s="235"/>
      <c r="BFX11" s="235"/>
      <c r="BFY11" s="235"/>
      <c r="BFZ11" s="235"/>
      <c r="BGA11" s="235"/>
      <c r="BGB11" s="235"/>
      <c r="BGC11" s="235"/>
      <c r="BGD11" s="235"/>
      <c r="BGE11" s="235"/>
      <c r="BGF11" s="235"/>
      <c r="BGG11" s="235"/>
      <c r="BGH11" s="235"/>
      <c r="BGI11" s="235"/>
      <c r="BGJ11" s="235"/>
      <c r="BGK11" s="235"/>
      <c r="BGL11" s="235"/>
      <c r="BGM11" s="235"/>
      <c r="BGN11" s="235"/>
      <c r="BGO11" s="235"/>
      <c r="BGP11" s="235"/>
      <c r="BGQ11" s="235"/>
      <c r="BGR11" s="235"/>
      <c r="BGS11" s="235"/>
      <c r="BGT11" s="235"/>
      <c r="BGU11" s="235"/>
      <c r="BGV11" s="235"/>
      <c r="BGW11" s="235"/>
      <c r="BGX11" s="235"/>
      <c r="BGY11" s="235"/>
      <c r="BGZ11" s="235"/>
      <c r="BHA11" s="235"/>
      <c r="BHB11" s="235"/>
      <c r="BHC11" s="235"/>
      <c r="BHD11" s="235"/>
      <c r="BHE11" s="235"/>
      <c r="BHF11" s="235"/>
      <c r="BHG11" s="235"/>
      <c r="BHH11" s="235"/>
      <c r="BHI11" s="235"/>
      <c r="BHJ11" s="235"/>
      <c r="BHK11" s="235"/>
      <c r="BHL11" s="235"/>
      <c r="BHM11" s="235"/>
      <c r="BHN11" s="235"/>
      <c r="BHO11" s="235"/>
      <c r="BHP11" s="235"/>
      <c r="BHQ11" s="235"/>
      <c r="BHR11" s="235"/>
      <c r="BHS11" s="235"/>
      <c r="BHT11" s="235"/>
      <c r="BHU11" s="235"/>
      <c r="BHV11" s="235"/>
      <c r="BHW11" s="235"/>
      <c r="BHX11" s="235"/>
      <c r="BHY11" s="235"/>
      <c r="BHZ11" s="235"/>
      <c r="BIA11" s="235"/>
      <c r="BIB11" s="235"/>
      <c r="BIC11" s="235"/>
      <c r="BID11" s="235"/>
      <c r="BIE11" s="235"/>
      <c r="BIF11" s="235"/>
      <c r="BIG11" s="235"/>
      <c r="BIH11" s="235"/>
      <c r="BII11" s="235"/>
      <c r="BIJ11" s="235"/>
      <c r="BIK11" s="235"/>
      <c r="BIL11" s="235"/>
      <c r="BIM11" s="235"/>
      <c r="BIN11" s="235"/>
      <c r="BIO11" s="235"/>
      <c r="BIP11" s="235"/>
      <c r="BIQ11" s="235"/>
      <c r="BIR11" s="235"/>
      <c r="BIS11" s="235"/>
      <c r="BIT11" s="235"/>
      <c r="BIU11" s="235"/>
      <c r="BIV11" s="235"/>
      <c r="BIW11" s="235"/>
      <c r="BIX11" s="235"/>
      <c r="BIY11" s="235"/>
      <c r="BIZ11" s="235"/>
      <c r="BJA11" s="235"/>
      <c r="BJB11" s="235"/>
      <c r="BJC11" s="235"/>
      <c r="BJD11" s="235"/>
      <c r="BJE11" s="235"/>
      <c r="BJF11" s="235"/>
      <c r="BJG11" s="235"/>
      <c r="BJH11" s="235"/>
      <c r="BJI11" s="235"/>
      <c r="BJJ11" s="235"/>
      <c r="BJK11" s="235"/>
      <c r="BJL11" s="235"/>
      <c r="BJM11" s="235"/>
      <c r="BJN11" s="235"/>
      <c r="BJO11" s="235"/>
      <c r="BJP11" s="235"/>
      <c r="BJQ11" s="235"/>
      <c r="BJR11" s="235"/>
      <c r="BJS11" s="235"/>
      <c r="BJT11" s="235"/>
      <c r="BJU11" s="235"/>
      <c r="BJV11" s="235"/>
      <c r="BJW11" s="235"/>
      <c r="BJX11" s="235"/>
      <c r="BJY11" s="235"/>
      <c r="BJZ11" s="235"/>
      <c r="BKA11" s="235"/>
      <c r="BKB11" s="235"/>
      <c r="BKC11" s="235"/>
      <c r="BKD11" s="235"/>
      <c r="BKE11" s="235"/>
      <c r="BKF11" s="235"/>
      <c r="BKG11" s="235"/>
      <c r="BKH11" s="235"/>
      <c r="BKI11" s="235"/>
      <c r="BKJ11" s="235"/>
      <c r="BKK11" s="235"/>
      <c r="BKL11" s="235"/>
      <c r="BKM11" s="235"/>
      <c r="BKN11" s="235"/>
      <c r="BKO11" s="235"/>
      <c r="BKP11" s="235"/>
      <c r="BKQ11" s="235"/>
      <c r="BKR11" s="235"/>
      <c r="BKS11" s="235"/>
      <c r="BKT11" s="235"/>
      <c r="BKU11" s="235"/>
      <c r="BKV11" s="235"/>
      <c r="BKW11" s="235"/>
      <c r="BKX11" s="235"/>
      <c r="BKY11" s="235"/>
      <c r="BKZ11" s="235"/>
      <c r="BLA11" s="235"/>
      <c r="BLB11" s="235"/>
      <c r="BLC11" s="235"/>
      <c r="BLD11" s="235"/>
      <c r="BLE11" s="235"/>
      <c r="BLF11" s="235"/>
      <c r="BLG11" s="235"/>
      <c r="BLH11" s="235"/>
      <c r="BLI11" s="235"/>
      <c r="BLJ11" s="235"/>
      <c r="BLK11" s="235"/>
      <c r="BLL11" s="235"/>
      <c r="BLM11" s="235"/>
      <c r="BLN11" s="235"/>
      <c r="BLO11" s="235"/>
      <c r="BLP11" s="235"/>
      <c r="BLQ11" s="235"/>
      <c r="BLR11" s="235"/>
      <c r="BLS11" s="235"/>
      <c r="BLT11" s="235"/>
      <c r="BLU11" s="235"/>
      <c r="BLV11" s="235"/>
      <c r="BLW11" s="235"/>
      <c r="BLX11" s="235"/>
      <c r="BLY11" s="235"/>
      <c r="BLZ11" s="235"/>
      <c r="BMA11" s="235"/>
      <c r="BMB11" s="235"/>
      <c r="BMC11" s="235"/>
      <c r="BMD11" s="235"/>
      <c r="BME11" s="235"/>
      <c r="BMF11" s="235"/>
      <c r="BMG11" s="235"/>
      <c r="BMH11" s="235"/>
      <c r="BMI11" s="235"/>
      <c r="BMJ11" s="235"/>
      <c r="BMK11" s="235"/>
      <c r="BML11" s="235"/>
      <c r="BMM11" s="235"/>
      <c r="BMN11" s="235"/>
      <c r="BMO11" s="235"/>
      <c r="BMP11" s="235"/>
      <c r="BMQ11" s="235"/>
      <c r="BMR11" s="235"/>
      <c r="BMS11" s="235"/>
      <c r="BMT11" s="235"/>
      <c r="BMU11" s="235"/>
      <c r="BMV11" s="235"/>
      <c r="BMW11" s="235"/>
      <c r="BMX11" s="235"/>
      <c r="BMY11" s="235"/>
      <c r="BMZ11" s="235"/>
      <c r="BNA11" s="235"/>
      <c r="BNB11" s="235"/>
      <c r="BNC11" s="235"/>
      <c r="BND11" s="235"/>
      <c r="BNE11" s="235"/>
      <c r="BNF11" s="235"/>
      <c r="BNG11" s="235"/>
      <c r="BNH11" s="235"/>
      <c r="BNI11" s="235"/>
      <c r="BNJ11" s="235"/>
      <c r="BNK11" s="235"/>
      <c r="BNL11" s="235"/>
      <c r="BNM11" s="235"/>
      <c r="BNN11" s="235"/>
      <c r="BNO11" s="235"/>
      <c r="BNP11" s="235"/>
      <c r="BNQ11" s="235"/>
      <c r="BNR11" s="235"/>
      <c r="BNS11" s="235"/>
      <c r="BNT11" s="235"/>
      <c r="BNU11" s="235"/>
      <c r="BNV11" s="235"/>
      <c r="BNW11" s="235"/>
      <c r="BNX11" s="235"/>
      <c r="BNY11" s="235"/>
      <c r="BNZ11" s="235"/>
      <c r="BOA11" s="235"/>
      <c r="BOB11" s="235"/>
      <c r="BOC11" s="235"/>
      <c r="BOD11" s="235"/>
      <c r="BOE11" s="235"/>
      <c r="BOF11" s="235"/>
      <c r="BOG11" s="235"/>
      <c r="BOH11" s="235"/>
      <c r="BOI11" s="235"/>
      <c r="BOJ11" s="235"/>
      <c r="BOK11" s="235"/>
      <c r="BOL11" s="235"/>
      <c r="BOM11" s="235"/>
      <c r="BON11" s="235"/>
      <c r="BOO11" s="235"/>
      <c r="BOP11" s="235"/>
      <c r="BOQ11" s="235"/>
      <c r="BOR11" s="235"/>
      <c r="BOS11" s="235"/>
      <c r="BOT11" s="235"/>
      <c r="BOU11" s="235"/>
      <c r="BOV11" s="235"/>
      <c r="BOW11" s="235"/>
      <c r="BOX11" s="235"/>
      <c r="BOY11" s="235"/>
      <c r="BOZ11" s="235"/>
      <c r="BPA11" s="235"/>
      <c r="BPB11" s="235"/>
      <c r="BPC11" s="235"/>
      <c r="BPD11" s="235"/>
      <c r="BPE11" s="235"/>
      <c r="BPF11" s="235"/>
      <c r="BPG11" s="235"/>
      <c r="BPH11" s="235"/>
      <c r="BPI11" s="235"/>
      <c r="BPJ11" s="235"/>
      <c r="BPK11" s="235"/>
      <c r="BPL11" s="235"/>
      <c r="BPM11" s="235"/>
      <c r="BPN11" s="235"/>
      <c r="BPO11" s="235"/>
      <c r="BPP11" s="235"/>
      <c r="BPQ11" s="235"/>
      <c r="BPR11" s="235"/>
      <c r="BPS11" s="235"/>
      <c r="BPT11" s="235"/>
      <c r="BPU11" s="235"/>
      <c r="BPV11" s="235"/>
      <c r="BPW11" s="235"/>
      <c r="BPX11" s="235"/>
      <c r="BPY11" s="235"/>
      <c r="BPZ11" s="235"/>
      <c r="BQA11" s="235"/>
      <c r="BQB11" s="235"/>
      <c r="BQC11" s="235"/>
      <c r="BQD11" s="235"/>
      <c r="BQE11" s="235"/>
      <c r="BQF11" s="235"/>
      <c r="BQG11" s="235"/>
      <c r="BQH11" s="235"/>
      <c r="BQI11" s="235"/>
      <c r="BQJ11" s="235"/>
      <c r="BQK11" s="235"/>
      <c r="BQL11" s="235"/>
      <c r="BQM11" s="235"/>
      <c r="BQN11" s="235"/>
      <c r="BQO11" s="235"/>
      <c r="BQP11" s="235"/>
      <c r="BQQ11" s="235"/>
      <c r="BQR11" s="235"/>
      <c r="BQS11" s="235"/>
      <c r="BQT11" s="235"/>
      <c r="BQU11" s="235"/>
      <c r="BQV11" s="235"/>
      <c r="BQW11" s="235"/>
      <c r="BQX11" s="235"/>
      <c r="BQY11" s="235"/>
      <c r="BQZ11" s="235"/>
      <c r="BRA11" s="235"/>
      <c r="BRB11" s="235"/>
      <c r="BRC11" s="235"/>
      <c r="BRD11" s="235"/>
      <c r="BRE11" s="235"/>
      <c r="BRF11" s="235"/>
      <c r="BRG11" s="235"/>
      <c r="BRH11" s="235"/>
      <c r="BRI11" s="235"/>
      <c r="BRJ11" s="235"/>
      <c r="BRK11" s="235"/>
      <c r="BRL11" s="235"/>
      <c r="BRM11" s="235"/>
      <c r="BRN11" s="235"/>
      <c r="BRO11" s="235"/>
      <c r="BRP11" s="235"/>
      <c r="BRQ11" s="235"/>
      <c r="BRR11" s="235"/>
      <c r="BRS11" s="235"/>
      <c r="BRT11" s="235"/>
      <c r="BRU11" s="235"/>
      <c r="BRV11" s="235"/>
      <c r="BRW11" s="235"/>
      <c r="BRX11" s="235"/>
      <c r="BRY11" s="235"/>
      <c r="BRZ11" s="235"/>
      <c r="BSA11" s="235"/>
      <c r="BSB11" s="235"/>
      <c r="BSC11" s="235"/>
      <c r="BSD11" s="235"/>
      <c r="BSE11" s="235"/>
      <c r="BSF11" s="235"/>
      <c r="BSG11" s="235"/>
      <c r="BSH11" s="235"/>
      <c r="BSI11" s="235"/>
      <c r="BSJ11" s="235"/>
      <c r="BSK11" s="235"/>
      <c r="BSL11" s="235"/>
      <c r="BSM11" s="235"/>
      <c r="BSN11" s="235"/>
      <c r="BSO11" s="235"/>
      <c r="BSP11" s="235"/>
      <c r="BSQ11" s="235"/>
      <c r="BSR11" s="235"/>
      <c r="BSS11" s="235"/>
      <c r="BST11" s="235"/>
      <c r="BSU11" s="235"/>
      <c r="BSV11" s="235"/>
      <c r="BSW11" s="235"/>
      <c r="BSX11" s="235"/>
      <c r="BSY11" s="235"/>
      <c r="BSZ11" s="235"/>
      <c r="BTA11" s="235"/>
      <c r="BTB11" s="235"/>
      <c r="BTC11" s="235"/>
      <c r="BTD11" s="235"/>
      <c r="BTE11" s="235"/>
      <c r="BTF11" s="235"/>
      <c r="BTG11" s="235"/>
      <c r="BTH11" s="235"/>
      <c r="BTI11" s="235"/>
      <c r="BTJ11" s="235"/>
      <c r="BTK11" s="235"/>
      <c r="BTL11" s="235"/>
      <c r="BTM11" s="235"/>
      <c r="BTN11" s="235"/>
      <c r="BTO11" s="235"/>
      <c r="BTP11" s="235"/>
      <c r="BTQ11" s="235"/>
      <c r="BTR11" s="235"/>
      <c r="BTS11" s="235"/>
      <c r="BTT11" s="235"/>
      <c r="BTU11" s="235"/>
      <c r="BTV11" s="235"/>
      <c r="BTW11" s="235"/>
      <c r="BTX11" s="235"/>
      <c r="BTY11" s="235"/>
      <c r="BTZ11" s="235"/>
      <c r="BUA11" s="235"/>
      <c r="BUB11" s="235"/>
      <c r="BUC11" s="235"/>
      <c r="BUD11" s="235"/>
      <c r="BUE11" s="235"/>
      <c r="BUF11" s="235"/>
      <c r="BUG11" s="235"/>
      <c r="BUH11" s="235"/>
      <c r="BUI11" s="235"/>
      <c r="BUJ11" s="235"/>
      <c r="BUK11" s="235"/>
      <c r="BUL11" s="235"/>
      <c r="BUM11" s="235"/>
      <c r="BUN11" s="235"/>
      <c r="BUO11" s="235"/>
      <c r="BUP11" s="235"/>
      <c r="BUQ11" s="235"/>
      <c r="BUR11" s="235"/>
      <c r="BUS11" s="235"/>
      <c r="BUT11" s="235"/>
      <c r="BUU11" s="235"/>
      <c r="BUV11" s="235"/>
      <c r="BUW11" s="235"/>
      <c r="BUX11" s="235"/>
      <c r="BUY11" s="235"/>
      <c r="BUZ11" s="235"/>
      <c r="BVA11" s="235"/>
      <c r="BVB11" s="235"/>
      <c r="BVC11" s="235"/>
      <c r="BVD11" s="235"/>
      <c r="BVE11" s="235"/>
      <c r="BVF11" s="235"/>
      <c r="BVG11" s="235"/>
      <c r="BVH11" s="235"/>
      <c r="BVI11" s="235"/>
      <c r="BVJ11" s="235"/>
      <c r="BVK11" s="235"/>
      <c r="BVL11" s="235"/>
      <c r="BVM11" s="235"/>
      <c r="BVN11" s="235"/>
      <c r="BVO11" s="235"/>
      <c r="BVP11" s="235"/>
      <c r="BVQ11" s="235"/>
      <c r="BVR11" s="235"/>
      <c r="BVS11" s="235"/>
      <c r="BVT11" s="235"/>
      <c r="BVU11" s="235"/>
      <c r="BVV11" s="235"/>
      <c r="BVW11" s="235"/>
      <c r="BVX11" s="235"/>
      <c r="BVY11" s="235"/>
      <c r="BVZ11" s="235"/>
      <c r="BWA11" s="235"/>
      <c r="BWB11" s="235"/>
      <c r="BWC11" s="235"/>
      <c r="BWD11" s="235"/>
      <c r="BWE11" s="235"/>
      <c r="BWF11" s="235"/>
      <c r="BWG11" s="235"/>
      <c r="BWH11" s="235"/>
      <c r="BWI11" s="235"/>
      <c r="BWJ11" s="235"/>
      <c r="BWK11" s="235"/>
      <c r="BWL11" s="235"/>
      <c r="BWM11" s="235"/>
      <c r="BWN11" s="235"/>
      <c r="BWO11" s="235"/>
      <c r="BWP11" s="235"/>
      <c r="BWQ11" s="235"/>
      <c r="BWR11" s="235"/>
      <c r="BWS11" s="235"/>
      <c r="BWT11" s="235"/>
      <c r="BWU11" s="235"/>
      <c r="BWV11" s="235"/>
      <c r="BWW11" s="235"/>
      <c r="BWX11" s="235"/>
      <c r="BWY11" s="235"/>
      <c r="BWZ11" s="235"/>
      <c r="BXA11" s="235"/>
      <c r="BXB11" s="235"/>
      <c r="BXC11" s="235"/>
      <c r="BXD11" s="235"/>
      <c r="BXE11" s="235"/>
      <c r="BXF11" s="235"/>
      <c r="BXG11" s="235"/>
      <c r="BXH11" s="235"/>
      <c r="BXI11" s="235"/>
      <c r="BXJ11" s="235"/>
      <c r="BXK11" s="235"/>
      <c r="BXL11" s="235"/>
      <c r="BXM11" s="235"/>
      <c r="BXN11" s="235"/>
      <c r="BXO11" s="235"/>
      <c r="BXP11" s="235"/>
      <c r="BXQ11" s="235"/>
      <c r="BXR11" s="235"/>
      <c r="BXS11" s="235"/>
      <c r="BXT11" s="235"/>
      <c r="BXU11" s="235"/>
      <c r="BXV11" s="235"/>
      <c r="BXW11" s="235"/>
      <c r="BXX11" s="235"/>
      <c r="BXY11" s="235"/>
      <c r="BXZ11" s="235"/>
      <c r="BYA11" s="235"/>
      <c r="BYB11" s="235"/>
      <c r="BYC11" s="235"/>
      <c r="BYD11" s="235"/>
      <c r="BYE11" s="235"/>
      <c r="BYF11" s="235"/>
      <c r="BYG11" s="235"/>
      <c r="BYH11" s="235"/>
      <c r="BYI11" s="235"/>
      <c r="BYJ11" s="235"/>
      <c r="BYK11" s="235"/>
      <c r="BYL11" s="235"/>
      <c r="BYM11" s="235"/>
      <c r="BYN11" s="235"/>
      <c r="BYO11" s="235"/>
      <c r="BYP11" s="235"/>
      <c r="BYQ11" s="235"/>
      <c r="BYR11" s="235"/>
      <c r="BYS11" s="235"/>
      <c r="BYT11" s="235"/>
      <c r="BYU11" s="235"/>
      <c r="BYV11" s="235"/>
      <c r="BYW11" s="235"/>
      <c r="BYX11" s="235"/>
      <c r="BYY11" s="235"/>
      <c r="BYZ11" s="235"/>
      <c r="BZA11" s="235"/>
      <c r="BZB11" s="235"/>
      <c r="BZC11" s="235"/>
      <c r="BZD11" s="235"/>
      <c r="BZE11" s="235"/>
      <c r="BZF11" s="235"/>
      <c r="BZG11" s="235"/>
      <c r="BZH11" s="235"/>
      <c r="BZI11" s="235"/>
      <c r="BZJ11" s="235"/>
      <c r="BZK11" s="235"/>
      <c r="BZL11" s="235"/>
      <c r="BZM11" s="235"/>
      <c r="BZN11" s="235"/>
      <c r="BZO11" s="235"/>
      <c r="BZP11" s="235"/>
      <c r="BZQ11" s="235"/>
      <c r="BZR11" s="235"/>
      <c r="BZS11" s="235"/>
      <c r="BZT11" s="235"/>
      <c r="BZU11" s="235"/>
      <c r="BZV11" s="235"/>
      <c r="BZW11" s="235"/>
      <c r="BZX11" s="235"/>
      <c r="BZY11" s="235"/>
      <c r="BZZ11" s="235"/>
      <c r="CAA11" s="235"/>
      <c r="CAB11" s="235"/>
      <c r="CAC11" s="235"/>
      <c r="CAD11" s="235"/>
      <c r="CAE11" s="235"/>
      <c r="CAF11" s="235"/>
      <c r="CAG11" s="235"/>
      <c r="CAH11" s="235"/>
      <c r="CAI11" s="235"/>
      <c r="CAJ11" s="235"/>
      <c r="CAK11" s="235"/>
      <c r="CAL11" s="235"/>
      <c r="CAM11" s="235"/>
      <c r="CAN11" s="235"/>
      <c r="CAO11" s="235"/>
      <c r="CAP11" s="235"/>
      <c r="CAQ11" s="235"/>
      <c r="CAR11" s="235"/>
      <c r="CAS11" s="235"/>
      <c r="CAT11" s="235"/>
      <c r="CAU11" s="235"/>
      <c r="CAV11" s="235"/>
      <c r="CAW11" s="235"/>
      <c r="CAX11" s="235"/>
      <c r="CAY11" s="235"/>
      <c r="CAZ11" s="235"/>
      <c r="CBA11" s="235"/>
      <c r="CBB11" s="235"/>
      <c r="CBC11" s="235"/>
      <c r="CBD11" s="235"/>
      <c r="CBE11" s="235"/>
      <c r="CBF11" s="235"/>
      <c r="CBG11" s="235"/>
      <c r="CBH11" s="235"/>
      <c r="CBI11" s="235"/>
      <c r="CBJ11" s="235"/>
      <c r="CBK11" s="235"/>
      <c r="CBL11" s="235"/>
      <c r="CBM11" s="235"/>
      <c r="CBN11" s="235"/>
      <c r="CBO11" s="235"/>
      <c r="CBP11" s="235"/>
      <c r="CBQ11" s="235"/>
      <c r="CBR11" s="235"/>
      <c r="CBS11" s="235"/>
      <c r="CBT11" s="235"/>
      <c r="CBU11" s="235"/>
      <c r="CBV11" s="235"/>
      <c r="CBW11" s="235"/>
      <c r="CBX11" s="235"/>
      <c r="CBY11" s="235"/>
      <c r="CBZ11" s="235"/>
      <c r="CCA11" s="235"/>
      <c r="CCB11" s="235"/>
      <c r="CCC11" s="235"/>
      <c r="CCD11" s="235"/>
      <c r="CCE11" s="235"/>
      <c r="CCF11" s="235"/>
      <c r="CCG11" s="235"/>
      <c r="CCH11" s="235"/>
      <c r="CCI11" s="235"/>
      <c r="CCJ11" s="235"/>
      <c r="CCK11" s="235"/>
      <c r="CCL11" s="235"/>
      <c r="CCM11" s="235"/>
      <c r="CCN11" s="235"/>
      <c r="CCO11" s="235"/>
      <c r="CCP11" s="235"/>
      <c r="CCQ11" s="235"/>
      <c r="CCR11" s="235"/>
      <c r="CCS11" s="235"/>
      <c r="CCT11" s="235"/>
      <c r="CCU11" s="235"/>
      <c r="CCV11" s="235"/>
      <c r="CCW11" s="235"/>
      <c r="CCX11" s="235"/>
      <c r="CCY11" s="235"/>
      <c r="CCZ11" s="235"/>
      <c r="CDA11" s="235"/>
      <c r="CDB11" s="235"/>
      <c r="CDC11" s="235"/>
      <c r="CDD11" s="235"/>
      <c r="CDE11" s="235"/>
      <c r="CDF11" s="235"/>
      <c r="CDG11" s="235"/>
      <c r="CDH11" s="235"/>
      <c r="CDI11" s="235"/>
      <c r="CDJ11" s="235"/>
      <c r="CDK11" s="235"/>
      <c r="CDL11" s="235"/>
      <c r="CDM11" s="235"/>
      <c r="CDN11" s="235"/>
      <c r="CDO11" s="235"/>
      <c r="CDP11" s="235"/>
      <c r="CDQ11" s="235"/>
      <c r="CDR11" s="235"/>
      <c r="CDS11" s="235"/>
      <c r="CDT11" s="235"/>
      <c r="CDU11" s="235"/>
      <c r="CDV11" s="235"/>
      <c r="CDW11" s="235"/>
      <c r="CDX11" s="235"/>
      <c r="CDY11" s="235"/>
      <c r="CDZ11" s="235"/>
      <c r="CEA11" s="235"/>
      <c r="CEB11" s="235"/>
      <c r="CEC11" s="235"/>
      <c r="CED11" s="235"/>
      <c r="CEE11" s="235"/>
      <c r="CEF11" s="235"/>
      <c r="CEG11" s="235"/>
      <c r="CEH11" s="235"/>
      <c r="CEI11" s="235"/>
      <c r="CEJ11" s="235"/>
      <c r="CEK11" s="235"/>
      <c r="CEL11" s="235"/>
      <c r="CEM11" s="235"/>
      <c r="CEN11" s="235"/>
      <c r="CEO11" s="235"/>
      <c r="CEP11" s="235"/>
      <c r="CEQ11" s="235"/>
      <c r="CER11" s="235"/>
      <c r="CES11" s="235"/>
      <c r="CET11" s="235"/>
      <c r="CEU11" s="235"/>
      <c r="CEV11" s="235"/>
      <c r="CEW11" s="235"/>
      <c r="CEX11" s="235"/>
      <c r="CEY11" s="235"/>
      <c r="CEZ11" s="235"/>
      <c r="CFA11" s="235"/>
      <c r="CFB11" s="235"/>
      <c r="CFC11" s="235"/>
      <c r="CFD11" s="235"/>
      <c r="CFE11" s="235"/>
      <c r="CFF11" s="235"/>
      <c r="CFG11" s="235"/>
      <c r="CFH11" s="235"/>
      <c r="CFI11" s="235"/>
      <c r="CFJ11" s="235"/>
      <c r="CFK11" s="235"/>
      <c r="CFL11" s="235"/>
      <c r="CFM11" s="235"/>
      <c r="CFN11" s="235"/>
      <c r="CFO11" s="235"/>
      <c r="CFP11" s="235"/>
      <c r="CFQ11" s="235"/>
      <c r="CFR11" s="235"/>
      <c r="CFS11" s="235"/>
      <c r="CFT11" s="235"/>
      <c r="CFU11" s="235"/>
      <c r="CFV11" s="235"/>
      <c r="CFW11" s="235"/>
      <c r="CFX11" s="235"/>
      <c r="CFY11" s="235"/>
      <c r="CFZ11" s="235"/>
      <c r="CGA11" s="235"/>
      <c r="CGB11" s="235"/>
      <c r="CGC11" s="235"/>
      <c r="CGD11" s="235"/>
      <c r="CGE11" s="235"/>
      <c r="CGF11" s="235"/>
      <c r="CGG11" s="235"/>
      <c r="CGH11" s="235"/>
      <c r="CGI11" s="235"/>
      <c r="CGJ11" s="235"/>
      <c r="CGK11" s="235"/>
      <c r="CGL11" s="235"/>
      <c r="CGM11" s="235"/>
      <c r="CGN11" s="235"/>
      <c r="CGO11" s="235"/>
      <c r="CGP11" s="235"/>
      <c r="CGQ11" s="235"/>
      <c r="CGR11" s="235"/>
      <c r="CGS11" s="235"/>
      <c r="CGT11" s="235"/>
      <c r="CGU11" s="235"/>
      <c r="CGV11" s="235"/>
      <c r="CGW11" s="235"/>
      <c r="CGX11" s="235"/>
      <c r="CGY11" s="235"/>
      <c r="CGZ11" s="235"/>
      <c r="CHA11" s="235"/>
      <c r="CHB11" s="235"/>
      <c r="CHC11" s="235"/>
      <c r="CHD11" s="235"/>
      <c r="CHE11" s="235"/>
      <c r="CHF11" s="235"/>
      <c r="CHG11" s="235"/>
      <c r="CHH11" s="235"/>
      <c r="CHI11" s="235"/>
      <c r="CHJ11" s="235"/>
      <c r="CHK11" s="235"/>
      <c r="CHL11" s="235"/>
      <c r="CHM11" s="235"/>
      <c r="CHN11" s="235"/>
      <c r="CHO11" s="235"/>
      <c r="CHP11" s="235"/>
      <c r="CHQ11" s="235"/>
      <c r="CHR11" s="235"/>
      <c r="CHS11" s="235"/>
      <c r="CHT11" s="235"/>
      <c r="CHU11" s="235"/>
      <c r="CHV11" s="235"/>
      <c r="CHW11" s="235"/>
      <c r="CHX11" s="235"/>
      <c r="CHY11" s="235"/>
      <c r="CHZ11" s="235"/>
      <c r="CIA11" s="235"/>
      <c r="CIB11" s="235"/>
      <c r="CIC11" s="235"/>
      <c r="CID11" s="235"/>
      <c r="CIE11" s="235"/>
      <c r="CIF11" s="235"/>
      <c r="CIG11" s="235"/>
      <c r="CIH11" s="235"/>
      <c r="CII11" s="235"/>
      <c r="CIJ11" s="235"/>
      <c r="CIK11" s="235"/>
      <c r="CIL11" s="235"/>
      <c r="CIM11" s="235"/>
      <c r="CIN11" s="235"/>
      <c r="CIO11" s="235"/>
      <c r="CIP11" s="235"/>
      <c r="CIQ11" s="235"/>
      <c r="CIR11" s="235"/>
      <c r="CIS11" s="235"/>
      <c r="CIT11" s="235"/>
      <c r="CIU11" s="235"/>
      <c r="CIV11" s="235"/>
      <c r="CIW11" s="235"/>
      <c r="CIX11" s="235"/>
      <c r="CIY11" s="235"/>
      <c r="CIZ11" s="235"/>
      <c r="CJA11" s="235"/>
      <c r="CJB11" s="235"/>
      <c r="CJC11" s="235"/>
      <c r="CJD11" s="235"/>
      <c r="CJE11" s="235"/>
      <c r="CJF11" s="235"/>
      <c r="CJG11" s="235"/>
      <c r="CJH11" s="235"/>
      <c r="CJI11" s="235"/>
      <c r="CJJ11" s="235"/>
      <c r="CJK11" s="235"/>
      <c r="CJL11" s="235"/>
      <c r="CJM11" s="235"/>
      <c r="CJN11" s="235"/>
      <c r="CJO11" s="235"/>
      <c r="CJP11" s="235"/>
      <c r="CJQ11" s="235"/>
      <c r="CJR11" s="235"/>
      <c r="CJS11" s="235"/>
      <c r="CJT11" s="235"/>
      <c r="CJU11" s="235"/>
      <c r="CJV11" s="235"/>
      <c r="CJW11" s="235"/>
      <c r="CJX11" s="235"/>
      <c r="CJY11" s="235"/>
      <c r="CJZ11" s="235"/>
      <c r="CKA11" s="235"/>
      <c r="CKB11" s="235"/>
      <c r="CKC11" s="235"/>
      <c r="CKD11" s="235"/>
      <c r="CKE11" s="235"/>
      <c r="CKF11" s="235"/>
      <c r="CKG11" s="235"/>
      <c r="CKH11" s="235"/>
      <c r="CKI11" s="235"/>
      <c r="CKJ11" s="235"/>
      <c r="CKK11" s="235"/>
      <c r="CKL11" s="235"/>
      <c r="CKM11" s="235"/>
      <c r="CKN11" s="235"/>
      <c r="CKO11" s="235"/>
      <c r="CKP11" s="235"/>
      <c r="CKQ11" s="235"/>
      <c r="CKR11" s="235"/>
      <c r="CKS11" s="235"/>
      <c r="CKT11" s="235"/>
      <c r="CKU11" s="235"/>
      <c r="CKV11" s="235"/>
      <c r="CKW11" s="235"/>
      <c r="CKX11" s="235"/>
      <c r="CKY11" s="235"/>
      <c r="CKZ11" s="235"/>
      <c r="CLA11" s="235"/>
      <c r="CLB11" s="235"/>
      <c r="CLC11" s="235"/>
      <c r="CLD11" s="235"/>
      <c r="CLE11" s="235"/>
      <c r="CLF11" s="235"/>
      <c r="CLG11" s="235"/>
      <c r="CLH11" s="235"/>
      <c r="CLI11" s="235"/>
      <c r="CLJ11" s="235"/>
      <c r="CLK11" s="235"/>
      <c r="CLL11" s="235"/>
      <c r="CLM11" s="235"/>
      <c r="CLN11" s="235"/>
      <c r="CLO11" s="235"/>
      <c r="CLP11" s="235"/>
      <c r="CLQ11" s="235"/>
      <c r="CLR11" s="235"/>
      <c r="CLS11" s="235"/>
      <c r="CLT11" s="235"/>
      <c r="CLU11" s="235"/>
      <c r="CLV11" s="235"/>
      <c r="CLW11" s="235"/>
      <c r="CLX11" s="235"/>
      <c r="CLY11" s="235"/>
      <c r="CLZ11" s="235"/>
      <c r="CMA11" s="235"/>
      <c r="CMB11" s="235"/>
      <c r="CMC11" s="235"/>
      <c r="CMD11" s="235"/>
      <c r="CME11" s="235"/>
      <c r="CMF11" s="235"/>
      <c r="CMG11" s="235"/>
      <c r="CMH11" s="235"/>
      <c r="CMI11" s="235"/>
      <c r="CMJ11" s="235"/>
      <c r="CMK11" s="235"/>
      <c r="CML11" s="235"/>
      <c r="CMM11" s="235"/>
      <c r="CMN11" s="235"/>
      <c r="CMO11" s="235"/>
      <c r="CMP11" s="235"/>
      <c r="CMQ11" s="235"/>
      <c r="CMR11" s="235"/>
      <c r="CMS11" s="235"/>
      <c r="CMT11" s="235"/>
      <c r="CMU11" s="235"/>
      <c r="CMV11" s="235"/>
      <c r="CMW11" s="235"/>
      <c r="CMX11" s="235"/>
      <c r="CMY11" s="235"/>
      <c r="CMZ11" s="235"/>
      <c r="CNA11" s="235"/>
      <c r="CNB11" s="235"/>
      <c r="CNC11" s="235"/>
      <c r="CND11" s="235"/>
      <c r="CNE11" s="235"/>
      <c r="CNF11" s="235"/>
      <c r="CNG11" s="235"/>
      <c r="CNH11" s="235"/>
      <c r="CNI11" s="235"/>
      <c r="CNJ11" s="235"/>
      <c r="CNK11" s="235"/>
      <c r="CNL11" s="235"/>
      <c r="CNM11" s="235"/>
      <c r="CNN11" s="235"/>
      <c r="CNO11" s="235"/>
      <c r="CNP11" s="235"/>
      <c r="CNQ11" s="235"/>
      <c r="CNR11" s="235"/>
      <c r="CNS11" s="235"/>
      <c r="CNT11" s="235"/>
      <c r="CNU11" s="235"/>
      <c r="CNV11" s="235"/>
      <c r="CNW11" s="235"/>
      <c r="CNX11" s="235"/>
      <c r="CNY11" s="235"/>
      <c r="CNZ11" s="235"/>
      <c r="COA11" s="235"/>
      <c r="COB11" s="235"/>
      <c r="COC11" s="235"/>
      <c r="COD11" s="235"/>
      <c r="COE11" s="235"/>
      <c r="COF11" s="235"/>
      <c r="COG11" s="235"/>
      <c r="COH11" s="235"/>
      <c r="COI11" s="235"/>
      <c r="COJ11" s="235"/>
      <c r="COK11" s="235"/>
      <c r="COL11" s="235"/>
      <c r="COM11" s="235"/>
      <c r="CON11" s="235"/>
      <c r="COO11" s="235"/>
      <c r="COP11" s="235"/>
      <c r="COQ11" s="235"/>
      <c r="COR11" s="235"/>
      <c r="COS11" s="235"/>
      <c r="COT11" s="235"/>
      <c r="COU11" s="235"/>
      <c r="COV11" s="235"/>
      <c r="COW11" s="235"/>
      <c r="COX11" s="235"/>
      <c r="COY11" s="235"/>
      <c r="COZ11" s="235"/>
      <c r="CPA11" s="235"/>
      <c r="CPB11" s="235"/>
      <c r="CPC11" s="235"/>
      <c r="CPD11" s="235"/>
      <c r="CPE11" s="235"/>
      <c r="CPF11" s="235"/>
      <c r="CPG11" s="235"/>
      <c r="CPH11" s="235"/>
      <c r="CPI11" s="235"/>
      <c r="CPJ11" s="235"/>
      <c r="CPK11" s="235"/>
      <c r="CPL11" s="235"/>
      <c r="CPM11" s="235"/>
      <c r="CPN11" s="235"/>
      <c r="CPO11" s="235"/>
      <c r="CPP11" s="235"/>
      <c r="CPQ11" s="235"/>
      <c r="CPR11" s="235"/>
      <c r="CPS11" s="235"/>
      <c r="CPT11" s="235"/>
      <c r="CPU11" s="235"/>
      <c r="CPV11" s="235"/>
      <c r="CPW11" s="235"/>
      <c r="CPX11" s="235"/>
      <c r="CPY11" s="235"/>
      <c r="CPZ11" s="235"/>
      <c r="CQA11" s="235"/>
      <c r="CQB11" s="235"/>
      <c r="CQC11" s="235"/>
      <c r="CQD11" s="235"/>
      <c r="CQE11" s="235"/>
      <c r="CQF11" s="235"/>
      <c r="CQG11" s="235"/>
      <c r="CQH11" s="235"/>
      <c r="CQI11" s="235"/>
      <c r="CQJ11" s="235"/>
      <c r="CQK11" s="235"/>
      <c r="CQL11" s="235"/>
      <c r="CQM11" s="235"/>
      <c r="CQN11" s="235"/>
      <c r="CQO11" s="235"/>
      <c r="CQP11" s="235"/>
      <c r="CQQ11" s="235"/>
      <c r="CQR11" s="235"/>
      <c r="CQS11" s="235"/>
      <c r="CQT11" s="235"/>
      <c r="CQU11" s="235"/>
      <c r="CQV11" s="235"/>
      <c r="CQW11" s="235"/>
      <c r="CQX11" s="235"/>
      <c r="CQY11" s="235"/>
      <c r="CQZ11" s="235"/>
      <c r="CRA11" s="235"/>
      <c r="CRB11" s="235"/>
      <c r="CRC11" s="235"/>
      <c r="CRD11" s="235"/>
      <c r="CRE11" s="235"/>
      <c r="CRF11" s="235"/>
      <c r="CRG11" s="235"/>
      <c r="CRH11" s="235"/>
      <c r="CRI11" s="235"/>
      <c r="CRJ11" s="235"/>
      <c r="CRK11" s="235"/>
      <c r="CRL11" s="235"/>
      <c r="CRM11" s="235"/>
      <c r="CRN11" s="235"/>
      <c r="CRO11" s="235"/>
      <c r="CRP11" s="235"/>
      <c r="CRQ11" s="235"/>
      <c r="CRR11" s="235"/>
      <c r="CRS11" s="235"/>
      <c r="CRT11" s="235"/>
      <c r="CRU11" s="235"/>
      <c r="CRV11" s="235"/>
      <c r="CRW11" s="235"/>
      <c r="CRX11" s="235"/>
      <c r="CRY11" s="235"/>
      <c r="CRZ11" s="235"/>
      <c r="CSA11" s="235"/>
      <c r="CSB11" s="235"/>
      <c r="CSC11" s="235"/>
      <c r="CSD11" s="235"/>
      <c r="CSE11" s="235"/>
      <c r="CSF11" s="235"/>
      <c r="CSG11" s="235"/>
      <c r="CSH11" s="235"/>
      <c r="CSI11" s="235"/>
      <c r="CSJ11" s="235"/>
      <c r="CSK11" s="235"/>
      <c r="CSL11" s="235"/>
      <c r="CSM11" s="235"/>
      <c r="CSN11" s="235"/>
      <c r="CSO11" s="235"/>
      <c r="CSP11" s="235"/>
      <c r="CSQ11" s="235"/>
      <c r="CSR11" s="235"/>
      <c r="CSS11" s="235"/>
      <c r="CST11" s="235"/>
      <c r="CSU11" s="235"/>
      <c r="CSV11" s="235"/>
      <c r="CSW11" s="235"/>
      <c r="CSX11" s="235"/>
      <c r="CSY11" s="235"/>
      <c r="CSZ11" s="235"/>
      <c r="CTA11" s="235"/>
      <c r="CTB11" s="235"/>
      <c r="CTC11" s="235"/>
      <c r="CTD11" s="235"/>
      <c r="CTE11" s="235"/>
      <c r="CTF11" s="235"/>
      <c r="CTG11" s="235"/>
      <c r="CTH11" s="235"/>
      <c r="CTI11" s="235"/>
      <c r="CTJ11" s="235"/>
      <c r="CTK11" s="235"/>
      <c r="CTL11" s="235"/>
      <c r="CTM11" s="235"/>
      <c r="CTN11" s="235"/>
      <c r="CTO11" s="235"/>
      <c r="CTP11" s="235"/>
      <c r="CTQ11" s="235"/>
      <c r="CTR11" s="235"/>
      <c r="CTS11" s="235"/>
      <c r="CTT11" s="235"/>
      <c r="CTU11" s="235"/>
      <c r="CTV11" s="235"/>
      <c r="CTW11" s="235"/>
      <c r="CTX11" s="235"/>
      <c r="CTY11" s="235"/>
      <c r="CTZ11" s="235"/>
      <c r="CUA11" s="235"/>
      <c r="CUB11" s="235"/>
      <c r="CUC11" s="235"/>
      <c r="CUD11" s="235"/>
      <c r="CUE11" s="235"/>
      <c r="CUF11" s="235"/>
      <c r="CUG11" s="235"/>
      <c r="CUH11" s="235"/>
      <c r="CUI11" s="235"/>
      <c r="CUJ11" s="235"/>
      <c r="CUK11" s="235"/>
      <c r="CUL11" s="235"/>
      <c r="CUM11" s="235"/>
      <c r="CUN11" s="235"/>
      <c r="CUO11" s="235"/>
      <c r="CUP11" s="235"/>
      <c r="CUQ11" s="235"/>
      <c r="CUR11" s="235"/>
      <c r="CUS11" s="235"/>
      <c r="CUT11" s="235"/>
      <c r="CUU11" s="235"/>
      <c r="CUV11" s="235"/>
      <c r="CUW11" s="235"/>
      <c r="CUX11" s="235"/>
      <c r="CUY11" s="235"/>
      <c r="CUZ11" s="235"/>
      <c r="CVA11" s="235"/>
      <c r="CVB11" s="235"/>
      <c r="CVC11" s="235"/>
      <c r="CVD11" s="235"/>
      <c r="CVE11" s="235"/>
      <c r="CVF11" s="235"/>
      <c r="CVG11" s="235"/>
      <c r="CVH11" s="235"/>
      <c r="CVI11" s="235"/>
      <c r="CVJ11" s="235"/>
      <c r="CVK11" s="235"/>
      <c r="CVL11" s="235"/>
      <c r="CVM11" s="235"/>
      <c r="CVN11" s="235"/>
      <c r="CVO11" s="235"/>
      <c r="CVP11" s="235"/>
      <c r="CVQ11" s="235"/>
      <c r="CVR11" s="235"/>
      <c r="CVS11" s="235"/>
      <c r="CVT11" s="235"/>
      <c r="CVU11" s="235"/>
      <c r="CVV11" s="235"/>
      <c r="CVW11" s="235"/>
      <c r="CVX11" s="235"/>
      <c r="CVY11" s="235"/>
      <c r="CVZ11" s="235"/>
      <c r="CWA11" s="235"/>
      <c r="CWB11" s="235"/>
      <c r="CWC11" s="235"/>
      <c r="CWD11" s="235"/>
      <c r="CWE11" s="235"/>
      <c r="CWF11" s="235"/>
      <c r="CWG11" s="235"/>
      <c r="CWH11" s="235"/>
      <c r="CWI11" s="235"/>
      <c r="CWJ11" s="235"/>
      <c r="CWK11" s="235"/>
      <c r="CWL11" s="235"/>
      <c r="CWM11" s="235"/>
      <c r="CWN11" s="235"/>
      <c r="CWO11" s="235"/>
      <c r="CWP11" s="235"/>
      <c r="CWQ11" s="235"/>
      <c r="CWR11" s="235"/>
      <c r="CWS11" s="235"/>
      <c r="CWT11" s="235"/>
      <c r="CWU11" s="235"/>
      <c r="CWV11" s="235"/>
      <c r="CWW11" s="235"/>
      <c r="CWX11" s="235"/>
      <c r="CWY11" s="235"/>
      <c r="CWZ11" s="235"/>
      <c r="CXA11" s="235"/>
      <c r="CXB11" s="235"/>
      <c r="CXC11" s="235"/>
      <c r="CXD11" s="235"/>
      <c r="CXE11" s="235"/>
      <c r="CXF11" s="235"/>
      <c r="CXG11" s="235"/>
      <c r="CXH11" s="235"/>
      <c r="CXI11" s="235"/>
      <c r="CXJ11" s="235"/>
      <c r="CXK11" s="235"/>
      <c r="CXL11" s="235"/>
      <c r="CXM11" s="235"/>
      <c r="CXN11" s="235"/>
      <c r="CXO11" s="235"/>
      <c r="CXP11" s="235"/>
      <c r="CXQ11" s="235"/>
      <c r="CXR11" s="235"/>
      <c r="CXS11" s="235"/>
      <c r="CXT11" s="235"/>
      <c r="CXU11" s="235"/>
      <c r="CXV11" s="235"/>
      <c r="CXW11" s="235"/>
      <c r="CXX11" s="235"/>
      <c r="CXY11" s="235"/>
      <c r="CXZ11" s="235"/>
      <c r="CYA11" s="235"/>
      <c r="CYB11" s="235"/>
      <c r="CYC11" s="235"/>
      <c r="CYD11" s="235"/>
      <c r="CYE11" s="235"/>
      <c r="CYF11" s="235"/>
      <c r="CYG11" s="235"/>
      <c r="CYH11" s="235"/>
      <c r="CYI11" s="235"/>
      <c r="CYJ11" s="235"/>
      <c r="CYK11" s="235"/>
      <c r="CYL11" s="235"/>
      <c r="CYM11" s="235"/>
      <c r="CYN11" s="235"/>
      <c r="CYO11" s="235"/>
      <c r="CYP11" s="235"/>
      <c r="CYQ11" s="235"/>
      <c r="CYR11" s="235"/>
      <c r="CYS11" s="235"/>
      <c r="CYT11" s="235"/>
      <c r="CYU11" s="235"/>
      <c r="CYV11" s="235"/>
      <c r="CYW11" s="235"/>
      <c r="CYX11" s="235"/>
      <c r="CYY11" s="235"/>
      <c r="CYZ11" s="235"/>
      <c r="CZA11" s="235"/>
      <c r="CZB11" s="235"/>
      <c r="CZC11" s="235"/>
      <c r="CZD11" s="235"/>
      <c r="CZE11" s="235"/>
      <c r="CZF11" s="235"/>
      <c r="CZG11" s="235"/>
      <c r="CZH11" s="235"/>
      <c r="CZI11" s="235"/>
      <c r="CZJ11" s="235"/>
      <c r="CZK11" s="235"/>
      <c r="CZL11" s="235"/>
      <c r="CZM11" s="235"/>
      <c r="CZN11" s="235"/>
      <c r="CZO11" s="235"/>
      <c r="CZP11" s="235"/>
      <c r="CZQ11" s="235"/>
      <c r="CZR11" s="235"/>
      <c r="CZS11" s="235"/>
      <c r="CZT11" s="235"/>
      <c r="CZU11" s="235"/>
      <c r="CZV11" s="235"/>
      <c r="CZW11" s="235"/>
      <c r="CZX11" s="235"/>
      <c r="CZY11" s="235"/>
      <c r="CZZ11" s="235"/>
      <c r="DAA11" s="235"/>
      <c r="DAB11" s="235"/>
      <c r="DAC11" s="235"/>
      <c r="DAD11" s="235"/>
      <c r="DAE11" s="235"/>
      <c r="DAF11" s="235"/>
      <c r="DAG11" s="235"/>
      <c r="DAH11" s="235"/>
      <c r="DAI11" s="235"/>
      <c r="DAJ11" s="235"/>
      <c r="DAK11" s="235"/>
      <c r="DAL11" s="235"/>
      <c r="DAM11" s="235"/>
      <c r="DAN11" s="235"/>
      <c r="DAO11" s="235"/>
      <c r="DAP11" s="235"/>
      <c r="DAQ11" s="235"/>
      <c r="DAR11" s="235"/>
      <c r="DAS11" s="235"/>
      <c r="DAT11" s="235"/>
      <c r="DAU11" s="235"/>
      <c r="DAV11" s="235"/>
      <c r="DAW11" s="235"/>
      <c r="DAX11" s="235"/>
      <c r="DAY11" s="235"/>
      <c r="DAZ11" s="235"/>
      <c r="DBA11" s="235"/>
      <c r="DBB11" s="235"/>
      <c r="DBC11" s="235"/>
      <c r="DBD11" s="235"/>
      <c r="DBE11" s="235"/>
      <c r="DBF11" s="235"/>
      <c r="DBG11" s="235"/>
      <c r="DBH11" s="235"/>
      <c r="DBI11" s="235"/>
      <c r="DBJ11" s="235"/>
      <c r="DBK11" s="235"/>
      <c r="DBL11" s="235"/>
      <c r="DBM11" s="235"/>
      <c r="DBN11" s="235"/>
      <c r="DBO11" s="235"/>
      <c r="DBP11" s="235"/>
      <c r="DBQ11" s="235"/>
      <c r="DBR11" s="235"/>
      <c r="DBS11" s="235"/>
      <c r="DBT11" s="235"/>
      <c r="DBU11" s="235"/>
      <c r="DBV11" s="235"/>
      <c r="DBW11" s="235"/>
      <c r="DBX11" s="235"/>
      <c r="DBY11" s="235"/>
      <c r="DBZ11" s="235"/>
      <c r="DCA11" s="235"/>
      <c r="DCB11" s="235"/>
      <c r="DCC11" s="235"/>
      <c r="DCD11" s="235"/>
      <c r="DCE11" s="235"/>
      <c r="DCF11" s="235"/>
      <c r="DCG11" s="235"/>
      <c r="DCH11" s="235"/>
      <c r="DCI11" s="235"/>
      <c r="DCJ11" s="235"/>
      <c r="DCK11" s="235"/>
      <c r="DCL11" s="235"/>
      <c r="DCM11" s="235"/>
      <c r="DCN11" s="235"/>
      <c r="DCO11" s="235"/>
      <c r="DCP11" s="235"/>
      <c r="DCQ11" s="235"/>
      <c r="DCR11" s="235"/>
      <c r="DCS11" s="235"/>
      <c r="DCT11" s="235"/>
      <c r="DCU11" s="235"/>
      <c r="DCV11" s="235"/>
      <c r="DCW11" s="235"/>
      <c r="DCX11" s="235"/>
      <c r="DCY11" s="235"/>
      <c r="DCZ11" s="235"/>
      <c r="DDA11" s="235"/>
      <c r="DDB11" s="235"/>
      <c r="DDC11" s="235"/>
      <c r="DDD11" s="235"/>
      <c r="DDE11" s="235"/>
      <c r="DDF11" s="235"/>
      <c r="DDG11" s="235"/>
      <c r="DDH11" s="235"/>
      <c r="DDI11" s="235"/>
      <c r="DDJ11" s="235"/>
      <c r="DDK11" s="235"/>
      <c r="DDL11" s="235"/>
      <c r="DDM11" s="235"/>
      <c r="DDN11" s="235"/>
      <c r="DDO11" s="235"/>
      <c r="DDP11" s="235"/>
      <c r="DDQ11" s="235"/>
      <c r="DDR11" s="235"/>
      <c r="DDS11" s="235"/>
      <c r="DDT11" s="235"/>
      <c r="DDU11" s="235"/>
      <c r="DDV11" s="235"/>
      <c r="DDW11" s="235"/>
      <c r="DDX11" s="235"/>
      <c r="DDY11" s="235"/>
      <c r="DDZ11" s="235"/>
      <c r="DEA11" s="235"/>
      <c r="DEB11" s="235"/>
      <c r="DEC11" s="235"/>
      <c r="DED11" s="235"/>
      <c r="DEE11" s="235"/>
      <c r="DEF11" s="235"/>
      <c r="DEG11" s="235"/>
      <c r="DEH11" s="235"/>
      <c r="DEI11" s="235"/>
      <c r="DEJ11" s="235"/>
      <c r="DEK11" s="235"/>
      <c r="DEL11" s="235"/>
      <c r="DEM11" s="235"/>
      <c r="DEN11" s="235"/>
      <c r="DEO11" s="235"/>
      <c r="DEP11" s="235"/>
      <c r="DEQ11" s="235"/>
      <c r="DER11" s="235"/>
      <c r="DES11" s="235"/>
      <c r="DET11" s="235"/>
      <c r="DEU11" s="235"/>
      <c r="DEV11" s="235"/>
      <c r="DEW11" s="235"/>
      <c r="DEX11" s="235"/>
      <c r="DEY11" s="235"/>
      <c r="DEZ11" s="235"/>
      <c r="DFA11" s="235"/>
      <c r="DFB11" s="235"/>
      <c r="DFC11" s="235"/>
      <c r="DFD11" s="235"/>
      <c r="DFE11" s="235"/>
      <c r="DFF11" s="235"/>
      <c r="DFG11" s="235"/>
      <c r="DFH11" s="235"/>
      <c r="DFI11" s="235"/>
      <c r="DFJ11" s="235"/>
      <c r="DFK11" s="235"/>
      <c r="DFL11" s="235"/>
      <c r="DFM11" s="235"/>
      <c r="DFN11" s="235"/>
      <c r="DFO11" s="235"/>
      <c r="DFP11" s="235"/>
      <c r="DFQ11" s="235"/>
      <c r="DFR11" s="235"/>
      <c r="DFS11" s="235"/>
      <c r="DFT11" s="235"/>
      <c r="DFU11" s="235"/>
      <c r="DFV11" s="235"/>
      <c r="DFW11" s="235"/>
      <c r="DFX11" s="235"/>
      <c r="DFY11" s="235"/>
      <c r="DFZ11" s="235"/>
      <c r="DGA11" s="235"/>
      <c r="DGB11" s="235"/>
      <c r="DGC11" s="235"/>
      <c r="DGD11" s="235"/>
      <c r="DGE11" s="235"/>
      <c r="DGF11" s="235"/>
      <c r="DGG11" s="235"/>
      <c r="DGH11" s="235"/>
      <c r="DGI11" s="235"/>
      <c r="DGJ11" s="235"/>
      <c r="DGK11" s="235"/>
      <c r="DGL11" s="235"/>
      <c r="DGM11" s="235"/>
      <c r="DGN11" s="235"/>
      <c r="DGO11" s="235"/>
      <c r="DGP11" s="235"/>
      <c r="DGQ11" s="235"/>
      <c r="DGR11" s="235"/>
      <c r="DGS11" s="235"/>
      <c r="DGT11" s="235"/>
      <c r="DGU11" s="235"/>
      <c r="DGV11" s="235"/>
      <c r="DGW11" s="235"/>
      <c r="DGX11" s="235"/>
      <c r="DGY11" s="235"/>
      <c r="DGZ11" s="235"/>
      <c r="DHA11" s="235"/>
      <c r="DHB11" s="235"/>
      <c r="DHC11" s="235"/>
      <c r="DHD11" s="235"/>
      <c r="DHE11" s="235"/>
      <c r="DHF11" s="235"/>
      <c r="DHG11" s="235"/>
      <c r="DHH11" s="235"/>
      <c r="DHI11" s="235"/>
      <c r="DHJ11" s="235"/>
      <c r="DHK11" s="235"/>
      <c r="DHL11" s="235"/>
      <c r="DHM11" s="235"/>
      <c r="DHN11" s="235"/>
      <c r="DHO11" s="235"/>
      <c r="DHP11" s="235"/>
      <c r="DHQ11" s="235"/>
      <c r="DHR11" s="235"/>
      <c r="DHS11" s="235"/>
      <c r="DHT11" s="235"/>
      <c r="DHU11" s="235"/>
      <c r="DHV11" s="235"/>
      <c r="DHW11" s="235"/>
      <c r="DHX11" s="235"/>
      <c r="DHY11" s="235"/>
      <c r="DHZ11" s="235"/>
      <c r="DIA11" s="235"/>
      <c r="DIB11" s="235"/>
      <c r="DIC11" s="235"/>
      <c r="DID11" s="235"/>
      <c r="DIE11" s="235"/>
      <c r="DIF11" s="235"/>
      <c r="DIG11" s="235"/>
      <c r="DIH11" s="235"/>
      <c r="DII11" s="235"/>
      <c r="DIJ11" s="235"/>
      <c r="DIK11" s="235"/>
      <c r="DIL11" s="235"/>
      <c r="DIM11" s="235"/>
      <c r="DIN11" s="235"/>
      <c r="DIO11" s="235"/>
      <c r="DIP11" s="235"/>
      <c r="DIQ11" s="235"/>
      <c r="DIR11" s="235"/>
      <c r="DIS11" s="235"/>
      <c r="DIT11" s="235"/>
      <c r="DIU11" s="235"/>
      <c r="DIV11" s="235"/>
      <c r="DIW11" s="235"/>
      <c r="DIX11" s="235"/>
      <c r="DIY11" s="235"/>
      <c r="DIZ11" s="235"/>
      <c r="DJA11" s="235"/>
      <c r="DJB11" s="235"/>
      <c r="DJC11" s="235"/>
      <c r="DJD11" s="235"/>
      <c r="DJE11" s="235"/>
      <c r="DJF11" s="235"/>
      <c r="DJG11" s="235"/>
      <c r="DJH11" s="235"/>
      <c r="DJI11" s="235"/>
      <c r="DJJ11" s="235"/>
      <c r="DJK11" s="235"/>
      <c r="DJL11" s="235"/>
      <c r="DJM11" s="235"/>
      <c r="DJN11" s="235"/>
      <c r="DJO11" s="235"/>
      <c r="DJP11" s="235"/>
      <c r="DJQ11" s="235"/>
      <c r="DJR11" s="235"/>
      <c r="DJS11" s="235"/>
      <c r="DJT11" s="235"/>
      <c r="DJU11" s="235"/>
      <c r="DJV11" s="235"/>
      <c r="DJW11" s="235"/>
      <c r="DJX11" s="235"/>
      <c r="DJY11" s="235"/>
      <c r="DJZ11" s="235"/>
      <c r="DKA11" s="235"/>
      <c r="DKB11" s="235"/>
      <c r="DKC11" s="235"/>
      <c r="DKD11" s="235"/>
      <c r="DKE11" s="235"/>
      <c r="DKF11" s="235"/>
      <c r="DKG11" s="235"/>
      <c r="DKH11" s="235"/>
      <c r="DKI11" s="235"/>
      <c r="DKJ11" s="235"/>
      <c r="DKK11" s="235"/>
      <c r="DKL11" s="235"/>
      <c r="DKM11" s="235"/>
      <c r="DKN11" s="235"/>
      <c r="DKO11" s="235"/>
      <c r="DKP11" s="235"/>
      <c r="DKQ11" s="235"/>
      <c r="DKR11" s="235"/>
      <c r="DKS11" s="235"/>
      <c r="DKT11" s="235"/>
      <c r="DKU11" s="235"/>
      <c r="DKV11" s="235"/>
      <c r="DKW11" s="235"/>
      <c r="DKX11" s="235"/>
      <c r="DKY11" s="235"/>
      <c r="DKZ11" s="235"/>
      <c r="DLA11" s="235"/>
      <c r="DLB11" s="235"/>
      <c r="DLC11" s="235"/>
      <c r="DLD11" s="235"/>
      <c r="DLE11" s="235"/>
      <c r="DLF11" s="235"/>
      <c r="DLG11" s="235"/>
      <c r="DLH11" s="235"/>
      <c r="DLI11" s="235"/>
      <c r="DLJ11" s="235"/>
      <c r="DLK11" s="235"/>
      <c r="DLL11" s="235"/>
      <c r="DLM11" s="235"/>
      <c r="DLN11" s="235"/>
      <c r="DLO11" s="235"/>
      <c r="DLP11" s="235"/>
      <c r="DLQ11" s="235"/>
      <c r="DLR11" s="235"/>
      <c r="DLS11" s="235"/>
      <c r="DLT11" s="235"/>
      <c r="DLU11" s="235"/>
      <c r="DLV11" s="235"/>
      <c r="DLW11" s="235"/>
      <c r="DLX11" s="235"/>
      <c r="DLY11" s="235"/>
      <c r="DLZ11" s="235"/>
      <c r="DMA11" s="235"/>
      <c r="DMB11" s="235"/>
      <c r="DMC11" s="235"/>
      <c r="DMD11" s="235"/>
      <c r="DME11" s="235"/>
      <c r="DMF11" s="235"/>
      <c r="DMG11" s="235"/>
      <c r="DMH11" s="235"/>
      <c r="DMI11" s="235"/>
      <c r="DMJ11" s="235"/>
      <c r="DMK11" s="235"/>
      <c r="DML11" s="235"/>
      <c r="DMM11" s="235"/>
      <c r="DMN11" s="235"/>
      <c r="DMO11" s="235"/>
      <c r="DMP11" s="235"/>
      <c r="DMQ11" s="235"/>
      <c r="DMR11" s="235"/>
      <c r="DMS11" s="235"/>
      <c r="DMT11" s="235"/>
      <c r="DMU11" s="235"/>
      <c r="DMV11" s="235"/>
      <c r="DMW11" s="235"/>
      <c r="DMX11" s="235"/>
      <c r="DMY11" s="235"/>
      <c r="DMZ11" s="235"/>
      <c r="DNA11" s="235"/>
      <c r="DNB11" s="235"/>
      <c r="DNC11" s="235"/>
      <c r="DND11" s="235"/>
      <c r="DNE11" s="235"/>
      <c r="DNF11" s="235"/>
      <c r="DNG11" s="235"/>
      <c r="DNH11" s="235"/>
      <c r="DNI11" s="235"/>
      <c r="DNJ11" s="235"/>
      <c r="DNK11" s="235"/>
      <c r="DNL11" s="235"/>
      <c r="DNM11" s="235"/>
      <c r="DNN11" s="235"/>
      <c r="DNO11" s="235"/>
      <c r="DNP11" s="235"/>
      <c r="DNQ11" s="235"/>
      <c r="DNR11" s="235"/>
      <c r="DNS11" s="235"/>
      <c r="DNT11" s="235"/>
      <c r="DNU11" s="235"/>
      <c r="DNV11" s="235"/>
      <c r="DNW11" s="235"/>
      <c r="DNX11" s="235"/>
      <c r="DNY11" s="235"/>
      <c r="DNZ11" s="235"/>
      <c r="DOA11" s="235"/>
      <c r="DOB11" s="235"/>
      <c r="DOC11" s="235"/>
      <c r="DOD11" s="235"/>
      <c r="DOE11" s="235"/>
      <c r="DOF11" s="235"/>
      <c r="DOG11" s="235"/>
      <c r="DOH11" s="235"/>
      <c r="DOI11" s="235"/>
      <c r="DOJ11" s="235"/>
      <c r="DOK11" s="235"/>
      <c r="DOL11" s="235"/>
      <c r="DOM11" s="235"/>
      <c r="DON11" s="235"/>
      <c r="DOO11" s="235"/>
      <c r="DOP11" s="235"/>
      <c r="DOQ11" s="235"/>
      <c r="DOR11" s="235"/>
      <c r="DOS11" s="235"/>
      <c r="DOT11" s="235"/>
      <c r="DOU11" s="235"/>
      <c r="DOV11" s="235"/>
      <c r="DOW11" s="235"/>
      <c r="DOX11" s="235"/>
      <c r="DOY11" s="235"/>
      <c r="DOZ11" s="235"/>
      <c r="DPA11" s="235"/>
      <c r="DPB11" s="235"/>
      <c r="DPC11" s="235"/>
      <c r="DPD11" s="235"/>
      <c r="DPE11" s="235"/>
      <c r="DPF11" s="235"/>
      <c r="DPG11" s="235"/>
      <c r="DPH11" s="235"/>
      <c r="DPI11" s="235"/>
      <c r="DPJ11" s="235"/>
      <c r="DPK11" s="235"/>
      <c r="DPL11" s="235"/>
      <c r="DPM11" s="235"/>
      <c r="DPN11" s="235"/>
      <c r="DPO11" s="235"/>
      <c r="DPP11" s="235"/>
      <c r="DPQ11" s="235"/>
      <c r="DPR11" s="235"/>
      <c r="DPS11" s="235"/>
      <c r="DPT11" s="235"/>
      <c r="DPU11" s="235"/>
      <c r="DPV11" s="235"/>
      <c r="DPW11" s="235"/>
      <c r="DPX11" s="235"/>
      <c r="DPY11" s="235"/>
      <c r="DPZ11" s="235"/>
      <c r="DQA11" s="235"/>
      <c r="DQB11" s="235"/>
      <c r="DQC11" s="235"/>
      <c r="DQD11" s="235"/>
      <c r="DQE11" s="235"/>
      <c r="DQF11" s="235"/>
      <c r="DQG11" s="235"/>
      <c r="DQH11" s="235"/>
      <c r="DQI11" s="235"/>
      <c r="DQJ11" s="235"/>
      <c r="DQK11" s="235"/>
      <c r="DQL11" s="235"/>
      <c r="DQM11" s="235"/>
      <c r="DQN11" s="235"/>
      <c r="DQO11" s="235"/>
      <c r="DQP11" s="235"/>
      <c r="DQQ11" s="235"/>
      <c r="DQR11" s="235"/>
      <c r="DQS11" s="235"/>
      <c r="DQT11" s="235"/>
      <c r="DQU11" s="235"/>
      <c r="DQV11" s="235"/>
      <c r="DQW11" s="235"/>
      <c r="DQX11" s="235"/>
      <c r="DQY11" s="235"/>
      <c r="DQZ11" s="235"/>
      <c r="DRA11" s="235"/>
      <c r="DRB11" s="235"/>
      <c r="DRC11" s="235"/>
      <c r="DRD11" s="235"/>
      <c r="DRE11" s="235"/>
      <c r="DRF11" s="235"/>
      <c r="DRG11" s="235"/>
      <c r="DRH11" s="235"/>
      <c r="DRI11" s="235"/>
      <c r="DRJ11" s="235"/>
      <c r="DRK11" s="235"/>
      <c r="DRL11" s="235"/>
      <c r="DRM11" s="235"/>
      <c r="DRN11" s="235"/>
      <c r="DRO11" s="235"/>
      <c r="DRP11" s="235"/>
      <c r="DRQ11" s="235"/>
      <c r="DRR11" s="235"/>
      <c r="DRS11" s="235"/>
      <c r="DRT11" s="235"/>
      <c r="DRU11" s="235"/>
      <c r="DRV11" s="235"/>
      <c r="DRW11" s="235"/>
      <c r="DRX11" s="235"/>
      <c r="DRY11" s="235"/>
      <c r="DRZ11" s="235"/>
      <c r="DSA11" s="235"/>
      <c r="DSB11" s="235"/>
      <c r="DSC11" s="235"/>
      <c r="DSD11" s="235"/>
      <c r="DSE11" s="235"/>
      <c r="DSF11" s="235"/>
      <c r="DSG11" s="235"/>
      <c r="DSH11" s="235"/>
      <c r="DSI11" s="235"/>
      <c r="DSJ11" s="235"/>
      <c r="DSK11" s="235"/>
      <c r="DSL11" s="235"/>
      <c r="DSM11" s="235"/>
      <c r="DSN11" s="235"/>
      <c r="DSO11" s="235"/>
      <c r="DSP11" s="235"/>
      <c r="DSQ11" s="235"/>
      <c r="DSR11" s="235"/>
      <c r="DSS11" s="235"/>
      <c r="DST11" s="235"/>
      <c r="DSU11" s="235"/>
      <c r="DSV11" s="235"/>
      <c r="DSW11" s="235"/>
      <c r="DSX11" s="235"/>
      <c r="DSY11" s="235"/>
      <c r="DSZ11" s="235"/>
      <c r="DTA11" s="235"/>
      <c r="DTB11" s="235"/>
      <c r="DTC11" s="235"/>
      <c r="DTD11" s="235"/>
      <c r="DTE11" s="235"/>
      <c r="DTF11" s="235"/>
      <c r="DTG11" s="235"/>
      <c r="DTH11" s="235"/>
      <c r="DTI11" s="235"/>
      <c r="DTJ11" s="235"/>
      <c r="DTK11" s="235"/>
      <c r="DTL11" s="235"/>
      <c r="DTM11" s="235"/>
      <c r="DTN11" s="235"/>
      <c r="DTO11" s="235"/>
      <c r="DTP11" s="235"/>
      <c r="DTQ11" s="235"/>
      <c r="DTR11" s="235"/>
      <c r="DTS11" s="235"/>
      <c r="DTT11" s="235"/>
      <c r="DTU11" s="235"/>
      <c r="DTV11" s="235"/>
      <c r="DTW11" s="235"/>
      <c r="DTX11" s="235"/>
      <c r="DTY11" s="235"/>
      <c r="DTZ11" s="235"/>
      <c r="DUA11" s="235"/>
      <c r="DUB11" s="235"/>
      <c r="DUC11" s="235"/>
      <c r="DUD11" s="235"/>
      <c r="DUE11" s="235"/>
      <c r="DUF11" s="235"/>
      <c r="DUG11" s="235"/>
      <c r="DUH11" s="235"/>
      <c r="DUI11" s="235"/>
      <c r="DUJ11" s="235"/>
      <c r="DUK11" s="235"/>
      <c r="DUL11" s="235"/>
      <c r="DUM11" s="235"/>
      <c r="DUN11" s="235"/>
      <c r="DUO11" s="235"/>
      <c r="DUP11" s="235"/>
      <c r="DUQ11" s="235"/>
      <c r="DUR11" s="235"/>
      <c r="DUS11" s="235"/>
      <c r="DUT11" s="235"/>
      <c r="DUU11" s="235"/>
      <c r="DUV11" s="235"/>
      <c r="DUW11" s="235"/>
      <c r="DUX11" s="235"/>
      <c r="DUY11" s="235"/>
      <c r="DUZ11" s="235"/>
      <c r="DVA11" s="235"/>
      <c r="DVB11" s="235"/>
      <c r="DVC11" s="235"/>
      <c r="DVD11" s="235"/>
      <c r="DVE11" s="235"/>
      <c r="DVF11" s="235"/>
      <c r="DVG11" s="235"/>
      <c r="DVH11" s="235"/>
      <c r="DVI11" s="235"/>
      <c r="DVJ11" s="235"/>
      <c r="DVK11" s="235"/>
      <c r="DVL11" s="235"/>
      <c r="DVM11" s="235"/>
      <c r="DVN11" s="235"/>
      <c r="DVO11" s="235"/>
      <c r="DVP11" s="235"/>
      <c r="DVQ11" s="235"/>
      <c r="DVR11" s="235"/>
      <c r="DVS11" s="235"/>
      <c r="DVT11" s="235"/>
      <c r="DVU11" s="235"/>
      <c r="DVV11" s="235"/>
      <c r="DVW11" s="235"/>
      <c r="DVX11" s="235"/>
      <c r="DVY11" s="235"/>
      <c r="DVZ11" s="235"/>
      <c r="DWA11" s="235"/>
      <c r="DWB11" s="235"/>
      <c r="DWC11" s="235"/>
      <c r="DWD11" s="235"/>
      <c r="DWE11" s="235"/>
      <c r="DWF11" s="235"/>
      <c r="DWG11" s="235"/>
      <c r="DWH11" s="235"/>
      <c r="DWI11" s="235"/>
      <c r="DWJ11" s="235"/>
      <c r="DWK11" s="235"/>
      <c r="DWL11" s="235"/>
      <c r="DWM11" s="235"/>
      <c r="DWN11" s="235"/>
      <c r="DWO11" s="235"/>
      <c r="DWP11" s="235"/>
      <c r="DWQ11" s="235"/>
      <c r="DWR11" s="235"/>
      <c r="DWS11" s="235"/>
      <c r="DWT11" s="235"/>
      <c r="DWU11" s="235"/>
      <c r="DWV11" s="235"/>
      <c r="DWW11" s="235"/>
      <c r="DWX11" s="235"/>
      <c r="DWY11" s="235"/>
      <c r="DWZ11" s="235"/>
      <c r="DXA11" s="235"/>
      <c r="DXB11" s="235"/>
      <c r="DXC11" s="235"/>
      <c r="DXD11" s="235"/>
      <c r="DXE11" s="235"/>
      <c r="DXF11" s="235"/>
      <c r="DXG11" s="235"/>
      <c r="DXH11" s="235"/>
      <c r="DXI11" s="235"/>
      <c r="DXJ11" s="235"/>
      <c r="DXK11" s="235"/>
      <c r="DXL11" s="235"/>
      <c r="DXM11" s="235"/>
      <c r="DXN11" s="235"/>
      <c r="DXO11" s="235"/>
      <c r="DXP11" s="235"/>
      <c r="DXQ11" s="235"/>
      <c r="DXR11" s="235"/>
      <c r="DXS11" s="235"/>
      <c r="DXT11" s="235"/>
      <c r="DXU11" s="235"/>
      <c r="DXV11" s="235"/>
      <c r="DXW11" s="235"/>
      <c r="DXX11" s="235"/>
      <c r="DXY11" s="235"/>
      <c r="DXZ11" s="235"/>
      <c r="DYA11" s="235"/>
      <c r="DYB11" s="235"/>
      <c r="DYC11" s="235"/>
      <c r="DYD11" s="235"/>
      <c r="DYE11" s="235"/>
      <c r="DYF11" s="235"/>
      <c r="DYG11" s="235"/>
      <c r="DYH11" s="235"/>
      <c r="DYI11" s="235"/>
      <c r="DYJ11" s="235"/>
      <c r="DYK11" s="235"/>
      <c r="DYL11" s="235"/>
      <c r="DYM11" s="235"/>
      <c r="DYN11" s="235"/>
      <c r="DYO11" s="235"/>
      <c r="DYP11" s="235"/>
      <c r="DYQ11" s="235"/>
      <c r="DYR11" s="235"/>
      <c r="DYS11" s="235"/>
      <c r="DYT11" s="235"/>
      <c r="DYU11" s="235"/>
      <c r="DYV11" s="235"/>
      <c r="DYW11" s="235"/>
      <c r="DYX11" s="235"/>
      <c r="DYY11" s="235"/>
      <c r="DYZ11" s="235"/>
      <c r="DZA11" s="235"/>
      <c r="DZB11" s="235"/>
      <c r="DZC11" s="235"/>
      <c r="DZD11" s="235"/>
      <c r="DZE11" s="235"/>
      <c r="DZF11" s="235"/>
      <c r="DZG11" s="235"/>
      <c r="DZH11" s="235"/>
      <c r="DZI11" s="235"/>
      <c r="DZJ11" s="235"/>
      <c r="DZK11" s="235"/>
      <c r="DZL11" s="235"/>
      <c r="DZM11" s="235"/>
      <c r="DZN11" s="235"/>
      <c r="DZO11" s="235"/>
      <c r="DZP11" s="235"/>
      <c r="DZQ11" s="235"/>
      <c r="DZR11" s="235"/>
      <c r="DZS11" s="235"/>
      <c r="DZT11" s="235"/>
      <c r="DZU11" s="235"/>
      <c r="DZV11" s="235"/>
      <c r="DZW11" s="235"/>
      <c r="DZX11" s="235"/>
      <c r="DZY11" s="235"/>
      <c r="DZZ11" s="235"/>
      <c r="EAA11" s="235"/>
      <c r="EAB11" s="235"/>
      <c r="EAC11" s="235"/>
      <c r="EAD11" s="235"/>
      <c r="EAE11" s="235"/>
      <c r="EAF11" s="235"/>
      <c r="EAG11" s="235"/>
      <c r="EAH11" s="235"/>
      <c r="EAI11" s="235"/>
      <c r="EAJ11" s="235"/>
      <c r="EAK11" s="235"/>
      <c r="EAL11" s="235"/>
      <c r="EAM11" s="235"/>
      <c r="EAN11" s="235"/>
      <c r="EAO11" s="235"/>
      <c r="EAP11" s="235"/>
      <c r="EAQ11" s="235"/>
      <c r="EAR11" s="235"/>
      <c r="EAS11" s="235"/>
      <c r="EAT11" s="235"/>
      <c r="EAU11" s="235"/>
      <c r="EAV11" s="235"/>
      <c r="EAW11" s="235"/>
      <c r="EAX11" s="235"/>
      <c r="EAY11" s="235"/>
      <c r="EAZ11" s="235"/>
      <c r="EBA11" s="235"/>
      <c r="EBB11" s="235"/>
      <c r="EBC11" s="235"/>
      <c r="EBD11" s="235"/>
      <c r="EBE11" s="235"/>
      <c r="EBF11" s="235"/>
      <c r="EBG11" s="235"/>
      <c r="EBH11" s="235"/>
      <c r="EBI11" s="235"/>
      <c r="EBJ11" s="235"/>
      <c r="EBK11" s="235"/>
      <c r="EBL11" s="235"/>
      <c r="EBM11" s="235"/>
      <c r="EBN11" s="235"/>
      <c r="EBO11" s="235"/>
      <c r="EBP11" s="235"/>
      <c r="EBQ11" s="235"/>
      <c r="EBR11" s="235"/>
      <c r="EBS11" s="235"/>
      <c r="EBT11" s="235"/>
      <c r="EBU11" s="235"/>
      <c r="EBV11" s="235"/>
      <c r="EBW11" s="235"/>
      <c r="EBX11" s="235"/>
      <c r="EBY11" s="235"/>
      <c r="EBZ11" s="235"/>
      <c r="ECA11" s="235"/>
      <c r="ECB11" s="235"/>
      <c r="ECC11" s="235"/>
      <c r="ECD11" s="235"/>
      <c r="ECE11" s="235"/>
      <c r="ECF11" s="235"/>
      <c r="ECG11" s="235"/>
      <c r="ECH11" s="235"/>
      <c r="ECI11" s="235"/>
      <c r="ECJ11" s="235"/>
      <c r="ECK11" s="235"/>
      <c r="ECL11" s="235"/>
      <c r="ECM11" s="235"/>
      <c r="ECN11" s="235"/>
      <c r="ECO11" s="235"/>
      <c r="ECP11" s="235"/>
      <c r="ECQ11" s="235"/>
      <c r="ECR11" s="235"/>
      <c r="ECS11" s="235"/>
      <c r="ECT11" s="235"/>
      <c r="ECU11" s="235"/>
      <c r="ECV11" s="235"/>
      <c r="ECW11" s="235"/>
      <c r="ECX11" s="235"/>
      <c r="ECY11" s="235"/>
      <c r="ECZ11" s="235"/>
      <c r="EDA11" s="235"/>
      <c r="EDB11" s="235"/>
      <c r="EDC11" s="235"/>
      <c r="EDD11" s="235"/>
      <c r="EDE11" s="235"/>
      <c r="EDF11" s="235"/>
      <c r="EDG11" s="235"/>
      <c r="EDH11" s="235"/>
      <c r="EDI11" s="235"/>
      <c r="EDJ11" s="235"/>
      <c r="EDK11" s="235"/>
      <c r="EDL11" s="235"/>
      <c r="EDM11" s="235"/>
      <c r="EDN11" s="235"/>
      <c r="EDO11" s="235"/>
      <c r="EDP11" s="235"/>
      <c r="EDQ11" s="235"/>
      <c r="EDR11" s="235"/>
      <c r="EDS11" s="235"/>
      <c r="EDT11" s="235"/>
      <c r="EDU11" s="235"/>
      <c r="EDV11" s="235"/>
      <c r="EDW11" s="235"/>
      <c r="EDX11" s="235"/>
      <c r="EDY11" s="235"/>
      <c r="EDZ11" s="235"/>
      <c r="EEA11" s="235"/>
      <c r="EEB11" s="235"/>
      <c r="EEC11" s="235"/>
      <c r="EED11" s="235"/>
      <c r="EEE11" s="235"/>
      <c r="EEF11" s="235"/>
      <c r="EEG11" s="235"/>
      <c r="EEH11" s="235"/>
      <c r="EEI11" s="235"/>
      <c r="EEJ11" s="235"/>
      <c r="EEK11" s="235"/>
      <c r="EEL11" s="235"/>
      <c r="EEM11" s="235"/>
      <c r="EEN11" s="235"/>
      <c r="EEO11" s="235"/>
      <c r="EEP11" s="235"/>
      <c r="EEQ11" s="235"/>
      <c r="EER11" s="235"/>
      <c r="EES11" s="235"/>
      <c r="EET11" s="235"/>
      <c r="EEU11" s="235"/>
      <c r="EEV11" s="235"/>
      <c r="EEW11" s="235"/>
      <c r="EEX11" s="235"/>
      <c r="EEY11" s="235"/>
      <c r="EEZ11" s="235"/>
      <c r="EFA11" s="235"/>
      <c r="EFB11" s="235"/>
      <c r="EFC11" s="235"/>
      <c r="EFD11" s="235"/>
      <c r="EFE11" s="235"/>
      <c r="EFF11" s="235"/>
      <c r="EFG11" s="235"/>
      <c r="EFH11" s="235"/>
      <c r="EFI11" s="235"/>
      <c r="EFJ11" s="235"/>
      <c r="EFK11" s="235"/>
      <c r="EFL11" s="235"/>
      <c r="EFM11" s="235"/>
      <c r="EFN11" s="235"/>
      <c r="EFO11" s="235"/>
      <c r="EFP11" s="235"/>
      <c r="EFQ11" s="235"/>
      <c r="EFR11" s="235"/>
      <c r="EFS11" s="235"/>
      <c r="EFT11" s="235"/>
      <c r="EFU11" s="235"/>
      <c r="EFV11" s="235"/>
      <c r="EFW11" s="235"/>
      <c r="EFX11" s="235"/>
      <c r="EFY11" s="235"/>
      <c r="EFZ11" s="235"/>
      <c r="EGA11" s="235"/>
      <c r="EGB11" s="235"/>
      <c r="EGC11" s="235"/>
      <c r="EGD11" s="235"/>
      <c r="EGE11" s="235"/>
      <c r="EGF11" s="235"/>
      <c r="EGG11" s="235"/>
      <c r="EGH11" s="235"/>
      <c r="EGI11" s="235"/>
      <c r="EGJ11" s="235"/>
      <c r="EGK11" s="235"/>
      <c r="EGL11" s="235"/>
      <c r="EGM11" s="235"/>
      <c r="EGN11" s="235"/>
      <c r="EGO11" s="235"/>
      <c r="EGP11" s="235"/>
      <c r="EGQ11" s="235"/>
      <c r="EGR11" s="235"/>
      <c r="EGS11" s="235"/>
      <c r="EGT11" s="235"/>
      <c r="EGU11" s="235"/>
      <c r="EGV11" s="235"/>
      <c r="EGW11" s="235"/>
      <c r="EGX11" s="235"/>
      <c r="EGY11" s="235"/>
      <c r="EGZ11" s="235"/>
      <c r="EHA11" s="235"/>
      <c r="EHB11" s="235"/>
      <c r="EHC11" s="235"/>
      <c r="EHD11" s="235"/>
      <c r="EHE11" s="235"/>
      <c r="EHF11" s="235"/>
      <c r="EHG11" s="235"/>
      <c r="EHH11" s="235"/>
      <c r="EHI11" s="235"/>
      <c r="EHJ11" s="235"/>
      <c r="EHK11" s="235"/>
      <c r="EHL11" s="235"/>
      <c r="EHM11" s="235"/>
      <c r="EHN11" s="235"/>
      <c r="EHO11" s="235"/>
      <c r="EHP11" s="235"/>
      <c r="EHQ11" s="235"/>
      <c r="EHR11" s="235"/>
      <c r="EHS11" s="235"/>
      <c r="EHT11" s="235"/>
      <c r="EHU11" s="235"/>
      <c r="EHV11" s="235"/>
      <c r="EHW11" s="235"/>
      <c r="EHX11" s="235"/>
      <c r="EHY11" s="235"/>
      <c r="EHZ11" s="235"/>
      <c r="EIA11" s="235"/>
      <c r="EIB11" s="235"/>
      <c r="EIC11" s="235"/>
      <c r="EID11" s="235"/>
      <c r="EIE11" s="235"/>
      <c r="EIF11" s="235"/>
      <c r="EIG11" s="235"/>
      <c r="EIH11" s="235"/>
      <c r="EII11" s="235"/>
      <c r="EIJ11" s="235"/>
      <c r="EIK11" s="235"/>
      <c r="EIL11" s="235"/>
      <c r="EIM11" s="235"/>
      <c r="EIN11" s="235"/>
      <c r="EIO11" s="235"/>
      <c r="EIP11" s="235"/>
      <c r="EIQ11" s="235"/>
      <c r="EIR11" s="235"/>
      <c r="EIS11" s="235"/>
      <c r="EIT11" s="235"/>
      <c r="EIU11" s="235"/>
      <c r="EIV11" s="235"/>
      <c r="EIW11" s="235"/>
      <c r="EIX11" s="235"/>
      <c r="EIY11" s="235"/>
      <c r="EIZ11" s="235"/>
      <c r="EJA11" s="235"/>
      <c r="EJB11" s="235"/>
      <c r="EJC11" s="235"/>
      <c r="EJD11" s="235"/>
      <c r="EJE11" s="235"/>
      <c r="EJF11" s="235"/>
      <c r="EJG11" s="235"/>
      <c r="EJH11" s="235"/>
      <c r="EJI11" s="235"/>
      <c r="EJJ11" s="235"/>
      <c r="EJK11" s="235"/>
      <c r="EJL11" s="235"/>
      <c r="EJM11" s="235"/>
      <c r="EJN11" s="235"/>
      <c r="EJO11" s="235"/>
      <c r="EJP11" s="235"/>
      <c r="EJQ11" s="235"/>
      <c r="EJR11" s="235"/>
      <c r="EJS11" s="235"/>
      <c r="EJT11" s="235"/>
      <c r="EJU11" s="235"/>
      <c r="EJV11" s="235"/>
      <c r="EJW11" s="235"/>
      <c r="EJX11" s="235"/>
      <c r="EJY11" s="235"/>
      <c r="EJZ11" s="235"/>
      <c r="EKA11" s="235"/>
      <c r="EKB11" s="235"/>
      <c r="EKC11" s="235"/>
      <c r="EKD11" s="235"/>
      <c r="EKE11" s="235"/>
      <c r="EKF11" s="235"/>
      <c r="EKG11" s="235"/>
      <c r="EKH11" s="235"/>
      <c r="EKI11" s="235"/>
      <c r="EKJ11" s="235"/>
      <c r="EKK11" s="235"/>
      <c r="EKL11" s="235"/>
      <c r="EKM11" s="235"/>
      <c r="EKN11" s="235"/>
      <c r="EKO11" s="235"/>
      <c r="EKP11" s="235"/>
      <c r="EKQ11" s="235"/>
      <c r="EKR11" s="235"/>
      <c r="EKS11" s="235"/>
      <c r="EKT11" s="235"/>
      <c r="EKU11" s="235"/>
      <c r="EKV11" s="235"/>
      <c r="EKW11" s="235"/>
      <c r="EKX11" s="235"/>
      <c r="EKY11" s="235"/>
      <c r="EKZ11" s="235"/>
      <c r="ELA11" s="235"/>
      <c r="ELB11" s="235"/>
      <c r="ELC11" s="235"/>
      <c r="ELD11" s="235"/>
      <c r="ELE11" s="235"/>
      <c r="ELF11" s="235"/>
      <c r="ELG11" s="235"/>
      <c r="ELH11" s="235"/>
      <c r="ELI11" s="235"/>
      <c r="ELJ11" s="235"/>
      <c r="ELK11" s="235"/>
      <c r="ELL11" s="235"/>
      <c r="ELM11" s="235"/>
      <c r="ELN11" s="235"/>
      <c r="ELO11" s="235"/>
      <c r="ELP11" s="235"/>
      <c r="ELQ11" s="235"/>
      <c r="ELR11" s="235"/>
      <c r="ELS11" s="235"/>
      <c r="ELT11" s="235"/>
      <c r="ELU11" s="235"/>
      <c r="ELV11" s="235"/>
      <c r="ELW11" s="235"/>
      <c r="ELX11" s="235"/>
      <c r="ELY11" s="235"/>
      <c r="ELZ11" s="235"/>
      <c r="EMA11" s="235"/>
      <c r="EMB11" s="235"/>
      <c r="EMC11" s="235"/>
      <c r="EMD11" s="235"/>
      <c r="EME11" s="235"/>
      <c r="EMF11" s="235"/>
      <c r="EMG11" s="235"/>
      <c r="EMH11" s="235"/>
      <c r="EMI11" s="235"/>
      <c r="EMJ11" s="235"/>
      <c r="EMK11" s="235"/>
      <c r="EML11" s="235"/>
      <c r="EMM11" s="235"/>
      <c r="EMN11" s="235"/>
      <c r="EMO11" s="235"/>
      <c r="EMP11" s="235"/>
      <c r="EMQ11" s="235"/>
      <c r="EMR11" s="235"/>
      <c r="EMS11" s="235"/>
      <c r="EMT11" s="235"/>
      <c r="EMU11" s="235"/>
      <c r="EMV11" s="235"/>
      <c r="EMW11" s="235"/>
      <c r="EMX11" s="235"/>
      <c r="EMY11" s="235"/>
      <c r="EMZ11" s="235"/>
      <c r="ENA11" s="235"/>
      <c r="ENB11" s="235"/>
      <c r="ENC11" s="235"/>
      <c r="END11" s="235"/>
      <c r="ENE11" s="235"/>
      <c r="ENF11" s="235"/>
      <c r="ENG11" s="235"/>
      <c r="ENH11" s="235"/>
      <c r="ENI11" s="235"/>
      <c r="ENJ11" s="235"/>
      <c r="ENK11" s="235"/>
      <c r="ENL11" s="235"/>
      <c r="ENM11" s="235"/>
      <c r="ENN11" s="235"/>
      <c r="ENO11" s="235"/>
      <c r="ENP11" s="235"/>
      <c r="ENQ11" s="235"/>
      <c r="ENR11" s="235"/>
      <c r="ENS11" s="235"/>
      <c r="ENT11" s="235"/>
      <c r="ENU11" s="235"/>
      <c r="ENV11" s="235"/>
      <c r="ENW11" s="235"/>
      <c r="ENX11" s="235"/>
      <c r="ENY11" s="235"/>
      <c r="ENZ11" s="235"/>
      <c r="EOA11" s="235"/>
      <c r="EOB11" s="235"/>
      <c r="EOC11" s="235"/>
      <c r="EOD11" s="235"/>
      <c r="EOE11" s="235"/>
      <c r="EOF11" s="235"/>
      <c r="EOG11" s="235"/>
      <c r="EOH11" s="235"/>
      <c r="EOI11" s="235"/>
      <c r="EOJ11" s="235"/>
      <c r="EOK11" s="235"/>
      <c r="EOL11" s="235"/>
      <c r="EOM11" s="235"/>
      <c r="EON11" s="235"/>
      <c r="EOO11" s="235"/>
      <c r="EOP11" s="235"/>
      <c r="EOQ11" s="235"/>
      <c r="EOR11" s="235"/>
      <c r="EOS11" s="235"/>
      <c r="EOT11" s="235"/>
      <c r="EOU11" s="235"/>
      <c r="EOV11" s="235"/>
      <c r="EOW11" s="235"/>
      <c r="EOX11" s="235"/>
      <c r="EOY11" s="235"/>
      <c r="EOZ11" s="235"/>
      <c r="EPA11" s="235"/>
      <c r="EPB11" s="235"/>
      <c r="EPC11" s="235"/>
      <c r="EPD11" s="235"/>
      <c r="EPE11" s="235"/>
      <c r="EPF11" s="235"/>
      <c r="EPG11" s="235"/>
      <c r="EPH11" s="235"/>
      <c r="EPI11" s="235"/>
      <c r="EPJ11" s="235"/>
      <c r="EPK11" s="235"/>
      <c r="EPL11" s="235"/>
      <c r="EPM11" s="235"/>
      <c r="EPN11" s="235"/>
      <c r="EPO11" s="235"/>
      <c r="EPP11" s="235"/>
      <c r="EPQ11" s="235"/>
      <c r="EPR11" s="235"/>
      <c r="EPS11" s="235"/>
      <c r="EPT11" s="235"/>
      <c r="EPU11" s="235"/>
      <c r="EPV11" s="235"/>
      <c r="EPW11" s="235"/>
      <c r="EPX11" s="235"/>
      <c r="EPY11" s="235"/>
      <c r="EPZ11" s="235"/>
      <c r="EQA11" s="235"/>
      <c r="EQB11" s="235"/>
      <c r="EQC11" s="235"/>
      <c r="EQD11" s="235"/>
      <c r="EQE11" s="235"/>
      <c r="EQF11" s="235"/>
      <c r="EQG11" s="235"/>
      <c r="EQH11" s="235"/>
      <c r="EQI11" s="235"/>
      <c r="EQJ11" s="235"/>
      <c r="EQK11" s="235"/>
      <c r="EQL11" s="235"/>
      <c r="EQM11" s="235"/>
      <c r="EQN11" s="235"/>
      <c r="EQO11" s="235"/>
      <c r="EQP11" s="235"/>
      <c r="EQQ11" s="235"/>
      <c r="EQR11" s="235"/>
      <c r="EQS11" s="235"/>
      <c r="EQT11" s="235"/>
      <c r="EQU11" s="235"/>
      <c r="EQV11" s="235"/>
      <c r="EQW11" s="235"/>
      <c r="EQX11" s="235"/>
      <c r="EQY11" s="235"/>
      <c r="EQZ11" s="235"/>
      <c r="ERA11" s="235"/>
      <c r="ERB11" s="235"/>
      <c r="ERC11" s="235"/>
      <c r="ERD11" s="235"/>
      <c r="ERE11" s="235"/>
      <c r="ERF11" s="235"/>
      <c r="ERG11" s="235"/>
      <c r="ERH11" s="235"/>
      <c r="ERI11" s="235"/>
      <c r="ERJ11" s="235"/>
      <c r="ERK11" s="235"/>
      <c r="ERL11" s="235"/>
      <c r="ERM11" s="235"/>
      <c r="ERN11" s="235"/>
      <c r="ERO11" s="235"/>
      <c r="ERP11" s="235"/>
      <c r="ERQ11" s="235"/>
      <c r="ERR11" s="235"/>
      <c r="ERS11" s="235"/>
      <c r="ERT11" s="235"/>
      <c r="ERU11" s="235"/>
      <c r="ERV11" s="235"/>
      <c r="ERW11" s="235"/>
      <c r="ERX11" s="235"/>
      <c r="ERY11" s="235"/>
      <c r="ERZ11" s="235"/>
      <c r="ESA11" s="235"/>
      <c r="ESB11" s="235"/>
      <c r="ESC11" s="235"/>
      <c r="ESD11" s="235"/>
      <c r="ESE11" s="235"/>
      <c r="ESF11" s="235"/>
      <c r="ESG11" s="235"/>
      <c r="ESH11" s="235"/>
      <c r="ESI11" s="235"/>
      <c r="ESJ11" s="235"/>
      <c r="ESK11" s="235"/>
      <c r="ESL11" s="235"/>
      <c r="ESM11" s="235"/>
      <c r="ESN11" s="235"/>
      <c r="ESO11" s="235"/>
      <c r="ESP11" s="235"/>
      <c r="ESQ11" s="235"/>
      <c r="ESR11" s="235"/>
      <c r="ESS11" s="235"/>
      <c r="EST11" s="235"/>
      <c r="ESU11" s="235"/>
      <c r="ESV11" s="235"/>
      <c r="ESW11" s="235"/>
      <c r="ESX11" s="235"/>
      <c r="ESY11" s="235"/>
      <c r="ESZ11" s="235"/>
      <c r="ETA11" s="235"/>
      <c r="ETB11" s="235"/>
      <c r="ETC11" s="235"/>
      <c r="ETD11" s="235"/>
      <c r="ETE11" s="235"/>
      <c r="ETF11" s="235"/>
      <c r="ETG11" s="235"/>
      <c r="ETH11" s="235"/>
      <c r="ETI11" s="235"/>
      <c r="ETJ11" s="235"/>
      <c r="ETK11" s="235"/>
      <c r="ETL11" s="235"/>
      <c r="ETM11" s="235"/>
      <c r="ETN11" s="235"/>
      <c r="ETO11" s="235"/>
      <c r="ETP11" s="235"/>
      <c r="ETQ11" s="235"/>
      <c r="ETR11" s="235"/>
      <c r="ETS11" s="235"/>
      <c r="ETT11" s="235"/>
      <c r="ETU11" s="235"/>
      <c r="ETV11" s="235"/>
      <c r="ETW11" s="235"/>
      <c r="ETX11" s="235"/>
      <c r="ETY11" s="235"/>
      <c r="ETZ11" s="235"/>
      <c r="EUA11" s="235"/>
      <c r="EUB11" s="235"/>
      <c r="EUC11" s="235"/>
      <c r="EUD11" s="235"/>
      <c r="EUE11" s="235"/>
      <c r="EUF11" s="235"/>
      <c r="EUG11" s="235"/>
      <c r="EUH11" s="235"/>
      <c r="EUI11" s="235"/>
      <c r="EUJ11" s="235"/>
      <c r="EUK11" s="235"/>
      <c r="EUL11" s="235"/>
      <c r="EUM11" s="235"/>
      <c r="EUN11" s="235"/>
      <c r="EUO11" s="235"/>
      <c r="EUP11" s="235"/>
      <c r="EUQ11" s="235"/>
      <c r="EUR11" s="235"/>
      <c r="EUS11" s="235"/>
      <c r="EUT11" s="235"/>
      <c r="EUU11" s="235"/>
      <c r="EUV11" s="235"/>
      <c r="EUW11" s="235"/>
      <c r="EUX11" s="235"/>
      <c r="EUY11" s="235"/>
      <c r="EUZ11" s="235"/>
      <c r="EVA11" s="235"/>
      <c r="EVB11" s="235"/>
      <c r="EVC11" s="235"/>
      <c r="EVD11" s="235"/>
      <c r="EVE11" s="235"/>
      <c r="EVF11" s="235"/>
      <c r="EVG11" s="235"/>
      <c r="EVH11" s="235"/>
      <c r="EVI11" s="235"/>
      <c r="EVJ11" s="235"/>
      <c r="EVK11" s="235"/>
      <c r="EVL11" s="235"/>
      <c r="EVM11" s="235"/>
      <c r="EVN11" s="235"/>
      <c r="EVO11" s="235"/>
      <c r="EVP11" s="235"/>
      <c r="EVQ11" s="235"/>
      <c r="EVR11" s="235"/>
      <c r="EVS11" s="235"/>
      <c r="EVT11" s="235"/>
      <c r="EVU11" s="235"/>
      <c r="EVV11" s="235"/>
      <c r="EVW11" s="235"/>
      <c r="EVX11" s="235"/>
      <c r="EVY11" s="235"/>
      <c r="EVZ11" s="235"/>
      <c r="EWA11" s="235"/>
      <c r="EWB11" s="235"/>
      <c r="EWC11" s="235"/>
      <c r="EWD11" s="235"/>
      <c r="EWE11" s="235"/>
      <c r="EWF11" s="235"/>
      <c r="EWG11" s="235"/>
      <c r="EWH11" s="235"/>
      <c r="EWI11" s="235"/>
      <c r="EWJ11" s="235"/>
      <c r="EWK11" s="235"/>
      <c r="EWL11" s="235"/>
      <c r="EWM11" s="235"/>
      <c r="EWN11" s="235"/>
      <c r="EWO11" s="235"/>
      <c r="EWP11" s="235"/>
      <c r="EWQ11" s="235"/>
      <c r="EWR11" s="235"/>
      <c r="EWS11" s="235"/>
      <c r="EWT11" s="235"/>
      <c r="EWU11" s="235"/>
      <c r="EWV11" s="235"/>
      <c r="EWW11" s="235"/>
      <c r="EWX11" s="235"/>
      <c r="EWY11" s="235"/>
      <c r="EWZ11" s="235"/>
      <c r="EXA11" s="235"/>
      <c r="EXB11" s="235"/>
      <c r="EXC11" s="235"/>
      <c r="EXD11" s="235"/>
      <c r="EXE11" s="235"/>
      <c r="EXF11" s="235"/>
      <c r="EXG11" s="235"/>
      <c r="EXH11" s="235"/>
      <c r="EXI11" s="235"/>
      <c r="EXJ11" s="235"/>
      <c r="EXK11" s="235"/>
      <c r="EXL11" s="235"/>
      <c r="EXM11" s="235"/>
      <c r="EXN11" s="235"/>
      <c r="EXO11" s="235"/>
      <c r="EXP11" s="235"/>
      <c r="EXQ11" s="235"/>
      <c r="EXR11" s="235"/>
      <c r="EXS11" s="235"/>
      <c r="EXT11" s="235"/>
      <c r="EXU11" s="235"/>
      <c r="EXV11" s="235"/>
      <c r="EXW11" s="235"/>
      <c r="EXX11" s="235"/>
      <c r="EXY11" s="235"/>
      <c r="EXZ11" s="235"/>
      <c r="EYA11" s="235"/>
      <c r="EYB11" s="235"/>
      <c r="EYC11" s="235"/>
      <c r="EYD11" s="235"/>
      <c r="EYE11" s="235"/>
      <c r="EYF11" s="235"/>
      <c r="EYG11" s="235"/>
      <c r="EYH11" s="235"/>
      <c r="EYI11" s="235"/>
      <c r="EYJ11" s="235"/>
      <c r="EYK11" s="235"/>
      <c r="EYL11" s="235"/>
      <c r="EYM11" s="235"/>
      <c r="EYN11" s="235"/>
      <c r="EYO11" s="235"/>
      <c r="EYP11" s="235"/>
      <c r="EYQ11" s="235"/>
      <c r="EYR11" s="235"/>
      <c r="EYS11" s="235"/>
      <c r="EYT11" s="235"/>
      <c r="EYU11" s="235"/>
      <c r="EYV11" s="235"/>
      <c r="EYW11" s="235"/>
      <c r="EYX11" s="235"/>
      <c r="EYY11" s="235"/>
      <c r="EYZ11" s="235"/>
      <c r="EZA11" s="235"/>
      <c r="EZB11" s="235"/>
      <c r="EZC11" s="235"/>
      <c r="EZD11" s="235"/>
      <c r="EZE11" s="235"/>
      <c r="EZF11" s="235"/>
      <c r="EZG11" s="235"/>
      <c r="EZH11" s="235"/>
      <c r="EZI11" s="235"/>
      <c r="EZJ11" s="235"/>
      <c r="EZK11" s="235"/>
      <c r="EZL11" s="235"/>
      <c r="EZM11" s="235"/>
      <c r="EZN11" s="235"/>
      <c r="EZO11" s="235"/>
      <c r="EZP11" s="235"/>
      <c r="EZQ11" s="235"/>
      <c r="EZR11" s="235"/>
      <c r="EZS11" s="235"/>
      <c r="EZT11" s="235"/>
      <c r="EZU11" s="235"/>
      <c r="EZV11" s="235"/>
      <c r="EZW11" s="235"/>
      <c r="EZX11" s="235"/>
      <c r="EZY11" s="235"/>
      <c r="EZZ11" s="235"/>
      <c r="FAA11" s="235"/>
      <c r="FAB11" s="235"/>
      <c r="FAC11" s="235"/>
      <c r="FAD11" s="235"/>
      <c r="FAE11" s="235"/>
      <c r="FAF11" s="235"/>
      <c r="FAG11" s="235"/>
      <c r="FAH11" s="235"/>
      <c r="FAI11" s="235"/>
      <c r="FAJ11" s="235"/>
      <c r="FAK11" s="235"/>
      <c r="FAL11" s="235"/>
      <c r="FAM11" s="235"/>
      <c r="FAN11" s="235"/>
      <c r="FAO11" s="235"/>
      <c r="FAP11" s="235"/>
      <c r="FAQ11" s="235"/>
      <c r="FAR11" s="235"/>
      <c r="FAS11" s="235"/>
      <c r="FAT11" s="235"/>
      <c r="FAU11" s="235"/>
      <c r="FAV11" s="235"/>
      <c r="FAW11" s="235"/>
      <c r="FAX11" s="235"/>
      <c r="FAY11" s="235"/>
      <c r="FAZ11" s="235"/>
      <c r="FBA11" s="235"/>
      <c r="FBB11" s="235"/>
      <c r="FBC11" s="235"/>
      <c r="FBD11" s="235"/>
      <c r="FBE11" s="235"/>
      <c r="FBF11" s="235"/>
      <c r="FBG11" s="235"/>
      <c r="FBH11" s="235"/>
      <c r="FBI11" s="235"/>
      <c r="FBJ11" s="235"/>
      <c r="FBK11" s="235"/>
      <c r="FBL11" s="235"/>
      <c r="FBM11" s="235"/>
      <c r="FBN11" s="235"/>
      <c r="FBO11" s="235"/>
      <c r="FBP11" s="235"/>
      <c r="FBQ11" s="235"/>
      <c r="FBR11" s="235"/>
      <c r="FBS11" s="235"/>
      <c r="FBT11" s="235"/>
      <c r="FBU11" s="235"/>
      <c r="FBV11" s="235"/>
      <c r="FBW11" s="235"/>
      <c r="FBX11" s="235"/>
      <c r="FBY11" s="235"/>
      <c r="FBZ11" s="235"/>
      <c r="FCA11" s="235"/>
      <c r="FCB11" s="235"/>
      <c r="FCC11" s="235"/>
      <c r="FCD11" s="235"/>
      <c r="FCE11" s="235"/>
      <c r="FCF11" s="235"/>
      <c r="FCG11" s="235"/>
      <c r="FCH11" s="235"/>
      <c r="FCI11" s="235"/>
      <c r="FCJ11" s="235"/>
      <c r="FCK11" s="235"/>
      <c r="FCL11" s="235"/>
      <c r="FCM11" s="235"/>
      <c r="FCN11" s="235"/>
      <c r="FCO11" s="235"/>
      <c r="FCP11" s="235"/>
      <c r="FCQ11" s="235"/>
      <c r="FCR11" s="235"/>
      <c r="FCS11" s="235"/>
      <c r="FCT11" s="235"/>
      <c r="FCU11" s="235"/>
      <c r="FCV11" s="235"/>
      <c r="FCW11" s="235"/>
      <c r="FCX11" s="235"/>
      <c r="FCY11" s="235"/>
      <c r="FCZ11" s="235"/>
      <c r="FDA11" s="235"/>
      <c r="FDB11" s="235"/>
      <c r="FDC11" s="235"/>
      <c r="FDD11" s="235"/>
      <c r="FDE11" s="235"/>
      <c r="FDF11" s="235"/>
      <c r="FDG11" s="235"/>
      <c r="FDH11" s="235"/>
      <c r="FDI11" s="235"/>
      <c r="FDJ11" s="235"/>
      <c r="FDK11" s="235"/>
      <c r="FDL11" s="235"/>
      <c r="FDM11" s="235"/>
      <c r="FDN11" s="235"/>
      <c r="FDO11" s="235"/>
      <c r="FDP11" s="235"/>
      <c r="FDQ11" s="235"/>
      <c r="FDR11" s="235"/>
      <c r="FDS11" s="235"/>
      <c r="FDT11" s="235"/>
      <c r="FDU11" s="235"/>
      <c r="FDV11" s="235"/>
      <c r="FDW11" s="235"/>
      <c r="FDX11" s="235"/>
      <c r="FDY11" s="235"/>
      <c r="FDZ11" s="235"/>
      <c r="FEA11" s="235"/>
      <c r="FEB11" s="235"/>
      <c r="FEC11" s="235"/>
      <c r="FED11" s="235"/>
      <c r="FEE11" s="235"/>
      <c r="FEF11" s="235"/>
      <c r="FEG11" s="235"/>
      <c r="FEH11" s="235"/>
      <c r="FEI11" s="235"/>
      <c r="FEJ11" s="235"/>
      <c r="FEK11" s="235"/>
      <c r="FEL11" s="235"/>
      <c r="FEM11" s="235"/>
      <c r="FEN11" s="235"/>
      <c r="FEO11" s="235"/>
      <c r="FEP11" s="235"/>
      <c r="FEQ11" s="235"/>
      <c r="FER11" s="235"/>
      <c r="FES11" s="235"/>
      <c r="FET11" s="235"/>
      <c r="FEU11" s="235"/>
      <c r="FEV11" s="235"/>
      <c r="FEW11" s="235"/>
      <c r="FEX11" s="235"/>
      <c r="FEY11" s="235"/>
      <c r="FEZ11" s="235"/>
      <c r="FFA11" s="235"/>
      <c r="FFB11" s="235"/>
      <c r="FFC11" s="235"/>
      <c r="FFD11" s="235"/>
      <c r="FFE11" s="235"/>
      <c r="FFF11" s="235"/>
      <c r="FFG11" s="235"/>
      <c r="FFH11" s="235"/>
      <c r="FFI11" s="235"/>
      <c r="FFJ11" s="235"/>
      <c r="FFK11" s="235"/>
      <c r="FFL11" s="235"/>
      <c r="FFM11" s="235"/>
      <c r="FFN11" s="235"/>
      <c r="FFO11" s="235"/>
      <c r="FFP11" s="235"/>
      <c r="FFQ11" s="235"/>
      <c r="FFR11" s="235"/>
      <c r="FFS11" s="235"/>
      <c r="FFT11" s="235"/>
      <c r="FFU11" s="235"/>
      <c r="FFV11" s="235"/>
      <c r="FFW11" s="235"/>
      <c r="FFX11" s="235"/>
      <c r="FFY11" s="235"/>
      <c r="FFZ11" s="235"/>
      <c r="FGA11" s="235"/>
      <c r="FGB11" s="235"/>
      <c r="FGC11" s="235"/>
      <c r="FGD11" s="235"/>
      <c r="FGE11" s="235"/>
      <c r="FGF11" s="235"/>
      <c r="FGG11" s="235"/>
      <c r="FGH11" s="235"/>
      <c r="FGI11" s="235"/>
      <c r="FGJ11" s="235"/>
      <c r="FGK11" s="235"/>
      <c r="FGL11" s="235"/>
      <c r="FGM11" s="235"/>
      <c r="FGN11" s="235"/>
      <c r="FGO11" s="235"/>
      <c r="FGP11" s="235"/>
      <c r="FGQ11" s="235"/>
      <c r="FGR11" s="235"/>
      <c r="FGS11" s="235"/>
      <c r="FGT11" s="235"/>
      <c r="FGU11" s="235"/>
      <c r="FGV11" s="235"/>
      <c r="FGW11" s="235"/>
      <c r="FGX11" s="235"/>
      <c r="FGY11" s="235"/>
      <c r="FGZ11" s="235"/>
      <c r="FHA11" s="235"/>
      <c r="FHB11" s="235"/>
      <c r="FHC11" s="235"/>
      <c r="FHD11" s="235"/>
      <c r="FHE11" s="235"/>
      <c r="FHF11" s="235"/>
      <c r="FHG11" s="235"/>
      <c r="FHH11" s="235"/>
      <c r="FHI11" s="235"/>
      <c r="FHJ11" s="235"/>
      <c r="FHK11" s="235"/>
      <c r="FHL11" s="235"/>
      <c r="FHM11" s="235"/>
      <c r="FHN11" s="235"/>
      <c r="FHO11" s="235"/>
      <c r="FHP11" s="235"/>
      <c r="FHQ11" s="235"/>
      <c r="FHR11" s="235"/>
      <c r="FHS11" s="235"/>
      <c r="FHT11" s="235"/>
      <c r="FHU11" s="235"/>
      <c r="FHV11" s="235"/>
      <c r="FHW11" s="235"/>
      <c r="FHX11" s="235"/>
      <c r="FHY11" s="235"/>
      <c r="FHZ11" s="235"/>
      <c r="FIA11" s="235"/>
      <c r="FIB11" s="235"/>
      <c r="FIC11" s="235"/>
      <c r="FID11" s="235"/>
      <c r="FIE11" s="235"/>
      <c r="FIF11" s="235"/>
      <c r="FIG11" s="235"/>
      <c r="FIH11" s="235"/>
      <c r="FII11" s="235"/>
      <c r="FIJ11" s="235"/>
      <c r="FIK11" s="235"/>
      <c r="FIL11" s="235"/>
      <c r="FIM11" s="235"/>
      <c r="FIN11" s="235"/>
      <c r="FIO11" s="235"/>
      <c r="FIP11" s="235"/>
      <c r="FIQ11" s="235"/>
      <c r="FIR11" s="235"/>
      <c r="FIS11" s="235"/>
      <c r="FIT11" s="235"/>
      <c r="FIU11" s="235"/>
      <c r="FIV11" s="235"/>
      <c r="FIW11" s="235"/>
      <c r="FIX11" s="235"/>
      <c r="FIY11" s="235"/>
      <c r="FIZ11" s="235"/>
      <c r="FJA11" s="235"/>
      <c r="FJB11" s="235"/>
      <c r="FJC11" s="235"/>
      <c r="FJD11" s="235"/>
      <c r="FJE11" s="235"/>
      <c r="FJF11" s="235"/>
      <c r="FJG11" s="235"/>
      <c r="FJH11" s="235"/>
      <c r="FJI11" s="235"/>
      <c r="FJJ11" s="235"/>
      <c r="FJK11" s="235"/>
      <c r="FJL11" s="235"/>
      <c r="FJM11" s="235"/>
      <c r="FJN11" s="235"/>
      <c r="FJO11" s="235"/>
      <c r="FJP11" s="235"/>
      <c r="FJQ11" s="235"/>
      <c r="FJR11" s="235"/>
      <c r="FJS11" s="235"/>
      <c r="FJT11" s="235"/>
      <c r="FJU11" s="235"/>
      <c r="FJV11" s="235"/>
      <c r="FJW11" s="235"/>
      <c r="FJX11" s="235"/>
      <c r="FJY11" s="235"/>
      <c r="FJZ11" s="235"/>
      <c r="FKA11" s="235"/>
      <c r="FKB11" s="235"/>
      <c r="FKC11" s="235"/>
      <c r="FKD11" s="235"/>
      <c r="FKE11" s="235"/>
      <c r="FKF11" s="235"/>
      <c r="FKG11" s="235"/>
      <c r="FKH11" s="235"/>
      <c r="FKI11" s="235"/>
      <c r="FKJ11" s="235"/>
      <c r="FKK11" s="235"/>
      <c r="FKL11" s="235"/>
      <c r="FKM11" s="235"/>
      <c r="FKN11" s="235"/>
      <c r="FKO11" s="235"/>
      <c r="FKP11" s="235"/>
      <c r="FKQ11" s="235"/>
      <c r="FKR11" s="235"/>
      <c r="FKS11" s="235"/>
      <c r="FKT11" s="235"/>
      <c r="FKU11" s="235"/>
      <c r="FKV11" s="235"/>
      <c r="FKW11" s="235"/>
      <c r="FKX11" s="235"/>
      <c r="FKY11" s="235"/>
      <c r="FKZ11" s="235"/>
      <c r="FLA11" s="235"/>
      <c r="FLB11" s="235"/>
      <c r="FLC11" s="235"/>
      <c r="FLD11" s="235"/>
      <c r="FLE11" s="235"/>
      <c r="FLF11" s="235"/>
      <c r="FLG11" s="235"/>
      <c r="FLH11" s="235"/>
      <c r="FLI11" s="235"/>
      <c r="FLJ11" s="235"/>
      <c r="FLK11" s="235"/>
      <c r="FLL11" s="235"/>
      <c r="FLM11" s="235"/>
      <c r="FLN11" s="235"/>
      <c r="FLO11" s="235"/>
      <c r="FLP11" s="235"/>
      <c r="FLQ11" s="235"/>
      <c r="FLR11" s="235"/>
      <c r="FLS11" s="235"/>
      <c r="FLT11" s="235"/>
      <c r="FLU11" s="235"/>
      <c r="FLV11" s="235"/>
      <c r="FLW11" s="235"/>
      <c r="FLX11" s="235"/>
      <c r="FLY11" s="235"/>
      <c r="FLZ11" s="235"/>
      <c r="FMA11" s="235"/>
      <c r="FMB11" s="235"/>
      <c r="FMC11" s="235"/>
      <c r="FMD11" s="235"/>
      <c r="FME11" s="235"/>
      <c r="FMF11" s="235"/>
      <c r="FMG11" s="235"/>
      <c r="FMH11" s="235"/>
      <c r="FMI11" s="235"/>
      <c r="FMJ11" s="235"/>
      <c r="FMK11" s="235"/>
      <c r="FML11" s="235"/>
      <c r="FMM11" s="235"/>
      <c r="FMN11" s="235"/>
      <c r="FMO11" s="235"/>
      <c r="FMP11" s="235"/>
      <c r="FMQ11" s="235"/>
      <c r="FMR11" s="235"/>
      <c r="FMS11" s="235"/>
      <c r="FMT11" s="235"/>
      <c r="FMU11" s="235"/>
      <c r="FMV11" s="235"/>
      <c r="FMW11" s="235"/>
      <c r="FMX11" s="235"/>
      <c r="FMY11" s="235"/>
      <c r="FMZ11" s="235"/>
      <c r="FNA11" s="235"/>
      <c r="FNB11" s="235"/>
      <c r="FNC11" s="235"/>
      <c r="FND11" s="235"/>
      <c r="FNE11" s="235"/>
      <c r="FNF11" s="235"/>
      <c r="FNG11" s="235"/>
      <c r="FNH11" s="235"/>
      <c r="FNI11" s="235"/>
      <c r="FNJ11" s="235"/>
      <c r="FNK11" s="235"/>
      <c r="FNL11" s="235"/>
      <c r="FNM11" s="235"/>
      <c r="FNN11" s="235"/>
      <c r="FNO11" s="235"/>
      <c r="FNP11" s="235"/>
      <c r="FNQ11" s="235"/>
      <c r="FNR11" s="235"/>
      <c r="FNS11" s="235"/>
      <c r="FNT11" s="235"/>
      <c r="FNU11" s="235"/>
      <c r="FNV11" s="235"/>
      <c r="FNW11" s="235"/>
      <c r="FNX11" s="235"/>
      <c r="FNY11" s="235"/>
      <c r="FNZ11" s="235"/>
      <c r="FOA11" s="235"/>
      <c r="FOB11" s="235"/>
      <c r="FOC11" s="235"/>
      <c r="FOD11" s="235"/>
      <c r="FOE11" s="235"/>
      <c r="FOF11" s="235"/>
      <c r="FOG11" s="235"/>
      <c r="FOH11" s="235"/>
      <c r="FOI11" s="235"/>
      <c r="FOJ11" s="235"/>
      <c r="FOK11" s="235"/>
      <c r="FOL11" s="235"/>
      <c r="FOM11" s="235"/>
      <c r="FON11" s="235"/>
      <c r="FOO11" s="235"/>
      <c r="FOP11" s="235"/>
      <c r="FOQ11" s="235"/>
      <c r="FOR11" s="235"/>
      <c r="FOS11" s="235"/>
      <c r="FOT11" s="235"/>
      <c r="FOU11" s="235"/>
      <c r="FOV11" s="235"/>
      <c r="FOW11" s="235"/>
      <c r="FOX11" s="235"/>
      <c r="FOY11" s="235"/>
      <c r="FOZ11" s="235"/>
      <c r="FPA11" s="235"/>
      <c r="FPB11" s="235"/>
      <c r="FPC11" s="235"/>
      <c r="FPD11" s="235"/>
      <c r="FPE11" s="235"/>
      <c r="FPF11" s="235"/>
      <c r="FPG11" s="235"/>
      <c r="FPH11" s="235"/>
      <c r="FPI11" s="235"/>
      <c r="FPJ11" s="235"/>
      <c r="FPK11" s="235"/>
      <c r="FPL11" s="235"/>
      <c r="FPM11" s="235"/>
      <c r="FPN11" s="235"/>
      <c r="FPO11" s="235"/>
      <c r="FPP11" s="235"/>
      <c r="FPQ11" s="235"/>
      <c r="FPR11" s="235"/>
      <c r="FPS11" s="235"/>
      <c r="FPT11" s="235"/>
      <c r="FPU11" s="235"/>
      <c r="FPV11" s="235"/>
      <c r="FPW11" s="235"/>
      <c r="FPX11" s="235"/>
      <c r="FPY11" s="235"/>
      <c r="FPZ11" s="235"/>
      <c r="FQA11" s="235"/>
      <c r="FQB11" s="235"/>
      <c r="FQC11" s="235"/>
      <c r="FQD11" s="235"/>
      <c r="FQE11" s="235"/>
      <c r="FQF11" s="235"/>
      <c r="FQG11" s="235"/>
      <c r="FQH11" s="235"/>
      <c r="FQI11" s="235"/>
      <c r="FQJ11" s="235"/>
      <c r="FQK11" s="235"/>
      <c r="FQL11" s="235"/>
      <c r="FQM11" s="235"/>
      <c r="FQN11" s="235"/>
      <c r="FQO11" s="235"/>
      <c r="FQP11" s="235"/>
      <c r="FQQ11" s="235"/>
      <c r="FQR11" s="235"/>
      <c r="FQS11" s="235"/>
      <c r="FQT11" s="235"/>
      <c r="FQU11" s="235"/>
      <c r="FQV11" s="235"/>
      <c r="FQW11" s="235"/>
      <c r="FQX11" s="235"/>
      <c r="FQY11" s="235"/>
      <c r="FQZ11" s="235"/>
      <c r="FRA11" s="235"/>
      <c r="FRB11" s="235"/>
      <c r="FRC11" s="235"/>
      <c r="FRD11" s="235"/>
      <c r="FRE11" s="235"/>
      <c r="FRF11" s="235"/>
      <c r="FRG11" s="235"/>
      <c r="FRH11" s="235"/>
      <c r="FRI11" s="235"/>
      <c r="FRJ11" s="235"/>
      <c r="FRK11" s="235"/>
      <c r="FRL11" s="235"/>
      <c r="FRM11" s="235"/>
      <c r="FRN11" s="235"/>
      <c r="FRO11" s="235"/>
      <c r="FRP11" s="235"/>
      <c r="FRQ11" s="235"/>
      <c r="FRR11" s="235"/>
      <c r="FRS11" s="235"/>
      <c r="FRT11" s="235"/>
      <c r="FRU11" s="235"/>
      <c r="FRV11" s="235"/>
      <c r="FRW11" s="235"/>
      <c r="FRX11" s="235"/>
      <c r="FRY11" s="235"/>
      <c r="FRZ11" s="235"/>
      <c r="FSA11" s="235"/>
      <c r="FSB11" s="235"/>
      <c r="FSC11" s="235"/>
      <c r="FSD11" s="235"/>
      <c r="FSE11" s="235"/>
      <c r="FSF11" s="235"/>
      <c r="FSG11" s="235"/>
      <c r="FSH11" s="235"/>
      <c r="FSI11" s="235"/>
      <c r="FSJ11" s="235"/>
      <c r="FSK11" s="235"/>
      <c r="FSL11" s="235"/>
      <c r="FSM11" s="235"/>
      <c r="FSN11" s="235"/>
      <c r="FSO11" s="235"/>
      <c r="FSP11" s="235"/>
      <c r="FSQ11" s="235"/>
      <c r="FSR11" s="235"/>
      <c r="FSS11" s="235"/>
      <c r="FST11" s="235"/>
      <c r="FSU11" s="235"/>
      <c r="FSV11" s="235"/>
      <c r="FSW11" s="235"/>
      <c r="FSX11" s="235"/>
      <c r="FSY11" s="235"/>
      <c r="FSZ11" s="235"/>
      <c r="FTA11" s="235"/>
      <c r="FTB11" s="235"/>
      <c r="FTC11" s="235"/>
      <c r="FTD11" s="235"/>
      <c r="FTE11" s="235"/>
      <c r="FTF11" s="235"/>
      <c r="FTG11" s="235"/>
      <c r="FTH11" s="235"/>
      <c r="FTI11" s="235"/>
      <c r="FTJ11" s="235"/>
      <c r="FTK11" s="235"/>
      <c r="FTL11" s="235"/>
      <c r="FTM11" s="235"/>
      <c r="FTN11" s="235"/>
      <c r="FTO11" s="235"/>
      <c r="FTP11" s="235"/>
      <c r="FTQ11" s="235"/>
      <c r="FTR11" s="235"/>
      <c r="FTS11" s="235"/>
      <c r="FTT11" s="235"/>
      <c r="FTU11" s="235"/>
      <c r="FTV11" s="235"/>
      <c r="FTW11" s="235"/>
      <c r="FTX11" s="235"/>
      <c r="FTY11" s="235"/>
      <c r="FTZ11" s="235"/>
      <c r="FUA11" s="235"/>
      <c r="FUB11" s="235"/>
      <c r="FUC11" s="235"/>
      <c r="FUD11" s="235"/>
      <c r="FUE11" s="235"/>
      <c r="FUF11" s="235"/>
      <c r="FUG11" s="235"/>
      <c r="FUH11" s="235"/>
      <c r="FUI11" s="235"/>
      <c r="FUJ11" s="235"/>
      <c r="FUK11" s="235"/>
      <c r="FUL11" s="235"/>
      <c r="FUM11" s="235"/>
      <c r="FUN11" s="235"/>
      <c r="FUO11" s="235"/>
      <c r="FUP11" s="235"/>
      <c r="FUQ11" s="235"/>
      <c r="FUR11" s="235"/>
      <c r="FUS11" s="235"/>
      <c r="FUT11" s="235"/>
      <c r="FUU11" s="235"/>
      <c r="FUV11" s="235"/>
      <c r="FUW11" s="235"/>
      <c r="FUX11" s="235"/>
      <c r="FUY11" s="235"/>
      <c r="FUZ11" s="235"/>
      <c r="FVA11" s="235"/>
      <c r="FVB11" s="235"/>
      <c r="FVC11" s="235"/>
      <c r="FVD11" s="235"/>
      <c r="FVE11" s="235"/>
      <c r="FVF11" s="235"/>
      <c r="FVG11" s="235"/>
      <c r="FVH11" s="235"/>
      <c r="FVI11" s="235"/>
      <c r="FVJ11" s="235"/>
      <c r="FVK11" s="235"/>
      <c r="FVL11" s="235"/>
      <c r="FVM11" s="235"/>
      <c r="FVN11" s="235"/>
      <c r="FVO11" s="235"/>
      <c r="FVP11" s="235"/>
      <c r="FVQ11" s="235"/>
      <c r="FVR11" s="235"/>
      <c r="FVS11" s="235"/>
      <c r="FVT11" s="235"/>
      <c r="FVU11" s="235"/>
      <c r="FVV11" s="235"/>
      <c r="FVW11" s="235"/>
      <c r="FVX11" s="235"/>
      <c r="FVY11" s="235"/>
      <c r="FVZ11" s="235"/>
      <c r="FWA11" s="235"/>
      <c r="FWB11" s="235"/>
      <c r="FWC11" s="235"/>
      <c r="FWD11" s="235"/>
      <c r="FWE11" s="235"/>
      <c r="FWF11" s="235"/>
      <c r="FWG11" s="235"/>
      <c r="FWH11" s="235"/>
      <c r="FWI11" s="235"/>
      <c r="FWJ11" s="235"/>
      <c r="FWK11" s="235"/>
      <c r="FWL11" s="235"/>
      <c r="FWM11" s="235"/>
      <c r="FWN11" s="235"/>
      <c r="FWO11" s="235"/>
      <c r="FWP11" s="235"/>
      <c r="FWQ11" s="235"/>
      <c r="FWR11" s="235"/>
      <c r="FWS11" s="235"/>
      <c r="FWT11" s="235"/>
      <c r="FWU11" s="235"/>
      <c r="FWV11" s="235"/>
      <c r="FWW11" s="235"/>
      <c r="FWX11" s="235"/>
      <c r="FWY11" s="235"/>
      <c r="FWZ11" s="235"/>
      <c r="FXA11" s="235"/>
      <c r="FXB11" s="235"/>
      <c r="FXC11" s="235"/>
      <c r="FXD11" s="235"/>
      <c r="FXE11" s="235"/>
      <c r="FXF11" s="235"/>
      <c r="FXG11" s="235"/>
      <c r="FXH11" s="235"/>
      <c r="FXI11" s="235"/>
      <c r="FXJ11" s="235"/>
      <c r="FXK11" s="235"/>
      <c r="FXL11" s="235"/>
      <c r="FXM11" s="235"/>
      <c r="FXN11" s="235"/>
      <c r="FXO11" s="235"/>
      <c r="FXP11" s="235"/>
      <c r="FXQ11" s="235"/>
      <c r="FXR11" s="235"/>
      <c r="FXS11" s="235"/>
      <c r="FXT11" s="235"/>
      <c r="FXU11" s="235"/>
      <c r="FXV11" s="235"/>
      <c r="FXW11" s="235"/>
      <c r="FXX11" s="235"/>
      <c r="FXY11" s="235"/>
      <c r="FXZ11" s="235"/>
      <c r="FYA11" s="235"/>
      <c r="FYB11" s="235"/>
      <c r="FYC11" s="235"/>
      <c r="FYD11" s="235"/>
      <c r="FYE11" s="235"/>
      <c r="FYF11" s="235"/>
      <c r="FYG11" s="235"/>
      <c r="FYH11" s="235"/>
      <c r="FYI11" s="235"/>
      <c r="FYJ11" s="235"/>
      <c r="FYK11" s="235"/>
      <c r="FYL11" s="235"/>
      <c r="FYM11" s="235"/>
      <c r="FYN11" s="235"/>
      <c r="FYO11" s="235"/>
      <c r="FYP11" s="235"/>
      <c r="FYQ11" s="235"/>
      <c r="FYR11" s="235"/>
      <c r="FYS11" s="235"/>
      <c r="FYT11" s="235"/>
      <c r="FYU11" s="235"/>
      <c r="FYV11" s="235"/>
      <c r="FYW11" s="235"/>
      <c r="FYX11" s="235"/>
      <c r="FYY11" s="235"/>
      <c r="FYZ11" s="235"/>
      <c r="FZA11" s="235"/>
      <c r="FZB11" s="235"/>
      <c r="FZC11" s="235"/>
      <c r="FZD11" s="235"/>
      <c r="FZE11" s="235"/>
      <c r="FZF11" s="235"/>
      <c r="FZG11" s="235"/>
      <c r="FZH11" s="235"/>
      <c r="FZI11" s="235"/>
      <c r="FZJ11" s="235"/>
      <c r="FZK11" s="235"/>
      <c r="FZL11" s="235"/>
      <c r="FZM11" s="235"/>
      <c r="FZN11" s="235"/>
      <c r="FZO11" s="235"/>
      <c r="FZP11" s="235"/>
      <c r="FZQ11" s="235"/>
      <c r="FZR11" s="235"/>
      <c r="FZS11" s="235"/>
      <c r="FZT11" s="235"/>
      <c r="FZU11" s="235"/>
      <c r="FZV11" s="235"/>
      <c r="FZW11" s="235"/>
      <c r="FZX11" s="235"/>
      <c r="FZY11" s="235"/>
      <c r="FZZ11" s="235"/>
      <c r="GAA11" s="235"/>
      <c r="GAB11" s="235"/>
      <c r="GAC11" s="235"/>
      <c r="GAD11" s="235"/>
      <c r="GAE11" s="235"/>
      <c r="GAF11" s="235"/>
      <c r="GAG11" s="235"/>
      <c r="GAH11" s="235"/>
      <c r="GAI11" s="235"/>
      <c r="GAJ11" s="235"/>
      <c r="GAK11" s="235"/>
      <c r="GAL11" s="235"/>
      <c r="GAM11" s="235"/>
      <c r="GAN11" s="235"/>
      <c r="GAO11" s="235"/>
      <c r="GAP11" s="235"/>
      <c r="GAQ11" s="235"/>
      <c r="GAR11" s="235"/>
      <c r="GAS11" s="235"/>
      <c r="GAT11" s="235"/>
      <c r="GAU11" s="235"/>
      <c r="GAV11" s="235"/>
      <c r="GAW11" s="235"/>
      <c r="GAX11" s="235"/>
      <c r="GAY11" s="235"/>
      <c r="GAZ11" s="235"/>
      <c r="GBA11" s="235"/>
      <c r="GBB11" s="235"/>
      <c r="GBC11" s="235"/>
      <c r="GBD11" s="235"/>
      <c r="GBE11" s="235"/>
      <c r="GBF11" s="235"/>
      <c r="GBG11" s="235"/>
      <c r="GBH11" s="235"/>
      <c r="GBI11" s="235"/>
      <c r="GBJ11" s="235"/>
      <c r="GBK11" s="235"/>
      <c r="GBL11" s="235"/>
      <c r="GBM11" s="235"/>
      <c r="GBN11" s="235"/>
      <c r="GBO11" s="235"/>
      <c r="GBP11" s="235"/>
      <c r="GBQ11" s="235"/>
      <c r="GBR11" s="235"/>
      <c r="GBS11" s="235"/>
      <c r="GBT11" s="235"/>
      <c r="GBU11" s="235"/>
      <c r="GBV11" s="235"/>
      <c r="GBW11" s="235"/>
      <c r="GBX11" s="235"/>
      <c r="GBY11" s="235"/>
      <c r="GBZ11" s="235"/>
      <c r="GCA11" s="235"/>
      <c r="GCB11" s="235"/>
      <c r="GCC11" s="235"/>
      <c r="GCD11" s="235"/>
      <c r="GCE11" s="235"/>
      <c r="GCF11" s="235"/>
      <c r="GCG11" s="235"/>
      <c r="GCH11" s="235"/>
      <c r="GCI11" s="235"/>
      <c r="GCJ11" s="235"/>
      <c r="GCK11" s="235"/>
      <c r="GCL11" s="235"/>
      <c r="GCM11" s="235"/>
      <c r="GCN11" s="235"/>
      <c r="GCO11" s="235"/>
      <c r="GCP11" s="235"/>
      <c r="GCQ11" s="235"/>
      <c r="GCR11" s="235"/>
      <c r="GCS11" s="235"/>
      <c r="GCT11" s="235"/>
      <c r="GCU11" s="235"/>
      <c r="GCV11" s="235"/>
      <c r="GCW11" s="235"/>
      <c r="GCX11" s="235"/>
      <c r="GCY11" s="235"/>
      <c r="GCZ11" s="235"/>
      <c r="GDA11" s="235"/>
      <c r="GDB11" s="235"/>
      <c r="GDC11" s="235"/>
      <c r="GDD11" s="235"/>
      <c r="GDE11" s="235"/>
      <c r="GDF11" s="235"/>
      <c r="GDG11" s="235"/>
      <c r="GDH11" s="235"/>
      <c r="GDI11" s="235"/>
      <c r="GDJ11" s="235"/>
      <c r="GDK11" s="235"/>
      <c r="GDL11" s="235"/>
      <c r="GDM11" s="235"/>
      <c r="GDN11" s="235"/>
      <c r="GDO11" s="235"/>
      <c r="GDP11" s="235"/>
      <c r="GDQ11" s="235"/>
      <c r="GDR11" s="235"/>
      <c r="GDS11" s="235"/>
      <c r="GDT11" s="235"/>
      <c r="GDU11" s="235"/>
      <c r="GDV11" s="235"/>
      <c r="GDW11" s="235"/>
      <c r="GDX11" s="235"/>
      <c r="GDY11" s="235"/>
      <c r="GDZ11" s="235"/>
      <c r="GEA11" s="235"/>
      <c r="GEB11" s="235"/>
      <c r="GEC11" s="235"/>
      <c r="GED11" s="235"/>
      <c r="GEE11" s="235"/>
      <c r="GEF11" s="235"/>
      <c r="GEG11" s="235"/>
      <c r="GEH11" s="235"/>
      <c r="GEI11" s="235"/>
      <c r="GEJ11" s="235"/>
      <c r="GEK11" s="235"/>
      <c r="GEL11" s="235"/>
      <c r="GEM11" s="235"/>
      <c r="GEN11" s="235"/>
      <c r="GEO11" s="235"/>
      <c r="GEP11" s="235"/>
      <c r="GEQ11" s="235"/>
      <c r="GER11" s="235"/>
      <c r="GES11" s="235"/>
      <c r="GET11" s="235"/>
      <c r="GEU11" s="235"/>
      <c r="GEV11" s="235"/>
      <c r="GEW11" s="235"/>
      <c r="GEX11" s="235"/>
      <c r="GEY11" s="235"/>
      <c r="GEZ11" s="235"/>
      <c r="GFA11" s="235"/>
      <c r="GFB11" s="235"/>
      <c r="GFC11" s="235"/>
      <c r="GFD11" s="235"/>
      <c r="GFE11" s="235"/>
      <c r="GFF11" s="235"/>
      <c r="GFG11" s="235"/>
      <c r="GFH11" s="235"/>
      <c r="GFI11" s="235"/>
      <c r="GFJ11" s="235"/>
      <c r="GFK11" s="235"/>
      <c r="GFL11" s="235"/>
      <c r="GFM11" s="235"/>
      <c r="GFN11" s="235"/>
      <c r="GFO11" s="235"/>
      <c r="GFP11" s="235"/>
      <c r="GFQ11" s="235"/>
      <c r="GFR11" s="235"/>
      <c r="GFS11" s="235"/>
      <c r="GFT11" s="235"/>
      <c r="GFU11" s="235"/>
      <c r="GFV11" s="235"/>
      <c r="GFW11" s="235"/>
      <c r="GFX11" s="235"/>
      <c r="GFY11" s="235"/>
      <c r="GFZ11" s="235"/>
      <c r="GGA11" s="235"/>
      <c r="GGB11" s="235"/>
      <c r="GGC11" s="235"/>
      <c r="GGD11" s="235"/>
      <c r="GGE11" s="235"/>
      <c r="GGF11" s="235"/>
      <c r="GGG11" s="235"/>
      <c r="GGH11" s="235"/>
      <c r="GGI11" s="235"/>
      <c r="GGJ11" s="235"/>
      <c r="GGK11" s="235"/>
      <c r="GGL11" s="235"/>
      <c r="GGM11" s="235"/>
      <c r="GGN11" s="235"/>
      <c r="GGO11" s="235"/>
      <c r="GGP11" s="235"/>
      <c r="GGQ11" s="235"/>
      <c r="GGR11" s="235"/>
      <c r="GGS11" s="235"/>
      <c r="GGT11" s="235"/>
      <c r="GGU11" s="235"/>
      <c r="GGV11" s="235"/>
      <c r="GGW11" s="235"/>
      <c r="GGX11" s="235"/>
      <c r="GGY11" s="235"/>
      <c r="GGZ11" s="235"/>
      <c r="GHA11" s="235"/>
      <c r="GHB11" s="235"/>
      <c r="GHC11" s="235"/>
      <c r="GHD11" s="235"/>
      <c r="GHE11" s="235"/>
      <c r="GHF11" s="235"/>
      <c r="GHG11" s="235"/>
      <c r="GHH11" s="235"/>
      <c r="GHI11" s="235"/>
      <c r="GHJ11" s="235"/>
      <c r="GHK11" s="235"/>
      <c r="GHL11" s="235"/>
      <c r="GHM11" s="235"/>
      <c r="GHN11" s="235"/>
      <c r="GHO11" s="235"/>
      <c r="GHP11" s="235"/>
      <c r="GHQ11" s="235"/>
      <c r="GHR11" s="235"/>
      <c r="GHS11" s="235"/>
      <c r="GHT11" s="235"/>
      <c r="GHU11" s="235"/>
      <c r="GHV11" s="235"/>
      <c r="GHW11" s="235"/>
      <c r="GHX11" s="235"/>
      <c r="GHY11" s="235"/>
      <c r="GHZ11" s="235"/>
      <c r="GIA11" s="235"/>
      <c r="GIB11" s="235"/>
      <c r="GIC11" s="235"/>
      <c r="GID11" s="235"/>
      <c r="GIE11" s="235"/>
      <c r="GIF11" s="235"/>
      <c r="GIG11" s="235"/>
      <c r="GIH11" s="235"/>
      <c r="GII11" s="235"/>
      <c r="GIJ11" s="235"/>
      <c r="GIK11" s="235"/>
      <c r="GIL11" s="235"/>
      <c r="GIM11" s="235"/>
      <c r="GIN11" s="235"/>
      <c r="GIO11" s="235"/>
      <c r="GIP11" s="235"/>
      <c r="GIQ11" s="235"/>
      <c r="GIR11" s="235"/>
      <c r="GIS11" s="235"/>
      <c r="GIT11" s="235"/>
      <c r="GIU11" s="235"/>
      <c r="GIV11" s="235"/>
      <c r="GIW11" s="235"/>
      <c r="GIX11" s="235"/>
      <c r="GIY11" s="235"/>
      <c r="GIZ11" s="235"/>
      <c r="GJA11" s="235"/>
      <c r="GJB11" s="235"/>
      <c r="GJC11" s="235"/>
      <c r="GJD11" s="235"/>
      <c r="GJE11" s="235"/>
      <c r="GJF11" s="235"/>
      <c r="GJG11" s="235"/>
      <c r="GJH11" s="235"/>
      <c r="GJI11" s="235"/>
      <c r="GJJ11" s="235"/>
      <c r="GJK11" s="235"/>
      <c r="GJL11" s="235"/>
      <c r="GJM11" s="235"/>
      <c r="GJN11" s="235"/>
      <c r="GJO11" s="235"/>
      <c r="GJP11" s="235"/>
      <c r="GJQ11" s="235"/>
      <c r="GJR11" s="235"/>
      <c r="GJS11" s="235"/>
      <c r="GJT11" s="235"/>
      <c r="GJU11" s="235"/>
      <c r="GJV11" s="235"/>
      <c r="GJW11" s="235"/>
      <c r="GJX11" s="235"/>
      <c r="GJY11" s="235"/>
      <c r="GJZ11" s="235"/>
      <c r="GKA11" s="235"/>
      <c r="GKB11" s="235"/>
      <c r="GKC11" s="235"/>
      <c r="GKD11" s="235"/>
      <c r="GKE11" s="235"/>
      <c r="GKF11" s="235"/>
      <c r="GKG11" s="235"/>
      <c r="GKH11" s="235"/>
      <c r="GKI11" s="235"/>
      <c r="GKJ11" s="235"/>
      <c r="GKK11" s="235"/>
      <c r="GKL11" s="235"/>
      <c r="GKM11" s="235"/>
      <c r="GKN11" s="235"/>
      <c r="GKO11" s="235"/>
      <c r="GKP11" s="235"/>
      <c r="GKQ11" s="235"/>
      <c r="GKR11" s="235"/>
      <c r="GKS11" s="235"/>
      <c r="GKT11" s="235"/>
      <c r="GKU11" s="235"/>
      <c r="GKV11" s="235"/>
      <c r="GKW11" s="235"/>
      <c r="GKX11" s="235"/>
      <c r="GKY11" s="235"/>
      <c r="GKZ11" s="235"/>
      <c r="GLA11" s="235"/>
      <c r="GLB11" s="235"/>
      <c r="GLC11" s="235"/>
      <c r="GLD11" s="235"/>
      <c r="GLE11" s="235"/>
      <c r="GLF11" s="235"/>
      <c r="GLG11" s="235"/>
      <c r="GLH11" s="235"/>
      <c r="GLI11" s="235"/>
      <c r="GLJ11" s="235"/>
      <c r="GLK11" s="235"/>
      <c r="GLL11" s="235"/>
      <c r="GLM11" s="235"/>
      <c r="GLN11" s="235"/>
      <c r="GLO11" s="235"/>
      <c r="GLP11" s="235"/>
      <c r="GLQ11" s="235"/>
      <c r="GLR11" s="235"/>
      <c r="GLS11" s="235"/>
      <c r="GLT11" s="235"/>
      <c r="GLU11" s="235"/>
      <c r="GLV11" s="235"/>
      <c r="GLW11" s="235"/>
      <c r="GLX11" s="235"/>
      <c r="GLY11" s="235"/>
      <c r="GLZ11" s="235"/>
      <c r="GMA11" s="235"/>
      <c r="GMB11" s="235"/>
      <c r="GMC11" s="235"/>
      <c r="GMD11" s="235"/>
      <c r="GME11" s="235"/>
      <c r="GMF11" s="235"/>
      <c r="GMG11" s="235"/>
      <c r="GMH11" s="235"/>
      <c r="GMI11" s="235"/>
      <c r="GMJ11" s="235"/>
      <c r="GMK11" s="235"/>
      <c r="GML11" s="235"/>
      <c r="GMM11" s="235"/>
      <c r="GMN11" s="235"/>
      <c r="GMO11" s="235"/>
      <c r="GMP11" s="235"/>
      <c r="GMQ11" s="235"/>
      <c r="GMR11" s="235"/>
      <c r="GMS11" s="235"/>
      <c r="GMT11" s="235"/>
      <c r="GMU11" s="235"/>
      <c r="GMV11" s="235"/>
      <c r="GMW11" s="235"/>
      <c r="GMX11" s="235"/>
      <c r="GMY11" s="235"/>
      <c r="GMZ11" s="235"/>
      <c r="GNA11" s="235"/>
      <c r="GNB11" s="235"/>
      <c r="GNC11" s="235"/>
      <c r="GND11" s="235"/>
      <c r="GNE11" s="235"/>
      <c r="GNF11" s="235"/>
      <c r="GNG11" s="235"/>
      <c r="GNH11" s="235"/>
      <c r="GNI11" s="235"/>
      <c r="GNJ11" s="235"/>
      <c r="GNK11" s="235"/>
      <c r="GNL11" s="235"/>
      <c r="GNM11" s="235"/>
      <c r="GNN11" s="235"/>
      <c r="GNO11" s="235"/>
      <c r="GNP11" s="235"/>
      <c r="GNQ11" s="235"/>
      <c r="GNR11" s="235"/>
      <c r="GNS11" s="235"/>
      <c r="GNT11" s="235"/>
      <c r="GNU11" s="235"/>
      <c r="GNV11" s="235"/>
      <c r="GNW11" s="235"/>
      <c r="GNX11" s="235"/>
      <c r="GNY11" s="235"/>
      <c r="GNZ11" s="235"/>
      <c r="GOA11" s="235"/>
      <c r="GOB11" s="235"/>
      <c r="GOC11" s="235"/>
      <c r="GOD11" s="235"/>
      <c r="GOE11" s="235"/>
      <c r="GOF11" s="235"/>
      <c r="GOG11" s="235"/>
      <c r="GOH11" s="235"/>
      <c r="GOI11" s="235"/>
      <c r="GOJ11" s="235"/>
      <c r="GOK11" s="235"/>
      <c r="GOL11" s="235"/>
      <c r="GOM11" s="235"/>
      <c r="GON11" s="235"/>
      <c r="GOO11" s="235"/>
      <c r="GOP11" s="235"/>
      <c r="GOQ11" s="235"/>
      <c r="GOR11" s="235"/>
      <c r="GOS11" s="235"/>
      <c r="GOT11" s="235"/>
      <c r="GOU11" s="235"/>
      <c r="GOV11" s="235"/>
      <c r="GOW11" s="235"/>
      <c r="GOX11" s="235"/>
      <c r="GOY11" s="235"/>
      <c r="GOZ11" s="235"/>
      <c r="GPA11" s="235"/>
      <c r="GPB11" s="235"/>
      <c r="GPC11" s="235"/>
      <c r="GPD11" s="235"/>
      <c r="GPE11" s="235"/>
      <c r="GPF11" s="235"/>
      <c r="GPG11" s="235"/>
      <c r="GPH11" s="235"/>
      <c r="GPI11" s="235"/>
      <c r="GPJ11" s="235"/>
      <c r="GPK11" s="235"/>
      <c r="GPL11" s="235"/>
      <c r="GPM11" s="235"/>
      <c r="GPN11" s="235"/>
      <c r="GPO11" s="235"/>
      <c r="GPP11" s="235"/>
      <c r="GPQ11" s="235"/>
      <c r="GPR11" s="235"/>
      <c r="GPS11" s="235"/>
      <c r="GPT11" s="235"/>
      <c r="GPU11" s="235"/>
      <c r="GPV11" s="235"/>
      <c r="GPW11" s="235"/>
      <c r="GPX11" s="235"/>
      <c r="GPY11" s="235"/>
      <c r="GPZ11" s="235"/>
      <c r="GQA11" s="235"/>
      <c r="GQB11" s="235"/>
      <c r="GQC11" s="235"/>
      <c r="GQD11" s="235"/>
      <c r="GQE11" s="235"/>
      <c r="GQF11" s="235"/>
      <c r="GQG11" s="235"/>
      <c r="GQH11" s="235"/>
      <c r="GQI11" s="235"/>
      <c r="GQJ11" s="235"/>
      <c r="GQK11" s="235"/>
      <c r="GQL11" s="235"/>
      <c r="GQM11" s="235"/>
      <c r="GQN11" s="235"/>
      <c r="GQO11" s="235"/>
      <c r="GQP11" s="235"/>
      <c r="GQQ11" s="235"/>
      <c r="GQR11" s="235"/>
      <c r="GQS11" s="235"/>
      <c r="GQT11" s="235"/>
      <c r="GQU11" s="235"/>
      <c r="GQV11" s="235"/>
      <c r="GQW11" s="235"/>
      <c r="GQX11" s="235"/>
      <c r="GQY11" s="235"/>
      <c r="GQZ11" s="235"/>
      <c r="GRA11" s="235"/>
      <c r="GRB11" s="235"/>
      <c r="GRC11" s="235"/>
      <c r="GRD11" s="235"/>
      <c r="GRE11" s="235"/>
      <c r="GRF11" s="235"/>
      <c r="GRG11" s="235"/>
      <c r="GRH11" s="235"/>
      <c r="GRI11" s="235"/>
      <c r="GRJ11" s="235"/>
      <c r="GRK11" s="235"/>
      <c r="GRL11" s="235"/>
      <c r="GRM11" s="235"/>
      <c r="GRN11" s="235"/>
      <c r="GRO11" s="235"/>
      <c r="GRP11" s="235"/>
      <c r="GRQ11" s="235"/>
      <c r="GRR11" s="235"/>
      <c r="GRS11" s="235"/>
      <c r="GRT11" s="235"/>
      <c r="GRU11" s="235"/>
      <c r="GRV11" s="235"/>
      <c r="GRW11" s="235"/>
      <c r="GRX11" s="235"/>
      <c r="GRY11" s="235"/>
      <c r="GRZ11" s="235"/>
      <c r="GSA11" s="235"/>
      <c r="GSB11" s="235"/>
      <c r="GSC11" s="235"/>
      <c r="GSD11" s="235"/>
      <c r="GSE11" s="235"/>
      <c r="GSF11" s="235"/>
      <c r="GSG11" s="235"/>
      <c r="GSH11" s="235"/>
      <c r="GSI11" s="235"/>
      <c r="GSJ11" s="235"/>
      <c r="GSK11" s="235"/>
      <c r="GSL11" s="235"/>
      <c r="GSM11" s="235"/>
      <c r="GSN11" s="235"/>
      <c r="GSO11" s="235"/>
      <c r="GSP11" s="235"/>
      <c r="GSQ11" s="235"/>
      <c r="GSR11" s="235"/>
      <c r="GSS11" s="235"/>
      <c r="GST11" s="235"/>
      <c r="GSU11" s="235"/>
      <c r="GSV11" s="235"/>
      <c r="GSW11" s="235"/>
      <c r="GSX11" s="235"/>
      <c r="GSY11" s="235"/>
      <c r="GSZ11" s="235"/>
      <c r="GTA11" s="235"/>
      <c r="GTB11" s="235"/>
      <c r="GTC11" s="235"/>
      <c r="GTD11" s="235"/>
      <c r="GTE11" s="235"/>
      <c r="GTF11" s="235"/>
      <c r="GTG11" s="235"/>
      <c r="GTH11" s="235"/>
      <c r="GTI11" s="235"/>
      <c r="GTJ11" s="235"/>
      <c r="GTK11" s="235"/>
      <c r="GTL11" s="235"/>
      <c r="GTM11" s="235"/>
      <c r="GTN11" s="235"/>
      <c r="GTO11" s="235"/>
      <c r="GTP11" s="235"/>
      <c r="GTQ11" s="235"/>
      <c r="GTR11" s="235"/>
      <c r="GTS11" s="235"/>
      <c r="GTT11" s="235"/>
      <c r="GTU11" s="235"/>
      <c r="GTV11" s="235"/>
      <c r="GTW11" s="235"/>
      <c r="GTX11" s="235"/>
      <c r="GTY11" s="235"/>
      <c r="GTZ11" s="235"/>
      <c r="GUA11" s="235"/>
      <c r="GUB11" s="235"/>
      <c r="GUC11" s="235"/>
      <c r="GUD11" s="235"/>
      <c r="GUE11" s="235"/>
      <c r="GUF11" s="235"/>
      <c r="GUG11" s="235"/>
      <c r="GUH11" s="235"/>
      <c r="GUI11" s="235"/>
      <c r="GUJ11" s="235"/>
      <c r="GUK11" s="235"/>
      <c r="GUL11" s="235"/>
      <c r="GUM11" s="235"/>
      <c r="GUN11" s="235"/>
      <c r="GUO11" s="235"/>
      <c r="GUP11" s="235"/>
      <c r="GUQ11" s="235"/>
      <c r="GUR11" s="235"/>
      <c r="GUS11" s="235"/>
      <c r="GUT11" s="235"/>
      <c r="GUU11" s="235"/>
      <c r="GUV11" s="235"/>
      <c r="GUW11" s="235"/>
      <c r="GUX11" s="235"/>
      <c r="GUY11" s="235"/>
      <c r="GUZ11" s="235"/>
      <c r="GVA11" s="235"/>
      <c r="GVB11" s="235"/>
      <c r="GVC11" s="235"/>
      <c r="GVD11" s="235"/>
      <c r="GVE11" s="235"/>
      <c r="GVF11" s="235"/>
      <c r="GVG11" s="235"/>
      <c r="GVH11" s="235"/>
      <c r="GVI11" s="235"/>
      <c r="GVJ11" s="235"/>
      <c r="GVK11" s="235"/>
      <c r="GVL11" s="235"/>
      <c r="GVM11" s="235"/>
      <c r="GVN11" s="235"/>
      <c r="GVO11" s="235"/>
      <c r="GVP11" s="235"/>
      <c r="GVQ11" s="235"/>
      <c r="GVR11" s="235"/>
      <c r="GVS11" s="235"/>
      <c r="GVT11" s="235"/>
      <c r="GVU11" s="235"/>
      <c r="GVV11" s="235"/>
      <c r="GVW11" s="235"/>
      <c r="GVX11" s="235"/>
      <c r="GVY11" s="235"/>
      <c r="GVZ11" s="235"/>
      <c r="GWA11" s="235"/>
      <c r="GWB11" s="235"/>
      <c r="GWC11" s="235"/>
      <c r="GWD11" s="235"/>
      <c r="GWE11" s="235"/>
      <c r="GWF11" s="235"/>
      <c r="GWG11" s="235"/>
      <c r="GWH11" s="235"/>
      <c r="GWI11" s="235"/>
      <c r="GWJ11" s="235"/>
      <c r="GWK11" s="235"/>
      <c r="GWL11" s="235"/>
      <c r="GWM11" s="235"/>
      <c r="GWN11" s="235"/>
      <c r="GWO11" s="235"/>
      <c r="GWP11" s="235"/>
      <c r="GWQ11" s="235"/>
      <c r="GWR11" s="235"/>
      <c r="GWS11" s="235"/>
      <c r="GWT11" s="235"/>
      <c r="GWU11" s="235"/>
      <c r="GWV11" s="235"/>
      <c r="GWW11" s="235"/>
      <c r="GWX11" s="235"/>
      <c r="GWY11" s="235"/>
      <c r="GWZ11" s="235"/>
      <c r="GXA11" s="235"/>
      <c r="GXB11" s="235"/>
      <c r="GXC11" s="235"/>
      <c r="GXD11" s="235"/>
      <c r="GXE11" s="235"/>
      <c r="GXF11" s="235"/>
      <c r="GXG11" s="235"/>
      <c r="GXH11" s="235"/>
      <c r="GXI11" s="235"/>
      <c r="GXJ11" s="235"/>
      <c r="GXK11" s="235"/>
      <c r="GXL11" s="235"/>
      <c r="GXM11" s="235"/>
      <c r="GXN11" s="235"/>
      <c r="GXO11" s="235"/>
      <c r="GXP11" s="235"/>
      <c r="GXQ11" s="235"/>
      <c r="GXR11" s="235"/>
      <c r="GXS11" s="235"/>
      <c r="GXT11" s="235"/>
      <c r="GXU11" s="235"/>
      <c r="GXV11" s="235"/>
      <c r="GXW11" s="235"/>
      <c r="GXX11" s="235"/>
      <c r="GXY11" s="235"/>
      <c r="GXZ11" s="235"/>
      <c r="GYA11" s="235"/>
      <c r="GYB11" s="235"/>
      <c r="GYC11" s="235"/>
      <c r="GYD11" s="235"/>
      <c r="GYE11" s="235"/>
      <c r="GYF11" s="235"/>
      <c r="GYG11" s="235"/>
      <c r="GYH11" s="235"/>
      <c r="GYI11" s="235"/>
      <c r="GYJ11" s="235"/>
      <c r="GYK11" s="235"/>
      <c r="GYL11" s="235"/>
      <c r="GYM11" s="235"/>
      <c r="GYN11" s="235"/>
      <c r="GYO11" s="235"/>
      <c r="GYP11" s="235"/>
      <c r="GYQ11" s="235"/>
      <c r="GYR11" s="235"/>
      <c r="GYS11" s="235"/>
      <c r="GYT11" s="235"/>
      <c r="GYU11" s="235"/>
      <c r="GYV11" s="235"/>
      <c r="GYW11" s="235"/>
      <c r="GYX11" s="235"/>
      <c r="GYY11" s="235"/>
      <c r="GYZ11" s="235"/>
      <c r="GZA11" s="235"/>
      <c r="GZB11" s="235"/>
      <c r="GZC11" s="235"/>
      <c r="GZD11" s="235"/>
      <c r="GZE11" s="235"/>
      <c r="GZF11" s="235"/>
      <c r="GZG11" s="235"/>
      <c r="GZH11" s="235"/>
      <c r="GZI11" s="235"/>
      <c r="GZJ11" s="235"/>
      <c r="GZK11" s="235"/>
      <c r="GZL11" s="235"/>
      <c r="GZM11" s="235"/>
      <c r="GZN11" s="235"/>
      <c r="GZO11" s="235"/>
      <c r="GZP11" s="235"/>
      <c r="GZQ11" s="235"/>
      <c r="GZR11" s="235"/>
      <c r="GZS11" s="235"/>
      <c r="GZT11" s="235"/>
      <c r="GZU11" s="235"/>
      <c r="GZV11" s="235"/>
      <c r="GZW11" s="235"/>
      <c r="GZX11" s="235"/>
      <c r="GZY11" s="235"/>
      <c r="GZZ11" s="235"/>
      <c r="HAA11" s="235"/>
      <c r="HAB11" s="235"/>
      <c r="HAC11" s="235"/>
      <c r="HAD11" s="235"/>
      <c r="HAE11" s="235"/>
      <c r="HAF11" s="235"/>
      <c r="HAG11" s="235"/>
      <c r="HAH11" s="235"/>
      <c r="HAI11" s="235"/>
      <c r="HAJ11" s="235"/>
      <c r="HAK11" s="235"/>
      <c r="HAL11" s="235"/>
      <c r="HAM11" s="235"/>
      <c r="HAN11" s="235"/>
      <c r="HAO11" s="235"/>
      <c r="HAP11" s="235"/>
      <c r="HAQ11" s="235"/>
      <c r="HAR11" s="235"/>
      <c r="HAS11" s="235"/>
      <c r="HAT11" s="235"/>
      <c r="HAU11" s="235"/>
      <c r="HAV11" s="235"/>
      <c r="HAW11" s="235"/>
      <c r="HAX11" s="235"/>
      <c r="HAY11" s="235"/>
      <c r="HAZ11" s="235"/>
      <c r="HBA11" s="235"/>
      <c r="HBB11" s="235"/>
      <c r="HBC11" s="235"/>
      <c r="HBD11" s="235"/>
      <c r="HBE11" s="235"/>
      <c r="HBF11" s="235"/>
      <c r="HBG11" s="235"/>
      <c r="HBH11" s="235"/>
      <c r="HBI11" s="235"/>
      <c r="HBJ11" s="235"/>
      <c r="HBK11" s="235"/>
      <c r="HBL11" s="235"/>
      <c r="HBM11" s="235"/>
      <c r="HBN11" s="235"/>
      <c r="HBO11" s="235"/>
      <c r="HBP11" s="235"/>
      <c r="HBQ11" s="235"/>
      <c r="HBR11" s="235"/>
      <c r="HBS11" s="235"/>
      <c r="HBT11" s="235"/>
      <c r="HBU11" s="235"/>
      <c r="HBV11" s="235"/>
      <c r="HBW11" s="235"/>
      <c r="HBX11" s="235"/>
      <c r="HBY11" s="235"/>
      <c r="HBZ11" s="235"/>
      <c r="HCA11" s="235"/>
      <c r="HCB11" s="235"/>
      <c r="HCC11" s="235"/>
      <c r="HCD11" s="235"/>
      <c r="HCE11" s="235"/>
      <c r="HCF11" s="235"/>
      <c r="HCG11" s="235"/>
      <c r="HCH11" s="235"/>
      <c r="HCI11" s="235"/>
      <c r="HCJ11" s="235"/>
      <c r="HCK11" s="235"/>
      <c r="HCL11" s="235"/>
      <c r="HCM11" s="235"/>
      <c r="HCN11" s="235"/>
      <c r="HCO11" s="235"/>
      <c r="HCP11" s="235"/>
      <c r="HCQ11" s="235"/>
      <c r="HCR11" s="235"/>
      <c r="HCS11" s="235"/>
      <c r="HCT11" s="235"/>
      <c r="HCU11" s="235"/>
      <c r="HCV11" s="235"/>
      <c r="HCW11" s="235"/>
      <c r="HCX11" s="235"/>
      <c r="HCY11" s="235"/>
      <c r="HCZ11" s="235"/>
      <c r="HDA11" s="235"/>
      <c r="HDB11" s="235"/>
      <c r="HDC11" s="235"/>
      <c r="HDD11" s="235"/>
      <c r="HDE11" s="235"/>
      <c r="HDF11" s="235"/>
      <c r="HDG11" s="235"/>
      <c r="HDH11" s="235"/>
      <c r="HDI11" s="235"/>
      <c r="HDJ11" s="235"/>
      <c r="HDK11" s="235"/>
      <c r="HDL11" s="235"/>
      <c r="HDM11" s="235"/>
      <c r="HDN11" s="235"/>
      <c r="HDO11" s="235"/>
      <c r="HDP11" s="235"/>
      <c r="HDQ11" s="235"/>
      <c r="HDR11" s="235"/>
      <c r="HDS11" s="235"/>
      <c r="HDT11" s="235"/>
      <c r="HDU11" s="235"/>
      <c r="HDV11" s="235"/>
      <c r="HDW11" s="235"/>
      <c r="HDX11" s="235"/>
      <c r="HDY11" s="235"/>
      <c r="HDZ11" s="235"/>
      <c r="HEA11" s="235"/>
      <c r="HEB11" s="235"/>
      <c r="HEC11" s="235"/>
      <c r="HED11" s="235"/>
      <c r="HEE11" s="235"/>
      <c r="HEF11" s="235"/>
      <c r="HEG11" s="235"/>
      <c r="HEH11" s="235"/>
      <c r="HEI11" s="235"/>
      <c r="HEJ11" s="235"/>
      <c r="HEK11" s="235"/>
      <c r="HEL11" s="235"/>
      <c r="HEM11" s="235"/>
      <c r="HEN11" s="235"/>
      <c r="HEO11" s="235"/>
      <c r="HEP11" s="235"/>
      <c r="HEQ11" s="235"/>
      <c r="HER11" s="235"/>
      <c r="HES11" s="235"/>
      <c r="HET11" s="235"/>
      <c r="HEU11" s="235"/>
      <c r="HEV11" s="235"/>
      <c r="HEW11" s="235"/>
      <c r="HEX11" s="235"/>
      <c r="HEY11" s="235"/>
      <c r="HEZ11" s="235"/>
      <c r="HFA11" s="235"/>
      <c r="HFB11" s="235"/>
      <c r="HFC11" s="235"/>
      <c r="HFD11" s="235"/>
      <c r="HFE11" s="235"/>
      <c r="HFF11" s="235"/>
      <c r="HFG11" s="235"/>
      <c r="HFH11" s="235"/>
      <c r="HFI11" s="235"/>
      <c r="HFJ11" s="235"/>
      <c r="HFK11" s="235"/>
      <c r="HFL11" s="235"/>
      <c r="HFM11" s="235"/>
      <c r="HFN11" s="235"/>
      <c r="HFO11" s="235"/>
      <c r="HFP11" s="235"/>
      <c r="HFQ11" s="235"/>
      <c r="HFR11" s="235"/>
      <c r="HFS11" s="235"/>
      <c r="HFT11" s="235"/>
      <c r="HFU11" s="235"/>
      <c r="HFV11" s="235"/>
      <c r="HFW11" s="235"/>
      <c r="HFX11" s="235"/>
      <c r="HFY11" s="235"/>
      <c r="HFZ11" s="235"/>
      <c r="HGA11" s="235"/>
      <c r="HGB11" s="235"/>
      <c r="HGC11" s="235"/>
      <c r="HGD11" s="235"/>
      <c r="HGE11" s="235"/>
      <c r="HGF11" s="235"/>
      <c r="HGG11" s="235"/>
      <c r="HGH11" s="235"/>
      <c r="HGI11" s="235"/>
      <c r="HGJ11" s="235"/>
      <c r="HGK11" s="235"/>
      <c r="HGL11" s="235"/>
      <c r="HGM11" s="235"/>
      <c r="HGN11" s="235"/>
      <c r="HGO11" s="235"/>
      <c r="HGP11" s="235"/>
      <c r="HGQ11" s="235"/>
      <c r="HGR11" s="235"/>
      <c r="HGS11" s="235"/>
      <c r="HGT11" s="235"/>
      <c r="HGU11" s="235"/>
      <c r="HGV11" s="235"/>
      <c r="HGW11" s="235"/>
      <c r="HGX11" s="235"/>
      <c r="HGY11" s="235"/>
      <c r="HGZ11" s="235"/>
      <c r="HHA11" s="235"/>
      <c r="HHB11" s="235"/>
      <c r="HHC11" s="235"/>
      <c r="HHD11" s="235"/>
      <c r="HHE11" s="235"/>
      <c r="HHF11" s="235"/>
      <c r="HHG11" s="235"/>
      <c r="HHH11" s="235"/>
      <c r="HHI11" s="235"/>
      <c r="HHJ11" s="235"/>
      <c r="HHK11" s="235"/>
      <c r="HHL11" s="235"/>
      <c r="HHM11" s="235"/>
      <c r="HHN11" s="235"/>
      <c r="HHO11" s="235"/>
      <c r="HHP11" s="235"/>
      <c r="HHQ11" s="235"/>
      <c r="HHR11" s="235"/>
      <c r="HHS11" s="235"/>
      <c r="HHT11" s="235"/>
      <c r="HHU11" s="235"/>
      <c r="HHV11" s="235"/>
      <c r="HHW11" s="235"/>
      <c r="HHX11" s="235"/>
      <c r="HHY11" s="235"/>
      <c r="HHZ11" s="235"/>
      <c r="HIA11" s="235"/>
      <c r="HIB11" s="235"/>
      <c r="HIC11" s="235"/>
      <c r="HID11" s="235"/>
      <c r="HIE11" s="235"/>
      <c r="HIF11" s="235"/>
      <c r="HIG11" s="235"/>
      <c r="HIH11" s="235"/>
      <c r="HII11" s="235"/>
      <c r="HIJ11" s="235"/>
      <c r="HIK11" s="235"/>
      <c r="HIL11" s="235"/>
      <c r="HIM11" s="235"/>
      <c r="HIN11" s="235"/>
      <c r="HIO11" s="235"/>
      <c r="HIP11" s="235"/>
      <c r="HIQ11" s="235"/>
      <c r="HIR11" s="235"/>
      <c r="HIS11" s="235"/>
      <c r="HIT11" s="235"/>
      <c r="HIU11" s="235"/>
      <c r="HIV11" s="235"/>
      <c r="HIW11" s="235"/>
      <c r="HIX11" s="235"/>
      <c r="HIY11" s="235"/>
      <c r="HIZ11" s="235"/>
      <c r="HJA11" s="235"/>
      <c r="HJB11" s="235"/>
      <c r="HJC11" s="235"/>
      <c r="HJD11" s="235"/>
      <c r="HJE11" s="235"/>
      <c r="HJF11" s="235"/>
      <c r="HJG11" s="235"/>
      <c r="HJH11" s="235"/>
      <c r="HJI11" s="235"/>
      <c r="HJJ11" s="235"/>
      <c r="HJK11" s="235"/>
      <c r="HJL11" s="235"/>
      <c r="HJM11" s="235"/>
      <c r="HJN11" s="235"/>
      <c r="HJO11" s="235"/>
      <c r="HJP11" s="235"/>
      <c r="HJQ11" s="235"/>
      <c r="HJR11" s="235"/>
      <c r="HJS11" s="235"/>
      <c r="HJT11" s="235"/>
      <c r="HJU11" s="235"/>
      <c r="HJV11" s="235"/>
      <c r="HJW11" s="235"/>
      <c r="HJX11" s="235"/>
      <c r="HJY11" s="235"/>
      <c r="HJZ11" s="235"/>
      <c r="HKA11" s="235"/>
      <c r="HKB11" s="235"/>
      <c r="HKC11" s="235"/>
      <c r="HKD11" s="235"/>
      <c r="HKE11" s="235"/>
      <c r="HKF11" s="235"/>
      <c r="HKG11" s="235"/>
      <c r="HKH11" s="235"/>
      <c r="HKI11" s="235"/>
      <c r="HKJ11" s="235"/>
      <c r="HKK11" s="235"/>
      <c r="HKL11" s="235"/>
      <c r="HKM11" s="235"/>
      <c r="HKN11" s="235"/>
      <c r="HKO11" s="235"/>
      <c r="HKP11" s="235"/>
      <c r="HKQ11" s="235"/>
      <c r="HKR11" s="235"/>
      <c r="HKS11" s="235"/>
      <c r="HKT11" s="235"/>
      <c r="HKU11" s="235"/>
      <c r="HKV11" s="235"/>
      <c r="HKW11" s="235"/>
      <c r="HKX11" s="235"/>
      <c r="HKY11" s="235"/>
      <c r="HKZ11" s="235"/>
      <c r="HLA11" s="235"/>
      <c r="HLB11" s="235"/>
      <c r="HLC11" s="235"/>
      <c r="HLD11" s="235"/>
      <c r="HLE11" s="235"/>
      <c r="HLF11" s="235"/>
      <c r="HLG11" s="235"/>
      <c r="HLH11" s="235"/>
      <c r="HLI11" s="235"/>
      <c r="HLJ11" s="235"/>
      <c r="HLK11" s="235"/>
      <c r="HLL11" s="235"/>
      <c r="HLM11" s="235"/>
      <c r="HLN11" s="235"/>
      <c r="HLO11" s="235"/>
      <c r="HLP11" s="235"/>
      <c r="HLQ11" s="235"/>
      <c r="HLR11" s="235"/>
      <c r="HLS11" s="235"/>
      <c r="HLT11" s="235"/>
      <c r="HLU11" s="235"/>
      <c r="HLV11" s="235"/>
      <c r="HLW11" s="235"/>
      <c r="HLX11" s="235"/>
      <c r="HLY11" s="235"/>
      <c r="HLZ11" s="235"/>
      <c r="HMA11" s="235"/>
      <c r="HMB11" s="235"/>
      <c r="HMC11" s="235"/>
      <c r="HMD11" s="235"/>
      <c r="HME11" s="235"/>
      <c r="HMF11" s="235"/>
      <c r="HMG11" s="235"/>
      <c r="HMH11" s="235"/>
      <c r="HMI11" s="235"/>
      <c r="HMJ11" s="235"/>
      <c r="HMK11" s="235"/>
      <c r="HML11" s="235"/>
      <c r="HMM11" s="235"/>
      <c r="HMN11" s="235"/>
      <c r="HMO11" s="235"/>
      <c r="HMP11" s="235"/>
      <c r="HMQ11" s="235"/>
      <c r="HMR11" s="235"/>
      <c r="HMS11" s="235"/>
      <c r="HMT11" s="235"/>
      <c r="HMU11" s="235"/>
      <c r="HMV11" s="235"/>
      <c r="HMW11" s="235"/>
      <c r="HMX11" s="235"/>
      <c r="HMY11" s="235"/>
      <c r="HMZ11" s="235"/>
      <c r="HNA11" s="235"/>
      <c r="HNB11" s="235"/>
      <c r="HNC11" s="235"/>
      <c r="HND11" s="235"/>
      <c r="HNE11" s="235"/>
      <c r="HNF11" s="235"/>
      <c r="HNG11" s="235"/>
      <c r="HNH11" s="235"/>
      <c r="HNI11" s="235"/>
      <c r="HNJ11" s="235"/>
      <c r="HNK11" s="235"/>
      <c r="HNL11" s="235"/>
      <c r="HNM11" s="235"/>
      <c r="HNN11" s="235"/>
      <c r="HNO11" s="235"/>
      <c r="HNP11" s="235"/>
      <c r="HNQ11" s="235"/>
      <c r="HNR11" s="235"/>
      <c r="HNS11" s="235"/>
      <c r="HNT11" s="235"/>
      <c r="HNU11" s="235"/>
      <c r="HNV11" s="235"/>
      <c r="HNW11" s="235"/>
      <c r="HNX11" s="235"/>
      <c r="HNY11" s="235"/>
      <c r="HNZ11" s="235"/>
      <c r="HOA11" s="235"/>
      <c r="HOB11" s="235"/>
      <c r="HOC11" s="235"/>
      <c r="HOD11" s="235"/>
      <c r="HOE11" s="235"/>
      <c r="HOF11" s="235"/>
      <c r="HOG11" s="235"/>
      <c r="HOH11" s="235"/>
      <c r="HOI11" s="235"/>
      <c r="HOJ11" s="235"/>
      <c r="HOK11" s="235"/>
      <c r="HOL11" s="235"/>
      <c r="HOM11" s="235"/>
      <c r="HON11" s="235"/>
      <c r="HOO11" s="235"/>
      <c r="HOP11" s="235"/>
      <c r="HOQ11" s="235"/>
      <c r="HOR11" s="235"/>
      <c r="HOS11" s="235"/>
      <c r="HOT11" s="235"/>
      <c r="HOU11" s="235"/>
      <c r="HOV11" s="235"/>
      <c r="HOW11" s="235"/>
      <c r="HOX11" s="235"/>
      <c r="HOY11" s="235"/>
      <c r="HOZ11" s="235"/>
      <c r="HPA11" s="235"/>
      <c r="HPB11" s="235"/>
      <c r="HPC11" s="235"/>
      <c r="HPD11" s="235"/>
      <c r="HPE11" s="235"/>
      <c r="HPF11" s="235"/>
      <c r="HPG11" s="235"/>
      <c r="HPH11" s="235"/>
      <c r="HPI11" s="235"/>
      <c r="HPJ11" s="235"/>
      <c r="HPK11" s="235"/>
      <c r="HPL11" s="235"/>
      <c r="HPM11" s="235"/>
      <c r="HPN11" s="235"/>
      <c r="HPO11" s="235"/>
      <c r="HPP11" s="235"/>
      <c r="HPQ11" s="235"/>
      <c r="HPR11" s="235"/>
      <c r="HPS11" s="235"/>
      <c r="HPT11" s="235"/>
      <c r="HPU11" s="235"/>
      <c r="HPV11" s="235"/>
      <c r="HPW11" s="235"/>
      <c r="HPX11" s="235"/>
      <c r="HPY11" s="235"/>
      <c r="HPZ11" s="235"/>
      <c r="HQA11" s="235"/>
      <c r="HQB11" s="235"/>
      <c r="HQC11" s="235"/>
      <c r="HQD11" s="235"/>
      <c r="HQE11" s="235"/>
      <c r="HQF11" s="235"/>
      <c r="HQG11" s="235"/>
      <c r="HQH11" s="235"/>
      <c r="HQI11" s="235"/>
      <c r="HQJ11" s="235"/>
      <c r="HQK11" s="235"/>
      <c r="HQL11" s="235"/>
      <c r="HQM11" s="235"/>
      <c r="HQN11" s="235"/>
      <c r="HQO11" s="235"/>
      <c r="HQP11" s="235"/>
      <c r="HQQ11" s="235"/>
      <c r="HQR11" s="235"/>
      <c r="HQS11" s="235"/>
      <c r="HQT11" s="235"/>
      <c r="HQU11" s="235"/>
      <c r="HQV11" s="235"/>
      <c r="HQW11" s="235"/>
      <c r="HQX11" s="235"/>
      <c r="HQY11" s="235"/>
      <c r="HQZ11" s="235"/>
      <c r="HRA11" s="235"/>
      <c r="HRB11" s="235"/>
      <c r="HRC11" s="235"/>
      <c r="HRD11" s="235"/>
      <c r="HRE11" s="235"/>
      <c r="HRF11" s="235"/>
      <c r="HRG11" s="235"/>
      <c r="HRH11" s="235"/>
      <c r="HRI11" s="235"/>
      <c r="HRJ11" s="235"/>
      <c r="HRK11" s="235"/>
      <c r="HRL11" s="235"/>
      <c r="HRM11" s="235"/>
      <c r="HRN11" s="235"/>
      <c r="HRO11" s="235"/>
      <c r="HRP11" s="235"/>
      <c r="HRQ11" s="235"/>
      <c r="HRR11" s="235"/>
      <c r="HRS11" s="235"/>
      <c r="HRT11" s="235"/>
      <c r="HRU11" s="235"/>
      <c r="HRV11" s="235"/>
      <c r="HRW11" s="235"/>
      <c r="HRX11" s="235"/>
      <c r="HRY11" s="235"/>
      <c r="HRZ11" s="235"/>
      <c r="HSA11" s="235"/>
      <c r="HSB11" s="235"/>
      <c r="HSC11" s="235"/>
      <c r="HSD11" s="235"/>
      <c r="HSE11" s="235"/>
      <c r="HSF11" s="235"/>
      <c r="HSG11" s="235"/>
      <c r="HSH11" s="235"/>
      <c r="HSI11" s="235"/>
      <c r="HSJ11" s="235"/>
      <c r="HSK11" s="235"/>
      <c r="HSL11" s="235"/>
      <c r="HSM11" s="235"/>
      <c r="HSN11" s="235"/>
      <c r="HSO11" s="235"/>
      <c r="HSP11" s="235"/>
      <c r="HSQ11" s="235"/>
      <c r="HSR11" s="235"/>
      <c r="HSS11" s="235"/>
      <c r="HST11" s="235"/>
      <c r="HSU11" s="235"/>
      <c r="HSV11" s="235"/>
      <c r="HSW11" s="235"/>
      <c r="HSX11" s="235"/>
      <c r="HSY11" s="235"/>
      <c r="HSZ11" s="235"/>
      <c r="HTA11" s="235"/>
      <c r="HTB11" s="235"/>
      <c r="HTC11" s="235"/>
      <c r="HTD11" s="235"/>
      <c r="HTE11" s="235"/>
      <c r="HTF11" s="235"/>
      <c r="HTG11" s="235"/>
      <c r="HTH11" s="235"/>
      <c r="HTI11" s="235"/>
      <c r="HTJ11" s="235"/>
      <c r="HTK11" s="235"/>
      <c r="HTL11" s="235"/>
      <c r="HTM11" s="235"/>
      <c r="HTN11" s="235"/>
      <c r="HTO11" s="235"/>
      <c r="HTP11" s="235"/>
      <c r="HTQ11" s="235"/>
      <c r="HTR11" s="235"/>
      <c r="HTS11" s="235"/>
      <c r="HTT11" s="235"/>
      <c r="HTU11" s="235"/>
      <c r="HTV11" s="235"/>
      <c r="HTW11" s="235"/>
      <c r="HTX11" s="235"/>
      <c r="HTY11" s="235"/>
      <c r="HTZ11" s="235"/>
      <c r="HUA11" s="235"/>
      <c r="HUB11" s="235"/>
      <c r="HUC11" s="235"/>
      <c r="HUD11" s="235"/>
      <c r="HUE11" s="235"/>
      <c r="HUF11" s="235"/>
      <c r="HUG11" s="235"/>
      <c r="HUH11" s="235"/>
      <c r="HUI11" s="235"/>
      <c r="HUJ11" s="235"/>
      <c r="HUK11" s="235"/>
      <c r="HUL11" s="235"/>
      <c r="HUM11" s="235"/>
      <c r="HUN11" s="235"/>
      <c r="HUO11" s="235"/>
      <c r="HUP11" s="235"/>
      <c r="HUQ11" s="235"/>
      <c r="HUR11" s="235"/>
      <c r="HUS11" s="235"/>
      <c r="HUT11" s="235"/>
      <c r="HUU11" s="235"/>
      <c r="HUV11" s="235"/>
      <c r="HUW11" s="235"/>
      <c r="HUX11" s="235"/>
      <c r="HUY11" s="235"/>
      <c r="HUZ11" s="235"/>
      <c r="HVA11" s="235"/>
      <c r="HVB11" s="235"/>
      <c r="HVC11" s="235"/>
      <c r="HVD11" s="235"/>
      <c r="HVE11" s="235"/>
      <c r="HVF11" s="235"/>
      <c r="HVG11" s="235"/>
      <c r="HVH11" s="235"/>
      <c r="HVI11" s="235"/>
      <c r="HVJ11" s="235"/>
      <c r="HVK11" s="235"/>
      <c r="HVL11" s="235"/>
      <c r="HVM11" s="235"/>
      <c r="HVN11" s="235"/>
      <c r="HVO11" s="235"/>
      <c r="HVP11" s="235"/>
      <c r="HVQ11" s="235"/>
      <c r="HVR11" s="235"/>
      <c r="HVS11" s="235"/>
      <c r="HVT11" s="235"/>
      <c r="HVU11" s="235"/>
      <c r="HVV11" s="235"/>
      <c r="HVW11" s="235"/>
      <c r="HVX11" s="235"/>
      <c r="HVY11" s="235"/>
      <c r="HVZ11" s="235"/>
      <c r="HWA11" s="235"/>
      <c r="HWB11" s="235"/>
      <c r="HWC11" s="235"/>
      <c r="HWD11" s="235"/>
      <c r="HWE11" s="235"/>
      <c r="HWF11" s="235"/>
      <c r="HWG11" s="235"/>
      <c r="HWH11" s="235"/>
      <c r="HWI11" s="235"/>
      <c r="HWJ11" s="235"/>
      <c r="HWK11" s="235"/>
      <c r="HWL11" s="235"/>
      <c r="HWM11" s="235"/>
      <c r="HWN11" s="235"/>
      <c r="HWO11" s="235"/>
      <c r="HWP11" s="235"/>
      <c r="HWQ11" s="235"/>
      <c r="HWR11" s="235"/>
      <c r="HWS11" s="235"/>
      <c r="HWT11" s="235"/>
      <c r="HWU11" s="235"/>
      <c r="HWV11" s="235"/>
      <c r="HWW11" s="235"/>
      <c r="HWX11" s="235"/>
      <c r="HWY11" s="235"/>
      <c r="HWZ11" s="235"/>
      <c r="HXA11" s="235"/>
      <c r="HXB11" s="235"/>
      <c r="HXC11" s="235"/>
      <c r="HXD11" s="235"/>
      <c r="HXE11" s="235"/>
      <c r="HXF11" s="235"/>
      <c r="HXG11" s="235"/>
      <c r="HXH11" s="235"/>
      <c r="HXI11" s="235"/>
      <c r="HXJ11" s="235"/>
      <c r="HXK11" s="235"/>
      <c r="HXL11" s="235"/>
      <c r="HXM11" s="235"/>
      <c r="HXN11" s="235"/>
      <c r="HXO11" s="235"/>
      <c r="HXP11" s="235"/>
      <c r="HXQ11" s="235"/>
      <c r="HXR11" s="235"/>
      <c r="HXS11" s="235"/>
      <c r="HXT11" s="235"/>
      <c r="HXU11" s="235"/>
      <c r="HXV11" s="235"/>
      <c r="HXW11" s="235"/>
      <c r="HXX11" s="235"/>
      <c r="HXY11" s="235"/>
      <c r="HXZ11" s="235"/>
      <c r="HYA11" s="235"/>
      <c r="HYB11" s="235"/>
      <c r="HYC11" s="235"/>
      <c r="HYD11" s="235"/>
      <c r="HYE11" s="235"/>
      <c r="HYF11" s="235"/>
      <c r="HYG11" s="235"/>
      <c r="HYH11" s="235"/>
      <c r="HYI11" s="235"/>
      <c r="HYJ11" s="235"/>
      <c r="HYK11" s="235"/>
      <c r="HYL11" s="235"/>
      <c r="HYM11" s="235"/>
      <c r="HYN11" s="235"/>
      <c r="HYO11" s="235"/>
      <c r="HYP11" s="235"/>
      <c r="HYQ11" s="235"/>
      <c r="HYR11" s="235"/>
      <c r="HYS11" s="235"/>
      <c r="HYT11" s="235"/>
      <c r="HYU11" s="235"/>
      <c r="HYV11" s="235"/>
      <c r="HYW11" s="235"/>
      <c r="HYX11" s="235"/>
      <c r="HYY11" s="235"/>
      <c r="HYZ11" s="235"/>
      <c r="HZA11" s="235"/>
      <c r="HZB11" s="235"/>
      <c r="HZC11" s="235"/>
      <c r="HZD11" s="235"/>
      <c r="HZE11" s="235"/>
      <c r="HZF11" s="235"/>
      <c r="HZG11" s="235"/>
      <c r="HZH11" s="235"/>
      <c r="HZI11" s="235"/>
      <c r="HZJ11" s="235"/>
      <c r="HZK11" s="235"/>
      <c r="HZL11" s="235"/>
      <c r="HZM11" s="235"/>
      <c r="HZN11" s="235"/>
      <c r="HZO11" s="235"/>
      <c r="HZP11" s="235"/>
      <c r="HZQ11" s="235"/>
      <c r="HZR11" s="235"/>
      <c r="HZS11" s="235"/>
      <c r="HZT11" s="235"/>
      <c r="HZU11" s="235"/>
      <c r="HZV11" s="235"/>
      <c r="HZW11" s="235"/>
      <c r="HZX11" s="235"/>
      <c r="HZY11" s="235"/>
      <c r="HZZ11" s="235"/>
      <c r="IAA11" s="235"/>
      <c r="IAB11" s="235"/>
      <c r="IAC11" s="235"/>
      <c r="IAD11" s="235"/>
      <c r="IAE11" s="235"/>
      <c r="IAF11" s="235"/>
      <c r="IAG11" s="235"/>
      <c r="IAH11" s="235"/>
      <c r="IAI11" s="235"/>
      <c r="IAJ11" s="235"/>
      <c r="IAK11" s="235"/>
      <c r="IAL11" s="235"/>
      <c r="IAM11" s="235"/>
      <c r="IAN11" s="235"/>
      <c r="IAO11" s="235"/>
      <c r="IAP11" s="235"/>
      <c r="IAQ11" s="235"/>
      <c r="IAR11" s="235"/>
      <c r="IAS11" s="235"/>
      <c r="IAT11" s="235"/>
      <c r="IAU11" s="235"/>
      <c r="IAV11" s="235"/>
      <c r="IAW11" s="235"/>
      <c r="IAX11" s="235"/>
      <c r="IAY11" s="235"/>
      <c r="IAZ11" s="235"/>
      <c r="IBA11" s="235"/>
      <c r="IBB11" s="235"/>
      <c r="IBC11" s="235"/>
      <c r="IBD11" s="235"/>
      <c r="IBE11" s="235"/>
      <c r="IBF11" s="235"/>
      <c r="IBG11" s="235"/>
      <c r="IBH11" s="235"/>
      <c r="IBI11" s="235"/>
      <c r="IBJ11" s="235"/>
      <c r="IBK11" s="235"/>
      <c r="IBL11" s="235"/>
      <c r="IBM11" s="235"/>
      <c r="IBN11" s="235"/>
      <c r="IBO11" s="235"/>
      <c r="IBP11" s="235"/>
      <c r="IBQ11" s="235"/>
      <c r="IBR11" s="235"/>
      <c r="IBS11" s="235"/>
      <c r="IBT11" s="235"/>
      <c r="IBU11" s="235"/>
      <c r="IBV11" s="235"/>
      <c r="IBW11" s="235"/>
      <c r="IBX11" s="235"/>
      <c r="IBY11" s="235"/>
      <c r="IBZ11" s="235"/>
      <c r="ICA11" s="235"/>
      <c r="ICB11" s="235"/>
      <c r="ICC11" s="235"/>
      <c r="ICD11" s="235"/>
      <c r="ICE11" s="235"/>
      <c r="ICF11" s="235"/>
      <c r="ICG11" s="235"/>
      <c r="ICH11" s="235"/>
      <c r="ICI11" s="235"/>
      <c r="ICJ11" s="235"/>
      <c r="ICK11" s="235"/>
      <c r="ICL11" s="235"/>
      <c r="ICM11" s="235"/>
      <c r="ICN11" s="235"/>
      <c r="ICO11" s="235"/>
      <c r="ICP11" s="235"/>
      <c r="ICQ11" s="235"/>
      <c r="ICR11" s="235"/>
      <c r="ICS11" s="235"/>
      <c r="ICT11" s="235"/>
      <c r="ICU11" s="235"/>
      <c r="ICV11" s="235"/>
      <c r="ICW11" s="235"/>
      <c r="ICX11" s="235"/>
      <c r="ICY11" s="235"/>
      <c r="ICZ11" s="235"/>
      <c r="IDA11" s="235"/>
      <c r="IDB11" s="235"/>
      <c r="IDC11" s="235"/>
      <c r="IDD11" s="235"/>
      <c r="IDE11" s="235"/>
      <c r="IDF11" s="235"/>
      <c r="IDG11" s="235"/>
      <c r="IDH11" s="235"/>
      <c r="IDI11" s="235"/>
      <c r="IDJ11" s="235"/>
      <c r="IDK11" s="235"/>
      <c r="IDL11" s="235"/>
      <c r="IDM11" s="235"/>
      <c r="IDN11" s="235"/>
      <c r="IDO11" s="235"/>
      <c r="IDP11" s="235"/>
      <c r="IDQ11" s="235"/>
      <c r="IDR11" s="235"/>
      <c r="IDS11" s="235"/>
      <c r="IDT11" s="235"/>
      <c r="IDU11" s="235"/>
      <c r="IDV11" s="235"/>
      <c r="IDW11" s="235"/>
      <c r="IDX11" s="235"/>
      <c r="IDY11" s="235"/>
      <c r="IDZ11" s="235"/>
      <c r="IEA11" s="235"/>
      <c r="IEB11" s="235"/>
      <c r="IEC11" s="235"/>
      <c r="IED11" s="235"/>
      <c r="IEE11" s="235"/>
      <c r="IEF11" s="235"/>
      <c r="IEG11" s="235"/>
      <c r="IEH11" s="235"/>
      <c r="IEI11" s="235"/>
      <c r="IEJ11" s="235"/>
      <c r="IEK11" s="235"/>
      <c r="IEL11" s="235"/>
      <c r="IEM11" s="235"/>
      <c r="IEN11" s="235"/>
      <c r="IEO11" s="235"/>
      <c r="IEP11" s="235"/>
      <c r="IEQ11" s="235"/>
      <c r="IER11" s="235"/>
      <c r="IES11" s="235"/>
      <c r="IET11" s="235"/>
      <c r="IEU11" s="235"/>
      <c r="IEV11" s="235"/>
      <c r="IEW11" s="235"/>
      <c r="IEX11" s="235"/>
      <c r="IEY11" s="235"/>
      <c r="IEZ11" s="235"/>
      <c r="IFA11" s="235"/>
      <c r="IFB11" s="235"/>
      <c r="IFC11" s="235"/>
      <c r="IFD11" s="235"/>
      <c r="IFE11" s="235"/>
      <c r="IFF11" s="235"/>
      <c r="IFG11" s="235"/>
      <c r="IFH11" s="235"/>
      <c r="IFI11" s="235"/>
      <c r="IFJ11" s="235"/>
      <c r="IFK11" s="235"/>
      <c r="IFL11" s="235"/>
      <c r="IFM11" s="235"/>
      <c r="IFN11" s="235"/>
      <c r="IFO11" s="235"/>
      <c r="IFP11" s="235"/>
      <c r="IFQ11" s="235"/>
      <c r="IFR11" s="235"/>
      <c r="IFS11" s="235"/>
      <c r="IFT11" s="235"/>
      <c r="IFU11" s="235"/>
      <c r="IFV11" s="235"/>
      <c r="IFW11" s="235"/>
      <c r="IFX11" s="235"/>
      <c r="IFY11" s="235"/>
      <c r="IFZ11" s="235"/>
      <c r="IGA11" s="235"/>
      <c r="IGB11" s="235"/>
      <c r="IGC11" s="235"/>
      <c r="IGD11" s="235"/>
      <c r="IGE11" s="235"/>
      <c r="IGF11" s="235"/>
      <c r="IGG11" s="235"/>
      <c r="IGH11" s="235"/>
      <c r="IGI11" s="235"/>
      <c r="IGJ11" s="235"/>
      <c r="IGK11" s="235"/>
      <c r="IGL11" s="235"/>
      <c r="IGM11" s="235"/>
      <c r="IGN11" s="235"/>
      <c r="IGO11" s="235"/>
      <c r="IGP11" s="235"/>
      <c r="IGQ11" s="235"/>
      <c r="IGR11" s="235"/>
      <c r="IGS11" s="235"/>
      <c r="IGT11" s="235"/>
      <c r="IGU11" s="235"/>
      <c r="IGV11" s="235"/>
      <c r="IGW11" s="235"/>
      <c r="IGX11" s="235"/>
      <c r="IGY11" s="235"/>
      <c r="IGZ11" s="235"/>
      <c r="IHA11" s="235"/>
      <c r="IHB11" s="235"/>
      <c r="IHC11" s="235"/>
      <c r="IHD11" s="235"/>
      <c r="IHE11" s="235"/>
      <c r="IHF11" s="235"/>
      <c r="IHG11" s="235"/>
      <c r="IHH11" s="235"/>
      <c r="IHI11" s="235"/>
      <c r="IHJ11" s="235"/>
      <c r="IHK11" s="235"/>
      <c r="IHL11" s="235"/>
      <c r="IHM11" s="235"/>
      <c r="IHN11" s="235"/>
      <c r="IHO11" s="235"/>
      <c r="IHP11" s="235"/>
      <c r="IHQ11" s="235"/>
      <c r="IHR11" s="235"/>
      <c r="IHS11" s="235"/>
      <c r="IHT11" s="235"/>
      <c r="IHU11" s="235"/>
      <c r="IHV11" s="235"/>
      <c r="IHW11" s="235"/>
      <c r="IHX11" s="235"/>
      <c r="IHY11" s="235"/>
      <c r="IHZ11" s="235"/>
      <c r="IIA11" s="235"/>
      <c r="IIB11" s="235"/>
      <c r="IIC11" s="235"/>
      <c r="IID11" s="235"/>
      <c r="IIE11" s="235"/>
      <c r="IIF11" s="235"/>
      <c r="IIG11" s="235"/>
      <c r="IIH11" s="235"/>
      <c r="III11" s="235"/>
      <c r="IIJ11" s="235"/>
      <c r="IIK11" s="235"/>
      <c r="IIL11" s="235"/>
      <c r="IIM11" s="235"/>
      <c r="IIN11" s="235"/>
      <c r="IIO11" s="235"/>
      <c r="IIP11" s="235"/>
      <c r="IIQ11" s="235"/>
      <c r="IIR11" s="235"/>
      <c r="IIS11" s="235"/>
      <c r="IIT11" s="235"/>
      <c r="IIU11" s="235"/>
      <c r="IIV11" s="235"/>
      <c r="IIW11" s="235"/>
      <c r="IIX11" s="235"/>
      <c r="IIY11" s="235"/>
      <c r="IIZ11" s="235"/>
      <c r="IJA11" s="235"/>
      <c r="IJB11" s="235"/>
      <c r="IJC11" s="235"/>
      <c r="IJD11" s="235"/>
      <c r="IJE11" s="235"/>
      <c r="IJF11" s="235"/>
      <c r="IJG11" s="235"/>
      <c r="IJH11" s="235"/>
      <c r="IJI11" s="235"/>
      <c r="IJJ11" s="235"/>
      <c r="IJK11" s="235"/>
      <c r="IJL11" s="235"/>
      <c r="IJM11" s="235"/>
      <c r="IJN11" s="235"/>
      <c r="IJO11" s="235"/>
      <c r="IJP11" s="235"/>
      <c r="IJQ11" s="235"/>
      <c r="IJR11" s="235"/>
      <c r="IJS11" s="235"/>
      <c r="IJT11" s="235"/>
      <c r="IJU11" s="235"/>
      <c r="IJV11" s="235"/>
      <c r="IJW11" s="235"/>
      <c r="IJX11" s="235"/>
      <c r="IJY11" s="235"/>
      <c r="IJZ11" s="235"/>
      <c r="IKA11" s="235"/>
      <c r="IKB11" s="235"/>
      <c r="IKC11" s="235"/>
      <c r="IKD11" s="235"/>
      <c r="IKE11" s="235"/>
      <c r="IKF11" s="235"/>
      <c r="IKG11" s="235"/>
      <c r="IKH11" s="235"/>
      <c r="IKI11" s="235"/>
      <c r="IKJ11" s="235"/>
      <c r="IKK11" s="235"/>
      <c r="IKL11" s="235"/>
      <c r="IKM11" s="235"/>
      <c r="IKN11" s="235"/>
      <c r="IKO11" s="235"/>
      <c r="IKP11" s="235"/>
      <c r="IKQ11" s="235"/>
      <c r="IKR11" s="235"/>
      <c r="IKS11" s="235"/>
      <c r="IKT11" s="235"/>
      <c r="IKU11" s="235"/>
      <c r="IKV11" s="235"/>
      <c r="IKW11" s="235"/>
      <c r="IKX11" s="235"/>
      <c r="IKY11" s="235"/>
      <c r="IKZ11" s="235"/>
      <c r="ILA11" s="235"/>
      <c r="ILB11" s="235"/>
      <c r="ILC11" s="235"/>
      <c r="ILD11" s="235"/>
      <c r="ILE11" s="235"/>
      <c r="ILF11" s="235"/>
      <c r="ILG11" s="235"/>
      <c r="ILH11" s="235"/>
      <c r="ILI11" s="235"/>
      <c r="ILJ11" s="235"/>
      <c r="ILK11" s="235"/>
      <c r="ILL11" s="235"/>
      <c r="ILM11" s="235"/>
      <c r="ILN11" s="235"/>
      <c r="ILO11" s="235"/>
      <c r="ILP11" s="235"/>
      <c r="ILQ11" s="235"/>
      <c r="ILR11" s="235"/>
      <c r="ILS11" s="235"/>
      <c r="ILT11" s="235"/>
      <c r="ILU11" s="235"/>
      <c r="ILV11" s="235"/>
      <c r="ILW11" s="235"/>
      <c r="ILX11" s="235"/>
      <c r="ILY11" s="235"/>
      <c r="ILZ11" s="235"/>
      <c r="IMA11" s="235"/>
      <c r="IMB11" s="235"/>
      <c r="IMC11" s="235"/>
      <c r="IMD11" s="235"/>
      <c r="IME11" s="235"/>
      <c r="IMF11" s="235"/>
      <c r="IMG11" s="235"/>
      <c r="IMH11" s="235"/>
      <c r="IMI11" s="235"/>
      <c r="IMJ11" s="235"/>
      <c r="IMK11" s="235"/>
      <c r="IML11" s="235"/>
      <c r="IMM11" s="235"/>
      <c r="IMN11" s="235"/>
      <c r="IMO11" s="235"/>
      <c r="IMP11" s="235"/>
      <c r="IMQ11" s="235"/>
      <c r="IMR11" s="235"/>
      <c r="IMS11" s="235"/>
      <c r="IMT11" s="235"/>
      <c r="IMU11" s="235"/>
      <c r="IMV11" s="235"/>
      <c r="IMW11" s="235"/>
      <c r="IMX11" s="235"/>
      <c r="IMY11" s="235"/>
      <c r="IMZ11" s="235"/>
      <c r="INA11" s="235"/>
      <c r="INB11" s="235"/>
      <c r="INC11" s="235"/>
      <c r="IND11" s="235"/>
      <c r="INE11" s="235"/>
      <c r="INF11" s="235"/>
      <c r="ING11" s="235"/>
      <c r="INH11" s="235"/>
      <c r="INI11" s="235"/>
      <c r="INJ11" s="235"/>
      <c r="INK11" s="235"/>
      <c r="INL11" s="235"/>
      <c r="INM11" s="235"/>
      <c r="INN11" s="235"/>
      <c r="INO11" s="235"/>
      <c r="INP11" s="235"/>
      <c r="INQ11" s="235"/>
      <c r="INR11" s="235"/>
      <c r="INS11" s="235"/>
      <c r="INT11" s="235"/>
      <c r="INU11" s="235"/>
      <c r="INV11" s="235"/>
      <c r="INW11" s="235"/>
      <c r="INX11" s="235"/>
      <c r="INY11" s="235"/>
      <c r="INZ11" s="235"/>
      <c r="IOA11" s="235"/>
      <c r="IOB11" s="235"/>
      <c r="IOC11" s="235"/>
      <c r="IOD11" s="235"/>
      <c r="IOE11" s="235"/>
      <c r="IOF11" s="235"/>
      <c r="IOG11" s="235"/>
      <c r="IOH11" s="235"/>
      <c r="IOI11" s="235"/>
      <c r="IOJ11" s="235"/>
      <c r="IOK11" s="235"/>
      <c r="IOL11" s="235"/>
      <c r="IOM11" s="235"/>
      <c r="ION11" s="235"/>
      <c r="IOO11" s="235"/>
      <c r="IOP11" s="235"/>
      <c r="IOQ11" s="235"/>
      <c r="IOR11" s="235"/>
      <c r="IOS11" s="235"/>
      <c r="IOT11" s="235"/>
      <c r="IOU11" s="235"/>
      <c r="IOV11" s="235"/>
      <c r="IOW11" s="235"/>
      <c r="IOX11" s="235"/>
      <c r="IOY11" s="235"/>
      <c r="IOZ11" s="235"/>
      <c r="IPA11" s="235"/>
      <c r="IPB11" s="235"/>
      <c r="IPC11" s="235"/>
      <c r="IPD11" s="235"/>
      <c r="IPE11" s="235"/>
      <c r="IPF11" s="235"/>
      <c r="IPG11" s="235"/>
      <c r="IPH11" s="235"/>
      <c r="IPI11" s="235"/>
      <c r="IPJ11" s="235"/>
      <c r="IPK11" s="235"/>
      <c r="IPL11" s="235"/>
      <c r="IPM11" s="235"/>
      <c r="IPN11" s="235"/>
      <c r="IPO11" s="235"/>
      <c r="IPP11" s="235"/>
      <c r="IPQ11" s="235"/>
      <c r="IPR11" s="235"/>
      <c r="IPS11" s="235"/>
      <c r="IPT11" s="235"/>
      <c r="IPU11" s="235"/>
      <c r="IPV11" s="235"/>
      <c r="IPW11" s="235"/>
      <c r="IPX11" s="235"/>
      <c r="IPY11" s="235"/>
      <c r="IPZ11" s="235"/>
      <c r="IQA11" s="235"/>
      <c r="IQB11" s="235"/>
      <c r="IQC11" s="235"/>
      <c r="IQD11" s="235"/>
      <c r="IQE11" s="235"/>
      <c r="IQF11" s="235"/>
      <c r="IQG11" s="235"/>
      <c r="IQH11" s="235"/>
      <c r="IQI11" s="235"/>
      <c r="IQJ11" s="235"/>
      <c r="IQK11" s="235"/>
      <c r="IQL11" s="235"/>
      <c r="IQM11" s="235"/>
      <c r="IQN11" s="235"/>
      <c r="IQO11" s="235"/>
      <c r="IQP11" s="235"/>
      <c r="IQQ11" s="235"/>
      <c r="IQR11" s="235"/>
      <c r="IQS11" s="235"/>
      <c r="IQT11" s="235"/>
      <c r="IQU11" s="235"/>
      <c r="IQV11" s="235"/>
      <c r="IQW11" s="235"/>
      <c r="IQX11" s="235"/>
      <c r="IQY11" s="235"/>
      <c r="IQZ11" s="235"/>
      <c r="IRA11" s="235"/>
      <c r="IRB11" s="235"/>
      <c r="IRC11" s="235"/>
      <c r="IRD11" s="235"/>
      <c r="IRE11" s="235"/>
      <c r="IRF11" s="235"/>
      <c r="IRG11" s="235"/>
      <c r="IRH11" s="235"/>
      <c r="IRI11" s="235"/>
      <c r="IRJ11" s="235"/>
      <c r="IRK11" s="235"/>
      <c r="IRL11" s="235"/>
      <c r="IRM11" s="235"/>
      <c r="IRN11" s="235"/>
      <c r="IRO11" s="235"/>
      <c r="IRP11" s="235"/>
      <c r="IRQ11" s="235"/>
      <c r="IRR11" s="235"/>
      <c r="IRS11" s="235"/>
      <c r="IRT11" s="235"/>
      <c r="IRU11" s="235"/>
      <c r="IRV11" s="235"/>
      <c r="IRW11" s="235"/>
      <c r="IRX11" s="235"/>
      <c r="IRY11" s="235"/>
      <c r="IRZ11" s="235"/>
      <c r="ISA11" s="235"/>
      <c r="ISB11" s="235"/>
      <c r="ISC11" s="235"/>
      <c r="ISD11" s="235"/>
      <c r="ISE11" s="235"/>
      <c r="ISF11" s="235"/>
      <c r="ISG11" s="235"/>
      <c r="ISH11" s="235"/>
      <c r="ISI11" s="235"/>
      <c r="ISJ11" s="235"/>
      <c r="ISK11" s="235"/>
      <c r="ISL11" s="235"/>
      <c r="ISM11" s="235"/>
      <c r="ISN11" s="235"/>
      <c r="ISO11" s="235"/>
      <c r="ISP11" s="235"/>
      <c r="ISQ11" s="235"/>
      <c r="ISR11" s="235"/>
      <c r="ISS11" s="235"/>
      <c r="IST11" s="235"/>
      <c r="ISU11" s="235"/>
      <c r="ISV11" s="235"/>
      <c r="ISW11" s="235"/>
      <c r="ISX11" s="235"/>
      <c r="ISY11" s="235"/>
      <c r="ISZ11" s="235"/>
      <c r="ITA11" s="235"/>
      <c r="ITB11" s="235"/>
      <c r="ITC11" s="235"/>
      <c r="ITD11" s="235"/>
      <c r="ITE11" s="235"/>
      <c r="ITF11" s="235"/>
      <c r="ITG11" s="235"/>
      <c r="ITH11" s="235"/>
      <c r="ITI11" s="235"/>
      <c r="ITJ11" s="235"/>
      <c r="ITK11" s="235"/>
      <c r="ITL11" s="235"/>
      <c r="ITM11" s="235"/>
      <c r="ITN11" s="235"/>
      <c r="ITO11" s="235"/>
      <c r="ITP11" s="235"/>
      <c r="ITQ11" s="235"/>
      <c r="ITR11" s="235"/>
      <c r="ITS11" s="235"/>
      <c r="ITT11" s="235"/>
      <c r="ITU11" s="235"/>
      <c r="ITV11" s="235"/>
      <c r="ITW11" s="235"/>
      <c r="ITX11" s="235"/>
      <c r="ITY11" s="235"/>
      <c r="ITZ11" s="235"/>
      <c r="IUA11" s="235"/>
      <c r="IUB11" s="235"/>
      <c r="IUC11" s="235"/>
      <c r="IUD11" s="235"/>
      <c r="IUE11" s="235"/>
      <c r="IUF11" s="235"/>
      <c r="IUG11" s="235"/>
      <c r="IUH11" s="235"/>
      <c r="IUI11" s="235"/>
      <c r="IUJ11" s="235"/>
      <c r="IUK11" s="235"/>
      <c r="IUL11" s="235"/>
      <c r="IUM11" s="235"/>
      <c r="IUN11" s="235"/>
      <c r="IUO11" s="235"/>
      <c r="IUP11" s="235"/>
      <c r="IUQ11" s="235"/>
      <c r="IUR11" s="235"/>
      <c r="IUS11" s="235"/>
      <c r="IUT11" s="235"/>
      <c r="IUU11" s="235"/>
      <c r="IUV11" s="235"/>
      <c r="IUW11" s="235"/>
      <c r="IUX11" s="235"/>
      <c r="IUY11" s="235"/>
      <c r="IUZ11" s="235"/>
      <c r="IVA11" s="235"/>
      <c r="IVB11" s="235"/>
      <c r="IVC11" s="235"/>
      <c r="IVD11" s="235"/>
      <c r="IVE11" s="235"/>
      <c r="IVF11" s="235"/>
      <c r="IVG11" s="235"/>
      <c r="IVH11" s="235"/>
      <c r="IVI11" s="235"/>
      <c r="IVJ11" s="235"/>
      <c r="IVK11" s="235"/>
      <c r="IVL11" s="235"/>
      <c r="IVM11" s="235"/>
      <c r="IVN11" s="235"/>
      <c r="IVO11" s="235"/>
      <c r="IVP11" s="235"/>
      <c r="IVQ11" s="235"/>
      <c r="IVR11" s="235"/>
      <c r="IVS11" s="235"/>
      <c r="IVT11" s="235"/>
      <c r="IVU11" s="235"/>
      <c r="IVV11" s="235"/>
      <c r="IVW11" s="235"/>
      <c r="IVX11" s="235"/>
      <c r="IVY11" s="235"/>
      <c r="IVZ11" s="235"/>
      <c r="IWA11" s="235"/>
      <c r="IWB11" s="235"/>
      <c r="IWC11" s="235"/>
      <c r="IWD11" s="235"/>
      <c r="IWE11" s="235"/>
      <c r="IWF11" s="235"/>
      <c r="IWG11" s="235"/>
      <c r="IWH11" s="235"/>
      <c r="IWI11" s="235"/>
      <c r="IWJ11" s="235"/>
      <c r="IWK11" s="235"/>
      <c r="IWL11" s="235"/>
      <c r="IWM11" s="235"/>
      <c r="IWN11" s="235"/>
      <c r="IWO11" s="235"/>
      <c r="IWP11" s="235"/>
      <c r="IWQ11" s="235"/>
      <c r="IWR11" s="235"/>
      <c r="IWS11" s="235"/>
      <c r="IWT11" s="235"/>
      <c r="IWU11" s="235"/>
      <c r="IWV11" s="235"/>
      <c r="IWW11" s="235"/>
      <c r="IWX11" s="235"/>
      <c r="IWY11" s="235"/>
      <c r="IWZ11" s="235"/>
      <c r="IXA11" s="235"/>
      <c r="IXB11" s="235"/>
      <c r="IXC11" s="235"/>
      <c r="IXD11" s="235"/>
      <c r="IXE11" s="235"/>
      <c r="IXF11" s="235"/>
      <c r="IXG11" s="235"/>
      <c r="IXH11" s="235"/>
      <c r="IXI11" s="235"/>
      <c r="IXJ11" s="235"/>
      <c r="IXK11" s="235"/>
      <c r="IXL11" s="235"/>
      <c r="IXM11" s="235"/>
      <c r="IXN11" s="235"/>
      <c r="IXO11" s="235"/>
      <c r="IXP11" s="235"/>
      <c r="IXQ11" s="235"/>
      <c r="IXR11" s="235"/>
      <c r="IXS11" s="235"/>
      <c r="IXT11" s="235"/>
      <c r="IXU11" s="235"/>
      <c r="IXV11" s="235"/>
      <c r="IXW11" s="235"/>
      <c r="IXX11" s="235"/>
      <c r="IXY11" s="235"/>
      <c r="IXZ11" s="235"/>
      <c r="IYA11" s="235"/>
      <c r="IYB11" s="235"/>
      <c r="IYC11" s="235"/>
      <c r="IYD11" s="235"/>
      <c r="IYE11" s="235"/>
      <c r="IYF11" s="235"/>
      <c r="IYG11" s="235"/>
      <c r="IYH11" s="235"/>
      <c r="IYI11" s="235"/>
      <c r="IYJ11" s="235"/>
      <c r="IYK11" s="235"/>
      <c r="IYL11" s="235"/>
      <c r="IYM11" s="235"/>
      <c r="IYN11" s="235"/>
      <c r="IYO11" s="235"/>
      <c r="IYP11" s="235"/>
      <c r="IYQ11" s="235"/>
      <c r="IYR11" s="235"/>
      <c r="IYS11" s="235"/>
      <c r="IYT11" s="235"/>
      <c r="IYU11" s="235"/>
      <c r="IYV11" s="235"/>
      <c r="IYW11" s="235"/>
      <c r="IYX11" s="235"/>
      <c r="IYY11" s="235"/>
      <c r="IYZ11" s="235"/>
      <c r="IZA11" s="235"/>
      <c r="IZB11" s="235"/>
      <c r="IZC11" s="235"/>
      <c r="IZD11" s="235"/>
      <c r="IZE11" s="235"/>
      <c r="IZF11" s="235"/>
      <c r="IZG11" s="235"/>
      <c r="IZH11" s="235"/>
      <c r="IZI11" s="235"/>
      <c r="IZJ11" s="235"/>
      <c r="IZK11" s="235"/>
      <c r="IZL11" s="235"/>
      <c r="IZM11" s="235"/>
      <c r="IZN11" s="235"/>
      <c r="IZO11" s="235"/>
      <c r="IZP11" s="235"/>
      <c r="IZQ11" s="235"/>
      <c r="IZR11" s="235"/>
      <c r="IZS11" s="235"/>
      <c r="IZT11" s="235"/>
      <c r="IZU11" s="235"/>
      <c r="IZV11" s="235"/>
      <c r="IZW11" s="235"/>
      <c r="IZX11" s="235"/>
      <c r="IZY11" s="235"/>
      <c r="IZZ11" s="235"/>
      <c r="JAA11" s="235"/>
      <c r="JAB11" s="235"/>
      <c r="JAC11" s="235"/>
      <c r="JAD11" s="235"/>
      <c r="JAE11" s="235"/>
      <c r="JAF11" s="235"/>
      <c r="JAG11" s="235"/>
      <c r="JAH11" s="235"/>
      <c r="JAI11" s="235"/>
      <c r="JAJ11" s="235"/>
      <c r="JAK11" s="235"/>
      <c r="JAL11" s="235"/>
      <c r="JAM11" s="235"/>
      <c r="JAN11" s="235"/>
      <c r="JAO11" s="235"/>
      <c r="JAP11" s="235"/>
      <c r="JAQ11" s="235"/>
      <c r="JAR11" s="235"/>
      <c r="JAS11" s="235"/>
      <c r="JAT11" s="235"/>
      <c r="JAU11" s="235"/>
      <c r="JAV11" s="235"/>
      <c r="JAW11" s="235"/>
      <c r="JAX11" s="235"/>
      <c r="JAY11" s="235"/>
      <c r="JAZ11" s="235"/>
      <c r="JBA11" s="235"/>
      <c r="JBB11" s="235"/>
      <c r="JBC11" s="235"/>
      <c r="JBD11" s="235"/>
      <c r="JBE11" s="235"/>
      <c r="JBF11" s="235"/>
      <c r="JBG11" s="235"/>
      <c r="JBH11" s="235"/>
      <c r="JBI11" s="235"/>
      <c r="JBJ11" s="235"/>
      <c r="JBK11" s="235"/>
      <c r="JBL11" s="235"/>
      <c r="JBM11" s="235"/>
      <c r="JBN11" s="235"/>
      <c r="JBO11" s="235"/>
      <c r="JBP11" s="235"/>
      <c r="JBQ11" s="235"/>
      <c r="JBR11" s="235"/>
      <c r="JBS11" s="235"/>
      <c r="JBT11" s="235"/>
      <c r="JBU11" s="235"/>
      <c r="JBV11" s="235"/>
      <c r="JBW11" s="235"/>
      <c r="JBX11" s="235"/>
      <c r="JBY11" s="235"/>
      <c r="JBZ11" s="235"/>
      <c r="JCA11" s="235"/>
      <c r="JCB11" s="235"/>
      <c r="JCC11" s="235"/>
      <c r="JCD11" s="235"/>
      <c r="JCE11" s="235"/>
      <c r="JCF11" s="235"/>
      <c r="JCG11" s="235"/>
      <c r="JCH11" s="235"/>
      <c r="JCI11" s="235"/>
      <c r="JCJ11" s="235"/>
      <c r="JCK11" s="235"/>
      <c r="JCL11" s="235"/>
      <c r="JCM11" s="235"/>
      <c r="JCN11" s="235"/>
      <c r="JCO11" s="235"/>
      <c r="JCP11" s="235"/>
      <c r="JCQ11" s="235"/>
      <c r="JCR11" s="235"/>
      <c r="JCS11" s="235"/>
      <c r="JCT11" s="235"/>
      <c r="JCU11" s="235"/>
      <c r="JCV11" s="235"/>
      <c r="JCW11" s="235"/>
      <c r="JCX11" s="235"/>
      <c r="JCY11" s="235"/>
      <c r="JCZ11" s="235"/>
      <c r="JDA11" s="235"/>
      <c r="JDB11" s="235"/>
      <c r="JDC11" s="235"/>
      <c r="JDD11" s="235"/>
      <c r="JDE11" s="235"/>
      <c r="JDF11" s="235"/>
      <c r="JDG11" s="235"/>
      <c r="JDH11" s="235"/>
      <c r="JDI11" s="235"/>
      <c r="JDJ11" s="235"/>
      <c r="JDK11" s="235"/>
      <c r="JDL11" s="235"/>
      <c r="JDM11" s="235"/>
      <c r="JDN11" s="235"/>
      <c r="JDO11" s="235"/>
      <c r="JDP11" s="235"/>
      <c r="JDQ11" s="235"/>
      <c r="JDR11" s="235"/>
      <c r="JDS11" s="235"/>
      <c r="JDT11" s="235"/>
      <c r="JDU11" s="235"/>
      <c r="JDV11" s="235"/>
      <c r="JDW11" s="235"/>
      <c r="JDX11" s="235"/>
      <c r="JDY11" s="235"/>
      <c r="JDZ11" s="235"/>
      <c r="JEA11" s="235"/>
      <c r="JEB11" s="235"/>
      <c r="JEC11" s="235"/>
      <c r="JED11" s="235"/>
      <c r="JEE11" s="235"/>
      <c r="JEF11" s="235"/>
      <c r="JEG11" s="235"/>
      <c r="JEH11" s="235"/>
      <c r="JEI11" s="235"/>
      <c r="JEJ11" s="235"/>
      <c r="JEK11" s="235"/>
      <c r="JEL11" s="235"/>
      <c r="JEM11" s="235"/>
      <c r="JEN11" s="235"/>
      <c r="JEO11" s="235"/>
      <c r="JEP11" s="235"/>
      <c r="JEQ11" s="235"/>
      <c r="JER11" s="235"/>
      <c r="JES11" s="235"/>
      <c r="JET11" s="235"/>
      <c r="JEU11" s="235"/>
      <c r="JEV11" s="235"/>
      <c r="JEW11" s="235"/>
      <c r="JEX11" s="235"/>
      <c r="JEY11" s="235"/>
      <c r="JEZ11" s="235"/>
      <c r="JFA11" s="235"/>
      <c r="JFB11" s="235"/>
      <c r="JFC11" s="235"/>
      <c r="JFD11" s="235"/>
      <c r="JFE11" s="235"/>
      <c r="JFF11" s="235"/>
      <c r="JFG11" s="235"/>
      <c r="JFH11" s="235"/>
      <c r="JFI11" s="235"/>
      <c r="JFJ11" s="235"/>
      <c r="JFK11" s="235"/>
      <c r="JFL11" s="235"/>
      <c r="JFM11" s="235"/>
      <c r="JFN11" s="235"/>
      <c r="JFO11" s="235"/>
      <c r="JFP11" s="235"/>
      <c r="JFQ11" s="235"/>
      <c r="JFR11" s="235"/>
      <c r="JFS11" s="235"/>
      <c r="JFT11" s="235"/>
      <c r="JFU11" s="235"/>
      <c r="JFV11" s="235"/>
      <c r="JFW11" s="235"/>
      <c r="JFX11" s="235"/>
      <c r="JFY11" s="235"/>
      <c r="JFZ11" s="235"/>
      <c r="JGA11" s="235"/>
      <c r="JGB11" s="235"/>
      <c r="JGC11" s="235"/>
      <c r="JGD11" s="235"/>
      <c r="JGE11" s="235"/>
      <c r="JGF11" s="235"/>
      <c r="JGG11" s="235"/>
      <c r="JGH11" s="235"/>
      <c r="JGI11" s="235"/>
      <c r="JGJ11" s="235"/>
      <c r="JGK11" s="235"/>
      <c r="JGL11" s="235"/>
      <c r="JGM11" s="235"/>
      <c r="JGN11" s="235"/>
      <c r="JGO11" s="235"/>
      <c r="JGP11" s="235"/>
      <c r="JGQ11" s="235"/>
      <c r="JGR11" s="235"/>
      <c r="JGS11" s="235"/>
      <c r="JGT11" s="235"/>
      <c r="JGU11" s="235"/>
      <c r="JGV11" s="235"/>
      <c r="JGW11" s="235"/>
      <c r="JGX11" s="235"/>
      <c r="JGY11" s="235"/>
      <c r="JGZ11" s="235"/>
      <c r="JHA11" s="235"/>
      <c r="JHB11" s="235"/>
      <c r="JHC11" s="235"/>
      <c r="JHD11" s="235"/>
      <c r="JHE11" s="235"/>
      <c r="JHF11" s="235"/>
      <c r="JHG11" s="235"/>
      <c r="JHH11" s="235"/>
      <c r="JHI11" s="235"/>
      <c r="JHJ11" s="235"/>
      <c r="JHK11" s="235"/>
      <c r="JHL11" s="235"/>
      <c r="JHM11" s="235"/>
      <c r="JHN11" s="235"/>
      <c r="JHO11" s="235"/>
      <c r="JHP11" s="235"/>
      <c r="JHQ11" s="235"/>
      <c r="JHR11" s="235"/>
      <c r="JHS11" s="235"/>
      <c r="JHT11" s="235"/>
      <c r="JHU11" s="235"/>
      <c r="JHV11" s="235"/>
      <c r="JHW11" s="235"/>
      <c r="JHX11" s="235"/>
      <c r="JHY11" s="235"/>
      <c r="JHZ11" s="235"/>
      <c r="JIA11" s="235"/>
      <c r="JIB11" s="235"/>
      <c r="JIC11" s="235"/>
      <c r="JID11" s="235"/>
      <c r="JIE11" s="235"/>
      <c r="JIF11" s="235"/>
      <c r="JIG11" s="235"/>
      <c r="JIH11" s="235"/>
      <c r="JII11" s="235"/>
      <c r="JIJ11" s="235"/>
      <c r="JIK11" s="235"/>
      <c r="JIL11" s="235"/>
      <c r="JIM11" s="235"/>
      <c r="JIN11" s="235"/>
      <c r="JIO11" s="235"/>
      <c r="JIP11" s="235"/>
      <c r="JIQ11" s="235"/>
      <c r="JIR11" s="235"/>
      <c r="JIS11" s="235"/>
      <c r="JIT11" s="235"/>
      <c r="JIU11" s="235"/>
      <c r="JIV11" s="235"/>
      <c r="JIW11" s="235"/>
      <c r="JIX11" s="235"/>
      <c r="JIY11" s="235"/>
      <c r="JIZ11" s="235"/>
      <c r="JJA11" s="235"/>
      <c r="JJB11" s="235"/>
      <c r="JJC11" s="235"/>
      <c r="JJD11" s="235"/>
      <c r="JJE11" s="235"/>
      <c r="JJF11" s="235"/>
      <c r="JJG11" s="235"/>
      <c r="JJH11" s="235"/>
      <c r="JJI11" s="235"/>
      <c r="JJJ11" s="235"/>
      <c r="JJK11" s="235"/>
      <c r="JJL11" s="235"/>
      <c r="JJM11" s="235"/>
      <c r="JJN11" s="235"/>
      <c r="JJO11" s="235"/>
      <c r="JJP11" s="235"/>
      <c r="JJQ11" s="235"/>
      <c r="JJR11" s="235"/>
      <c r="JJS11" s="235"/>
      <c r="JJT11" s="235"/>
      <c r="JJU11" s="235"/>
      <c r="JJV11" s="235"/>
      <c r="JJW11" s="235"/>
      <c r="JJX11" s="235"/>
      <c r="JJY11" s="235"/>
      <c r="JJZ11" s="235"/>
      <c r="JKA11" s="235"/>
      <c r="JKB11" s="235"/>
      <c r="JKC11" s="235"/>
      <c r="JKD11" s="235"/>
      <c r="JKE11" s="235"/>
      <c r="JKF11" s="235"/>
      <c r="JKG11" s="235"/>
      <c r="JKH11" s="235"/>
      <c r="JKI11" s="235"/>
      <c r="JKJ11" s="235"/>
      <c r="JKK11" s="235"/>
      <c r="JKL11" s="235"/>
      <c r="JKM11" s="235"/>
      <c r="JKN11" s="235"/>
      <c r="JKO11" s="235"/>
      <c r="JKP11" s="235"/>
      <c r="JKQ11" s="235"/>
      <c r="JKR11" s="235"/>
      <c r="JKS11" s="235"/>
      <c r="JKT11" s="235"/>
      <c r="JKU11" s="235"/>
      <c r="JKV11" s="235"/>
      <c r="JKW11" s="235"/>
      <c r="JKX11" s="235"/>
      <c r="JKY11" s="235"/>
      <c r="JKZ11" s="235"/>
      <c r="JLA11" s="235"/>
      <c r="JLB11" s="235"/>
      <c r="JLC11" s="235"/>
      <c r="JLD11" s="235"/>
      <c r="JLE11" s="235"/>
      <c r="JLF11" s="235"/>
      <c r="JLG11" s="235"/>
      <c r="JLH11" s="235"/>
      <c r="JLI11" s="235"/>
      <c r="JLJ11" s="235"/>
      <c r="JLK11" s="235"/>
      <c r="JLL11" s="235"/>
      <c r="JLM11" s="235"/>
      <c r="JLN11" s="235"/>
      <c r="JLO11" s="235"/>
      <c r="JLP11" s="235"/>
      <c r="JLQ11" s="235"/>
      <c r="JLR11" s="235"/>
      <c r="JLS11" s="235"/>
      <c r="JLT11" s="235"/>
      <c r="JLU11" s="235"/>
      <c r="JLV11" s="235"/>
      <c r="JLW11" s="235"/>
      <c r="JLX11" s="235"/>
      <c r="JLY11" s="235"/>
      <c r="JLZ11" s="235"/>
      <c r="JMA11" s="235"/>
      <c r="JMB11" s="235"/>
      <c r="JMC11" s="235"/>
      <c r="JMD11" s="235"/>
      <c r="JME11" s="235"/>
      <c r="JMF11" s="235"/>
      <c r="JMG11" s="235"/>
      <c r="JMH11" s="235"/>
      <c r="JMI11" s="235"/>
      <c r="JMJ11" s="235"/>
      <c r="JMK11" s="235"/>
      <c r="JML11" s="235"/>
      <c r="JMM11" s="235"/>
      <c r="JMN11" s="235"/>
      <c r="JMO11" s="235"/>
      <c r="JMP11" s="235"/>
      <c r="JMQ11" s="235"/>
      <c r="JMR11" s="235"/>
      <c r="JMS11" s="235"/>
      <c r="JMT11" s="235"/>
      <c r="JMU11" s="235"/>
      <c r="JMV11" s="235"/>
      <c r="JMW11" s="235"/>
      <c r="JMX11" s="235"/>
      <c r="JMY11" s="235"/>
      <c r="JMZ11" s="235"/>
      <c r="JNA11" s="235"/>
      <c r="JNB11" s="235"/>
      <c r="JNC11" s="235"/>
      <c r="JND11" s="235"/>
      <c r="JNE11" s="235"/>
      <c r="JNF11" s="235"/>
      <c r="JNG11" s="235"/>
      <c r="JNH11" s="235"/>
      <c r="JNI11" s="235"/>
      <c r="JNJ11" s="235"/>
      <c r="JNK11" s="235"/>
      <c r="JNL11" s="235"/>
      <c r="JNM11" s="235"/>
      <c r="JNN11" s="235"/>
      <c r="JNO11" s="235"/>
      <c r="JNP11" s="235"/>
      <c r="JNQ11" s="235"/>
      <c r="JNR11" s="235"/>
      <c r="JNS11" s="235"/>
      <c r="JNT11" s="235"/>
      <c r="JNU11" s="235"/>
      <c r="JNV11" s="235"/>
      <c r="JNW11" s="235"/>
      <c r="JNX11" s="235"/>
      <c r="JNY11" s="235"/>
      <c r="JNZ11" s="235"/>
      <c r="JOA11" s="235"/>
      <c r="JOB11" s="235"/>
      <c r="JOC11" s="235"/>
      <c r="JOD11" s="235"/>
      <c r="JOE11" s="235"/>
      <c r="JOF11" s="235"/>
      <c r="JOG11" s="235"/>
      <c r="JOH11" s="235"/>
      <c r="JOI11" s="235"/>
      <c r="JOJ11" s="235"/>
      <c r="JOK11" s="235"/>
      <c r="JOL11" s="235"/>
      <c r="JOM11" s="235"/>
      <c r="JON11" s="235"/>
      <c r="JOO11" s="235"/>
      <c r="JOP11" s="235"/>
      <c r="JOQ11" s="235"/>
      <c r="JOR11" s="235"/>
      <c r="JOS11" s="235"/>
      <c r="JOT11" s="235"/>
      <c r="JOU11" s="235"/>
      <c r="JOV11" s="235"/>
      <c r="JOW11" s="235"/>
      <c r="JOX11" s="235"/>
      <c r="JOY11" s="235"/>
      <c r="JOZ11" s="235"/>
      <c r="JPA11" s="235"/>
      <c r="JPB11" s="235"/>
      <c r="JPC11" s="235"/>
      <c r="JPD11" s="235"/>
      <c r="JPE11" s="235"/>
      <c r="JPF11" s="235"/>
      <c r="JPG11" s="235"/>
      <c r="JPH11" s="235"/>
      <c r="JPI11" s="235"/>
      <c r="JPJ11" s="235"/>
      <c r="JPK11" s="235"/>
      <c r="JPL11" s="235"/>
      <c r="JPM11" s="235"/>
      <c r="JPN11" s="235"/>
      <c r="JPO11" s="235"/>
      <c r="JPP11" s="235"/>
      <c r="JPQ11" s="235"/>
      <c r="JPR11" s="235"/>
      <c r="JPS11" s="235"/>
      <c r="JPT11" s="235"/>
      <c r="JPU11" s="235"/>
      <c r="JPV11" s="235"/>
      <c r="JPW11" s="235"/>
      <c r="JPX11" s="235"/>
      <c r="JPY11" s="235"/>
      <c r="JPZ11" s="235"/>
      <c r="JQA11" s="235"/>
      <c r="JQB11" s="235"/>
      <c r="JQC11" s="235"/>
      <c r="JQD11" s="235"/>
      <c r="JQE11" s="235"/>
      <c r="JQF11" s="235"/>
      <c r="JQG11" s="235"/>
      <c r="JQH11" s="235"/>
      <c r="JQI11" s="235"/>
      <c r="JQJ11" s="235"/>
      <c r="JQK11" s="235"/>
      <c r="JQL11" s="235"/>
      <c r="JQM11" s="235"/>
      <c r="JQN11" s="235"/>
      <c r="JQO11" s="235"/>
      <c r="JQP11" s="235"/>
      <c r="JQQ11" s="235"/>
      <c r="JQR11" s="235"/>
      <c r="JQS11" s="235"/>
      <c r="JQT11" s="235"/>
      <c r="JQU11" s="235"/>
      <c r="JQV11" s="235"/>
      <c r="JQW11" s="235"/>
      <c r="JQX11" s="235"/>
      <c r="JQY11" s="235"/>
      <c r="JQZ11" s="235"/>
      <c r="JRA11" s="235"/>
      <c r="JRB11" s="235"/>
      <c r="JRC11" s="235"/>
      <c r="JRD11" s="235"/>
      <c r="JRE11" s="235"/>
      <c r="JRF11" s="235"/>
      <c r="JRG11" s="235"/>
      <c r="JRH11" s="235"/>
      <c r="JRI11" s="235"/>
      <c r="JRJ11" s="235"/>
      <c r="JRK11" s="235"/>
      <c r="JRL11" s="235"/>
      <c r="JRM11" s="235"/>
      <c r="JRN11" s="235"/>
      <c r="JRO11" s="235"/>
      <c r="JRP11" s="235"/>
      <c r="JRQ11" s="235"/>
      <c r="JRR11" s="235"/>
      <c r="JRS11" s="235"/>
      <c r="JRT11" s="235"/>
      <c r="JRU11" s="235"/>
      <c r="JRV11" s="235"/>
      <c r="JRW11" s="235"/>
      <c r="JRX11" s="235"/>
      <c r="JRY11" s="235"/>
      <c r="JRZ11" s="235"/>
      <c r="JSA11" s="235"/>
      <c r="JSB11" s="235"/>
      <c r="JSC11" s="235"/>
      <c r="JSD11" s="235"/>
      <c r="JSE11" s="235"/>
      <c r="JSF11" s="235"/>
      <c r="JSG11" s="235"/>
      <c r="JSH11" s="235"/>
      <c r="JSI11" s="235"/>
      <c r="JSJ11" s="235"/>
      <c r="JSK11" s="235"/>
      <c r="JSL11" s="235"/>
      <c r="JSM11" s="235"/>
      <c r="JSN11" s="235"/>
      <c r="JSO11" s="235"/>
      <c r="JSP11" s="235"/>
      <c r="JSQ11" s="235"/>
      <c r="JSR11" s="235"/>
      <c r="JSS11" s="235"/>
      <c r="JST11" s="235"/>
      <c r="JSU11" s="235"/>
      <c r="JSV11" s="235"/>
      <c r="JSW11" s="235"/>
      <c r="JSX11" s="235"/>
      <c r="JSY11" s="235"/>
      <c r="JSZ11" s="235"/>
      <c r="JTA11" s="235"/>
      <c r="JTB11" s="235"/>
      <c r="JTC11" s="235"/>
      <c r="JTD11" s="235"/>
      <c r="JTE11" s="235"/>
      <c r="JTF11" s="235"/>
      <c r="JTG11" s="235"/>
      <c r="JTH11" s="235"/>
      <c r="JTI11" s="235"/>
      <c r="JTJ11" s="235"/>
      <c r="JTK11" s="235"/>
      <c r="JTL11" s="235"/>
      <c r="JTM11" s="235"/>
      <c r="JTN11" s="235"/>
      <c r="JTO11" s="235"/>
      <c r="JTP11" s="235"/>
      <c r="JTQ11" s="235"/>
      <c r="JTR11" s="235"/>
      <c r="JTS11" s="235"/>
      <c r="JTT11" s="235"/>
      <c r="JTU11" s="235"/>
      <c r="JTV11" s="235"/>
      <c r="JTW11" s="235"/>
      <c r="JTX11" s="235"/>
      <c r="JTY11" s="235"/>
      <c r="JTZ11" s="235"/>
      <c r="JUA11" s="235"/>
      <c r="JUB11" s="235"/>
      <c r="JUC11" s="235"/>
      <c r="JUD11" s="235"/>
      <c r="JUE11" s="235"/>
      <c r="JUF11" s="235"/>
      <c r="JUG11" s="235"/>
      <c r="JUH11" s="235"/>
      <c r="JUI11" s="235"/>
      <c r="JUJ11" s="235"/>
      <c r="JUK11" s="235"/>
      <c r="JUL11" s="235"/>
      <c r="JUM11" s="235"/>
      <c r="JUN11" s="235"/>
      <c r="JUO11" s="235"/>
      <c r="JUP11" s="235"/>
      <c r="JUQ11" s="235"/>
      <c r="JUR11" s="235"/>
      <c r="JUS11" s="235"/>
      <c r="JUT11" s="235"/>
      <c r="JUU11" s="235"/>
      <c r="JUV11" s="235"/>
      <c r="JUW11" s="235"/>
      <c r="JUX11" s="235"/>
      <c r="JUY11" s="235"/>
      <c r="JUZ11" s="235"/>
      <c r="JVA11" s="235"/>
      <c r="JVB11" s="235"/>
      <c r="JVC11" s="235"/>
      <c r="JVD11" s="235"/>
      <c r="JVE11" s="235"/>
      <c r="JVF11" s="235"/>
      <c r="JVG11" s="235"/>
      <c r="JVH11" s="235"/>
      <c r="JVI11" s="235"/>
      <c r="JVJ11" s="235"/>
      <c r="JVK11" s="235"/>
      <c r="JVL11" s="235"/>
      <c r="JVM11" s="235"/>
      <c r="JVN11" s="235"/>
      <c r="JVO11" s="235"/>
      <c r="JVP11" s="235"/>
      <c r="JVQ11" s="235"/>
      <c r="JVR11" s="235"/>
      <c r="JVS11" s="235"/>
      <c r="JVT11" s="235"/>
      <c r="JVU11" s="235"/>
      <c r="JVV11" s="235"/>
      <c r="JVW11" s="235"/>
      <c r="JVX11" s="235"/>
      <c r="JVY11" s="235"/>
      <c r="JVZ11" s="235"/>
      <c r="JWA11" s="235"/>
      <c r="JWB11" s="235"/>
      <c r="JWC11" s="235"/>
      <c r="JWD11" s="235"/>
      <c r="JWE11" s="235"/>
      <c r="JWF11" s="235"/>
      <c r="JWG11" s="235"/>
      <c r="JWH11" s="235"/>
      <c r="JWI11" s="235"/>
      <c r="JWJ11" s="235"/>
      <c r="JWK11" s="235"/>
      <c r="JWL11" s="235"/>
      <c r="JWM11" s="235"/>
      <c r="JWN11" s="235"/>
      <c r="JWO11" s="235"/>
      <c r="JWP11" s="235"/>
      <c r="JWQ11" s="235"/>
      <c r="JWR11" s="235"/>
      <c r="JWS11" s="235"/>
      <c r="JWT11" s="235"/>
      <c r="JWU11" s="235"/>
      <c r="JWV11" s="235"/>
      <c r="JWW11" s="235"/>
      <c r="JWX11" s="235"/>
      <c r="JWY11" s="235"/>
      <c r="JWZ11" s="235"/>
      <c r="JXA11" s="235"/>
      <c r="JXB11" s="235"/>
      <c r="JXC11" s="235"/>
      <c r="JXD11" s="235"/>
      <c r="JXE11" s="235"/>
      <c r="JXF11" s="235"/>
      <c r="JXG11" s="235"/>
      <c r="JXH11" s="235"/>
      <c r="JXI11" s="235"/>
      <c r="JXJ11" s="235"/>
      <c r="JXK11" s="235"/>
      <c r="JXL11" s="235"/>
      <c r="JXM11" s="235"/>
      <c r="JXN11" s="235"/>
      <c r="JXO11" s="235"/>
      <c r="JXP11" s="235"/>
      <c r="JXQ11" s="235"/>
      <c r="JXR11" s="235"/>
      <c r="JXS11" s="235"/>
      <c r="JXT11" s="235"/>
      <c r="JXU11" s="235"/>
      <c r="JXV11" s="235"/>
      <c r="JXW11" s="235"/>
      <c r="JXX11" s="235"/>
      <c r="JXY11" s="235"/>
      <c r="JXZ11" s="235"/>
      <c r="JYA11" s="235"/>
      <c r="JYB11" s="235"/>
      <c r="JYC11" s="235"/>
      <c r="JYD11" s="235"/>
      <c r="JYE11" s="235"/>
      <c r="JYF11" s="235"/>
      <c r="JYG11" s="235"/>
      <c r="JYH11" s="235"/>
      <c r="JYI11" s="235"/>
      <c r="JYJ11" s="235"/>
      <c r="JYK11" s="235"/>
      <c r="JYL11" s="235"/>
      <c r="JYM11" s="235"/>
      <c r="JYN11" s="235"/>
      <c r="JYO11" s="235"/>
      <c r="JYP11" s="235"/>
      <c r="JYQ11" s="235"/>
      <c r="JYR11" s="235"/>
      <c r="JYS11" s="235"/>
      <c r="JYT11" s="235"/>
      <c r="JYU11" s="235"/>
      <c r="JYV11" s="235"/>
      <c r="JYW11" s="235"/>
      <c r="JYX11" s="235"/>
      <c r="JYY11" s="235"/>
      <c r="JYZ11" s="235"/>
      <c r="JZA11" s="235"/>
      <c r="JZB11" s="235"/>
      <c r="JZC11" s="235"/>
      <c r="JZD11" s="235"/>
      <c r="JZE11" s="235"/>
      <c r="JZF11" s="235"/>
      <c r="JZG11" s="235"/>
      <c r="JZH11" s="235"/>
      <c r="JZI11" s="235"/>
      <c r="JZJ11" s="235"/>
      <c r="JZK11" s="235"/>
      <c r="JZL11" s="235"/>
      <c r="JZM11" s="235"/>
      <c r="JZN11" s="235"/>
      <c r="JZO11" s="235"/>
      <c r="JZP11" s="235"/>
      <c r="JZQ11" s="235"/>
      <c r="JZR11" s="235"/>
      <c r="JZS11" s="235"/>
      <c r="JZT11" s="235"/>
      <c r="JZU11" s="235"/>
      <c r="JZV11" s="235"/>
      <c r="JZW11" s="235"/>
      <c r="JZX11" s="235"/>
      <c r="JZY11" s="235"/>
      <c r="JZZ11" s="235"/>
      <c r="KAA11" s="235"/>
      <c r="KAB11" s="235"/>
      <c r="KAC11" s="235"/>
      <c r="KAD11" s="235"/>
      <c r="KAE11" s="235"/>
      <c r="KAF11" s="235"/>
      <c r="KAG11" s="235"/>
      <c r="KAH11" s="235"/>
      <c r="KAI11" s="235"/>
      <c r="KAJ11" s="235"/>
      <c r="KAK11" s="235"/>
      <c r="KAL11" s="235"/>
      <c r="KAM11" s="235"/>
      <c r="KAN11" s="235"/>
      <c r="KAO11" s="235"/>
      <c r="KAP11" s="235"/>
      <c r="KAQ11" s="235"/>
      <c r="KAR11" s="235"/>
      <c r="KAS11" s="235"/>
      <c r="KAT11" s="235"/>
      <c r="KAU11" s="235"/>
      <c r="KAV11" s="235"/>
      <c r="KAW11" s="235"/>
      <c r="KAX11" s="235"/>
      <c r="KAY11" s="235"/>
      <c r="KAZ11" s="235"/>
      <c r="KBA11" s="235"/>
      <c r="KBB11" s="235"/>
      <c r="KBC11" s="235"/>
      <c r="KBD11" s="235"/>
      <c r="KBE11" s="235"/>
      <c r="KBF11" s="235"/>
      <c r="KBG11" s="235"/>
      <c r="KBH11" s="235"/>
      <c r="KBI11" s="235"/>
      <c r="KBJ11" s="235"/>
      <c r="KBK11" s="235"/>
      <c r="KBL11" s="235"/>
      <c r="KBM11" s="235"/>
      <c r="KBN11" s="235"/>
      <c r="KBO11" s="235"/>
      <c r="KBP11" s="235"/>
      <c r="KBQ11" s="235"/>
      <c r="KBR11" s="235"/>
      <c r="KBS11" s="235"/>
      <c r="KBT11" s="235"/>
      <c r="KBU11" s="235"/>
      <c r="KBV11" s="235"/>
      <c r="KBW11" s="235"/>
      <c r="KBX11" s="235"/>
      <c r="KBY11" s="235"/>
      <c r="KBZ11" s="235"/>
      <c r="KCA11" s="235"/>
      <c r="KCB11" s="235"/>
      <c r="KCC11" s="235"/>
      <c r="KCD11" s="235"/>
      <c r="KCE11" s="235"/>
      <c r="KCF11" s="235"/>
      <c r="KCG11" s="235"/>
      <c r="KCH11" s="235"/>
      <c r="KCI11" s="235"/>
      <c r="KCJ11" s="235"/>
      <c r="KCK11" s="235"/>
      <c r="KCL11" s="235"/>
      <c r="KCM11" s="235"/>
      <c r="KCN11" s="235"/>
      <c r="KCO11" s="235"/>
      <c r="KCP11" s="235"/>
      <c r="KCQ11" s="235"/>
      <c r="KCR11" s="235"/>
      <c r="KCS11" s="235"/>
      <c r="KCT11" s="235"/>
      <c r="KCU11" s="235"/>
      <c r="KCV11" s="235"/>
      <c r="KCW11" s="235"/>
      <c r="KCX11" s="235"/>
      <c r="KCY11" s="235"/>
      <c r="KCZ11" s="235"/>
      <c r="KDA11" s="235"/>
      <c r="KDB11" s="235"/>
      <c r="KDC11" s="235"/>
      <c r="KDD11" s="235"/>
      <c r="KDE11" s="235"/>
      <c r="KDF11" s="235"/>
      <c r="KDG11" s="235"/>
      <c r="KDH11" s="235"/>
      <c r="KDI11" s="235"/>
      <c r="KDJ11" s="235"/>
      <c r="KDK11" s="235"/>
      <c r="KDL11" s="235"/>
      <c r="KDM11" s="235"/>
      <c r="KDN11" s="235"/>
      <c r="KDO11" s="235"/>
      <c r="KDP11" s="235"/>
      <c r="KDQ11" s="235"/>
      <c r="KDR11" s="235"/>
      <c r="KDS11" s="235"/>
      <c r="KDT11" s="235"/>
      <c r="KDU11" s="235"/>
      <c r="KDV11" s="235"/>
      <c r="KDW11" s="235"/>
      <c r="KDX11" s="235"/>
      <c r="KDY11" s="235"/>
      <c r="KDZ11" s="235"/>
      <c r="KEA11" s="235"/>
      <c r="KEB11" s="235"/>
      <c r="KEC11" s="235"/>
      <c r="KED11" s="235"/>
      <c r="KEE11" s="235"/>
      <c r="KEF11" s="235"/>
      <c r="KEG11" s="235"/>
      <c r="KEH11" s="235"/>
      <c r="KEI11" s="235"/>
      <c r="KEJ11" s="235"/>
      <c r="KEK11" s="235"/>
      <c r="KEL11" s="235"/>
      <c r="KEM11" s="235"/>
      <c r="KEN11" s="235"/>
      <c r="KEO11" s="235"/>
      <c r="KEP11" s="235"/>
      <c r="KEQ11" s="235"/>
      <c r="KER11" s="235"/>
      <c r="KES11" s="235"/>
      <c r="KET11" s="235"/>
      <c r="KEU11" s="235"/>
      <c r="KEV11" s="235"/>
      <c r="KEW11" s="235"/>
      <c r="KEX11" s="235"/>
      <c r="KEY11" s="235"/>
      <c r="KEZ11" s="235"/>
      <c r="KFA11" s="235"/>
      <c r="KFB11" s="235"/>
      <c r="KFC11" s="235"/>
      <c r="KFD11" s="235"/>
      <c r="KFE11" s="235"/>
      <c r="KFF11" s="235"/>
      <c r="KFG11" s="235"/>
      <c r="KFH11" s="235"/>
      <c r="KFI11" s="235"/>
      <c r="KFJ11" s="235"/>
      <c r="KFK11" s="235"/>
      <c r="KFL11" s="235"/>
      <c r="KFM11" s="235"/>
      <c r="KFN11" s="235"/>
      <c r="KFO11" s="235"/>
      <c r="KFP11" s="235"/>
      <c r="KFQ11" s="235"/>
      <c r="KFR11" s="235"/>
      <c r="KFS11" s="235"/>
      <c r="KFT11" s="235"/>
      <c r="KFU11" s="235"/>
      <c r="KFV11" s="235"/>
      <c r="KFW11" s="235"/>
      <c r="KFX11" s="235"/>
      <c r="KFY11" s="235"/>
      <c r="KFZ11" s="235"/>
      <c r="KGA11" s="235"/>
      <c r="KGB11" s="235"/>
      <c r="KGC11" s="235"/>
      <c r="KGD11" s="235"/>
      <c r="KGE11" s="235"/>
      <c r="KGF11" s="235"/>
      <c r="KGG11" s="235"/>
      <c r="KGH11" s="235"/>
      <c r="KGI11" s="235"/>
      <c r="KGJ11" s="235"/>
      <c r="KGK11" s="235"/>
      <c r="KGL11" s="235"/>
      <c r="KGM11" s="235"/>
      <c r="KGN11" s="235"/>
      <c r="KGO11" s="235"/>
      <c r="KGP11" s="235"/>
      <c r="KGQ11" s="235"/>
      <c r="KGR11" s="235"/>
      <c r="KGS11" s="235"/>
      <c r="KGT11" s="235"/>
      <c r="KGU11" s="235"/>
      <c r="KGV11" s="235"/>
      <c r="KGW11" s="235"/>
      <c r="KGX11" s="235"/>
      <c r="KGY11" s="235"/>
      <c r="KGZ11" s="235"/>
      <c r="KHA11" s="235"/>
      <c r="KHB11" s="235"/>
      <c r="KHC11" s="235"/>
      <c r="KHD11" s="235"/>
      <c r="KHE11" s="235"/>
      <c r="KHF11" s="235"/>
      <c r="KHG11" s="235"/>
      <c r="KHH11" s="235"/>
      <c r="KHI11" s="235"/>
      <c r="KHJ11" s="235"/>
      <c r="KHK11" s="235"/>
      <c r="KHL11" s="235"/>
      <c r="KHM11" s="235"/>
      <c r="KHN11" s="235"/>
      <c r="KHO11" s="235"/>
      <c r="KHP11" s="235"/>
      <c r="KHQ11" s="235"/>
      <c r="KHR11" s="235"/>
      <c r="KHS11" s="235"/>
      <c r="KHT11" s="235"/>
      <c r="KHU11" s="235"/>
      <c r="KHV11" s="235"/>
      <c r="KHW11" s="235"/>
      <c r="KHX11" s="235"/>
      <c r="KHY11" s="235"/>
      <c r="KHZ11" s="235"/>
      <c r="KIA11" s="235"/>
      <c r="KIB11" s="235"/>
      <c r="KIC11" s="235"/>
      <c r="KID11" s="235"/>
      <c r="KIE11" s="235"/>
      <c r="KIF11" s="235"/>
      <c r="KIG11" s="235"/>
      <c r="KIH11" s="235"/>
      <c r="KII11" s="235"/>
      <c r="KIJ11" s="235"/>
      <c r="KIK11" s="235"/>
      <c r="KIL11" s="235"/>
      <c r="KIM11" s="235"/>
      <c r="KIN11" s="235"/>
      <c r="KIO11" s="235"/>
      <c r="KIP11" s="235"/>
      <c r="KIQ11" s="235"/>
      <c r="KIR11" s="235"/>
      <c r="KIS11" s="235"/>
      <c r="KIT11" s="235"/>
      <c r="KIU11" s="235"/>
      <c r="KIV11" s="235"/>
      <c r="KIW11" s="235"/>
      <c r="KIX11" s="235"/>
      <c r="KIY11" s="235"/>
      <c r="KIZ11" s="235"/>
      <c r="KJA11" s="235"/>
      <c r="KJB11" s="235"/>
      <c r="KJC11" s="235"/>
      <c r="KJD11" s="235"/>
      <c r="KJE11" s="235"/>
      <c r="KJF11" s="235"/>
      <c r="KJG11" s="235"/>
      <c r="KJH11" s="235"/>
      <c r="KJI11" s="235"/>
      <c r="KJJ11" s="235"/>
      <c r="KJK11" s="235"/>
      <c r="KJL11" s="235"/>
      <c r="KJM11" s="235"/>
      <c r="KJN11" s="235"/>
      <c r="KJO11" s="235"/>
      <c r="KJP11" s="235"/>
      <c r="KJQ11" s="235"/>
      <c r="KJR11" s="235"/>
      <c r="KJS11" s="235"/>
      <c r="KJT11" s="235"/>
      <c r="KJU11" s="235"/>
      <c r="KJV11" s="235"/>
      <c r="KJW11" s="235"/>
      <c r="KJX11" s="235"/>
      <c r="KJY11" s="235"/>
      <c r="KJZ11" s="235"/>
      <c r="KKA11" s="235"/>
      <c r="KKB11" s="235"/>
      <c r="KKC11" s="235"/>
      <c r="KKD11" s="235"/>
      <c r="KKE11" s="235"/>
      <c r="KKF11" s="235"/>
      <c r="KKG11" s="235"/>
      <c r="KKH11" s="235"/>
      <c r="KKI11" s="235"/>
      <c r="KKJ11" s="235"/>
      <c r="KKK11" s="235"/>
      <c r="KKL11" s="235"/>
      <c r="KKM11" s="235"/>
      <c r="KKN11" s="235"/>
      <c r="KKO11" s="235"/>
      <c r="KKP11" s="235"/>
      <c r="KKQ11" s="235"/>
      <c r="KKR11" s="235"/>
      <c r="KKS11" s="235"/>
      <c r="KKT11" s="235"/>
      <c r="KKU11" s="235"/>
      <c r="KKV11" s="235"/>
      <c r="KKW11" s="235"/>
      <c r="KKX11" s="235"/>
      <c r="KKY11" s="235"/>
      <c r="KKZ11" s="235"/>
      <c r="KLA11" s="235"/>
      <c r="KLB11" s="235"/>
      <c r="KLC11" s="235"/>
      <c r="KLD11" s="235"/>
      <c r="KLE11" s="235"/>
      <c r="KLF11" s="235"/>
      <c r="KLG11" s="235"/>
      <c r="KLH11" s="235"/>
      <c r="KLI11" s="235"/>
      <c r="KLJ11" s="235"/>
      <c r="KLK11" s="235"/>
      <c r="KLL11" s="235"/>
      <c r="KLM11" s="235"/>
      <c r="KLN11" s="235"/>
      <c r="KLO11" s="235"/>
      <c r="KLP11" s="235"/>
      <c r="KLQ11" s="235"/>
      <c r="KLR11" s="235"/>
      <c r="KLS11" s="235"/>
      <c r="KLT11" s="235"/>
      <c r="KLU11" s="235"/>
      <c r="KLV11" s="235"/>
      <c r="KLW11" s="235"/>
      <c r="KLX11" s="235"/>
      <c r="KLY11" s="235"/>
      <c r="KLZ11" s="235"/>
      <c r="KMA11" s="235"/>
      <c r="KMB11" s="235"/>
      <c r="KMC11" s="235"/>
      <c r="KMD11" s="235"/>
      <c r="KME11" s="235"/>
      <c r="KMF11" s="235"/>
      <c r="KMG11" s="235"/>
      <c r="KMH11" s="235"/>
      <c r="KMI11" s="235"/>
      <c r="KMJ11" s="235"/>
      <c r="KMK11" s="235"/>
      <c r="KML11" s="235"/>
      <c r="KMM11" s="235"/>
      <c r="KMN11" s="235"/>
      <c r="KMO11" s="235"/>
      <c r="KMP11" s="235"/>
      <c r="KMQ11" s="235"/>
      <c r="KMR11" s="235"/>
      <c r="KMS11" s="235"/>
      <c r="KMT11" s="235"/>
      <c r="KMU11" s="235"/>
      <c r="KMV11" s="235"/>
      <c r="KMW11" s="235"/>
      <c r="KMX11" s="235"/>
      <c r="KMY11" s="235"/>
      <c r="KMZ11" s="235"/>
      <c r="KNA11" s="235"/>
      <c r="KNB11" s="235"/>
      <c r="KNC11" s="235"/>
      <c r="KND11" s="235"/>
      <c r="KNE11" s="235"/>
      <c r="KNF11" s="235"/>
      <c r="KNG11" s="235"/>
      <c r="KNH11" s="235"/>
      <c r="KNI11" s="235"/>
      <c r="KNJ11" s="235"/>
      <c r="KNK11" s="235"/>
      <c r="KNL11" s="235"/>
      <c r="KNM11" s="235"/>
      <c r="KNN11" s="235"/>
      <c r="KNO11" s="235"/>
      <c r="KNP11" s="235"/>
      <c r="KNQ11" s="235"/>
      <c r="KNR11" s="235"/>
      <c r="KNS11" s="235"/>
      <c r="KNT11" s="235"/>
      <c r="KNU11" s="235"/>
      <c r="KNV11" s="235"/>
      <c r="KNW11" s="235"/>
      <c r="KNX11" s="235"/>
      <c r="KNY11" s="235"/>
      <c r="KNZ11" s="235"/>
      <c r="KOA11" s="235"/>
      <c r="KOB11" s="235"/>
      <c r="KOC11" s="235"/>
      <c r="KOD11" s="235"/>
      <c r="KOE11" s="235"/>
      <c r="KOF11" s="235"/>
      <c r="KOG11" s="235"/>
      <c r="KOH11" s="235"/>
      <c r="KOI11" s="235"/>
      <c r="KOJ11" s="235"/>
      <c r="KOK11" s="235"/>
      <c r="KOL11" s="235"/>
      <c r="KOM11" s="235"/>
      <c r="KON11" s="235"/>
      <c r="KOO11" s="235"/>
      <c r="KOP11" s="235"/>
      <c r="KOQ11" s="235"/>
      <c r="KOR11" s="235"/>
      <c r="KOS11" s="235"/>
      <c r="KOT11" s="235"/>
      <c r="KOU11" s="235"/>
      <c r="KOV11" s="235"/>
      <c r="KOW11" s="235"/>
      <c r="KOX11" s="235"/>
      <c r="KOY11" s="235"/>
      <c r="KOZ11" s="235"/>
      <c r="KPA11" s="235"/>
      <c r="KPB11" s="235"/>
      <c r="KPC11" s="235"/>
      <c r="KPD11" s="235"/>
      <c r="KPE11" s="235"/>
      <c r="KPF11" s="235"/>
      <c r="KPG11" s="235"/>
      <c r="KPH11" s="235"/>
      <c r="KPI11" s="235"/>
      <c r="KPJ11" s="235"/>
      <c r="KPK11" s="235"/>
      <c r="KPL11" s="235"/>
      <c r="KPM11" s="235"/>
      <c r="KPN11" s="235"/>
      <c r="KPO11" s="235"/>
      <c r="KPP11" s="235"/>
      <c r="KPQ11" s="235"/>
      <c r="KPR11" s="235"/>
      <c r="KPS11" s="235"/>
      <c r="KPT11" s="235"/>
      <c r="KPU11" s="235"/>
      <c r="KPV11" s="235"/>
      <c r="KPW11" s="235"/>
      <c r="KPX11" s="235"/>
      <c r="KPY11" s="235"/>
      <c r="KPZ11" s="235"/>
      <c r="KQA11" s="235"/>
      <c r="KQB11" s="235"/>
      <c r="KQC11" s="235"/>
      <c r="KQD11" s="235"/>
      <c r="KQE11" s="235"/>
      <c r="KQF11" s="235"/>
      <c r="KQG11" s="235"/>
      <c r="KQH11" s="235"/>
      <c r="KQI11" s="235"/>
      <c r="KQJ11" s="235"/>
      <c r="KQK11" s="235"/>
      <c r="KQL11" s="235"/>
      <c r="KQM11" s="235"/>
      <c r="KQN11" s="235"/>
      <c r="KQO11" s="235"/>
      <c r="KQP11" s="235"/>
      <c r="KQQ11" s="235"/>
      <c r="KQR11" s="235"/>
      <c r="KQS11" s="235"/>
      <c r="KQT11" s="235"/>
      <c r="KQU11" s="235"/>
      <c r="KQV11" s="235"/>
      <c r="KQW11" s="235"/>
      <c r="KQX11" s="235"/>
      <c r="KQY11" s="235"/>
      <c r="KQZ11" s="235"/>
      <c r="KRA11" s="235"/>
      <c r="KRB11" s="235"/>
      <c r="KRC11" s="235"/>
      <c r="KRD11" s="235"/>
      <c r="KRE11" s="235"/>
      <c r="KRF11" s="235"/>
      <c r="KRG11" s="235"/>
      <c r="KRH11" s="235"/>
      <c r="KRI11" s="235"/>
      <c r="KRJ11" s="235"/>
      <c r="KRK11" s="235"/>
      <c r="KRL11" s="235"/>
      <c r="KRM11" s="235"/>
      <c r="KRN11" s="235"/>
      <c r="KRO11" s="235"/>
      <c r="KRP11" s="235"/>
      <c r="KRQ11" s="235"/>
      <c r="KRR11" s="235"/>
      <c r="KRS11" s="235"/>
      <c r="KRT11" s="235"/>
      <c r="KRU11" s="235"/>
      <c r="KRV11" s="235"/>
      <c r="KRW11" s="235"/>
      <c r="KRX11" s="235"/>
      <c r="KRY11" s="235"/>
      <c r="KRZ11" s="235"/>
      <c r="KSA11" s="235"/>
      <c r="KSB11" s="235"/>
      <c r="KSC11" s="235"/>
      <c r="KSD11" s="235"/>
      <c r="KSE11" s="235"/>
      <c r="KSF11" s="235"/>
      <c r="KSG11" s="235"/>
      <c r="KSH11" s="235"/>
      <c r="KSI11" s="235"/>
      <c r="KSJ11" s="235"/>
      <c r="KSK11" s="235"/>
      <c r="KSL11" s="235"/>
      <c r="KSM11" s="235"/>
      <c r="KSN11" s="235"/>
      <c r="KSO11" s="235"/>
      <c r="KSP11" s="235"/>
      <c r="KSQ11" s="235"/>
      <c r="KSR11" s="235"/>
      <c r="KSS11" s="235"/>
      <c r="KST11" s="235"/>
      <c r="KSU11" s="235"/>
      <c r="KSV11" s="235"/>
      <c r="KSW11" s="235"/>
      <c r="KSX11" s="235"/>
      <c r="KSY11" s="235"/>
      <c r="KSZ11" s="235"/>
      <c r="KTA11" s="235"/>
      <c r="KTB11" s="235"/>
      <c r="KTC11" s="235"/>
      <c r="KTD11" s="235"/>
      <c r="KTE11" s="235"/>
      <c r="KTF11" s="235"/>
      <c r="KTG11" s="235"/>
      <c r="KTH11" s="235"/>
      <c r="KTI11" s="235"/>
      <c r="KTJ11" s="235"/>
      <c r="KTK11" s="235"/>
      <c r="KTL11" s="235"/>
      <c r="KTM11" s="235"/>
      <c r="KTN11" s="235"/>
      <c r="KTO11" s="235"/>
      <c r="KTP11" s="235"/>
      <c r="KTQ11" s="235"/>
      <c r="KTR11" s="235"/>
      <c r="KTS11" s="235"/>
      <c r="KTT11" s="235"/>
      <c r="KTU11" s="235"/>
      <c r="KTV11" s="235"/>
      <c r="KTW11" s="235"/>
      <c r="KTX11" s="235"/>
      <c r="KTY11" s="235"/>
      <c r="KTZ11" s="235"/>
      <c r="KUA11" s="235"/>
      <c r="KUB11" s="235"/>
      <c r="KUC11" s="235"/>
      <c r="KUD11" s="235"/>
      <c r="KUE11" s="235"/>
      <c r="KUF11" s="235"/>
      <c r="KUG11" s="235"/>
      <c r="KUH11" s="235"/>
      <c r="KUI11" s="235"/>
      <c r="KUJ11" s="235"/>
      <c r="KUK11" s="235"/>
      <c r="KUL11" s="235"/>
      <c r="KUM11" s="235"/>
      <c r="KUN11" s="235"/>
      <c r="KUO11" s="235"/>
      <c r="KUP11" s="235"/>
      <c r="KUQ11" s="235"/>
      <c r="KUR11" s="235"/>
      <c r="KUS11" s="235"/>
      <c r="KUT11" s="235"/>
      <c r="KUU11" s="235"/>
      <c r="KUV11" s="235"/>
      <c r="KUW11" s="235"/>
      <c r="KUX11" s="235"/>
      <c r="KUY11" s="235"/>
      <c r="KUZ11" s="235"/>
      <c r="KVA11" s="235"/>
      <c r="KVB11" s="235"/>
      <c r="KVC11" s="235"/>
      <c r="KVD11" s="235"/>
      <c r="KVE11" s="235"/>
      <c r="KVF11" s="235"/>
      <c r="KVG11" s="235"/>
      <c r="KVH11" s="235"/>
      <c r="KVI11" s="235"/>
      <c r="KVJ11" s="235"/>
      <c r="KVK11" s="235"/>
      <c r="KVL11" s="235"/>
      <c r="KVM11" s="235"/>
      <c r="KVN11" s="235"/>
      <c r="KVO11" s="235"/>
      <c r="KVP11" s="235"/>
      <c r="KVQ11" s="235"/>
      <c r="KVR11" s="235"/>
      <c r="KVS11" s="235"/>
      <c r="KVT11" s="235"/>
      <c r="KVU11" s="235"/>
      <c r="KVV11" s="235"/>
      <c r="KVW11" s="235"/>
      <c r="KVX11" s="235"/>
      <c r="KVY11" s="235"/>
      <c r="KVZ11" s="235"/>
      <c r="KWA11" s="235"/>
      <c r="KWB11" s="235"/>
      <c r="KWC11" s="235"/>
      <c r="KWD11" s="235"/>
      <c r="KWE11" s="235"/>
      <c r="KWF11" s="235"/>
      <c r="KWG11" s="235"/>
      <c r="KWH11" s="235"/>
      <c r="KWI11" s="235"/>
      <c r="KWJ11" s="235"/>
      <c r="KWK11" s="235"/>
      <c r="KWL11" s="235"/>
      <c r="KWM11" s="235"/>
      <c r="KWN11" s="235"/>
      <c r="KWO11" s="235"/>
      <c r="KWP11" s="235"/>
      <c r="KWQ11" s="235"/>
      <c r="KWR11" s="235"/>
      <c r="KWS11" s="235"/>
      <c r="KWT11" s="235"/>
      <c r="KWU11" s="235"/>
      <c r="KWV11" s="235"/>
      <c r="KWW11" s="235"/>
      <c r="KWX11" s="235"/>
      <c r="KWY11" s="235"/>
      <c r="KWZ11" s="235"/>
      <c r="KXA11" s="235"/>
      <c r="KXB11" s="235"/>
      <c r="KXC11" s="235"/>
      <c r="KXD11" s="235"/>
      <c r="KXE11" s="235"/>
      <c r="KXF11" s="235"/>
      <c r="KXG11" s="235"/>
      <c r="KXH11" s="235"/>
      <c r="KXI11" s="235"/>
      <c r="KXJ11" s="235"/>
      <c r="KXK11" s="235"/>
      <c r="KXL11" s="235"/>
      <c r="KXM11" s="235"/>
      <c r="KXN11" s="235"/>
      <c r="KXO11" s="235"/>
      <c r="KXP11" s="235"/>
      <c r="KXQ11" s="235"/>
      <c r="KXR11" s="235"/>
      <c r="KXS11" s="235"/>
      <c r="KXT11" s="235"/>
      <c r="KXU11" s="235"/>
      <c r="KXV11" s="235"/>
      <c r="KXW11" s="235"/>
      <c r="KXX11" s="235"/>
      <c r="KXY11" s="235"/>
      <c r="KXZ11" s="235"/>
      <c r="KYA11" s="235"/>
      <c r="KYB11" s="235"/>
      <c r="KYC11" s="235"/>
      <c r="KYD11" s="235"/>
      <c r="KYE11" s="235"/>
      <c r="KYF11" s="235"/>
      <c r="KYG11" s="235"/>
      <c r="KYH11" s="235"/>
      <c r="KYI11" s="235"/>
      <c r="KYJ11" s="235"/>
      <c r="KYK11" s="235"/>
      <c r="KYL11" s="235"/>
      <c r="KYM11" s="235"/>
      <c r="KYN11" s="235"/>
      <c r="KYO11" s="235"/>
      <c r="KYP11" s="235"/>
      <c r="KYQ11" s="235"/>
      <c r="KYR11" s="235"/>
      <c r="KYS11" s="235"/>
      <c r="KYT11" s="235"/>
      <c r="KYU11" s="235"/>
      <c r="KYV11" s="235"/>
      <c r="KYW11" s="235"/>
      <c r="KYX11" s="235"/>
      <c r="KYY11" s="235"/>
      <c r="KYZ11" s="235"/>
      <c r="KZA11" s="235"/>
      <c r="KZB11" s="235"/>
      <c r="KZC11" s="235"/>
      <c r="KZD11" s="235"/>
      <c r="KZE11" s="235"/>
      <c r="KZF11" s="235"/>
      <c r="KZG11" s="235"/>
      <c r="KZH11" s="235"/>
      <c r="KZI11" s="235"/>
      <c r="KZJ11" s="235"/>
      <c r="KZK11" s="235"/>
      <c r="KZL11" s="235"/>
      <c r="KZM11" s="235"/>
      <c r="KZN11" s="235"/>
      <c r="KZO11" s="235"/>
      <c r="KZP11" s="235"/>
      <c r="KZQ11" s="235"/>
      <c r="KZR11" s="235"/>
      <c r="KZS11" s="235"/>
      <c r="KZT11" s="235"/>
      <c r="KZU11" s="235"/>
      <c r="KZV11" s="235"/>
      <c r="KZW11" s="235"/>
      <c r="KZX11" s="235"/>
      <c r="KZY11" s="235"/>
      <c r="KZZ11" s="235"/>
      <c r="LAA11" s="235"/>
      <c r="LAB11" s="235"/>
      <c r="LAC11" s="235"/>
      <c r="LAD11" s="235"/>
      <c r="LAE11" s="235"/>
      <c r="LAF11" s="235"/>
      <c r="LAG11" s="235"/>
      <c r="LAH11" s="235"/>
      <c r="LAI11" s="235"/>
      <c r="LAJ11" s="235"/>
      <c r="LAK11" s="235"/>
      <c r="LAL11" s="235"/>
      <c r="LAM11" s="235"/>
      <c r="LAN11" s="235"/>
      <c r="LAO11" s="235"/>
      <c r="LAP11" s="235"/>
      <c r="LAQ11" s="235"/>
      <c r="LAR11" s="235"/>
      <c r="LAS11" s="235"/>
      <c r="LAT11" s="235"/>
      <c r="LAU11" s="235"/>
      <c r="LAV11" s="235"/>
      <c r="LAW11" s="235"/>
      <c r="LAX11" s="235"/>
      <c r="LAY11" s="235"/>
      <c r="LAZ11" s="235"/>
      <c r="LBA11" s="235"/>
      <c r="LBB11" s="235"/>
      <c r="LBC11" s="235"/>
      <c r="LBD11" s="235"/>
      <c r="LBE11" s="235"/>
      <c r="LBF11" s="235"/>
      <c r="LBG11" s="235"/>
      <c r="LBH11" s="235"/>
      <c r="LBI11" s="235"/>
      <c r="LBJ11" s="235"/>
      <c r="LBK11" s="235"/>
      <c r="LBL11" s="235"/>
      <c r="LBM11" s="235"/>
      <c r="LBN11" s="235"/>
      <c r="LBO11" s="235"/>
      <c r="LBP11" s="235"/>
      <c r="LBQ11" s="235"/>
      <c r="LBR11" s="235"/>
      <c r="LBS11" s="235"/>
      <c r="LBT11" s="235"/>
      <c r="LBU11" s="235"/>
      <c r="LBV11" s="235"/>
      <c r="LBW11" s="235"/>
      <c r="LBX11" s="235"/>
      <c r="LBY11" s="235"/>
      <c r="LBZ11" s="235"/>
      <c r="LCA11" s="235"/>
      <c r="LCB11" s="235"/>
      <c r="LCC11" s="235"/>
      <c r="LCD11" s="235"/>
      <c r="LCE11" s="235"/>
      <c r="LCF11" s="235"/>
      <c r="LCG11" s="235"/>
      <c r="LCH11" s="235"/>
      <c r="LCI11" s="235"/>
      <c r="LCJ11" s="235"/>
      <c r="LCK11" s="235"/>
      <c r="LCL11" s="235"/>
      <c r="LCM11" s="235"/>
      <c r="LCN11" s="235"/>
      <c r="LCO11" s="235"/>
      <c r="LCP11" s="235"/>
      <c r="LCQ11" s="235"/>
      <c r="LCR11" s="235"/>
      <c r="LCS11" s="235"/>
      <c r="LCT11" s="235"/>
      <c r="LCU11" s="235"/>
      <c r="LCV11" s="235"/>
      <c r="LCW11" s="235"/>
      <c r="LCX11" s="235"/>
      <c r="LCY11" s="235"/>
      <c r="LCZ11" s="235"/>
      <c r="LDA11" s="235"/>
      <c r="LDB11" s="235"/>
      <c r="LDC11" s="235"/>
      <c r="LDD11" s="235"/>
      <c r="LDE11" s="235"/>
      <c r="LDF11" s="235"/>
      <c r="LDG11" s="235"/>
      <c r="LDH11" s="235"/>
      <c r="LDI11" s="235"/>
      <c r="LDJ11" s="235"/>
      <c r="LDK11" s="235"/>
      <c r="LDL11" s="235"/>
      <c r="LDM11" s="235"/>
      <c r="LDN11" s="235"/>
      <c r="LDO11" s="235"/>
      <c r="LDP11" s="235"/>
      <c r="LDQ11" s="235"/>
      <c r="LDR11" s="235"/>
      <c r="LDS11" s="235"/>
      <c r="LDT11" s="235"/>
      <c r="LDU11" s="235"/>
      <c r="LDV11" s="235"/>
      <c r="LDW11" s="235"/>
      <c r="LDX11" s="235"/>
      <c r="LDY11" s="235"/>
      <c r="LDZ11" s="235"/>
      <c r="LEA11" s="235"/>
      <c r="LEB11" s="235"/>
      <c r="LEC11" s="235"/>
      <c r="LED11" s="235"/>
      <c r="LEE11" s="235"/>
      <c r="LEF11" s="235"/>
      <c r="LEG11" s="235"/>
      <c r="LEH11" s="235"/>
      <c r="LEI11" s="235"/>
      <c r="LEJ11" s="235"/>
      <c r="LEK11" s="235"/>
      <c r="LEL11" s="235"/>
      <c r="LEM11" s="235"/>
      <c r="LEN11" s="235"/>
      <c r="LEO11" s="235"/>
      <c r="LEP11" s="235"/>
      <c r="LEQ11" s="235"/>
      <c r="LER11" s="235"/>
      <c r="LES11" s="235"/>
      <c r="LET11" s="235"/>
      <c r="LEU11" s="235"/>
      <c r="LEV11" s="235"/>
      <c r="LEW11" s="235"/>
      <c r="LEX11" s="235"/>
      <c r="LEY11" s="235"/>
      <c r="LEZ11" s="235"/>
      <c r="LFA11" s="235"/>
      <c r="LFB11" s="235"/>
      <c r="LFC11" s="235"/>
      <c r="LFD11" s="235"/>
      <c r="LFE11" s="235"/>
      <c r="LFF11" s="235"/>
      <c r="LFG11" s="235"/>
      <c r="LFH11" s="235"/>
      <c r="LFI11" s="235"/>
      <c r="LFJ11" s="235"/>
      <c r="LFK11" s="235"/>
      <c r="LFL11" s="235"/>
      <c r="LFM11" s="235"/>
      <c r="LFN11" s="235"/>
      <c r="LFO11" s="235"/>
      <c r="LFP11" s="235"/>
      <c r="LFQ11" s="235"/>
      <c r="LFR11" s="235"/>
      <c r="LFS11" s="235"/>
      <c r="LFT11" s="235"/>
      <c r="LFU11" s="235"/>
      <c r="LFV11" s="235"/>
      <c r="LFW11" s="235"/>
      <c r="LFX11" s="235"/>
      <c r="LFY11" s="235"/>
      <c r="LFZ11" s="235"/>
      <c r="LGA11" s="235"/>
      <c r="LGB11" s="235"/>
      <c r="LGC11" s="235"/>
      <c r="LGD11" s="235"/>
      <c r="LGE11" s="235"/>
      <c r="LGF11" s="235"/>
      <c r="LGG11" s="235"/>
      <c r="LGH11" s="235"/>
      <c r="LGI11" s="235"/>
      <c r="LGJ11" s="235"/>
      <c r="LGK11" s="235"/>
      <c r="LGL11" s="235"/>
      <c r="LGM11" s="235"/>
      <c r="LGN11" s="235"/>
      <c r="LGO11" s="235"/>
      <c r="LGP11" s="235"/>
      <c r="LGQ11" s="235"/>
      <c r="LGR11" s="235"/>
      <c r="LGS11" s="235"/>
      <c r="LGT11" s="235"/>
      <c r="LGU11" s="235"/>
      <c r="LGV11" s="235"/>
      <c r="LGW11" s="235"/>
      <c r="LGX11" s="235"/>
      <c r="LGY11" s="235"/>
      <c r="LGZ11" s="235"/>
      <c r="LHA11" s="235"/>
      <c r="LHB11" s="235"/>
      <c r="LHC11" s="235"/>
      <c r="LHD11" s="235"/>
      <c r="LHE11" s="235"/>
      <c r="LHF11" s="235"/>
      <c r="LHG11" s="235"/>
      <c r="LHH11" s="235"/>
      <c r="LHI11" s="235"/>
      <c r="LHJ11" s="235"/>
      <c r="LHK11" s="235"/>
      <c r="LHL11" s="235"/>
      <c r="LHM11" s="235"/>
      <c r="LHN11" s="235"/>
      <c r="LHO11" s="235"/>
      <c r="LHP11" s="235"/>
      <c r="LHQ11" s="235"/>
      <c r="LHR11" s="235"/>
      <c r="LHS11" s="235"/>
      <c r="LHT11" s="235"/>
      <c r="LHU11" s="235"/>
      <c r="LHV11" s="235"/>
      <c r="LHW11" s="235"/>
      <c r="LHX11" s="235"/>
      <c r="LHY11" s="235"/>
      <c r="LHZ11" s="235"/>
      <c r="LIA11" s="235"/>
      <c r="LIB11" s="235"/>
      <c r="LIC11" s="235"/>
      <c r="LID11" s="235"/>
      <c r="LIE11" s="235"/>
      <c r="LIF11" s="235"/>
      <c r="LIG11" s="235"/>
      <c r="LIH11" s="235"/>
      <c r="LII11" s="235"/>
      <c r="LIJ11" s="235"/>
      <c r="LIK11" s="235"/>
      <c r="LIL11" s="235"/>
      <c r="LIM11" s="235"/>
      <c r="LIN11" s="235"/>
      <c r="LIO11" s="235"/>
      <c r="LIP11" s="235"/>
      <c r="LIQ11" s="235"/>
      <c r="LIR11" s="235"/>
      <c r="LIS11" s="235"/>
      <c r="LIT11" s="235"/>
      <c r="LIU11" s="235"/>
      <c r="LIV11" s="235"/>
      <c r="LIW11" s="235"/>
      <c r="LIX11" s="235"/>
      <c r="LIY11" s="235"/>
      <c r="LIZ11" s="235"/>
      <c r="LJA11" s="235"/>
      <c r="LJB11" s="235"/>
      <c r="LJC11" s="235"/>
      <c r="LJD11" s="235"/>
      <c r="LJE11" s="235"/>
      <c r="LJF11" s="235"/>
      <c r="LJG11" s="235"/>
      <c r="LJH11" s="235"/>
      <c r="LJI11" s="235"/>
      <c r="LJJ11" s="235"/>
      <c r="LJK11" s="235"/>
      <c r="LJL11" s="235"/>
      <c r="LJM11" s="235"/>
      <c r="LJN11" s="235"/>
      <c r="LJO11" s="235"/>
      <c r="LJP11" s="235"/>
      <c r="LJQ11" s="235"/>
      <c r="LJR11" s="235"/>
      <c r="LJS11" s="235"/>
      <c r="LJT11" s="235"/>
      <c r="LJU11" s="235"/>
      <c r="LJV11" s="235"/>
      <c r="LJW11" s="235"/>
      <c r="LJX11" s="235"/>
      <c r="LJY11" s="235"/>
      <c r="LJZ11" s="235"/>
      <c r="LKA11" s="235"/>
      <c r="LKB11" s="235"/>
      <c r="LKC11" s="235"/>
      <c r="LKD11" s="235"/>
      <c r="LKE11" s="235"/>
      <c r="LKF11" s="235"/>
      <c r="LKG11" s="235"/>
      <c r="LKH11" s="235"/>
      <c r="LKI11" s="235"/>
      <c r="LKJ11" s="235"/>
      <c r="LKK11" s="235"/>
      <c r="LKL11" s="235"/>
      <c r="LKM11" s="235"/>
      <c r="LKN11" s="235"/>
      <c r="LKO11" s="235"/>
      <c r="LKP11" s="235"/>
      <c r="LKQ11" s="235"/>
      <c r="LKR11" s="235"/>
      <c r="LKS11" s="235"/>
      <c r="LKT11" s="235"/>
      <c r="LKU11" s="235"/>
      <c r="LKV11" s="235"/>
      <c r="LKW11" s="235"/>
      <c r="LKX11" s="235"/>
      <c r="LKY11" s="235"/>
      <c r="LKZ11" s="235"/>
      <c r="LLA11" s="235"/>
      <c r="LLB11" s="235"/>
      <c r="LLC11" s="235"/>
      <c r="LLD11" s="235"/>
      <c r="LLE11" s="235"/>
      <c r="LLF11" s="235"/>
      <c r="LLG11" s="235"/>
      <c r="LLH11" s="235"/>
      <c r="LLI11" s="235"/>
      <c r="LLJ11" s="235"/>
      <c r="LLK11" s="235"/>
      <c r="LLL11" s="235"/>
      <c r="LLM11" s="235"/>
      <c r="LLN11" s="235"/>
      <c r="LLO11" s="235"/>
      <c r="LLP11" s="235"/>
      <c r="LLQ11" s="235"/>
      <c r="LLR11" s="235"/>
      <c r="LLS11" s="235"/>
      <c r="LLT11" s="235"/>
      <c r="LLU11" s="235"/>
      <c r="LLV11" s="235"/>
      <c r="LLW11" s="235"/>
      <c r="LLX11" s="235"/>
      <c r="LLY11" s="235"/>
      <c r="LLZ11" s="235"/>
      <c r="LMA11" s="235"/>
      <c r="LMB11" s="235"/>
      <c r="LMC11" s="235"/>
      <c r="LMD11" s="235"/>
      <c r="LME11" s="235"/>
      <c r="LMF11" s="235"/>
      <c r="LMG11" s="235"/>
      <c r="LMH11" s="235"/>
      <c r="LMI11" s="235"/>
      <c r="LMJ11" s="235"/>
      <c r="LMK11" s="235"/>
      <c r="LML11" s="235"/>
      <c r="LMM11" s="235"/>
      <c r="LMN11" s="235"/>
      <c r="LMO11" s="235"/>
      <c r="LMP11" s="235"/>
      <c r="LMQ11" s="235"/>
      <c r="LMR11" s="235"/>
      <c r="LMS11" s="235"/>
      <c r="LMT11" s="235"/>
      <c r="LMU11" s="235"/>
      <c r="LMV11" s="235"/>
      <c r="LMW11" s="235"/>
      <c r="LMX11" s="235"/>
      <c r="LMY11" s="235"/>
      <c r="LMZ11" s="235"/>
      <c r="LNA11" s="235"/>
      <c r="LNB11" s="235"/>
      <c r="LNC11" s="235"/>
      <c r="LND11" s="235"/>
      <c r="LNE11" s="235"/>
      <c r="LNF11" s="235"/>
      <c r="LNG11" s="235"/>
      <c r="LNH11" s="235"/>
      <c r="LNI11" s="235"/>
      <c r="LNJ11" s="235"/>
      <c r="LNK11" s="235"/>
      <c r="LNL11" s="235"/>
      <c r="LNM11" s="235"/>
      <c r="LNN11" s="235"/>
      <c r="LNO11" s="235"/>
      <c r="LNP11" s="235"/>
      <c r="LNQ11" s="235"/>
      <c r="LNR11" s="235"/>
      <c r="LNS11" s="235"/>
      <c r="LNT11" s="235"/>
      <c r="LNU11" s="235"/>
      <c r="LNV11" s="235"/>
      <c r="LNW11" s="235"/>
      <c r="LNX11" s="235"/>
      <c r="LNY11" s="235"/>
      <c r="LNZ11" s="235"/>
      <c r="LOA11" s="235"/>
      <c r="LOB11" s="235"/>
      <c r="LOC11" s="235"/>
      <c r="LOD11" s="235"/>
      <c r="LOE11" s="235"/>
      <c r="LOF11" s="235"/>
      <c r="LOG11" s="235"/>
      <c r="LOH11" s="235"/>
      <c r="LOI11" s="235"/>
      <c r="LOJ11" s="235"/>
      <c r="LOK11" s="235"/>
      <c r="LOL11" s="235"/>
      <c r="LOM11" s="235"/>
      <c r="LON11" s="235"/>
      <c r="LOO11" s="235"/>
      <c r="LOP11" s="235"/>
      <c r="LOQ11" s="235"/>
      <c r="LOR11" s="235"/>
      <c r="LOS11" s="235"/>
      <c r="LOT11" s="235"/>
      <c r="LOU11" s="235"/>
      <c r="LOV11" s="235"/>
      <c r="LOW11" s="235"/>
      <c r="LOX11" s="235"/>
      <c r="LOY11" s="235"/>
      <c r="LOZ11" s="235"/>
      <c r="LPA11" s="235"/>
      <c r="LPB11" s="235"/>
      <c r="LPC11" s="235"/>
      <c r="LPD11" s="235"/>
      <c r="LPE11" s="235"/>
      <c r="LPF11" s="235"/>
      <c r="LPG11" s="235"/>
      <c r="LPH11" s="235"/>
      <c r="LPI11" s="235"/>
      <c r="LPJ11" s="235"/>
      <c r="LPK11" s="235"/>
      <c r="LPL11" s="235"/>
      <c r="LPM11" s="235"/>
      <c r="LPN11" s="235"/>
      <c r="LPO11" s="235"/>
      <c r="LPP11" s="235"/>
      <c r="LPQ11" s="235"/>
      <c r="LPR11" s="235"/>
      <c r="LPS11" s="235"/>
      <c r="LPT11" s="235"/>
      <c r="LPU11" s="235"/>
      <c r="LPV11" s="235"/>
      <c r="LPW11" s="235"/>
      <c r="LPX11" s="235"/>
      <c r="LPY11" s="235"/>
      <c r="LPZ11" s="235"/>
      <c r="LQA11" s="235"/>
      <c r="LQB11" s="235"/>
      <c r="LQC11" s="235"/>
      <c r="LQD11" s="235"/>
      <c r="LQE11" s="235"/>
      <c r="LQF11" s="235"/>
      <c r="LQG11" s="235"/>
      <c r="LQH11" s="235"/>
      <c r="LQI11" s="235"/>
      <c r="LQJ11" s="235"/>
      <c r="LQK11" s="235"/>
      <c r="LQL11" s="235"/>
      <c r="LQM11" s="235"/>
      <c r="LQN11" s="235"/>
      <c r="LQO11" s="235"/>
      <c r="LQP11" s="235"/>
      <c r="LQQ11" s="235"/>
      <c r="LQR11" s="235"/>
      <c r="LQS11" s="235"/>
      <c r="LQT11" s="235"/>
      <c r="LQU11" s="235"/>
      <c r="LQV11" s="235"/>
      <c r="LQW11" s="235"/>
      <c r="LQX11" s="235"/>
      <c r="LQY11" s="235"/>
      <c r="LQZ11" s="235"/>
      <c r="LRA11" s="235"/>
      <c r="LRB11" s="235"/>
      <c r="LRC11" s="235"/>
      <c r="LRD11" s="235"/>
      <c r="LRE11" s="235"/>
      <c r="LRF11" s="235"/>
      <c r="LRG11" s="235"/>
      <c r="LRH11" s="235"/>
      <c r="LRI11" s="235"/>
      <c r="LRJ11" s="235"/>
      <c r="LRK11" s="235"/>
      <c r="LRL11" s="235"/>
      <c r="LRM11" s="235"/>
      <c r="LRN11" s="235"/>
      <c r="LRO11" s="235"/>
      <c r="LRP11" s="235"/>
      <c r="LRQ11" s="235"/>
      <c r="LRR11" s="235"/>
      <c r="LRS11" s="235"/>
      <c r="LRT11" s="235"/>
      <c r="LRU11" s="235"/>
      <c r="LRV11" s="235"/>
      <c r="LRW11" s="235"/>
      <c r="LRX11" s="235"/>
      <c r="LRY11" s="235"/>
      <c r="LRZ11" s="235"/>
      <c r="LSA11" s="235"/>
      <c r="LSB11" s="235"/>
      <c r="LSC11" s="235"/>
      <c r="LSD11" s="235"/>
      <c r="LSE11" s="235"/>
      <c r="LSF11" s="235"/>
      <c r="LSG11" s="235"/>
      <c r="LSH11" s="235"/>
      <c r="LSI11" s="235"/>
      <c r="LSJ11" s="235"/>
      <c r="LSK11" s="235"/>
      <c r="LSL11" s="235"/>
      <c r="LSM11" s="235"/>
      <c r="LSN11" s="235"/>
      <c r="LSO11" s="235"/>
      <c r="LSP11" s="235"/>
      <c r="LSQ11" s="235"/>
      <c r="LSR11" s="235"/>
      <c r="LSS11" s="235"/>
      <c r="LST11" s="235"/>
      <c r="LSU11" s="235"/>
      <c r="LSV11" s="235"/>
      <c r="LSW11" s="235"/>
      <c r="LSX11" s="235"/>
      <c r="LSY11" s="235"/>
      <c r="LSZ11" s="235"/>
      <c r="LTA11" s="235"/>
      <c r="LTB11" s="235"/>
      <c r="LTC11" s="235"/>
      <c r="LTD11" s="235"/>
      <c r="LTE11" s="235"/>
      <c r="LTF11" s="235"/>
      <c r="LTG11" s="235"/>
      <c r="LTH11" s="235"/>
      <c r="LTI11" s="235"/>
      <c r="LTJ11" s="235"/>
      <c r="LTK11" s="235"/>
      <c r="LTL11" s="235"/>
      <c r="LTM11" s="235"/>
      <c r="LTN11" s="235"/>
      <c r="LTO11" s="235"/>
      <c r="LTP11" s="235"/>
      <c r="LTQ11" s="235"/>
      <c r="LTR11" s="235"/>
      <c r="LTS11" s="235"/>
      <c r="LTT11" s="235"/>
      <c r="LTU11" s="235"/>
      <c r="LTV11" s="235"/>
      <c r="LTW11" s="235"/>
      <c r="LTX11" s="235"/>
      <c r="LTY11" s="235"/>
      <c r="LTZ11" s="235"/>
      <c r="LUA11" s="235"/>
      <c r="LUB11" s="235"/>
      <c r="LUC11" s="235"/>
      <c r="LUD11" s="235"/>
      <c r="LUE11" s="235"/>
      <c r="LUF11" s="235"/>
      <c r="LUG11" s="235"/>
      <c r="LUH11" s="235"/>
      <c r="LUI11" s="235"/>
      <c r="LUJ11" s="235"/>
      <c r="LUK11" s="235"/>
      <c r="LUL11" s="235"/>
      <c r="LUM11" s="235"/>
      <c r="LUN11" s="235"/>
      <c r="LUO11" s="235"/>
      <c r="LUP11" s="235"/>
      <c r="LUQ11" s="235"/>
      <c r="LUR11" s="235"/>
      <c r="LUS11" s="235"/>
      <c r="LUT11" s="235"/>
      <c r="LUU11" s="235"/>
      <c r="LUV11" s="235"/>
      <c r="LUW11" s="235"/>
      <c r="LUX11" s="235"/>
      <c r="LUY11" s="235"/>
      <c r="LUZ11" s="235"/>
      <c r="LVA11" s="235"/>
      <c r="LVB11" s="235"/>
      <c r="LVC11" s="235"/>
      <c r="LVD11" s="235"/>
      <c r="LVE11" s="235"/>
      <c r="LVF11" s="235"/>
      <c r="LVG11" s="235"/>
      <c r="LVH11" s="235"/>
      <c r="LVI11" s="235"/>
      <c r="LVJ11" s="235"/>
      <c r="LVK11" s="235"/>
      <c r="LVL11" s="235"/>
      <c r="LVM11" s="235"/>
      <c r="LVN11" s="235"/>
      <c r="LVO11" s="235"/>
      <c r="LVP11" s="235"/>
      <c r="LVQ11" s="235"/>
      <c r="LVR11" s="235"/>
      <c r="LVS11" s="235"/>
      <c r="LVT11" s="235"/>
      <c r="LVU11" s="235"/>
      <c r="LVV11" s="235"/>
      <c r="LVW11" s="235"/>
      <c r="LVX11" s="235"/>
      <c r="LVY11" s="235"/>
      <c r="LVZ11" s="235"/>
      <c r="LWA11" s="235"/>
      <c r="LWB11" s="235"/>
      <c r="LWC11" s="235"/>
      <c r="LWD11" s="235"/>
      <c r="LWE11" s="235"/>
      <c r="LWF11" s="235"/>
      <c r="LWG11" s="235"/>
      <c r="LWH11" s="235"/>
      <c r="LWI11" s="235"/>
      <c r="LWJ11" s="235"/>
      <c r="LWK11" s="235"/>
      <c r="LWL11" s="235"/>
      <c r="LWM11" s="235"/>
      <c r="LWN11" s="235"/>
      <c r="LWO11" s="235"/>
      <c r="LWP11" s="235"/>
      <c r="LWQ11" s="235"/>
      <c r="LWR11" s="235"/>
      <c r="LWS11" s="235"/>
      <c r="LWT11" s="235"/>
      <c r="LWU11" s="235"/>
      <c r="LWV11" s="235"/>
      <c r="LWW11" s="235"/>
      <c r="LWX11" s="235"/>
      <c r="LWY11" s="235"/>
      <c r="LWZ11" s="235"/>
      <c r="LXA11" s="235"/>
      <c r="LXB11" s="235"/>
      <c r="LXC11" s="235"/>
      <c r="LXD11" s="235"/>
      <c r="LXE11" s="235"/>
      <c r="LXF11" s="235"/>
      <c r="LXG11" s="235"/>
      <c r="LXH11" s="235"/>
      <c r="LXI11" s="235"/>
      <c r="LXJ11" s="235"/>
      <c r="LXK11" s="235"/>
      <c r="LXL11" s="235"/>
      <c r="LXM11" s="235"/>
      <c r="LXN11" s="235"/>
      <c r="LXO11" s="235"/>
      <c r="LXP11" s="235"/>
      <c r="LXQ11" s="235"/>
      <c r="LXR11" s="235"/>
      <c r="LXS11" s="235"/>
      <c r="LXT11" s="235"/>
      <c r="LXU11" s="235"/>
      <c r="LXV11" s="235"/>
      <c r="LXW11" s="235"/>
      <c r="LXX11" s="235"/>
      <c r="LXY11" s="235"/>
      <c r="LXZ11" s="235"/>
      <c r="LYA11" s="235"/>
      <c r="LYB11" s="235"/>
      <c r="LYC11" s="235"/>
      <c r="LYD11" s="235"/>
      <c r="LYE11" s="235"/>
      <c r="LYF11" s="235"/>
      <c r="LYG11" s="235"/>
      <c r="LYH11" s="235"/>
      <c r="LYI11" s="235"/>
      <c r="LYJ11" s="235"/>
      <c r="LYK11" s="235"/>
      <c r="LYL11" s="235"/>
      <c r="LYM11" s="235"/>
      <c r="LYN11" s="235"/>
      <c r="LYO11" s="235"/>
      <c r="LYP11" s="235"/>
      <c r="LYQ11" s="235"/>
      <c r="LYR11" s="235"/>
      <c r="LYS11" s="235"/>
      <c r="LYT11" s="235"/>
      <c r="LYU11" s="235"/>
      <c r="LYV11" s="235"/>
      <c r="LYW11" s="235"/>
      <c r="LYX11" s="235"/>
      <c r="LYY11" s="235"/>
      <c r="LYZ11" s="235"/>
      <c r="LZA11" s="235"/>
      <c r="LZB11" s="235"/>
      <c r="LZC11" s="235"/>
      <c r="LZD11" s="235"/>
      <c r="LZE11" s="235"/>
      <c r="LZF11" s="235"/>
      <c r="LZG11" s="235"/>
      <c r="LZH11" s="235"/>
      <c r="LZI11" s="235"/>
      <c r="LZJ11" s="235"/>
      <c r="LZK11" s="235"/>
      <c r="LZL11" s="235"/>
      <c r="LZM11" s="235"/>
      <c r="LZN11" s="235"/>
      <c r="LZO11" s="235"/>
      <c r="LZP11" s="235"/>
      <c r="LZQ11" s="235"/>
      <c r="LZR11" s="235"/>
      <c r="LZS11" s="235"/>
      <c r="LZT11" s="235"/>
      <c r="LZU11" s="235"/>
      <c r="LZV11" s="235"/>
      <c r="LZW11" s="235"/>
      <c r="LZX11" s="235"/>
      <c r="LZY11" s="235"/>
      <c r="LZZ11" s="235"/>
      <c r="MAA11" s="235"/>
      <c r="MAB11" s="235"/>
      <c r="MAC11" s="235"/>
      <c r="MAD11" s="235"/>
      <c r="MAE11" s="235"/>
      <c r="MAF11" s="235"/>
      <c r="MAG11" s="235"/>
      <c r="MAH11" s="235"/>
      <c r="MAI11" s="235"/>
      <c r="MAJ11" s="235"/>
      <c r="MAK11" s="235"/>
      <c r="MAL11" s="235"/>
      <c r="MAM11" s="235"/>
      <c r="MAN11" s="235"/>
      <c r="MAO11" s="235"/>
      <c r="MAP11" s="235"/>
      <c r="MAQ11" s="235"/>
      <c r="MAR11" s="235"/>
      <c r="MAS11" s="235"/>
      <c r="MAT11" s="235"/>
      <c r="MAU11" s="235"/>
      <c r="MAV11" s="235"/>
      <c r="MAW11" s="235"/>
      <c r="MAX11" s="235"/>
      <c r="MAY11" s="235"/>
      <c r="MAZ11" s="235"/>
      <c r="MBA11" s="235"/>
      <c r="MBB11" s="235"/>
      <c r="MBC11" s="235"/>
      <c r="MBD11" s="235"/>
      <c r="MBE11" s="235"/>
      <c r="MBF11" s="235"/>
      <c r="MBG11" s="235"/>
      <c r="MBH11" s="235"/>
      <c r="MBI11" s="235"/>
      <c r="MBJ11" s="235"/>
      <c r="MBK11" s="235"/>
      <c r="MBL11" s="235"/>
      <c r="MBM11" s="235"/>
      <c r="MBN11" s="235"/>
      <c r="MBO11" s="235"/>
      <c r="MBP11" s="235"/>
      <c r="MBQ11" s="235"/>
      <c r="MBR11" s="235"/>
      <c r="MBS11" s="235"/>
      <c r="MBT11" s="235"/>
      <c r="MBU11" s="235"/>
      <c r="MBV11" s="235"/>
      <c r="MBW11" s="235"/>
      <c r="MBX11" s="235"/>
      <c r="MBY11" s="235"/>
      <c r="MBZ11" s="235"/>
      <c r="MCA11" s="235"/>
      <c r="MCB11" s="235"/>
      <c r="MCC11" s="235"/>
      <c r="MCD11" s="235"/>
      <c r="MCE11" s="235"/>
      <c r="MCF11" s="235"/>
      <c r="MCG11" s="235"/>
      <c r="MCH11" s="235"/>
      <c r="MCI11" s="235"/>
      <c r="MCJ11" s="235"/>
      <c r="MCK11" s="235"/>
      <c r="MCL11" s="235"/>
      <c r="MCM11" s="235"/>
      <c r="MCN11" s="235"/>
      <c r="MCO11" s="235"/>
      <c r="MCP11" s="235"/>
      <c r="MCQ11" s="235"/>
      <c r="MCR11" s="235"/>
      <c r="MCS11" s="235"/>
      <c r="MCT11" s="235"/>
      <c r="MCU11" s="235"/>
      <c r="MCV11" s="235"/>
      <c r="MCW11" s="235"/>
      <c r="MCX11" s="235"/>
      <c r="MCY11" s="235"/>
      <c r="MCZ11" s="235"/>
      <c r="MDA11" s="235"/>
      <c r="MDB11" s="235"/>
      <c r="MDC11" s="235"/>
      <c r="MDD11" s="235"/>
      <c r="MDE11" s="235"/>
      <c r="MDF11" s="235"/>
      <c r="MDG11" s="235"/>
      <c r="MDH11" s="235"/>
      <c r="MDI11" s="235"/>
      <c r="MDJ11" s="235"/>
      <c r="MDK11" s="235"/>
      <c r="MDL11" s="235"/>
      <c r="MDM11" s="235"/>
      <c r="MDN11" s="235"/>
      <c r="MDO11" s="235"/>
      <c r="MDP11" s="235"/>
      <c r="MDQ11" s="235"/>
      <c r="MDR11" s="235"/>
      <c r="MDS11" s="235"/>
      <c r="MDT11" s="235"/>
      <c r="MDU11" s="235"/>
      <c r="MDV11" s="235"/>
      <c r="MDW11" s="235"/>
      <c r="MDX11" s="235"/>
      <c r="MDY11" s="235"/>
      <c r="MDZ11" s="235"/>
      <c r="MEA11" s="235"/>
      <c r="MEB11" s="235"/>
      <c r="MEC11" s="235"/>
      <c r="MED11" s="235"/>
      <c r="MEE11" s="235"/>
      <c r="MEF11" s="235"/>
      <c r="MEG11" s="235"/>
      <c r="MEH11" s="235"/>
      <c r="MEI11" s="235"/>
      <c r="MEJ11" s="235"/>
      <c r="MEK11" s="235"/>
      <c r="MEL11" s="235"/>
      <c r="MEM11" s="235"/>
      <c r="MEN11" s="235"/>
      <c r="MEO11" s="235"/>
      <c r="MEP11" s="235"/>
      <c r="MEQ11" s="235"/>
      <c r="MER11" s="235"/>
      <c r="MES11" s="235"/>
      <c r="MET11" s="235"/>
      <c r="MEU11" s="235"/>
      <c r="MEV11" s="235"/>
      <c r="MEW11" s="235"/>
      <c r="MEX11" s="235"/>
      <c r="MEY11" s="235"/>
      <c r="MEZ11" s="235"/>
      <c r="MFA11" s="235"/>
      <c r="MFB11" s="235"/>
      <c r="MFC11" s="235"/>
      <c r="MFD11" s="235"/>
      <c r="MFE11" s="235"/>
      <c r="MFF11" s="235"/>
      <c r="MFG11" s="235"/>
      <c r="MFH11" s="235"/>
      <c r="MFI11" s="235"/>
      <c r="MFJ11" s="235"/>
      <c r="MFK11" s="235"/>
      <c r="MFL11" s="235"/>
      <c r="MFM11" s="235"/>
      <c r="MFN11" s="235"/>
      <c r="MFO11" s="235"/>
      <c r="MFP11" s="235"/>
      <c r="MFQ11" s="235"/>
      <c r="MFR11" s="235"/>
      <c r="MFS11" s="235"/>
      <c r="MFT11" s="235"/>
      <c r="MFU11" s="235"/>
      <c r="MFV11" s="235"/>
      <c r="MFW11" s="235"/>
      <c r="MFX11" s="235"/>
      <c r="MFY11" s="235"/>
      <c r="MFZ11" s="235"/>
      <c r="MGA11" s="235"/>
      <c r="MGB11" s="235"/>
      <c r="MGC11" s="235"/>
      <c r="MGD11" s="235"/>
      <c r="MGE11" s="235"/>
      <c r="MGF11" s="235"/>
      <c r="MGG11" s="235"/>
      <c r="MGH11" s="235"/>
      <c r="MGI11" s="235"/>
      <c r="MGJ11" s="235"/>
      <c r="MGK11" s="235"/>
      <c r="MGL11" s="235"/>
      <c r="MGM11" s="235"/>
      <c r="MGN11" s="235"/>
      <c r="MGO11" s="235"/>
      <c r="MGP11" s="235"/>
      <c r="MGQ11" s="235"/>
      <c r="MGR11" s="235"/>
      <c r="MGS11" s="235"/>
      <c r="MGT11" s="235"/>
      <c r="MGU11" s="235"/>
      <c r="MGV11" s="235"/>
      <c r="MGW11" s="235"/>
      <c r="MGX11" s="235"/>
      <c r="MGY11" s="235"/>
      <c r="MGZ11" s="235"/>
      <c r="MHA11" s="235"/>
      <c r="MHB11" s="235"/>
      <c r="MHC11" s="235"/>
      <c r="MHD11" s="235"/>
      <c r="MHE11" s="235"/>
      <c r="MHF11" s="235"/>
      <c r="MHG11" s="235"/>
      <c r="MHH11" s="235"/>
      <c r="MHI11" s="235"/>
      <c r="MHJ11" s="235"/>
      <c r="MHK11" s="235"/>
      <c r="MHL11" s="235"/>
      <c r="MHM11" s="235"/>
      <c r="MHN11" s="235"/>
      <c r="MHO11" s="235"/>
      <c r="MHP11" s="235"/>
      <c r="MHQ11" s="235"/>
      <c r="MHR11" s="235"/>
      <c r="MHS11" s="235"/>
      <c r="MHT11" s="235"/>
      <c r="MHU11" s="235"/>
      <c r="MHV11" s="235"/>
      <c r="MHW11" s="235"/>
      <c r="MHX11" s="235"/>
      <c r="MHY11" s="235"/>
      <c r="MHZ11" s="235"/>
      <c r="MIA11" s="235"/>
      <c r="MIB11" s="235"/>
      <c r="MIC11" s="235"/>
      <c r="MID11" s="235"/>
      <c r="MIE11" s="235"/>
      <c r="MIF11" s="235"/>
      <c r="MIG11" s="235"/>
      <c r="MIH11" s="235"/>
      <c r="MII11" s="235"/>
      <c r="MIJ11" s="235"/>
      <c r="MIK11" s="235"/>
      <c r="MIL11" s="235"/>
      <c r="MIM11" s="235"/>
      <c r="MIN11" s="235"/>
      <c r="MIO11" s="235"/>
      <c r="MIP11" s="235"/>
      <c r="MIQ11" s="235"/>
      <c r="MIR11" s="235"/>
      <c r="MIS11" s="235"/>
      <c r="MIT11" s="235"/>
      <c r="MIU11" s="235"/>
      <c r="MIV11" s="235"/>
      <c r="MIW11" s="235"/>
      <c r="MIX11" s="235"/>
      <c r="MIY11" s="235"/>
      <c r="MIZ11" s="235"/>
      <c r="MJA11" s="235"/>
      <c r="MJB11" s="235"/>
      <c r="MJC11" s="235"/>
      <c r="MJD11" s="235"/>
      <c r="MJE11" s="235"/>
      <c r="MJF11" s="235"/>
      <c r="MJG11" s="235"/>
      <c r="MJH11" s="235"/>
      <c r="MJI11" s="235"/>
      <c r="MJJ11" s="235"/>
      <c r="MJK11" s="235"/>
      <c r="MJL11" s="235"/>
      <c r="MJM11" s="235"/>
      <c r="MJN11" s="235"/>
      <c r="MJO11" s="235"/>
      <c r="MJP11" s="235"/>
      <c r="MJQ11" s="235"/>
      <c r="MJR11" s="235"/>
      <c r="MJS11" s="235"/>
      <c r="MJT11" s="235"/>
      <c r="MJU11" s="235"/>
      <c r="MJV11" s="235"/>
      <c r="MJW11" s="235"/>
      <c r="MJX11" s="235"/>
      <c r="MJY11" s="235"/>
      <c r="MJZ11" s="235"/>
      <c r="MKA11" s="235"/>
      <c r="MKB11" s="235"/>
      <c r="MKC11" s="235"/>
      <c r="MKD11" s="235"/>
      <c r="MKE11" s="235"/>
      <c r="MKF11" s="235"/>
      <c r="MKG11" s="235"/>
      <c r="MKH11" s="235"/>
      <c r="MKI11" s="235"/>
      <c r="MKJ11" s="235"/>
      <c r="MKK11" s="235"/>
      <c r="MKL11" s="235"/>
      <c r="MKM11" s="235"/>
      <c r="MKN11" s="235"/>
      <c r="MKO11" s="235"/>
      <c r="MKP11" s="235"/>
      <c r="MKQ11" s="235"/>
      <c r="MKR11" s="235"/>
      <c r="MKS11" s="235"/>
      <c r="MKT11" s="235"/>
      <c r="MKU11" s="235"/>
      <c r="MKV11" s="235"/>
      <c r="MKW11" s="235"/>
      <c r="MKX11" s="235"/>
      <c r="MKY11" s="235"/>
      <c r="MKZ11" s="235"/>
      <c r="MLA11" s="235"/>
      <c r="MLB11" s="235"/>
      <c r="MLC11" s="235"/>
      <c r="MLD11" s="235"/>
      <c r="MLE11" s="235"/>
      <c r="MLF11" s="235"/>
      <c r="MLG11" s="235"/>
      <c r="MLH11" s="235"/>
      <c r="MLI11" s="235"/>
      <c r="MLJ11" s="235"/>
      <c r="MLK11" s="235"/>
      <c r="MLL11" s="235"/>
      <c r="MLM11" s="235"/>
      <c r="MLN11" s="235"/>
      <c r="MLO11" s="235"/>
      <c r="MLP11" s="235"/>
      <c r="MLQ11" s="235"/>
      <c r="MLR11" s="235"/>
      <c r="MLS11" s="235"/>
      <c r="MLT11" s="235"/>
      <c r="MLU11" s="235"/>
      <c r="MLV11" s="235"/>
      <c r="MLW11" s="235"/>
      <c r="MLX11" s="235"/>
      <c r="MLY11" s="235"/>
      <c r="MLZ11" s="235"/>
      <c r="MMA11" s="235"/>
      <c r="MMB11" s="235"/>
      <c r="MMC11" s="235"/>
      <c r="MMD11" s="235"/>
      <c r="MME11" s="235"/>
      <c r="MMF11" s="235"/>
      <c r="MMG11" s="235"/>
      <c r="MMH11" s="235"/>
      <c r="MMI11" s="235"/>
      <c r="MMJ11" s="235"/>
      <c r="MMK11" s="235"/>
      <c r="MML11" s="235"/>
      <c r="MMM11" s="235"/>
      <c r="MMN11" s="235"/>
      <c r="MMO11" s="235"/>
      <c r="MMP11" s="235"/>
      <c r="MMQ11" s="235"/>
      <c r="MMR11" s="235"/>
      <c r="MMS11" s="235"/>
      <c r="MMT11" s="235"/>
      <c r="MMU11" s="235"/>
      <c r="MMV11" s="235"/>
      <c r="MMW11" s="235"/>
      <c r="MMX11" s="235"/>
      <c r="MMY11" s="235"/>
      <c r="MMZ11" s="235"/>
      <c r="MNA11" s="235"/>
      <c r="MNB11" s="235"/>
      <c r="MNC11" s="235"/>
      <c r="MND11" s="235"/>
      <c r="MNE11" s="235"/>
      <c r="MNF11" s="235"/>
      <c r="MNG11" s="235"/>
      <c r="MNH11" s="235"/>
      <c r="MNI11" s="235"/>
      <c r="MNJ11" s="235"/>
      <c r="MNK11" s="235"/>
      <c r="MNL11" s="235"/>
      <c r="MNM11" s="235"/>
      <c r="MNN11" s="235"/>
      <c r="MNO11" s="235"/>
      <c r="MNP11" s="235"/>
      <c r="MNQ11" s="235"/>
      <c r="MNR11" s="235"/>
      <c r="MNS11" s="235"/>
      <c r="MNT11" s="235"/>
      <c r="MNU11" s="235"/>
      <c r="MNV11" s="235"/>
      <c r="MNW11" s="235"/>
      <c r="MNX11" s="235"/>
      <c r="MNY11" s="235"/>
      <c r="MNZ11" s="235"/>
      <c r="MOA11" s="235"/>
      <c r="MOB11" s="235"/>
      <c r="MOC11" s="235"/>
      <c r="MOD11" s="235"/>
      <c r="MOE11" s="235"/>
      <c r="MOF11" s="235"/>
      <c r="MOG11" s="235"/>
      <c r="MOH11" s="235"/>
      <c r="MOI11" s="235"/>
      <c r="MOJ11" s="235"/>
      <c r="MOK11" s="235"/>
      <c r="MOL11" s="235"/>
      <c r="MOM11" s="235"/>
      <c r="MON11" s="235"/>
      <c r="MOO11" s="235"/>
      <c r="MOP11" s="235"/>
      <c r="MOQ11" s="235"/>
      <c r="MOR11" s="235"/>
      <c r="MOS11" s="235"/>
      <c r="MOT11" s="235"/>
      <c r="MOU11" s="235"/>
      <c r="MOV11" s="235"/>
      <c r="MOW11" s="235"/>
      <c r="MOX11" s="235"/>
      <c r="MOY11" s="235"/>
      <c r="MOZ11" s="235"/>
      <c r="MPA11" s="235"/>
      <c r="MPB11" s="235"/>
      <c r="MPC11" s="235"/>
      <c r="MPD11" s="235"/>
      <c r="MPE11" s="235"/>
      <c r="MPF11" s="235"/>
      <c r="MPG11" s="235"/>
      <c r="MPH11" s="235"/>
      <c r="MPI11" s="235"/>
      <c r="MPJ11" s="235"/>
      <c r="MPK11" s="235"/>
      <c r="MPL11" s="235"/>
      <c r="MPM11" s="235"/>
      <c r="MPN11" s="235"/>
      <c r="MPO11" s="235"/>
      <c r="MPP11" s="235"/>
      <c r="MPQ11" s="235"/>
      <c r="MPR11" s="235"/>
      <c r="MPS11" s="235"/>
      <c r="MPT11" s="235"/>
      <c r="MPU11" s="235"/>
      <c r="MPV11" s="235"/>
      <c r="MPW11" s="235"/>
      <c r="MPX11" s="235"/>
      <c r="MPY11" s="235"/>
      <c r="MPZ11" s="235"/>
      <c r="MQA11" s="235"/>
      <c r="MQB11" s="235"/>
      <c r="MQC11" s="235"/>
      <c r="MQD11" s="235"/>
      <c r="MQE11" s="235"/>
      <c r="MQF11" s="235"/>
      <c r="MQG11" s="235"/>
      <c r="MQH11" s="235"/>
      <c r="MQI11" s="235"/>
      <c r="MQJ11" s="235"/>
      <c r="MQK11" s="235"/>
      <c r="MQL11" s="235"/>
      <c r="MQM11" s="235"/>
      <c r="MQN11" s="235"/>
      <c r="MQO11" s="235"/>
      <c r="MQP11" s="235"/>
      <c r="MQQ11" s="235"/>
      <c r="MQR11" s="235"/>
      <c r="MQS11" s="235"/>
      <c r="MQT11" s="235"/>
      <c r="MQU11" s="235"/>
      <c r="MQV11" s="235"/>
      <c r="MQW11" s="235"/>
      <c r="MQX11" s="235"/>
      <c r="MQY11" s="235"/>
      <c r="MQZ11" s="235"/>
      <c r="MRA11" s="235"/>
      <c r="MRB11" s="235"/>
      <c r="MRC11" s="235"/>
      <c r="MRD11" s="235"/>
      <c r="MRE11" s="235"/>
      <c r="MRF11" s="235"/>
      <c r="MRG11" s="235"/>
      <c r="MRH11" s="235"/>
      <c r="MRI11" s="235"/>
      <c r="MRJ11" s="235"/>
      <c r="MRK11" s="235"/>
      <c r="MRL11" s="235"/>
      <c r="MRM11" s="235"/>
      <c r="MRN11" s="235"/>
      <c r="MRO11" s="235"/>
      <c r="MRP11" s="235"/>
      <c r="MRQ11" s="235"/>
      <c r="MRR11" s="235"/>
      <c r="MRS11" s="235"/>
      <c r="MRT11" s="235"/>
      <c r="MRU11" s="235"/>
      <c r="MRV11" s="235"/>
      <c r="MRW11" s="235"/>
      <c r="MRX11" s="235"/>
      <c r="MRY11" s="235"/>
      <c r="MRZ11" s="235"/>
      <c r="MSA11" s="235"/>
      <c r="MSB11" s="235"/>
      <c r="MSC11" s="235"/>
      <c r="MSD11" s="235"/>
      <c r="MSE11" s="235"/>
      <c r="MSF11" s="235"/>
      <c r="MSG11" s="235"/>
      <c r="MSH11" s="235"/>
      <c r="MSI11" s="235"/>
      <c r="MSJ11" s="235"/>
      <c r="MSK11" s="235"/>
      <c r="MSL11" s="235"/>
      <c r="MSM11" s="235"/>
      <c r="MSN11" s="235"/>
      <c r="MSO11" s="235"/>
      <c r="MSP11" s="235"/>
      <c r="MSQ11" s="235"/>
      <c r="MSR11" s="235"/>
      <c r="MSS11" s="235"/>
      <c r="MST11" s="235"/>
      <c r="MSU11" s="235"/>
      <c r="MSV11" s="235"/>
      <c r="MSW11" s="235"/>
      <c r="MSX11" s="235"/>
      <c r="MSY11" s="235"/>
      <c r="MSZ11" s="235"/>
      <c r="MTA11" s="235"/>
      <c r="MTB11" s="235"/>
      <c r="MTC11" s="235"/>
      <c r="MTD11" s="235"/>
      <c r="MTE11" s="235"/>
      <c r="MTF11" s="235"/>
      <c r="MTG11" s="235"/>
      <c r="MTH11" s="235"/>
      <c r="MTI11" s="235"/>
      <c r="MTJ11" s="235"/>
      <c r="MTK11" s="235"/>
      <c r="MTL11" s="235"/>
      <c r="MTM11" s="235"/>
      <c r="MTN11" s="235"/>
      <c r="MTO11" s="235"/>
      <c r="MTP11" s="235"/>
      <c r="MTQ11" s="235"/>
      <c r="MTR11" s="235"/>
      <c r="MTS11" s="235"/>
      <c r="MTT11" s="235"/>
      <c r="MTU11" s="235"/>
      <c r="MTV11" s="235"/>
      <c r="MTW11" s="235"/>
      <c r="MTX11" s="235"/>
      <c r="MTY11" s="235"/>
      <c r="MTZ11" s="235"/>
      <c r="MUA11" s="235"/>
      <c r="MUB11" s="235"/>
      <c r="MUC11" s="235"/>
      <c r="MUD11" s="235"/>
      <c r="MUE11" s="235"/>
      <c r="MUF11" s="235"/>
      <c r="MUG11" s="235"/>
      <c r="MUH11" s="235"/>
      <c r="MUI11" s="235"/>
      <c r="MUJ11" s="235"/>
      <c r="MUK11" s="235"/>
      <c r="MUL11" s="235"/>
      <c r="MUM11" s="235"/>
      <c r="MUN11" s="235"/>
      <c r="MUO11" s="235"/>
      <c r="MUP11" s="235"/>
      <c r="MUQ11" s="235"/>
      <c r="MUR11" s="235"/>
      <c r="MUS11" s="235"/>
      <c r="MUT11" s="235"/>
      <c r="MUU11" s="235"/>
      <c r="MUV11" s="235"/>
      <c r="MUW11" s="235"/>
      <c r="MUX11" s="235"/>
      <c r="MUY11" s="235"/>
      <c r="MUZ11" s="235"/>
      <c r="MVA11" s="235"/>
      <c r="MVB11" s="235"/>
      <c r="MVC11" s="235"/>
      <c r="MVD11" s="235"/>
      <c r="MVE11" s="235"/>
      <c r="MVF11" s="235"/>
      <c r="MVG11" s="235"/>
      <c r="MVH11" s="235"/>
      <c r="MVI11" s="235"/>
      <c r="MVJ11" s="235"/>
      <c r="MVK11" s="235"/>
      <c r="MVL11" s="235"/>
      <c r="MVM11" s="235"/>
      <c r="MVN11" s="235"/>
      <c r="MVO11" s="235"/>
      <c r="MVP11" s="235"/>
      <c r="MVQ11" s="235"/>
      <c r="MVR11" s="235"/>
      <c r="MVS11" s="235"/>
      <c r="MVT11" s="235"/>
      <c r="MVU11" s="235"/>
      <c r="MVV11" s="235"/>
      <c r="MVW11" s="235"/>
      <c r="MVX11" s="235"/>
      <c r="MVY11" s="235"/>
      <c r="MVZ11" s="235"/>
      <c r="MWA11" s="235"/>
      <c r="MWB11" s="235"/>
      <c r="MWC11" s="235"/>
      <c r="MWD11" s="235"/>
      <c r="MWE11" s="235"/>
      <c r="MWF11" s="235"/>
      <c r="MWG11" s="235"/>
      <c r="MWH11" s="235"/>
      <c r="MWI11" s="235"/>
      <c r="MWJ11" s="235"/>
      <c r="MWK11" s="235"/>
      <c r="MWL11" s="235"/>
      <c r="MWM11" s="235"/>
      <c r="MWN11" s="235"/>
      <c r="MWO11" s="235"/>
      <c r="MWP11" s="235"/>
      <c r="MWQ11" s="235"/>
      <c r="MWR11" s="235"/>
      <c r="MWS11" s="235"/>
      <c r="MWT11" s="235"/>
      <c r="MWU11" s="235"/>
      <c r="MWV11" s="235"/>
      <c r="MWW11" s="235"/>
      <c r="MWX11" s="235"/>
      <c r="MWY11" s="235"/>
      <c r="MWZ11" s="235"/>
      <c r="MXA11" s="235"/>
      <c r="MXB11" s="235"/>
      <c r="MXC11" s="235"/>
      <c r="MXD11" s="235"/>
      <c r="MXE11" s="235"/>
      <c r="MXF11" s="235"/>
      <c r="MXG11" s="235"/>
      <c r="MXH11" s="235"/>
      <c r="MXI11" s="235"/>
      <c r="MXJ11" s="235"/>
      <c r="MXK11" s="235"/>
      <c r="MXL11" s="235"/>
      <c r="MXM11" s="235"/>
      <c r="MXN11" s="235"/>
      <c r="MXO11" s="235"/>
      <c r="MXP11" s="235"/>
      <c r="MXQ11" s="235"/>
      <c r="MXR11" s="235"/>
      <c r="MXS11" s="235"/>
      <c r="MXT11" s="235"/>
      <c r="MXU11" s="235"/>
      <c r="MXV11" s="235"/>
      <c r="MXW11" s="235"/>
      <c r="MXX11" s="235"/>
      <c r="MXY11" s="235"/>
      <c r="MXZ11" s="235"/>
      <c r="MYA11" s="235"/>
      <c r="MYB11" s="235"/>
      <c r="MYC11" s="235"/>
      <c r="MYD11" s="235"/>
      <c r="MYE11" s="235"/>
      <c r="MYF11" s="235"/>
      <c r="MYG11" s="235"/>
      <c r="MYH11" s="235"/>
      <c r="MYI11" s="235"/>
      <c r="MYJ11" s="235"/>
      <c r="MYK11" s="235"/>
      <c r="MYL11" s="235"/>
      <c r="MYM11" s="235"/>
      <c r="MYN11" s="235"/>
      <c r="MYO11" s="235"/>
      <c r="MYP11" s="235"/>
      <c r="MYQ11" s="235"/>
      <c r="MYR11" s="235"/>
      <c r="MYS11" s="235"/>
      <c r="MYT11" s="235"/>
      <c r="MYU11" s="235"/>
      <c r="MYV11" s="235"/>
      <c r="MYW11" s="235"/>
      <c r="MYX11" s="235"/>
      <c r="MYY11" s="235"/>
      <c r="MYZ11" s="235"/>
      <c r="MZA11" s="235"/>
      <c r="MZB11" s="235"/>
      <c r="MZC11" s="235"/>
      <c r="MZD11" s="235"/>
      <c r="MZE11" s="235"/>
      <c r="MZF11" s="235"/>
      <c r="MZG11" s="235"/>
      <c r="MZH11" s="235"/>
      <c r="MZI11" s="235"/>
      <c r="MZJ11" s="235"/>
      <c r="MZK11" s="235"/>
      <c r="MZL11" s="235"/>
      <c r="MZM11" s="235"/>
      <c r="MZN11" s="235"/>
      <c r="MZO11" s="235"/>
      <c r="MZP11" s="235"/>
      <c r="MZQ11" s="235"/>
      <c r="MZR11" s="235"/>
      <c r="MZS11" s="235"/>
      <c r="MZT11" s="235"/>
      <c r="MZU11" s="235"/>
      <c r="MZV11" s="235"/>
      <c r="MZW11" s="235"/>
      <c r="MZX11" s="235"/>
      <c r="MZY11" s="235"/>
      <c r="MZZ11" s="235"/>
      <c r="NAA11" s="235"/>
      <c r="NAB11" s="235"/>
      <c r="NAC11" s="235"/>
      <c r="NAD11" s="235"/>
      <c r="NAE11" s="235"/>
      <c r="NAF11" s="235"/>
      <c r="NAG11" s="235"/>
      <c r="NAH11" s="235"/>
      <c r="NAI11" s="235"/>
      <c r="NAJ11" s="235"/>
      <c r="NAK11" s="235"/>
      <c r="NAL11" s="235"/>
      <c r="NAM11" s="235"/>
      <c r="NAN11" s="235"/>
      <c r="NAO11" s="235"/>
      <c r="NAP11" s="235"/>
      <c r="NAQ11" s="235"/>
      <c r="NAR11" s="235"/>
      <c r="NAS11" s="235"/>
      <c r="NAT11" s="235"/>
      <c r="NAU11" s="235"/>
      <c r="NAV11" s="235"/>
      <c r="NAW11" s="235"/>
      <c r="NAX11" s="235"/>
      <c r="NAY11" s="235"/>
      <c r="NAZ11" s="235"/>
      <c r="NBA11" s="235"/>
      <c r="NBB11" s="235"/>
      <c r="NBC11" s="235"/>
      <c r="NBD11" s="235"/>
      <c r="NBE11" s="235"/>
      <c r="NBF11" s="235"/>
      <c r="NBG11" s="235"/>
      <c r="NBH11" s="235"/>
      <c r="NBI11" s="235"/>
      <c r="NBJ11" s="235"/>
      <c r="NBK11" s="235"/>
      <c r="NBL11" s="235"/>
      <c r="NBM11" s="235"/>
      <c r="NBN11" s="235"/>
      <c r="NBO11" s="235"/>
      <c r="NBP11" s="235"/>
      <c r="NBQ11" s="235"/>
      <c r="NBR11" s="235"/>
      <c r="NBS11" s="235"/>
      <c r="NBT11" s="235"/>
      <c r="NBU11" s="235"/>
      <c r="NBV11" s="235"/>
      <c r="NBW11" s="235"/>
      <c r="NBX11" s="235"/>
      <c r="NBY11" s="235"/>
      <c r="NBZ11" s="235"/>
      <c r="NCA11" s="235"/>
      <c r="NCB11" s="235"/>
      <c r="NCC11" s="235"/>
      <c r="NCD11" s="235"/>
      <c r="NCE11" s="235"/>
      <c r="NCF11" s="235"/>
      <c r="NCG11" s="235"/>
      <c r="NCH11" s="235"/>
      <c r="NCI11" s="235"/>
      <c r="NCJ11" s="235"/>
      <c r="NCK11" s="235"/>
      <c r="NCL11" s="235"/>
      <c r="NCM11" s="235"/>
      <c r="NCN11" s="235"/>
      <c r="NCO11" s="235"/>
      <c r="NCP11" s="235"/>
      <c r="NCQ11" s="235"/>
      <c r="NCR11" s="235"/>
      <c r="NCS11" s="235"/>
      <c r="NCT11" s="235"/>
      <c r="NCU11" s="235"/>
      <c r="NCV11" s="235"/>
      <c r="NCW11" s="235"/>
      <c r="NCX11" s="235"/>
      <c r="NCY11" s="235"/>
      <c r="NCZ11" s="235"/>
      <c r="NDA11" s="235"/>
      <c r="NDB11" s="235"/>
      <c r="NDC11" s="235"/>
      <c r="NDD11" s="235"/>
      <c r="NDE11" s="235"/>
      <c r="NDF11" s="235"/>
      <c r="NDG11" s="235"/>
      <c r="NDH11" s="235"/>
      <c r="NDI11" s="235"/>
      <c r="NDJ11" s="235"/>
      <c r="NDK11" s="235"/>
      <c r="NDL11" s="235"/>
      <c r="NDM11" s="235"/>
      <c r="NDN11" s="235"/>
      <c r="NDO11" s="235"/>
      <c r="NDP11" s="235"/>
      <c r="NDQ11" s="235"/>
      <c r="NDR11" s="235"/>
      <c r="NDS11" s="235"/>
      <c r="NDT11" s="235"/>
      <c r="NDU11" s="235"/>
      <c r="NDV11" s="235"/>
      <c r="NDW11" s="235"/>
      <c r="NDX11" s="235"/>
      <c r="NDY11" s="235"/>
      <c r="NDZ11" s="235"/>
      <c r="NEA11" s="235"/>
      <c r="NEB11" s="235"/>
      <c r="NEC11" s="235"/>
      <c r="NED11" s="235"/>
      <c r="NEE11" s="235"/>
      <c r="NEF11" s="235"/>
      <c r="NEG11" s="235"/>
      <c r="NEH11" s="235"/>
      <c r="NEI11" s="235"/>
      <c r="NEJ11" s="235"/>
      <c r="NEK11" s="235"/>
      <c r="NEL11" s="235"/>
      <c r="NEM11" s="235"/>
      <c r="NEN11" s="235"/>
      <c r="NEO11" s="235"/>
      <c r="NEP11" s="235"/>
      <c r="NEQ11" s="235"/>
      <c r="NER11" s="235"/>
      <c r="NES11" s="235"/>
      <c r="NET11" s="235"/>
      <c r="NEU11" s="235"/>
      <c r="NEV11" s="235"/>
      <c r="NEW11" s="235"/>
      <c r="NEX11" s="235"/>
      <c r="NEY11" s="235"/>
      <c r="NEZ11" s="235"/>
      <c r="NFA11" s="235"/>
      <c r="NFB11" s="235"/>
      <c r="NFC11" s="235"/>
      <c r="NFD11" s="235"/>
      <c r="NFE11" s="235"/>
      <c r="NFF11" s="235"/>
      <c r="NFG11" s="235"/>
      <c r="NFH11" s="235"/>
      <c r="NFI11" s="235"/>
      <c r="NFJ11" s="235"/>
      <c r="NFK11" s="235"/>
      <c r="NFL11" s="235"/>
      <c r="NFM11" s="235"/>
      <c r="NFN11" s="235"/>
      <c r="NFO11" s="235"/>
      <c r="NFP11" s="235"/>
      <c r="NFQ11" s="235"/>
      <c r="NFR11" s="235"/>
      <c r="NFS11" s="235"/>
      <c r="NFT11" s="235"/>
      <c r="NFU11" s="235"/>
      <c r="NFV11" s="235"/>
      <c r="NFW11" s="235"/>
      <c r="NFX11" s="235"/>
      <c r="NFY11" s="235"/>
      <c r="NFZ11" s="235"/>
      <c r="NGA11" s="235"/>
      <c r="NGB11" s="235"/>
      <c r="NGC11" s="235"/>
      <c r="NGD11" s="235"/>
      <c r="NGE11" s="235"/>
      <c r="NGF11" s="235"/>
      <c r="NGG11" s="235"/>
      <c r="NGH11" s="235"/>
      <c r="NGI11" s="235"/>
      <c r="NGJ11" s="235"/>
      <c r="NGK11" s="235"/>
      <c r="NGL11" s="235"/>
      <c r="NGM11" s="235"/>
      <c r="NGN11" s="235"/>
      <c r="NGO11" s="235"/>
      <c r="NGP11" s="235"/>
      <c r="NGQ11" s="235"/>
      <c r="NGR11" s="235"/>
      <c r="NGS11" s="235"/>
      <c r="NGT11" s="235"/>
      <c r="NGU11" s="235"/>
      <c r="NGV11" s="235"/>
      <c r="NGW11" s="235"/>
      <c r="NGX11" s="235"/>
      <c r="NGY11" s="235"/>
      <c r="NGZ11" s="235"/>
      <c r="NHA11" s="235"/>
      <c r="NHB11" s="235"/>
      <c r="NHC11" s="235"/>
      <c r="NHD11" s="235"/>
      <c r="NHE11" s="235"/>
      <c r="NHF11" s="235"/>
      <c r="NHG11" s="235"/>
      <c r="NHH11" s="235"/>
      <c r="NHI11" s="235"/>
      <c r="NHJ11" s="235"/>
      <c r="NHK11" s="235"/>
      <c r="NHL11" s="235"/>
      <c r="NHM11" s="235"/>
      <c r="NHN11" s="235"/>
      <c r="NHO11" s="235"/>
      <c r="NHP11" s="235"/>
      <c r="NHQ11" s="235"/>
      <c r="NHR11" s="235"/>
      <c r="NHS11" s="235"/>
      <c r="NHT11" s="235"/>
      <c r="NHU11" s="235"/>
      <c r="NHV11" s="235"/>
      <c r="NHW11" s="235"/>
      <c r="NHX11" s="235"/>
      <c r="NHY11" s="235"/>
      <c r="NHZ11" s="235"/>
      <c r="NIA11" s="235"/>
      <c r="NIB11" s="235"/>
      <c r="NIC11" s="235"/>
      <c r="NID11" s="235"/>
      <c r="NIE11" s="235"/>
      <c r="NIF11" s="235"/>
      <c r="NIG11" s="235"/>
      <c r="NIH11" s="235"/>
      <c r="NII11" s="235"/>
      <c r="NIJ11" s="235"/>
      <c r="NIK11" s="235"/>
      <c r="NIL11" s="235"/>
      <c r="NIM11" s="235"/>
      <c r="NIN11" s="235"/>
      <c r="NIO11" s="235"/>
      <c r="NIP11" s="235"/>
      <c r="NIQ11" s="235"/>
      <c r="NIR11" s="235"/>
      <c r="NIS11" s="235"/>
      <c r="NIT11" s="235"/>
      <c r="NIU11" s="235"/>
      <c r="NIV11" s="235"/>
      <c r="NIW11" s="235"/>
      <c r="NIX11" s="235"/>
      <c r="NIY11" s="235"/>
      <c r="NIZ11" s="235"/>
      <c r="NJA11" s="235"/>
      <c r="NJB11" s="235"/>
      <c r="NJC11" s="235"/>
      <c r="NJD11" s="235"/>
      <c r="NJE11" s="235"/>
      <c r="NJF11" s="235"/>
      <c r="NJG11" s="235"/>
      <c r="NJH11" s="235"/>
      <c r="NJI11" s="235"/>
      <c r="NJJ11" s="235"/>
      <c r="NJK11" s="235"/>
      <c r="NJL11" s="235"/>
      <c r="NJM11" s="235"/>
      <c r="NJN11" s="235"/>
      <c r="NJO11" s="235"/>
      <c r="NJP11" s="235"/>
      <c r="NJQ11" s="235"/>
      <c r="NJR11" s="235"/>
      <c r="NJS11" s="235"/>
      <c r="NJT11" s="235"/>
      <c r="NJU11" s="235"/>
      <c r="NJV11" s="235"/>
      <c r="NJW11" s="235"/>
      <c r="NJX11" s="235"/>
      <c r="NJY11" s="235"/>
      <c r="NJZ11" s="235"/>
      <c r="NKA11" s="235"/>
      <c r="NKB11" s="235"/>
      <c r="NKC11" s="235"/>
      <c r="NKD11" s="235"/>
      <c r="NKE11" s="235"/>
      <c r="NKF11" s="235"/>
      <c r="NKG11" s="235"/>
      <c r="NKH11" s="235"/>
      <c r="NKI11" s="235"/>
      <c r="NKJ11" s="235"/>
      <c r="NKK11" s="235"/>
      <c r="NKL11" s="235"/>
      <c r="NKM11" s="235"/>
      <c r="NKN11" s="235"/>
      <c r="NKO11" s="235"/>
      <c r="NKP11" s="235"/>
      <c r="NKQ11" s="235"/>
      <c r="NKR11" s="235"/>
      <c r="NKS11" s="235"/>
      <c r="NKT11" s="235"/>
      <c r="NKU11" s="235"/>
      <c r="NKV11" s="235"/>
      <c r="NKW11" s="235"/>
      <c r="NKX11" s="235"/>
      <c r="NKY11" s="235"/>
      <c r="NKZ11" s="235"/>
      <c r="NLA11" s="235"/>
      <c r="NLB11" s="235"/>
      <c r="NLC11" s="235"/>
      <c r="NLD11" s="235"/>
      <c r="NLE11" s="235"/>
      <c r="NLF11" s="235"/>
      <c r="NLG11" s="235"/>
      <c r="NLH11" s="235"/>
      <c r="NLI11" s="235"/>
      <c r="NLJ11" s="235"/>
      <c r="NLK11" s="235"/>
      <c r="NLL11" s="235"/>
      <c r="NLM11" s="235"/>
      <c r="NLN11" s="235"/>
      <c r="NLO11" s="235"/>
      <c r="NLP11" s="235"/>
      <c r="NLQ11" s="235"/>
      <c r="NLR11" s="235"/>
      <c r="NLS11" s="235"/>
      <c r="NLT11" s="235"/>
      <c r="NLU11" s="235"/>
      <c r="NLV11" s="235"/>
      <c r="NLW11" s="235"/>
      <c r="NLX11" s="235"/>
      <c r="NLY11" s="235"/>
      <c r="NLZ11" s="235"/>
      <c r="NMA11" s="235"/>
      <c r="NMB11" s="235"/>
      <c r="NMC11" s="235"/>
      <c r="NMD11" s="235"/>
      <c r="NME11" s="235"/>
      <c r="NMF11" s="235"/>
      <c r="NMG11" s="235"/>
      <c r="NMH11" s="235"/>
      <c r="NMI11" s="235"/>
      <c r="NMJ11" s="235"/>
      <c r="NMK11" s="235"/>
      <c r="NML11" s="235"/>
      <c r="NMM11" s="235"/>
      <c r="NMN11" s="235"/>
      <c r="NMO11" s="235"/>
      <c r="NMP11" s="235"/>
      <c r="NMQ11" s="235"/>
      <c r="NMR11" s="235"/>
      <c r="NMS11" s="235"/>
      <c r="NMT11" s="235"/>
      <c r="NMU11" s="235"/>
      <c r="NMV11" s="235"/>
      <c r="NMW11" s="235"/>
      <c r="NMX11" s="235"/>
      <c r="NMY11" s="235"/>
      <c r="NMZ11" s="235"/>
      <c r="NNA11" s="235"/>
      <c r="NNB11" s="235"/>
      <c r="NNC11" s="235"/>
      <c r="NND11" s="235"/>
      <c r="NNE11" s="235"/>
      <c r="NNF11" s="235"/>
      <c r="NNG11" s="235"/>
      <c r="NNH11" s="235"/>
      <c r="NNI11" s="235"/>
      <c r="NNJ11" s="235"/>
      <c r="NNK11" s="235"/>
      <c r="NNL11" s="235"/>
      <c r="NNM11" s="235"/>
      <c r="NNN11" s="235"/>
      <c r="NNO11" s="235"/>
      <c r="NNP11" s="235"/>
      <c r="NNQ11" s="235"/>
      <c r="NNR11" s="235"/>
      <c r="NNS11" s="235"/>
      <c r="NNT11" s="235"/>
      <c r="NNU11" s="235"/>
      <c r="NNV11" s="235"/>
      <c r="NNW11" s="235"/>
      <c r="NNX11" s="235"/>
      <c r="NNY11" s="235"/>
      <c r="NNZ11" s="235"/>
      <c r="NOA11" s="235"/>
      <c r="NOB11" s="235"/>
      <c r="NOC11" s="235"/>
      <c r="NOD11" s="235"/>
      <c r="NOE11" s="235"/>
      <c r="NOF11" s="235"/>
      <c r="NOG11" s="235"/>
      <c r="NOH11" s="235"/>
      <c r="NOI11" s="235"/>
      <c r="NOJ11" s="235"/>
      <c r="NOK11" s="235"/>
      <c r="NOL11" s="235"/>
      <c r="NOM11" s="235"/>
      <c r="NON11" s="235"/>
      <c r="NOO11" s="235"/>
      <c r="NOP11" s="235"/>
      <c r="NOQ11" s="235"/>
      <c r="NOR11" s="235"/>
      <c r="NOS11" s="235"/>
      <c r="NOT11" s="235"/>
      <c r="NOU11" s="235"/>
      <c r="NOV11" s="235"/>
      <c r="NOW11" s="235"/>
      <c r="NOX11" s="235"/>
      <c r="NOY11" s="235"/>
      <c r="NOZ11" s="235"/>
      <c r="NPA11" s="235"/>
      <c r="NPB11" s="235"/>
      <c r="NPC11" s="235"/>
      <c r="NPD11" s="235"/>
      <c r="NPE11" s="235"/>
      <c r="NPF11" s="235"/>
      <c r="NPG11" s="235"/>
      <c r="NPH11" s="235"/>
      <c r="NPI11" s="235"/>
      <c r="NPJ11" s="235"/>
      <c r="NPK11" s="235"/>
      <c r="NPL11" s="235"/>
      <c r="NPM11" s="235"/>
      <c r="NPN11" s="235"/>
      <c r="NPO11" s="235"/>
      <c r="NPP11" s="235"/>
      <c r="NPQ11" s="235"/>
      <c r="NPR11" s="235"/>
      <c r="NPS11" s="235"/>
      <c r="NPT11" s="235"/>
      <c r="NPU11" s="235"/>
      <c r="NPV11" s="235"/>
      <c r="NPW11" s="235"/>
      <c r="NPX11" s="235"/>
      <c r="NPY11" s="235"/>
      <c r="NPZ11" s="235"/>
      <c r="NQA11" s="235"/>
      <c r="NQB11" s="235"/>
      <c r="NQC11" s="235"/>
      <c r="NQD11" s="235"/>
      <c r="NQE11" s="235"/>
      <c r="NQF11" s="235"/>
      <c r="NQG11" s="235"/>
      <c r="NQH11" s="235"/>
      <c r="NQI11" s="235"/>
      <c r="NQJ11" s="235"/>
      <c r="NQK11" s="235"/>
      <c r="NQL11" s="235"/>
      <c r="NQM11" s="235"/>
      <c r="NQN11" s="235"/>
      <c r="NQO11" s="235"/>
      <c r="NQP11" s="235"/>
      <c r="NQQ11" s="235"/>
      <c r="NQR11" s="235"/>
      <c r="NQS11" s="235"/>
      <c r="NQT11" s="235"/>
      <c r="NQU11" s="235"/>
      <c r="NQV11" s="235"/>
      <c r="NQW11" s="235"/>
      <c r="NQX11" s="235"/>
      <c r="NQY11" s="235"/>
      <c r="NQZ11" s="235"/>
      <c r="NRA11" s="235"/>
      <c r="NRB11" s="235"/>
      <c r="NRC11" s="235"/>
      <c r="NRD11" s="235"/>
      <c r="NRE11" s="235"/>
      <c r="NRF11" s="235"/>
      <c r="NRG11" s="235"/>
      <c r="NRH11" s="235"/>
      <c r="NRI11" s="235"/>
      <c r="NRJ11" s="235"/>
      <c r="NRK11" s="235"/>
      <c r="NRL11" s="235"/>
      <c r="NRM11" s="235"/>
      <c r="NRN11" s="235"/>
      <c r="NRO11" s="235"/>
      <c r="NRP11" s="235"/>
      <c r="NRQ11" s="235"/>
      <c r="NRR11" s="235"/>
      <c r="NRS11" s="235"/>
      <c r="NRT11" s="235"/>
      <c r="NRU11" s="235"/>
      <c r="NRV11" s="235"/>
      <c r="NRW11" s="235"/>
      <c r="NRX11" s="235"/>
      <c r="NRY11" s="235"/>
      <c r="NRZ11" s="235"/>
      <c r="NSA11" s="235"/>
      <c r="NSB11" s="235"/>
      <c r="NSC11" s="235"/>
      <c r="NSD11" s="235"/>
      <c r="NSE11" s="235"/>
      <c r="NSF11" s="235"/>
      <c r="NSG11" s="235"/>
      <c r="NSH11" s="235"/>
      <c r="NSI11" s="235"/>
      <c r="NSJ11" s="235"/>
      <c r="NSK11" s="235"/>
      <c r="NSL11" s="235"/>
      <c r="NSM11" s="235"/>
      <c r="NSN11" s="235"/>
      <c r="NSO11" s="235"/>
      <c r="NSP11" s="235"/>
      <c r="NSQ11" s="235"/>
      <c r="NSR11" s="235"/>
      <c r="NSS11" s="235"/>
      <c r="NST11" s="235"/>
      <c r="NSU11" s="235"/>
      <c r="NSV11" s="235"/>
      <c r="NSW11" s="235"/>
      <c r="NSX11" s="235"/>
      <c r="NSY11" s="235"/>
      <c r="NSZ11" s="235"/>
      <c r="NTA11" s="235"/>
      <c r="NTB11" s="235"/>
      <c r="NTC11" s="235"/>
      <c r="NTD11" s="235"/>
      <c r="NTE11" s="235"/>
      <c r="NTF11" s="235"/>
      <c r="NTG11" s="235"/>
      <c r="NTH11" s="235"/>
      <c r="NTI11" s="235"/>
      <c r="NTJ11" s="235"/>
      <c r="NTK11" s="235"/>
      <c r="NTL11" s="235"/>
      <c r="NTM11" s="235"/>
      <c r="NTN11" s="235"/>
      <c r="NTO11" s="235"/>
      <c r="NTP11" s="235"/>
      <c r="NTQ11" s="235"/>
      <c r="NTR11" s="235"/>
      <c r="NTS11" s="235"/>
      <c r="NTT11" s="235"/>
      <c r="NTU11" s="235"/>
      <c r="NTV11" s="235"/>
      <c r="NTW11" s="235"/>
      <c r="NTX11" s="235"/>
      <c r="NTY11" s="235"/>
      <c r="NTZ11" s="235"/>
      <c r="NUA11" s="235"/>
      <c r="NUB11" s="235"/>
      <c r="NUC11" s="235"/>
      <c r="NUD11" s="235"/>
      <c r="NUE11" s="235"/>
      <c r="NUF11" s="235"/>
      <c r="NUG11" s="235"/>
      <c r="NUH11" s="235"/>
      <c r="NUI11" s="235"/>
      <c r="NUJ11" s="235"/>
      <c r="NUK11" s="235"/>
      <c r="NUL11" s="235"/>
      <c r="NUM11" s="235"/>
      <c r="NUN11" s="235"/>
      <c r="NUO11" s="235"/>
      <c r="NUP11" s="235"/>
      <c r="NUQ11" s="235"/>
      <c r="NUR11" s="235"/>
      <c r="NUS11" s="235"/>
      <c r="NUT11" s="235"/>
      <c r="NUU11" s="235"/>
      <c r="NUV11" s="235"/>
      <c r="NUW11" s="235"/>
      <c r="NUX11" s="235"/>
      <c r="NUY11" s="235"/>
      <c r="NUZ11" s="235"/>
      <c r="NVA11" s="235"/>
      <c r="NVB11" s="235"/>
      <c r="NVC11" s="235"/>
      <c r="NVD11" s="235"/>
      <c r="NVE11" s="235"/>
      <c r="NVF11" s="235"/>
      <c r="NVG11" s="235"/>
      <c r="NVH11" s="235"/>
      <c r="NVI11" s="235"/>
      <c r="NVJ11" s="235"/>
      <c r="NVK11" s="235"/>
      <c r="NVL11" s="235"/>
      <c r="NVM11" s="235"/>
      <c r="NVN11" s="235"/>
      <c r="NVO11" s="235"/>
      <c r="NVP11" s="235"/>
      <c r="NVQ11" s="235"/>
      <c r="NVR11" s="235"/>
      <c r="NVS11" s="235"/>
      <c r="NVT11" s="235"/>
      <c r="NVU11" s="235"/>
      <c r="NVV11" s="235"/>
      <c r="NVW11" s="235"/>
      <c r="NVX11" s="235"/>
      <c r="NVY11" s="235"/>
      <c r="NVZ11" s="235"/>
      <c r="NWA11" s="235"/>
      <c r="NWB11" s="235"/>
      <c r="NWC11" s="235"/>
      <c r="NWD11" s="235"/>
      <c r="NWE11" s="235"/>
      <c r="NWF11" s="235"/>
      <c r="NWG11" s="235"/>
      <c r="NWH11" s="235"/>
      <c r="NWI11" s="235"/>
      <c r="NWJ11" s="235"/>
      <c r="NWK11" s="235"/>
      <c r="NWL11" s="235"/>
      <c r="NWM11" s="235"/>
      <c r="NWN11" s="235"/>
      <c r="NWO11" s="235"/>
      <c r="NWP11" s="235"/>
      <c r="NWQ11" s="235"/>
      <c r="NWR11" s="235"/>
      <c r="NWS11" s="235"/>
      <c r="NWT11" s="235"/>
      <c r="NWU11" s="235"/>
      <c r="NWV11" s="235"/>
      <c r="NWW11" s="235"/>
      <c r="NWX11" s="235"/>
      <c r="NWY11" s="235"/>
      <c r="NWZ11" s="235"/>
      <c r="NXA11" s="235"/>
      <c r="NXB11" s="235"/>
      <c r="NXC11" s="235"/>
      <c r="NXD11" s="235"/>
      <c r="NXE11" s="235"/>
      <c r="NXF11" s="235"/>
      <c r="NXG11" s="235"/>
      <c r="NXH11" s="235"/>
      <c r="NXI11" s="235"/>
      <c r="NXJ11" s="235"/>
      <c r="NXK11" s="235"/>
      <c r="NXL11" s="235"/>
      <c r="NXM11" s="235"/>
      <c r="NXN11" s="235"/>
      <c r="NXO11" s="235"/>
      <c r="NXP11" s="235"/>
      <c r="NXQ11" s="235"/>
      <c r="NXR11" s="235"/>
      <c r="NXS11" s="235"/>
      <c r="NXT11" s="235"/>
      <c r="NXU11" s="235"/>
      <c r="NXV11" s="235"/>
      <c r="NXW11" s="235"/>
      <c r="NXX11" s="235"/>
      <c r="NXY11" s="235"/>
      <c r="NXZ11" s="235"/>
      <c r="NYA11" s="235"/>
      <c r="NYB11" s="235"/>
      <c r="NYC11" s="235"/>
      <c r="NYD11" s="235"/>
      <c r="NYE11" s="235"/>
      <c r="NYF11" s="235"/>
      <c r="NYG11" s="235"/>
      <c r="NYH11" s="235"/>
      <c r="NYI11" s="235"/>
      <c r="NYJ11" s="235"/>
      <c r="NYK11" s="235"/>
      <c r="NYL11" s="235"/>
      <c r="NYM11" s="235"/>
      <c r="NYN11" s="235"/>
      <c r="NYO11" s="235"/>
      <c r="NYP11" s="235"/>
      <c r="NYQ11" s="235"/>
      <c r="NYR11" s="235"/>
      <c r="NYS11" s="235"/>
      <c r="NYT11" s="235"/>
      <c r="NYU11" s="235"/>
      <c r="NYV11" s="235"/>
      <c r="NYW11" s="235"/>
      <c r="NYX11" s="235"/>
      <c r="NYY11" s="235"/>
      <c r="NYZ11" s="235"/>
      <c r="NZA11" s="235"/>
      <c r="NZB11" s="235"/>
      <c r="NZC11" s="235"/>
      <c r="NZD11" s="235"/>
      <c r="NZE11" s="235"/>
      <c r="NZF11" s="235"/>
      <c r="NZG11" s="235"/>
      <c r="NZH11" s="235"/>
      <c r="NZI11" s="235"/>
      <c r="NZJ11" s="235"/>
      <c r="NZK11" s="235"/>
      <c r="NZL11" s="235"/>
      <c r="NZM11" s="235"/>
      <c r="NZN11" s="235"/>
      <c r="NZO11" s="235"/>
      <c r="NZP11" s="235"/>
      <c r="NZQ11" s="235"/>
      <c r="NZR11" s="235"/>
      <c r="NZS11" s="235"/>
      <c r="NZT11" s="235"/>
      <c r="NZU11" s="235"/>
      <c r="NZV11" s="235"/>
      <c r="NZW11" s="235"/>
      <c r="NZX11" s="235"/>
      <c r="NZY11" s="235"/>
      <c r="NZZ11" s="235"/>
      <c r="OAA11" s="235"/>
      <c r="OAB11" s="235"/>
      <c r="OAC11" s="235"/>
      <c r="OAD11" s="235"/>
      <c r="OAE11" s="235"/>
      <c r="OAF11" s="235"/>
      <c r="OAG11" s="235"/>
      <c r="OAH11" s="235"/>
      <c r="OAI11" s="235"/>
      <c r="OAJ11" s="235"/>
      <c r="OAK11" s="235"/>
      <c r="OAL11" s="235"/>
      <c r="OAM11" s="235"/>
      <c r="OAN11" s="235"/>
      <c r="OAO11" s="235"/>
      <c r="OAP11" s="235"/>
      <c r="OAQ11" s="235"/>
      <c r="OAR11" s="235"/>
      <c r="OAS11" s="235"/>
      <c r="OAT11" s="235"/>
      <c r="OAU11" s="235"/>
      <c r="OAV11" s="235"/>
      <c r="OAW11" s="235"/>
      <c r="OAX11" s="235"/>
      <c r="OAY11" s="235"/>
      <c r="OAZ11" s="235"/>
      <c r="OBA11" s="235"/>
      <c r="OBB11" s="235"/>
      <c r="OBC11" s="235"/>
      <c r="OBD11" s="235"/>
      <c r="OBE11" s="235"/>
      <c r="OBF11" s="235"/>
      <c r="OBG11" s="235"/>
      <c r="OBH11" s="235"/>
      <c r="OBI11" s="235"/>
      <c r="OBJ11" s="235"/>
      <c r="OBK11" s="235"/>
      <c r="OBL11" s="235"/>
      <c r="OBM11" s="235"/>
      <c r="OBN11" s="235"/>
      <c r="OBO11" s="235"/>
      <c r="OBP11" s="235"/>
      <c r="OBQ11" s="235"/>
      <c r="OBR11" s="235"/>
      <c r="OBS11" s="235"/>
      <c r="OBT11" s="235"/>
      <c r="OBU11" s="235"/>
      <c r="OBV11" s="235"/>
      <c r="OBW11" s="235"/>
      <c r="OBX11" s="235"/>
      <c r="OBY11" s="235"/>
      <c r="OBZ11" s="235"/>
      <c r="OCA11" s="235"/>
      <c r="OCB11" s="235"/>
      <c r="OCC11" s="235"/>
      <c r="OCD11" s="235"/>
      <c r="OCE11" s="235"/>
      <c r="OCF11" s="235"/>
      <c r="OCG11" s="235"/>
      <c r="OCH11" s="235"/>
      <c r="OCI11" s="235"/>
      <c r="OCJ11" s="235"/>
      <c r="OCK11" s="235"/>
      <c r="OCL11" s="235"/>
      <c r="OCM11" s="235"/>
      <c r="OCN11" s="235"/>
      <c r="OCO11" s="235"/>
      <c r="OCP11" s="235"/>
      <c r="OCQ11" s="235"/>
      <c r="OCR11" s="235"/>
      <c r="OCS11" s="235"/>
      <c r="OCT11" s="235"/>
      <c r="OCU11" s="235"/>
      <c r="OCV11" s="235"/>
      <c r="OCW11" s="235"/>
      <c r="OCX11" s="235"/>
      <c r="OCY11" s="235"/>
      <c r="OCZ11" s="235"/>
      <c r="ODA11" s="235"/>
      <c r="ODB11" s="235"/>
      <c r="ODC11" s="235"/>
      <c r="ODD11" s="235"/>
      <c r="ODE11" s="235"/>
      <c r="ODF11" s="235"/>
      <c r="ODG11" s="235"/>
      <c r="ODH11" s="235"/>
      <c r="ODI11" s="235"/>
      <c r="ODJ11" s="235"/>
      <c r="ODK11" s="235"/>
      <c r="ODL11" s="235"/>
      <c r="ODM11" s="235"/>
      <c r="ODN11" s="235"/>
      <c r="ODO11" s="235"/>
      <c r="ODP11" s="235"/>
      <c r="ODQ11" s="235"/>
      <c r="ODR11" s="235"/>
      <c r="ODS11" s="235"/>
      <c r="ODT11" s="235"/>
      <c r="ODU11" s="235"/>
      <c r="ODV11" s="235"/>
      <c r="ODW11" s="235"/>
      <c r="ODX11" s="235"/>
      <c r="ODY11" s="235"/>
      <c r="ODZ11" s="235"/>
      <c r="OEA11" s="235"/>
      <c r="OEB11" s="235"/>
      <c r="OEC11" s="235"/>
      <c r="OED11" s="235"/>
      <c r="OEE11" s="235"/>
      <c r="OEF11" s="235"/>
      <c r="OEG11" s="235"/>
      <c r="OEH11" s="235"/>
      <c r="OEI11" s="235"/>
      <c r="OEJ11" s="235"/>
      <c r="OEK11" s="235"/>
      <c r="OEL11" s="235"/>
      <c r="OEM11" s="235"/>
      <c r="OEN11" s="235"/>
      <c r="OEO11" s="235"/>
      <c r="OEP11" s="235"/>
      <c r="OEQ11" s="235"/>
      <c r="OER11" s="235"/>
      <c r="OES11" s="235"/>
      <c r="OET11" s="235"/>
      <c r="OEU11" s="235"/>
      <c r="OEV11" s="235"/>
      <c r="OEW11" s="235"/>
      <c r="OEX11" s="235"/>
      <c r="OEY11" s="235"/>
      <c r="OEZ11" s="235"/>
      <c r="OFA11" s="235"/>
      <c r="OFB11" s="235"/>
      <c r="OFC11" s="235"/>
      <c r="OFD11" s="235"/>
      <c r="OFE11" s="235"/>
      <c r="OFF11" s="235"/>
      <c r="OFG11" s="235"/>
      <c r="OFH11" s="235"/>
      <c r="OFI11" s="235"/>
      <c r="OFJ11" s="235"/>
      <c r="OFK11" s="235"/>
      <c r="OFL11" s="235"/>
      <c r="OFM11" s="235"/>
      <c r="OFN11" s="235"/>
      <c r="OFO11" s="235"/>
      <c r="OFP11" s="235"/>
      <c r="OFQ11" s="235"/>
      <c r="OFR11" s="235"/>
      <c r="OFS11" s="235"/>
      <c r="OFT11" s="235"/>
      <c r="OFU11" s="235"/>
      <c r="OFV11" s="235"/>
      <c r="OFW11" s="235"/>
      <c r="OFX11" s="235"/>
      <c r="OFY11" s="235"/>
      <c r="OFZ11" s="235"/>
      <c r="OGA11" s="235"/>
      <c r="OGB11" s="235"/>
      <c r="OGC11" s="235"/>
      <c r="OGD11" s="235"/>
      <c r="OGE11" s="235"/>
      <c r="OGF11" s="235"/>
      <c r="OGG11" s="235"/>
      <c r="OGH11" s="235"/>
      <c r="OGI11" s="235"/>
      <c r="OGJ11" s="235"/>
      <c r="OGK11" s="235"/>
      <c r="OGL11" s="235"/>
      <c r="OGM11" s="235"/>
      <c r="OGN11" s="235"/>
      <c r="OGO11" s="235"/>
      <c r="OGP11" s="235"/>
      <c r="OGQ11" s="235"/>
      <c r="OGR11" s="235"/>
      <c r="OGS11" s="235"/>
      <c r="OGT11" s="235"/>
      <c r="OGU11" s="235"/>
      <c r="OGV11" s="235"/>
      <c r="OGW11" s="235"/>
      <c r="OGX11" s="235"/>
      <c r="OGY11" s="235"/>
      <c r="OGZ11" s="235"/>
      <c r="OHA11" s="235"/>
      <c r="OHB11" s="235"/>
      <c r="OHC11" s="235"/>
      <c r="OHD11" s="235"/>
      <c r="OHE11" s="235"/>
      <c r="OHF11" s="235"/>
      <c r="OHG11" s="235"/>
      <c r="OHH11" s="235"/>
      <c r="OHI11" s="235"/>
      <c r="OHJ11" s="235"/>
      <c r="OHK11" s="235"/>
      <c r="OHL11" s="235"/>
      <c r="OHM11" s="235"/>
      <c r="OHN11" s="235"/>
      <c r="OHO11" s="235"/>
      <c r="OHP11" s="235"/>
      <c r="OHQ11" s="235"/>
      <c r="OHR11" s="235"/>
      <c r="OHS11" s="235"/>
      <c r="OHT11" s="235"/>
      <c r="OHU11" s="235"/>
      <c r="OHV11" s="235"/>
      <c r="OHW11" s="235"/>
      <c r="OHX11" s="235"/>
      <c r="OHY11" s="235"/>
      <c r="OHZ11" s="235"/>
      <c r="OIA11" s="235"/>
      <c r="OIB11" s="235"/>
      <c r="OIC11" s="235"/>
      <c r="OID11" s="235"/>
      <c r="OIE11" s="235"/>
      <c r="OIF11" s="235"/>
      <c r="OIG11" s="235"/>
      <c r="OIH11" s="235"/>
      <c r="OII11" s="235"/>
      <c r="OIJ11" s="235"/>
      <c r="OIK11" s="235"/>
      <c r="OIL11" s="235"/>
      <c r="OIM11" s="235"/>
      <c r="OIN11" s="235"/>
      <c r="OIO11" s="235"/>
      <c r="OIP11" s="235"/>
      <c r="OIQ11" s="235"/>
      <c r="OIR11" s="235"/>
      <c r="OIS11" s="235"/>
      <c r="OIT11" s="235"/>
      <c r="OIU11" s="235"/>
      <c r="OIV11" s="235"/>
      <c r="OIW11" s="235"/>
      <c r="OIX11" s="235"/>
      <c r="OIY11" s="235"/>
      <c r="OIZ11" s="235"/>
      <c r="OJA11" s="235"/>
      <c r="OJB11" s="235"/>
      <c r="OJC11" s="235"/>
      <c r="OJD11" s="235"/>
      <c r="OJE11" s="235"/>
      <c r="OJF11" s="235"/>
      <c r="OJG11" s="235"/>
      <c r="OJH11" s="235"/>
      <c r="OJI11" s="235"/>
      <c r="OJJ11" s="235"/>
      <c r="OJK11" s="235"/>
      <c r="OJL11" s="235"/>
      <c r="OJM11" s="235"/>
      <c r="OJN11" s="235"/>
      <c r="OJO11" s="235"/>
      <c r="OJP11" s="235"/>
      <c r="OJQ11" s="235"/>
      <c r="OJR11" s="235"/>
      <c r="OJS11" s="235"/>
      <c r="OJT11" s="235"/>
      <c r="OJU11" s="235"/>
      <c r="OJV11" s="235"/>
      <c r="OJW11" s="235"/>
      <c r="OJX11" s="235"/>
      <c r="OJY11" s="235"/>
      <c r="OJZ11" s="235"/>
      <c r="OKA11" s="235"/>
      <c r="OKB11" s="235"/>
      <c r="OKC11" s="235"/>
      <c r="OKD11" s="235"/>
      <c r="OKE11" s="235"/>
      <c r="OKF11" s="235"/>
      <c r="OKG11" s="235"/>
      <c r="OKH11" s="235"/>
      <c r="OKI11" s="235"/>
      <c r="OKJ11" s="235"/>
      <c r="OKK11" s="235"/>
      <c r="OKL11" s="235"/>
      <c r="OKM11" s="235"/>
      <c r="OKN11" s="235"/>
      <c r="OKO11" s="235"/>
      <c r="OKP11" s="235"/>
      <c r="OKQ11" s="235"/>
      <c r="OKR11" s="235"/>
      <c r="OKS11" s="235"/>
      <c r="OKT11" s="235"/>
      <c r="OKU11" s="235"/>
      <c r="OKV11" s="235"/>
      <c r="OKW11" s="235"/>
      <c r="OKX11" s="235"/>
      <c r="OKY11" s="235"/>
      <c r="OKZ11" s="235"/>
      <c r="OLA11" s="235"/>
      <c r="OLB11" s="235"/>
      <c r="OLC11" s="235"/>
      <c r="OLD11" s="235"/>
      <c r="OLE11" s="235"/>
      <c r="OLF11" s="235"/>
      <c r="OLG11" s="235"/>
      <c r="OLH11" s="235"/>
      <c r="OLI11" s="235"/>
      <c r="OLJ11" s="235"/>
      <c r="OLK11" s="235"/>
      <c r="OLL11" s="235"/>
      <c r="OLM11" s="235"/>
      <c r="OLN11" s="235"/>
      <c r="OLO11" s="235"/>
      <c r="OLP11" s="235"/>
      <c r="OLQ11" s="235"/>
      <c r="OLR11" s="235"/>
      <c r="OLS11" s="235"/>
      <c r="OLT11" s="235"/>
      <c r="OLU11" s="235"/>
      <c r="OLV11" s="235"/>
      <c r="OLW11" s="235"/>
      <c r="OLX11" s="235"/>
      <c r="OLY11" s="235"/>
      <c r="OLZ11" s="235"/>
      <c r="OMA11" s="235"/>
      <c r="OMB11" s="235"/>
      <c r="OMC11" s="235"/>
      <c r="OMD11" s="235"/>
      <c r="OME11" s="235"/>
      <c r="OMF11" s="235"/>
      <c r="OMG11" s="235"/>
      <c r="OMH11" s="235"/>
      <c r="OMI11" s="235"/>
      <c r="OMJ11" s="235"/>
      <c r="OMK11" s="235"/>
      <c r="OML11" s="235"/>
      <c r="OMM11" s="235"/>
      <c r="OMN11" s="235"/>
      <c r="OMO11" s="235"/>
      <c r="OMP11" s="235"/>
      <c r="OMQ11" s="235"/>
      <c r="OMR11" s="235"/>
      <c r="OMS11" s="235"/>
      <c r="OMT11" s="235"/>
      <c r="OMU11" s="235"/>
      <c r="OMV11" s="235"/>
      <c r="OMW11" s="235"/>
      <c r="OMX11" s="235"/>
      <c r="OMY11" s="235"/>
      <c r="OMZ11" s="235"/>
      <c r="ONA11" s="235"/>
      <c r="ONB11" s="235"/>
      <c r="ONC11" s="235"/>
      <c r="OND11" s="235"/>
      <c r="ONE11" s="235"/>
      <c r="ONF11" s="235"/>
      <c r="ONG11" s="235"/>
      <c r="ONH11" s="235"/>
      <c r="ONI11" s="235"/>
      <c r="ONJ11" s="235"/>
      <c r="ONK11" s="235"/>
      <c r="ONL11" s="235"/>
      <c r="ONM11" s="235"/>
      <c r="ONN11" s="235"/>
      <c r="ONO11" s="235"/>
      <c r="ONP11" s="235"/>
      <c r="ONQ11" s="235"/>
      <c r="ONR11" s="235"/>
      <c r="ONS11" s="235"/>
      <c r="ONT11" s="235"/>
      <c r="ONU11" s="235"/>
      <c r="ONV11" s="235"/>
      <c r="ONW11" s="235"/>
      <c r="ONX11" s="235"/>
      <c r="ONY11" s="235"/>
      <c r="ONZ11" s="235"/>
      <c r="OOA11" s="235"/>
      <c r="OOB11" s="235"/>
      <c r="OOC11" s="235"/>
      <c r="OOD11" s="235"/>
      <c r="OOE11" s="235"/>
      <c r="OOF11" s="235"/>
      <c r="OOG11" s="235"/>
      <c r="OOH11" s="235"/>
      <c r="OOI11" s="235"/>
      <c r="OOJ11" s="235"/>
      <c r="OOK11" s="235"/>
      <c r="OOL11" s="235"/>
      <c r="OOM11" s="235"/>
      <c r="OON11" s="235"/>
      <c r="OOO11" s="235"/>
      <c r="OOP11" s="235"/>
      <c r="OOQ11" s="235"/>
      <c r="OOR11" s="235"/>
      <c r="OOS11" s="235"/>
      <c r="OOT11" s="235"/>
      <c r="OOU11" s="235"/>
      <c r="OOV11" s="235"/>
      <c r="OOW11" s="235"/>
      <c r="OOX11" s="235"/>
      <c r="OOY11" s="235"/>
      <c r="OOZ11" s="235"/>
      <c r="OPA11" s="235"/>
      <c r="OPB11" s="235"/>
      <c r="OPC11" s="235"/>
      <c r="OPD11" s="235"/>
      <c r="OPE11" s="235"/>
      <c r="OPF11" s="235"/>
      <c r="OPG11" s="235"/>
      <c r="OPH11" s="235"/>
      <c r="OPI11" s="235"/>
      <c r="OPJ11" s="235"/>
      <c r="OPK11" s="235"/>
      <c r="OPL11" s="235"/>
      <c r="OPM11" s="235"/>
      <c r="OPN11" s="235"/>
      <c r="OPO11" s="235"/>
      <c r="OPP11" s="235"/>
      <c r="OPQ11" s="235"/>
      <c r="OPR11" s="235"/>
      <c r="OPS11" s="235"/>
      <c r="OPT11" s="235"/>
      <c r="OPU11" s="235"/>
      <c r="OPV11" s="235"/>
      <c r="OPW11" s="235"/>
      <c r="OPX11" s="235"/>
      <c r="OPY11" s="235"/>
      <c r="OPZ11" s="235"/>
      <c r="OQA11" s="235"/>
      <c r="OQB11" s="235"/>
      <c r="OQC11" s="235"/>
      <c r="OQD11" s="235"/>
      <c r="OQE11" s="235"/>
      <c r="OQF11" s="235"/>
      <c r="OQG11" s="235"/>
      <c r="OQH11" s="235"/>
      <c r="OQI11" s="235"/>
      <c r="OQJ11" s="235"/>
      <c r="OQK11" s="235"/>
      <c r="OQL11" s="235"/>
      <c r="OQM11" s="235"/>
      <c r="OQN11" s="235"/>
      <c r="OQO11" s="235"/>
      <c r="OQP11" s="235"/>
      <c r="OQQ11" s="235"/>
      <c r="OQR11" s="235"/>
      <c r="OQS11" s="235"/>
      <c r="OQT11" s="235"/>
      <c r="OQU11" s="235"/>
      <c r="OQV11" s="235"/>
      <c r="OQW11" s="235"/>
      <c r="OQX11" s="235"/>
      <c r="OQY11" s="235"/>
      <c r="OQZ11" s="235"/>
      <c r="ORA11" s="235"/>
      <c r="ORB11" s="235"/>
      <c r="ORC11" s="235"/>
      <c r="ORD11" s="235"/>
      <c r="ORE11" s="235"/>
      <c r="ORF11" s="235"/>
      <c r="ORG11" s="235"/>
      <c r="ORH11" s="235"/>
      <c r="ORI11" s="235"/>
      <c r="ORJ11" s="235"/>
      <c r="ORK11" s="235"/>
      <c r="ORL11" s="235"/>
      <c r="ORM11" s="235"/>
      <c r="ORN11" s="235"/>
      <c r="ORO11" s="235"/>
      <c r="ORP11" s="235"/>
      <c r="ORQ11" s="235"/>
      <c r="ORR11" s="235"/>
      <c r="ORS11" s="235"/>
      <c r="ORT11" s="235"/>
      <c r="ORU11" s="235"/>
      <c r="ORV11" s="235"/>
      <c r="ORW11" s="235"/>
      <c r="ORX11" s="235"/>
      <c r="ORY11" s="235"/>
      <c r="ORZ11" s="235"/>
      <c r="OSA11" s="235"/>
      <c r="OSB11" s="235"/>
      <c r="OSC11" s="235"/>
      <c r="OSD11" s="235"/>
      <c r="OSE11" s="235"/>
      <c r="OSF11" s="235"/>
      <c r="OSG11" s="235"/>
      <c r="OSH11" s="235"/>
      <c r="OSI11" s="235"/>
      <c r="OSJ11" s="235"/>
      <c r="OSK11" s="235"/>
      <c r="OSL11" s="235"/>
      <c r="OSM11" s="235"/>
      <c r="OSN11" s="235"/>
      <c r="OSO11" s="235"/>
      <c r="OSP11" s="235"/>
      <c r="OSQ11" s="235"/>
      <c r="OSR11" s="235"/>
      <c r="OSS11" s="235"/>
      <c r="OST11" s="235"/>
      <c r="OSU11" s="235"/>
      <c r="OSV11" s="235"/>
      <c r="OSW11" s="235"/>
      <c r="OSX11" s="235"/>
      <c r="OSY11" s="235"/>
      <c r="OSZ11" s="235"/>
      <c r="OTA11" s="235"/>
      <c r="OTB11" s="235"/>
      <c r="OTC11" s="235"/>
      <c r="OTD11" s="235"/>
      <c r="OTE11" s="235"/>
      <c r="OTF11" s="235"/>
      <c r="OTG11" s="235"/>
      <c r="OTH11" s="235"/>
      <c r="OTI11" s="235"/>
      <c r="OTJ11" s="235"/>
      <c r="OTK11" s="235"/>
      <c r="OTL11" s="235"/>
      <c r="OTM11" s="235"/>
      <c r="OTN11" s="235"/>
      <c r="OTO11" s="235"/>
      <c r="OTP11" s="235"/>
      <c r="OTQ11" s="235"/>
      <c r="OTR11" s="235"/>
      <c r="OTS11" s="235"/>
      <c r="OTT11" s="235"/>
      <c r="OTU11" s="235"/>
      <c r="OTV11" s="235"/>
      <c r="OTW11" s="235"/>
      <c r="OTX11" s="235"/>
      <c r="OTY11" s="235"/>
      <c r="OTZ11" s="235"/>
      <c r="OUA11" s="235"/>
      <c r="OUB11" s="235"/>
      <c r="OUC11" s="235"/>
      <c r="OUD11" s="235"/>
      <c r="OUE11" s="235"/>
      <c r="OUF11" s="235"/>
      <c r="OUG11" s="235"/>
      <c r="OUH11" s="235"/>
      <c r="OUI11" s="235"/>
      <c r="OUJ11" s="235"/>
      <c r="OUK11" s="235"/>
      <c r="OUL11" s="235"/>
      <c r="OUM11" s="235"/>
      <c r="OUN11" s="235"/>
      <c r="OUO11" s="235"/>
      <c r="OUP11" s="235"/>
      <c r="OUQ11" s="235"/>
      <c r="OUR11" s="235"/>
      <c r="OUS11" s="235"/>
      <c r="OUT11" s="235"/>
      <c r="OUU11" s="235"/>
      <c r="OUV11" s="235"/>
      <c r="OUW11" s="235"/>
      <c r="OUX11" s="235"/>
      <c r="OUY11" s="235"/>
      <c r="OUZ11" s="235"/>
      <c r="OVA11" s="235"/>
      <c r="OVB11" s="235"/>
      <c r="OVC11" s="235"/>
      <c r="OVD11" s="235"/>
      <c r="OVE11" s="235"/>
      <c r="OVF11" s="235"/>
      <c r="OVG11" s="235"/>
      <c r="OVH11" s="235"/>
      <c r="OVI11" s="235"/>
      <c r="OVJ11" s="235"/>
      <c r="OVK11" s="235"/>
      <c r="OVL11" s="235"/>
      <c r="OVM11" s="235"/>
      <c r="OVN11" s="235"/>
      <c r="OVO11" s="235"/>
      <c r="OVP11" s="235"/>
      <c r="OVQ11" s="235"/>
      <c r="OVR11" s="235"/>
      <c r="OVS11" s="235"/>
      <c r="OVT11" s="235"/>
      <c r="OVU11" s="235"/>
      <c r="OVV11" s="235"/>
      <c r="OVW11" s="235"/>
      <c r="OVX11" s="235"/>
      <c r="OVY11" s="235"/>
      <c r="OVZ11" s="235"/>
      <c r="OWA11" s="235"/>
      <c r="OWB11" s="235"/>
      <c r="OWC11" s="235"/>
      <c r="OWD11" s="235"/>
      <c r="OWE11" s="235"/>
      <c r="OWF11" s="235"/>
      <c r="OWG11" s="235"/>
      <c r="OWH11" s="235"/>
      <c r="OWI11" s="235"/>
      <c r="OWJ11" s="235"/>
      <c r="OWK11" s="235"/>
      <c r="OWL11" s="235"/>
      <c r="OWM11" s="235"/>
      <c r="OWN11" s="235"/>
      <c r="OWO11" s="235"/>
      <c r="OWP11" s="235"/>
      <c r="OWQ11" s="235"/>
      <c r="OWR11" s="235"/>
      <c r="OWS11" s="235"/>
      <c r="OWT11" s="235"/>
      <c r="OWU11" s="235"/>
      <c r="OWV11" s="235"/>
      <c r="OWW11" s="235"/>
      <c r="OWX11" s="235"/>
      <c r="OWY11" s="235"/>
      <c r="OWZ11" s="235"/>
      <c r="OXA11" s="235"/>
      <c r="OXB11" s="235"/>
      <c r="OXC11" s="235"/>
      <c r="OXD11" s="235"/>
      <c r="OXE11" s="235"/>
      <c r="OXF11" s="235"/>
      <c r="OXG11" s="235"/>
      <c r="OXH11" s="235"/>
      <c r="OXI11" s="235"/>
      <c r="OXJ11" s="235"/>
      <c r="OXK11" s="235"/>
      <c r="OXL11" s="235"/>
      <c r="OXM11" s="235"/>
      <c r="OXN11" s="235"/>
      <c r="OXO11" s="235"/>
      <c r="OXP11" s="235"/>
      <c r="OXQ11" s="235"/>
      <c r="OXR11" s="235"/>
      <c r="OXS11" s="235"/>
      <c r="OXT11" s="235"/>
      <c r="OXU11" s="235"/>
      <c r="OXV11" s="235"/>
      <c r="OXW11" s="235"/>
      <c r="OXX11" s="235"/>
      <c r="OXY11" s="235"/>
      <c r="OXZ11" s="235"/>
      <c r="OYA11" s="235"/>
      <c r="OYB11" s="235"/>
      <c r="OYC11" s="235"/>
      <c r="OYD11" s="235"/>
      <c r="OYE11" s="235"/>
      <c r="OYF11" s="235"/>
      <c r="OYG11" s="235"/>
      <c r="OYH11" s="235"/>
      <c r="OYI11" s="235"/>
      <c r="OYJ11" s="235"/>
      <c r="OYK11" s="235"/>
      <c r="OYL11" s="235"/>
      <c r="OYM11" s="235"/>
      <c r="OYN11" s="235"/>
      <c r="OYO11" s="235"/>
      <c r="OYP11" s="235"/>
      <c r="OYQ11" s="235"/>
      <c r="OYR11" s="235"/>
      <c r="OYS11" s="235"/>
      <c r="OYT11" s="235"/>
      <c r="OYU11" s="235"/>
      <c r="OYV11" s="235"/>
      <c r="OYW11" s="235"/>
      <c r="OYX11" s="235"/>
      <c r="OYY11" s="235"/>
      <c r="OYZ11" s="235"/>
      <c r="OZA11" s="235"/>
      <c r="OZB11" s="235"/>
      <c r="OZC11" s="235"/>
      <c r="OZD11" s="235"/>
      <c r="OZE11" s="235"/>
      <c r="OZF11" s="235"/>
      <c r="OZG11" s="235"/>
      <c r="OZH11" s="235"/>
      <c r="OZI11" s="235"/>
      <c r="OZJ11" s="235"/>
      <c r="OZK11" s="235"/>
      <c r="OZL11" s="235"/>
      <c r="OZM11" s="235"/>
      <c r="OZN11" s="235"/>
      <c r="OZO11" s="235"/>
      <c r="OZP11" s="235"/>
      <c r="OZQ11" s="235"/>
      <c r="OZR11" s="235"/>
      <c r="OZS11" s="235"/>
      <c r="OZT11" s="235"/>
      <c r="OZU11" s="235"/>
      <c r="OZV11" s="235"/>
      <c r="OZW11" s="235"/>
      <c r="OZX11" s="235"/>
      <c r="OZY11" s="235"/>
      <c r="OZZ11" s="235"/>
      <c r="PAA11" s="235"/>
      <c r="PAB11" s="235"/>
      <c r="PAC11" s="235"/>
      <c r="PAD11" s="235"/>
      <c r="PAE11" s="235"/>
      <c r="PAF11" s="235"/>
      <c r="PAG11" s="235"/>
      <c r="PAH11" s="235"/>
      <c r="PAI11" s="235"/>
      <c r="PAJ11" s="235"/>
      <c r="PAK11" s="235"/>
      <c r="PAL11" s="235"/>
      <c r="PAM11" s="235"/>
      <c r="PAN11" s="235"/>
      <c r="PAO11" s="235"/>
      <c r="PAP11" s="235"/>
      <c r="PAQ11" s="235"/>
      <c r="PAR11" s="235"/>
      <c r="PAS11" s="235"/>
      <c r="PAT11" s="235"/>
      <c r="PAU11" s="235"/>
      <c r="PAV11" s="235"/>
      <c r="PAW11" s="235"/>
      <c r="PAX11" s="235"/>
      <c r="PAY11" s="235"/>
      <c r="PAZ11" s="235"/>
      <c r="PBA11" s="235"/>
      <c r="PBB11" s="235"/>
      <c r="PBC11" s="235"/>
      <c r="PBD11" s="235"/>
      <c r="PBE11" s="235"/>
      <c r="PBF11" s="235"/>
      <c r="PBG11" s="235"/>
      <c r="PBH11" s="235"/>
      <c r="PBI11" s="235"/>
      <c r="PBJ11" s="235"/>
      <c r="PBK11" s="235"/>
      <c r="PBL11" s="235"/>
      <c r="PBM11" s="235"/>
      <c r="PBN11" s="235"/>
      <c r="PBO11" s="235"/>
      <c r="PBP11" s="235"/>
      <c r="PBQ11" s="235"/>
      <c r="PBR11" s="235"/>
      <c r="PBS11" s="235"/>
      <c r="PBT11" s="235"/>
      <c r="PBU11" s="235"/>
      <c r="PBV11" s="235"/>
      <c r="PBW11" s="235"/>
      <c r="PBX11" s="235"/>
      <c r="PBY11" s="235"/>
      <c r="PBZ11" s="235"/>
      <c r="PCA11" s="235"/>
      <c r="PCB11" s="235"/>
      <c r="PCC11" s="235"/>
      <c r="PCD11" s="235"/>
      <c r="PCE11" s="235"/>
      <c r="PCF11" s="235"/>
      <c r="PCG11" s="235"/>
      <c r="PCH11" s="235"/>
      <c r="PCI11" s="235"/>
      <c r="PCJ11" s="235"/>
      <c r="PCK11" s="235"/>
      <c r="PCL11" s="235"/>
      <c r="PCM11" s="235"/>
      <c r="PCN11" s="235"/>
      <c r="PCO11" s="235"/>
      <c r="PCP11" s="235"/>
      <c r="PCQ11" s="235"/>
      <c r="PCR11" s="235"/>
      <c r="PCS11" s="235"/>
      <c r="PCT11" s="235"/>
      <c r="PCU11" s="235"/>
      <c r="PCV11" s="235"/>
      <c r="PCW11" s="235"/>
      <c r="PCX11" s="235"/>
      <c r="PCY11" s="235"/>
      <c r="PCZ11" s="235"/>
      <c r="PDA11" s="235"/>
      <c r="PDB11" s="235"/>
      <c r="PDC11" s="235"/>
      <c r="PDD11" s="235"/>
      <c r="PDE11" s="235"/>
      <c r="PDF11" s="235"/>
      <c r="PDG11" s="235"/>
      <c r="PDH11" s="235"/>
      <c r="PDI11" s="235"/>
      <c r="PDJ11" s="235"/>
      <c r="PDK11" s="235"/>
      <c r="PDL11" s="235"/>
      <c r="PDM11" s="235"/>
      <c r="PDN11" s="235"/>
      <c r="PDO11" s="235"/>
      <c r="PDP11" s="235"/>
      <c r="PDQ11" s="235"/>
      <c r="PDR11" s="235"/>
      <c r="PDS11" s="235"/>
      <c r="PDT11" s="235"/>
      <c r="PDU11" s="235"/>
      <c r="PDV11" s="235"/>
      <c r="PDW11" s="235"/>
      <c r="PDX11" s="235"/>
      <c r="PDY11" s="235"/>
      <c r="PDZ11" s="235"/>
      <c r="PEA11" s="235"/>
      <c r="PEB11" s="235"/>
      <c r="PEC11" s="235"/>
      <c r="PED11" s="235"/>
      <c r="PEE11" s="235"/>
      <c r="PEF11" s="235"/>
      <c r="PEG11" s="235"/>
      <c r="PEH11" s="235"/>
      <c r="PEI11" s="235"/>
      <c r="PEJ11" s="235"/>
      <c r="PEK11" s="235"/>
      <c r="PEL11" s="235"/>
      <c r="PEM11" s="235"/>
      <c r="PEN11" s="235"/>
      <c r="PEO11" s="235"/>
      <c r="PEP11" s="235"/>
      <c r="PEQ11" s="235"/>
      <c r="PER11" s="235"/>
      <c r="PES11" s="235"/>
      <c r="PET11" s="235"/>
      <c r="PEU11" s="235"/>
      <c r="PEV11" s="235"/>
      <c r="PEW11" s="235"/>
      <c r="PEX11" s="235"/>
      <c r="PEY11" s="235"/>
      <c r="PEZ11" s="235"/>
      <c r="PFA11" s="235"/>
      <c r="PFB11" s="235"/>
      <c r="PFC11" s="235"/>
      <c r="PFD11" s="235"/>
      <c r="PFE11" s="235"/>
      <c r="PFF11" s="235"/>
      <c r="PFG11" s="235"/>
      <c r="PFH11" s="235"/>
      <c r="PFI11" s="235"/>
      <c r="PFJ11" s="235"/>
      <c r="PFK11" s="235"/>
      <c r="PFL11" s="235"/>
      <c r="PFM11" s="235"/>
      <c r="PFN11" s="235"/>
      <c r="PFO11" s="235"/>
      <c r="PFP11" s="235"/>
      <c r="PFQ11" s="235"/>
      <c r="PFR11" s="235"/>
      <c r="PFS11" s="235"/>
      <c r="PFT11" s="235"/>
      <c r="PFU11" s="235"/>
      <c r="PFV11" s="235"/>
      <c r="PFW11" s="235"/>
      <c r="PFX11" s="235"/>
      <c r="PFY11" s="235"/>
      <c r="PFZ11" s="235"/>
      <c r="PGA11" s="235"/>
      <c r="PGB11" s="235"/>
      <c r="PGC11" s="235"/>
      <c r="PGD11" s="235"/>
      <c r="PGE11" s="235"/>
      <c r="PGF11" s="235"/>
      <c r="PGG11" s="235"/>
      <c r="PGH11" s="235"/>
      <c r="PGI11" s="235"/>
      <c r="PGJ11" s="235"/>
      <c r="PGK11" s="235"/>
      <c r="PGL11" s="235"/>
      <c r="PGM11" s="235"/>
      <c r="PGN11" s="235"/>
      <c r="PGO11" s="235"/>
      <c r="PGP11" s="235"/>
      <c r="PGQ11" s="235"/>
      <c r="PGR11" s="235"/>
      <c r="PGS11" s="235"/>
      <c r="PGT11" s="235"/>
      <c r="PGU11" s="235"/>
      <c r="PGV11" s="235"/>
      <c r="PGW11" s="235"/>
      <c r="PGX11" s="235"/>
      <c r="PGY11" s="235"/>
      <c r="PGZ11" s="235"/>
      <c r="PHA11" s="235"/>
      <c r="PHB11" s="235"/>
      <c r="PHC11" s="235"/>
      <c r="PHD11" s="235"/>
      <c r="PHE11" s="235"/>
      <c r="PHF11" s="235"/>
      <c r="PHG11" s="235"/>
      <c r="PHH11" s="235"/>
      <c r="PHI11" s="235"/>
      <c r="PHJ11" s="235"/>
      <c r="PHK11" s="235"/>
      <c r="PHL11" s="235"/>
      <c r="PHM11" s="235"/>
      <c r="PHN11" s="235"/>
      <c r="PHO11" s="235"/>
      <c r="PHP11" s="235"/>
      <c r="PHQ11" s="235"/>
      <c r="PHR11" s="235"/>
      <c r="PHS11" s="235"/>
      <c r="PHT11" s="235"/>
      <c r="PHU11" s="235"/>
      <c r="PHV11" s="235"/>
      <c r="PHW11" s="235"/>
      <c r="PHX11" s="235"/>
      <c r="PHY11" s="235"/>
      <c r="PHZ11" s="235"/>
      <c r="PIA11" s="235"/>
      <c r="PIB11" s="235"/>
      <c r="PIC11" s="235"/>
      <c r="PID11" s="235"/>
      <c r="PIE11" s="235"/>
      <c r="PIF11" s="235"/>
      <c r="PIG11" s="235"/>
      <c r="PIH11" s="235"/>
      <c r="PII11" s="235"/>
      <c r="PIJ11" s="235"/>
      <c r="PIK11" s="235"/>
      <c r="PIL11" s="235"/>
      <c r="PIM11" s="235"/>
      <c r="PIN11" s="235"/>
      <c r="PIO11" s="235"/>
      <c r="PIP11" s="235"/>
      <c r="PIQ11" s="235"/>
      <c r="PIR11" s="235"/>
      <c r="PIS11" s="235"/>
      <c r="PIT11" s="235"/>
      <c r="PIU11" s="235"/>
      <c r="PIV11" s="235"/>
      <c r="PIW11" s="235"/>
      <c r="PIX11" s="235"/>
      <c r="PIY11" s="235"/>
      <c r="PIZ11" s="235"/>
      <c r="PJA11" s="235"/>
      <c r="PJB11" s="235"/>
      <c r="PJC11" s="235"/>
      <c r="PJD11" s="235"/>
      <c r="PJE11" s="235"/>
      <c r="PJF11" s="235"/>
      <c r="PJG11" s="235"/>
      <c r="PJH11" s="235"/>
      <c r="PJI11" s="235"/>
      <c r="PJJ11" s="235"/>
      <c r="PJK11" s="235"/>
      <c r="PJL11" s="235"/>
      <c r="PJM11" s="235"/>
      <c r="PJN11" s="235"/>
      <c r="PJO11" s="235"/>
      <c r="PJP11" s="235"/>
      <c r="PJQ11" s="235"/>
      <c r="PJR11" s="235"/>
      <c r="PJS11" s="235"/>
      <c r="PJT11" s="235"/>
      <c r="PJU11" s="235"/>
      <c r="PJV11" s="235"/>
      <c r="PJW11" s="235"/>
      <c r="PJX11" s="235"/>
      <c r="PJY11" s="235"/>
      <c r="PJZ11" s="235"/>
      <c r="PKA11" s="235"/>
      <c r="PKB11" s="235"/>
      <c r="PKC11" s="235"/>
      <c r="PKD11" s="235"/>
      <c r="PKE11" s="235"/>
      <c r="PKF11" s="235"/>
      <c r="PKG11" s="235"/>
      <c r="PKH11" s="235"/>
      <c r="PKI11" s="235"/>
      <c r="PKJ11" s="235"/>
      <c r="PKK11" s="235"/>
      <c r="PKL11" s="235"/>
      <c r="PKM11" s="235"/>
      <c r="PKN11" s="235"/>
      <c r="PKO11" s="235"/>
      <c r="PKP11" s="235"/>
      <c r="PKQ11" s="235"/>
      <c r="PKR11" s="235"/>
      <c r="PKS11" s="235"/>
      <c r="PKT11" s="235"/>
      <c r="PKU11" s="235"/>
      <c r="PKV11" s="235"/>
      <c r="PKW11" s="235"/>
      <c r="PKX11" s="235"/>
      <c r="PKY11" s="235"/>
      <c r="PKZ11" s="235"/>
      <c r="PLA11" s="235"/>
      <c r="PLB11" s="235"/>
      <c r="PLC11" s="235"/>
      <c r="PLD11" s="235"/>
      <c r="PLE11" s="235"/>
      <c r="PLF11" s="235"/>
      <c r="PLG11" s="235"/>
      <c r="PLH11" s="235"/>
      <c r="PLI11" s="235"/>
      <c r="PLJ11" s="235"/>
      <c r="PLK11" s="235"/>
      <c r="PLL11" s="235"/>
      <c r="PLM11" s="235"/>
      <c r="PLN11" s="235"/>
      <c r="PLO11" s="235"/>
      <c r="PLP11" s="235"/>
      <c r="PLQ11" s="235"/>
      <c r="PLR11" s="235"/>
      <c r="PLS11" s="235"/>
      <c r="PLT11" s="235"/>
      <c r="PLU11" s="235"/>
      <c r="PLV11" s="235"/>
      <c r="PLW11" s="235"/>
      <c r="PLX11" s="235"/>
      <c r="PLY11" s="235"/>
      <c r="PLZ11" s="235"/>
      <c r="PMA11" s="235"/>
      <c r="PMB11" s="235"/>
      <c r="PMC11" s="235"/>
      <c r="PMD11" s="235"/>
      <c r="PME11" s="235"/>
      <c r="PMF11" s="235"/>
      <c r="PMG11" s="235"/>
      <c r="PMH11" s="235"/>
      <c r="PMI11" s="235"/>
      <c r="PMJ11" s="235"/>
      <c r="PMK11" s="235"/>
      <c r="PML11" s="235"/>
      <c r="PMM11" s="235"/>
      <c r="PMN11" s="235"/>
      <c r="PMO11" s="235"/>
      <c r="PMP11" s="235"/>
      <c r="PMQ11" s="235"/>
      <c r="PMR11" s="235"/>
      <c r="PMS11" s="235"/>
      <c r="PMT11" s="235"/>
      <c r="PMU11" s="235"/>
      <c r="PMV11" s="235"/>
      <c r="PMW11" s="235"/>
      <c r="PMX11" s="235"/>
      <c r="PMY11" s="235"/>
      <c r="PMZ11" s="235"/>
      <c r="PNA11" s="235"/>
      <c r="PNB11" s="235"/>
      <c r="PNC11" s="235"/>
      <c r="PND11" s="235"/>
      <c r="PNE11" s="235"/>
      <c r="PNF11" s="235"/>
      <c r="PNG11" s="235"/>
      <c r="PNH11" s="235"/>
      <c r="PNI11" s="235"/>
      <c r="PNJ11" s="235"/>
      <c r="PNK11" s="235"/>
      <c r="PNL11" s="235"/>
      <c r="PNM11" s="235"/>
      <c r="PNN11" s="235"/>
      <c r="PNO11" s="235"/>
      <c r="PNP11" s="235"/>
      <c r="PNQ11" s="235"/>
      <c r="PNR11" s="235"/>
      <c r="PNS11" s="235"/>
      <c r="PNT11" s="235"/>
      <c r="PNU11" s="235"/>
      <c r="PNV11" s="235"/>
      <c r="PNW11" s="235"/>
      <c r="PNX11" s="235"/>
      <c r="PNY11" s="235"/>
      <c r="PNZ11" s="235"/>
      <c r="POA11" s="235"/>
      <c r="POB11" s="235"/>
      <c r="POC11" s="235"/>
      <c r="POD11" s="235"/>
      <c r="POE11" s="235"/>
      <c r="POF11" s="235"/>
      <c r="POG11" s="235"/>
      <c r="POH11" s="235"/>
      <c r="POI11" s="235"/>
      <c r="POJ11" s="235"/>
      <c r="POK11" s="235"/>
      <c r="POL11" s="235"/>
      <c r="POM11" s="235"/>
      <c r="PON11" s="235"/>
      <c r="POO11" s="235"/>
      <c r="POP11" s="235"/>
      <c r="POQ11" s="235"/>
      <c r="POR11" s="235"/>
      <c r="POS11" s="235"/>
      <c r="POT11" s="235"/>
      <c r="POU11" s="235"/>
      <c r="POV11" s="235"/>
      <c r="POW11" s="235"/>
      <c r="POX11" s="235"/>
      <c r="POY11" s="235"/>
      <c r="POZ11" s="235"/>
      <c r="PPA11" s="235"/>
      <c r="PPB11" s="235"/>
      <c r="PPC11" s="235"/>
      <c r="PPD11" s="235"/>
      <c r="PPE11" s="235"/>
      <c r="PPF11" s="235"/>
      <c r="PPG11" s="235"/>
      <c r="PPH11" s="235"/>
      <c r="PPI11" s="235"/>
      <c r="PPJ11" s="235"/>
      <c r="PPK11" s="235"/>
      <c r="PPL11" s="235"/>
      <c r="PPM11" s="235"/>
      <c r="PPN11" s="235"/>
      <c r="PPO11" s="235"/>
      <c r="PPP11" s="235"/>
      <c r="PPQ11" s="235"/>
      <c r="PPR11" s="235"/>
      <c r="PPS11" s="235"/>
      <c r="PPT11" s="235"/>
      <c r="PPU11" s="235"/>
      <c r="PPV11" s="235"/>
      <c r="PPW11" s="235"/>
      <c r="PPX11" s="235"/>
      <c r="PPY11" s="235"/>
      <c r="PPZ11" s="235"/>
      <c r="PQA11" s="235"/>
      <c r="PQB11" s="235"/>
      <c r="PQC11" s="235"/>
      <c r="PQD11" s="235"/>
      <c r="PQE11" s="235"/>
      <c r="PQF11" s="235"/>
      <c r="PQG11" s="235"/>
      <c r="PQH11" s="235"/>
      <c r="PQI11" s="235"/>
      <c r="PQJ11" s="235"/>
      <c r="PQK11" s="235"/>
      <c r="PQL11" s="235"/>
      <c r="PQM11" s="235"/>
      <c r="PQN11" s="235"/>
      <c r="PQO11" s="235"/>
      <c r="PQP11" s="235"/>
      <c r="PQQ11" s="235"/>
      <c r="PQR11" s="235"/>
      <c r="PQS11" s="235"/>
      <c r="PQT11" s="235"/>
      <c r="PQU11" s="235"/>
      <c r="PQV11" s="235"/>
      <c r="PQW11" s="235"/>
      <c r="PQX11" s="235"/>
      <c r="PQY11" s="235"/>
      <c r="PQZ11" s="235"/>
      <c r="PRA11" s="235"/>
      <c r="PRB11" s="235"/>
      <c r="PRC11" s="235"/>
      <c r="PRD11" s="235"/>
      <c r="PRE11" s="235"/>
      <c r="PRF11" s="235"/>
      <c r="PRG11" s="235"/>
      <c r="PRH11" s="235"/>
      <c r="PRI11" s="235"/>
      <c r="PRJ11" s="235"/>
      <c r="PRK11" s="235"/>
      <c r="PRL11" s="235"/>
      <c r="PRM11" s="235"/>
      <c r="PRN11" s="235"/>
      <c r="PRO11" s="235"/>
      <c r="PRP11" s="235"/>
      <c r="PRQ11" s="235"/>
      <c r="PRR11" s="235"/>
      <c r="PRS11" s="235"/>
      <c r="PRT11" s="235"/>
      <c r="PRU11" s="235"/>
      <c r="PRV11" s="235"/>
      <c r="PRW11" s="235"/>
      <c r="PRX11" s="235"/>
      <c r="PRY11" s="235"/>
      <c r="PRZ11" s="235"/>
      <c r="PSA11" s="235"/>
      <c r="PSB11" s="235"/>
      <c r="PSC11" s="235"/>
      <c r="PSD11" s="235"/>
      <c r="PSE11" s="235"/>
      <c r="PSF11" s="235"/>
      <c r="PSG11" s="235"/>
      <c r="PSH11" s="235"/>
      <c r="PSI11" s="235"/>
      <c r="PSJ11" s="235"/>
      <c r="PSK11" s="235"/>
      <c r="PSL11" s="235"/>
      <c r="PSM11" s="235"/>
      <c r="PSN11" s="235"/>
      <c r="PSO11" s="235"/>
      <c r="PSP11" s="235"/>
      <c r="PSQ11" s="235"/>
      <c r="PSR11" s="235"/>
      <c r="PSS11" s="235"/>
      <c r="PST11" s="235"/>
      <c r="PSU11" s="235"/>
      <c r="PSV11" s="235"/>
      <c r="PSW11" s="235"/>
      <c r="PSX11" s="235"/>
      <c r="PSY11" s="235"/>
      <c r="PSZ11" s="235"/>
      <c r="PTA11" s="235"/>
      <c r="PTB11" s="235"/>
      <c r="PTC11" s="235"/>
      <c r="PTD11" s="235"/>
      <c r="PTE11" s="235"/>
      <c r="PTF11" s="235"/>
      <c r="PTG11" s="235"/>
      <c r="PTH11" s="235"/>
      <c r="PTI11" s="235"/>
      <c r="PTJ11" s="235"/>
      <c r="PTK11" s="235"/>
      <c r="PTL11" s="235"/>
      <c r="PTM11" s="235"/>
      <c r="PTN11" s="235"/>
      <c r="PTO11" s="235"/>
      <c r="PTP11" s="235"/>
      <c r="PTQ11" s="235"/>
      <c r="PTR11" s="235"/>
      <c r="PTS11" s="235"/>
      <c r="PTT11" s="235"/>
      <c r="PTU11" s="235"/>
      <c r="PTV11" s="235"/>
      <c r="PTW11" s="235"/>
      <c r="PTX11" s="235"/>
      <c r="PTY11" s="235"/>
      <c r="PTZ11" s="235"/>
      <c r="PUA11" s="235"/>
      <c r="PUB11" s="235"/>
      <c r="PUC11" s="235"/>
      <c r="PUD11" s="235"/>
      <c r="PUE11" s="235"/>
      <c r="PUF11" s="235"/>
      <c r="PUG11" s="235"/>
      <c r="PUH11" s="235"/>
      <c r="PUI11" s="235"/>
      <c r="PUJ11" s="235"/>
      <c r="PUK11" s="235"/>
      <c r="PUL11" s="235"/>
      <c r="PUM11" s="235"/>
      <c r="PUN11" s="235"/>
      <c r="PUO11" s="235"/>
      <c r="PUP11" s="235"/>
      <c r="PUQ11" s="235"/>
      <c r="PUR11" s="235"/>
      <c r="PUS11" s="235"/>
      <c r="PUT11" s="235"/>
      <c r="PUU11" s="235"/>
      <c r="PUV11" s="235"/>
      <c r="PUW11" s="235"/>
      <c r="PUX11" s="235"/>
      <c r="PUY11" s="235"/>
      <c r="PUZ11" s="235"/>
      <c r="PVA11" s="235"/>
      <c r="PVB11" s="235"/>
      <c r="PVC11" s="235"/>
      <c r="PVD11" s="235"/>
      <c r="PVE11" s="235"/>
      <c r="PVF11" s="235"/>
      <c r="PVG11" s="235"/>
      <c r="PVH11" s="235"/>
      <c r="PVI11" s="235"/>
      <c r="PVJ11" s="235"/>
      <c r="PVK11" s="235"/>
      <c r="PVL11" s="235"/>
      <c r="PVM11" s="235"/>
      <c r="PVN11" s="235"/>
      <c r="PVO11" s="235"/>
      <c r="PVP11" s="235"/>
      <c r="PVQ11" s="235"/>
      <c r="PVR11" s="235"/>
      <c r="PVS11" s="235"/>
      <c r="PVT11" s="235"/>
      <c r="PVU11" s="235"/>
      <c r="PVV11" s="235"/>
      <c r="PVW11" s="235"/>
      <c r="PVX11" s="235"/>
      <c r="PVY11" s="235"/>
      <c r="PVZ11" s="235"/>
      <c r="PWA11" s="235"/>
      <c r="PWB11" s="235"/>
      <c r="PWC11" s="235"/>
      <c r="PWD11" s="235"/>
      <c r="PWE11" s="235"/>
      <c r="PWF11" s="235"/>
      <c r="PWG11" s="235"/>
      <c r="PWH11" s="235"/>
      <c r="PWI11" s="235"/>
      <c r="PWJ11" s="235"/>
      <c r="PWK11" s="235"/>
      <c r="PWL11" s="235"/>
      <c r="PWM11" s="235"/>
      <c r="PWN11" s="235"/>
      <c r="PWO11" s="235"/>
      <c r="PWP11" s="235"/>
      <c r="PWQ11" s="235"/>
      <c r="PWR11" s="235"/>
      <c r="PWS11" s="235"/>
      <c r="PWT11" s="235"/>
      <c r="PWU11" s="235"/>
      <c r="PWV11" s="235"/>
      <c r="PWW11" s="235"/>
      <c r="PWX11" s="235"/>
      <c r="PWY11" s="235"/>
      <c r="PWZ11" s="235"/>
      <c r="PXA11" s="235"/>
      <c r="PXB11" s="235"/>
      <c r="PXC11" s="235"/>
      <c r="PXD11" s="235"/>
      <c r="PXE11" s="235"/>
      <c r="PXF11" s="235"/>
      <c r="PXG11" s="235"/>
      <c r="PXH11" s="235"/>
      <c r="PXI11" s="235"/>
      <c r="PXJ11" s="235"/>
      <c r="PXK11" s="235"/>
      <c r="PXL11" s="235"/>
      <c r="PXM11" s="235"/>
      <c r="PXN11" s="235"/>
      <c r="PXO11" s="235"/>
      <c r="PXP11" s="235"/>
      <c r="PXQ11" s="235"/>
      <c r="PXR11" s="235"/>
      <c r="PXS11" s="235"/>
      <c r="PXT11" s="235"/>
      <c r="PXU11" s="235"/>
      <c r="PXV11" s="235"/>
      <c r="PXW11" s="235"/>
      <c r="PXX11" s="235"/>
      <c r="PXY11" s="235"/>
      <c r="PXZ11" s="235"/>
      <c r="PYA11" s="235"/>
      <c r="PYB11" s="235"/>
      <c r="PYC11" s="235"/>
      <c r="PYD11" s="235"/>
      <c r="PYE11" s="235"/>
      <c r="PYF11" s="235"/>
      <c r="PYG11" s="235"/>
      <c r="PYH11" s="235"/>
      <c r="PYI11" s="235"/>
      <c r="PYJ11" s="235"/>
      <c r="PYK11" s="235"/>
      <c r="PYL11" s="235"/>
      <c r="PYM11" s="235"/>
      <c r="PYN11" s="235"/>
      <c r="PYO11" s="235"/>
      <c r="PYP11" s="235"/>
      <c r="PYQ11" s="235"/>
      <c r="PYR11" s="235"/>
      <c r="PYS11" s="235"/>
      <c r="PYT11" s="235"/>
      <c r="PYU11" s="235"/>
      <c r="PYV11" s="235"/>
      <c r="PYW11" s="235"/>
      <c r="PYX11" s="235"/>
      <c r="PYY11" s="235"/>
      <c r="PYZ11" s="235"/>
      <c r="PZA11" s="235"/>
      <c r="PZB11" s="235"/>
      <c r="PZC11" s="235"/>
      <c r="PZD11" s="235"/>
      <c r="PZE11" s="235"/>
      <c r="PZF11" s="235"/>
      <c r="PZG11" s="235"/>
      <c r="PZH11" s="235"/>
      <c r="PZI11" s="235"/>
      <c r="PZJ11" s="235"/>
      <c r="PZK11" s="235"/>
      <c r="PZL11" s="235"/>
      <c r="PZM11" s="235"/>
      <c r="PZN11" s="235"/>
      <c r="PZO11" s="235"/>
      <c r="PZP11" s="235"/>
      <c r="PZQ11" s="235"/>
      <c r="PZR11" s="235"/>
      <c r="PZS11" s="235"/>
      <c r="PZT11" s="235"/>
      <c r="PZU11" s="235"/>
      <c r="PZV11" s="235"/>
      <c r="PZW11" s="235"/>
      <c r="PZX11" s="235"/>
      <c r="PZY11" s="235"/>
      <c r="PZZ11" s="235"/>
      <c r="QAA11" s="235"/>
      <c r="QAB11" s="235"/>
      <c r="QAC11" s="235"/>
      <c r="QAD11" s="235"/>
      <c r="QAE11" s="235"/>
      <c r="QAF11" s="235"/>
      <c r="QAG11" s="235"/>
      <c r="QAH11" s="235"/>
      <c r="QAI11" s="235"/>
      <c r="QAJ11" s="235"/>
      <c r="QAK11" s="235"/>
      <c r="QAL11" s="235"/>
      <c r="QAM11" s="235"/>
      <c r="QAN11" s="235"/>
      <c r="QAO11" s="235"/>
      <c r="QAP11" s="235"/>
      <c r="QAQ11" s="235"/>
      <c r="QAR11" s="235"/>
      <c r="QAS11" s="235"/>
      <c r="QAT11" s="235"/>
      <c r="QAU11" s="235"/>
      <c r="QAV11" s="235"/>
      <c r="QAW11" s="235"/>
      <c r="QAX11" s="235"/>
      <c r="QAY11" s="235"/>
      <c r="QAZ11" s="235"/>
      <c r="QBA11" s="235"/>
      <c r="QBB11" s="235"/>
      <c r="QBC11" s="235"/>
      <c r="QBD11" s="235"/>
      <c r="QBE11" s="235"/>
      <c r="QBF11" s="235"/>
      <c r="QBG11" s="235"/>
      <c r="QBH11" s="235"/>
      <c r="QBI11" s="235"/>
      <c r="QBJ11" s="235"/>
      <c r="QBK11" s="235"/>
      <c r="QBL11" s="235"/>
      <c r="QBM11" s="235"/>
      <c r="QBN11" s="235"/>
      <c r="QBO11" s="235"/>
      <c r="QBP11" s="235"/>
      <c r="QBQ11" s="235"/>
      <c r="QBR11" s="235"/>
      <c r="QBS11" s="235"/>
      <c r="QBT11" s="235"/>
      <c r="QBU11" s="235"/>
      <c r="QBV11" s="235"/>
      <c r="QBW11" s="235"/>
      <c r="QBX11" s="235"/>
      <c r="QBY11" s="235"/>
      <c r="QBZ11" s="235"/>
      <c r="QCA11" s="235"/>
      <c r="QCB11" s="235"/>
      <c r="QCC11" s="235"/>
      <c r="QCD11" s="235"/>
      <c r="QCE11" s="235"/>
      <c r="QCF11" s="235"/>
      <c r="QCG11" s="235"/>
      <c r="QCH11" s="235"/>
      <c r="QCI11" s="235"/>
      <c r="QCJ11" s="235"/>
      <c r="QCK11" s="235"/>
      <c r="QCL11" s="235"/>
      <c r="QCM11" s="235"/>
      <c r="QCN11" s="235"/>
      <c r="QCO11" s="235"/>
      <c r="QCP11" s="235"/>
      <c r="QCQ11" s="235"/>
      <c r="QCR11" s="235"/>
      <c r="QCS11" s="235"/>
      <c r="QCT11" s="235"/>
      <c r="QCU11" s="235"/>
      <c r="QCV11" s="235"/>
      <c r="QCW11" s="235"/>
      <c r="QCX11" s="235"/>
      <c r="QCY11" s="235"/>
      <c r="QCZ11" s="235"/>
      <c r="QDA11" s="235"/>
      <c r="QDB11" s="235"/>
      <c r="QDC11" s="235"/>
      <c r="QDD11" s="235"/>
      <c r="QDE11" s="235"/>
      <c r="QDF11" s="235"/>
      <c r="QDG11" s="235"/>
      <c r="QDH11" s="235"/>
      <c r="QDI11" s="235"/>
      <c r="QDJ11" s="235"/>
      <c r="QDK11" s="235"/>
      <c r="QDL11" s="235"/>
      <c r="QDM11" s="235"/>
      <c r="QDN11" s="235"/>
      <c r="QDO11" s="235"/>
      <c r="QDP11" s="235"/>
      <c r="QDQ11" s="235"/>
      <c r="QDR11" s="235"/>
      <c r="QDS11" s="235"/>
      <c r="QDT11" s="235"/>
      <c r="QDU11" s="235"/>
      <c r="QDV11" s="235"/>
      <c r="QDW11" s="235"/>
      <c r="QDX11" s="235"/>
      <c r="QDY11" s="235"/>
      <c r="QDZ11" s="235"/>
      <c r="QEA11" s="235"/>
      <c r="QEB11" s="235"/>
      <c r="QEC11" s="235"/>
      <c r="QED11" s="235"/>
      <c r="QEE11" s="235"/>
      <c r="QEF11" s="235"/>
      <c r="QEG11" s="235"/>
      <c r="QEH11" s="235"/>
      <c r="QEI11" s="235"/>
      <c r="QEJ11" s="235"/>
      <c r="QEK11" s="235"/>
      <c r="QEL11" s="235"/>
      <c r="QEM11" s="235"/>
      <c r="QEN11" s="235"/>
      <c r="QEO11" s="235"/>
      <c r="QEP11" s="235"/>
      <c r="QEQ11" s="235"/>
      <c r="QER11" s="235"/>
      <c r="QES11" s="235"/>
      <c r="QET11" s="235"/>
      <c r="QEU11" s="235"/>
      <c r="QEV11" s="235"/>
      <c r="QEW11" s="235"/>
      <c r="QEX11" s="235"/>
      <c r="QEY11" s="235"/>
      <c r="QEZ11" s="235"/>
      <c r="QFA11" s="235"/>
      <c r="QFB11" s="235"/>
      <c r="QFC11" s="235"/>
      <c r="QFD11" s="235"/>
      <c r="QFE11" s="235"/>
      <c r="QFF11" s="235"/>
      <c r="QFG11" s="235"/>
      <c r="QFH11" s="235"/>
      <c r="QFI11" s="235"/>
      <c r="QFJ11" s="235"/>
      <c r="QFK11" s="235"/>
      <c r="QFL11" s="235"/>
      <c r="QFM11" s="235"/>
      <c r="QFN11" s="235"/>
      <c r="QFO11" s="235"/>
      <c r="QFP11" s="235"/>
      <c r="QFQ11" s="235"/>
      <c r="QFR11" s="235"/>
      <c r="QFS11" s="235"/>
      <c r="QFT11" s="235"/>
      <c r="QFU11" s="235"/>
      <c r="QFV11" s="235"/>
      <c r="QFW11" s="235"/>
      <c r="QFX11" s="235"/>
      <c r="QFY11" s="235"/>
      <c r="QFZ11" s="235"/>
      <c r="QGA11" s="235"/>
      <c r="QGB11" s="235"/>
      <c r="QGC11" s="235"/>
      <c r="QGD11" s="235"/>
      <c r="QGE11" s="235"/>
      <c r="QGF11" s="235"/>
      <c r="QGG11" s="235"/>
      <c r="QGH11" s="235"/>
      <c r="QGI11" s="235"/>
      <c r="QGJ11" s="235"/>
      <c r="QGK11" s="235"/>
      <c r="QGL11" s="235"/>
      <c r="QGM11" s="235"/>
      <c r="QGN11" s="235"/>
      <c r="QGO11" s="235"/>
      <c r="QGP11" s="235"/>
      <c r="QGQ11" s="235"/>
      <c r="QGR11" s="235"/>
      <c r="QGS11" s="235"/>
      <c r="QGT11" s="235"/>
      <c r="QGU11" s="235"/>
      <c r="QGV11" s="235"/>
      <c r="QGW11" s="235"/>
      <c r="QGX11" s="235"/>
      <c r="QGY11" s="235"/>
      <c r="QGZ11" s="235"/>
      <c r="QHA11" s="235"/>
      <c r="QHB11" s="235"/>
      <c r="QHC11" s="235"/>
      <c r="QHD11" s="235"/>
      <c r="QHE11" s="235"/>
      <c r="QHF11" s="235"/>
      <c r="QHG11" s="235"/>
      <c r="QHH11" s="235"/>
      <c r="QHI11" s="235"/>
      <c r="QHJ11" s="235"/>
      <c r="QHK11" s="235"/>
      <c r="QHL11" s="235"/>
      <c r="QHM11" s="235"/>
      <c r="QHN11" s="235"/>
      <c r="QHO11" s="235"/>
      <c r="QHP11" s="235"/>
      <c r="QHQ11" s="235"/>
      <c r="QHR11" s="235"/>
      <c r="QHS11" s="235"/>
      <c r="QHT11" s="235"/>
      <c r="QHU11" s="235"/>
      <c r="QHV11" s="235"/>
      <c r="QHW11" s="235"/>
      <c r="QHX11" s="235"/>
      <c r="QHY11" s="235"/>
      <c r="QHZ11" s="235"/>
      <c r="QIA11" s="235"/>
      <c r="QIB11" s="235"/>
      <c r="QIC11" s="235"/>
      <c r="QID11" s="235"/>
      <c r="QIE11" s="235"/>
      <c r="QIF11" s="235"/>
      <c r="QIG11" s="235"/>
      <c r="QIH11" s="235"/>
      <c r="QII11" s="235"/>
      <c r="QIJ11" s="235"/>
      <c r="QIK11" s="235"/>
      <c r="QIL11" s="235"/>
      <c r="QIM11" s="235"/>
      <c r="QIN11" s="235"/>
      <c r="QIO11" s="235"/>
      <c r="QIP11" s="235"/>
      <c r="QIQ11" s="235"/>
      <c r="QIR11" s="235"/>
      <c r="QIS11" s="235"/>
      <c r="QIT11" s="235"/>
      <c r="QIU11" s="235"/>
      <c r="QIV11" s="235"/>
      <c r="QIW11" s="235"/>
      <c r="QIX11" s="235"/>
      <c r="QIY11" s="235"/>
      <c r="QIZ11" s="235"/>
      <c r="QJA11" s="235"/>
      <c r="QJB11" s="235"/>
      <c r="QJC11" s="235"/>
      <c r="QJD11" s="235"/>
      <c r="QJE11" s="235"/>
      <c r="QJF11" s="235"/>
      <c r="QJG11" s="235"/>
      <c r="QJH11" s="235"/>
      <c r="QJI11" s="235"/>
      <c r="QJJ11" s="235"/>
      <c r="QJK11" s="235"/>
      <c r="QJL11" s="235"/>
      <c r="QJM11" s="235"/>
      <c r="QJN11" s="235"/>
      <c r="QJO11" s="235"/>
      <c r="QJP11" s="235"/>
      <c r="QJQ11" s="235"/>
      <c r="QJR11" s="235"/>
      <c r="QJS11" s="235"/>
      <c r="QJT11" s="235"/>
      <c r="QJU11" s="235"/>
      <c r="QJV11" s="235"/>
      <c r="QJW11" s="235"/>
      <c r="QJX11" s="235"/>
      <c r="QJY11" s="235"/>
      <c r="QJZ11" s="235"/>
      <c r="QKA11" s="235"/>
      <c r="QKB11" s="235"/>
      <c r="QKC11" s="235"/>
      <c r="QKD11" s="235"/>
      <c r="QKE11" s="235"/>
      <c r="QKF11" s="235"/>
      <c r="QKG11" s="235"/>
      <c r="QKH11" s="235"/>
      <c r="QKI11" s="235"/>
      <c r="QKJ11" s="235"/>
      <c r="QKK11" s="235"/>
      <c r="QKL11" s="235"/>
      <c r="QKM11" s="235"/>
      <c r="QKN11" s="235"/>
      <c r="QKO11" s="235"/>
      <c r="QKP11" s="235"/>
      <c r="QKQ11" s="235"/>
      <c r="QKR11" s="235"/>
      <c r="QKS11" s="235"/>
      <c r="QKT11" s="235"/>
      <c r="QKU11" s="235"/>
      <c r="QKV11" s="235"/>
      <c r="QKW11" s="235"/>
      <c r="QKX11" s="235"/>
      <c r="QKY11" s="235"/>
      <c r="QKZ11" s="235"/>
      <c r="QLA11" s="235"/>
      <c r="QLB11" s="235"/>
      <c r="QLC11" s="235"/>
      <c r="QLD11" s="235"/>
      <c r="QLE11" s="235"/>
      <c r="QLF11" s="235"/>
      <c r="QLG11" s="235"/>
      <c r="QLH11" s="235"/>
      <c r="QLI11" s="235"/>
      <c r="QLJ11" s="235"/>
      <c r="QLK11" s="235"/>
      <c r="QLL11" s="235"/>
      <c r="QLM11" s="235"/>
      <c r="QLN11" s="235"/>
      <c r="QLO11" s="235"/>
      <c r="QLP11" s="235"/>
      <c r="QLQ11" s="235"/>
      <c r="QLR11" s="235"/>
      <c r="QLS11" s="235"/>
      <c r="QLT11" s="235"/>
      <c r="QLU11" s="235"/>
      <c r="QLV11" s="235"/>
      <c r="QLW11" s="235"/>
      <c r="QLX11" s="235"/>
      <c r="QLY11" s="235"/>
      <c r="QLZ11" s="235"/>
      <c r="QMA11" s="235"/>
      <c r="QMB11" s="235"/>
      <c r="QMC11" s="235"/>
      <c r="QMD11" s="235"/>
      <c r="QME11" s="235"/>
      <c r="QMF11" s="235"/>
      <c r="QMG11" s="235"/>
      <c r="QMH11" s="235"/>
      <c r="QMI11" s="235"/>
      <c r="QMJ11" s="235"/>
      <c r="QMK11" s="235"/>
      <c r="QML11" s="235"/>
      <c r="QMM11" s="235"/>
      <c r="QMN11" s="235"/>
      <c r="QMO11" s="235"/>
      <c r="QMP11" s="235"/>
      <c r="QMQ11" s="235"/>
      <c r="QMR11" s="235"/>
      <c r="QMS11" s="235"/>
      <c r="QMT11" s="235"/>
      <c r="QMU11" s="235"/>
      <c r="QMV11" s="235"/>
      <c r="QMW11" s="235"/>
      <c r="QMX11" s="235"/>
      <c r="QMY11" s="235"/>
      <c r="QMZ11" s="235"/>
      <c r="QNA11" s="235"/>
      <c r="QNB11" s="235"/>
      <c r="QNC11" s="235"/>
      <c r="QND11" s="235"/>
      <c r="QNE11" s="235"/>
      <c r="QNF11" s="235"/>
      <c r="QNG11" s="235"/>
      <c r="QNH11" s="235"/>
      <c r="QNI11" s="235"/>
      <c r="QNJ11" s="235"/>
      <c r="QNK11" s="235"/>
      <c r="QNL11" s="235"/>
      <c r="QNM11" s="235"/>
      <c r="QNN11" s="235"/>
      <c r="QNO11" s="235"/>
      <c r="QNP11" s="235"/>
      <c r="QNQ11" s="235"/>
      <c r="QNR11" s="235"/>
      <c r="QNS11" s="235"/>
      <c r="QNT11" s="235"/>
      <c r="QNU11" s="235"/>
      <c r="QNV11" s="235"/>
      <c r="QNW11" s="235"/>
      <c r="QNX11" s="235"/>
      <c r="QNY11" s="235"/>
      <c r="QNZ11" s="235"/>
      <c r="QOA11" s="235"/>
      <c r="QOB11" s="235"/>
      <c r="QOC11" s="235"/>
      <c r="QOD11" s="235"/>
      <c r="QOE11" s="235"/>
      <c r="QOF11" s="235"/>
      <c r="QOG11" s="235"/>
      <c r="QOH11" s="235"/>
      <c r="QOI11" s="235"/>
      <c r="QOJ11" s="235"/>
      <c r="QOK11" s="235"/>
      <c r="QOL11" s="235"/>
      <c r="QOM11" s="235"/>
      <c r="QON11" s="235"/>
      <c r="QOO11" s="235"/>
      <c r="QOP11" s="235"/>
      <c r="QOQ11" s="235"/>
      <c r="QOR11" s="235"/>
      <c r="QOS11" s="235"/>
      <c r="QOT11" s="235"/>
      <c r="QOU11" s="235"/>
      <c r="QOV11" s="235"/>
      <c r="QOW11" s="235"/>
      <c r="QOX11" s="235"/>
      <c r="QOY11" s="235"/>
      <c r="QOZ11" s="235"/>
      <c r="QPA11" s="235"/>
      <c r="QPB11" s="235"/>
      <c r="QPC11" s="235"/>
      <c r="QPD11" s="235"/>
      <c r="QPE11" s="235"/>
      <c r="QPF11" s="235"/>
      <c r="QPG11" s="235"/>
      <c r="QPH11" s="235"/>
      <c r="QPI11" s="235"/>
      <c r="QPJ11" s="235"/>
      <c r="QPK11" s="235"/>
      <c r="QPL11" s="235"/>
      <c r="QPM11" s="235"/>
      <c r="QPN11" s="235"/>
      <c r="QPO11" s="235"/>
      <c r="QPP11" s="235"/>
      <c r="QPQ11" s="235"/>
      <c r="QPR11" s="235"/>
      <c r="QPS11" s="235"/>
      <c r="QPT11" s="235"/>
      <c r="QPU11" s="235"/>
      <c r="QPV11" s="235"/>
      <c r="QPW11" s="235"/>
      <c r="QPX11" s="235"/>
      <c r="QPY11" s="235"/>
      <c r="QPZ11" s="235"/>
      <c r="QQA11" s="235"/>
      <c r="QQB11" s="235"/>
      <c r="QQC11" s="235"/>
      <c r="QQD11" s="235"/>
      <c r="QQE11" s="235"/>
      <c r="QQF11" s="235"/>
      <c r="QQG11" s="235"/>
      <c r="QQH11" s="235"/>
      <c r="QQI11" s="235"/>
      <c r="QQJ11" s="235"/>
      <c r="QQK11" s="235"/>
      <c r="QQL11" s="235"/>
      <c r="QQM11" s="235"/>
      <c r="QQN11" s="235"/>
      <c r="QQO11" s="235"/>
      <c r="QQP11" s="235"/>
      <c r="QQQ11" s="235"/>
      <c r="QQR11" s="235"/>
      <c r="QQS11" s="235"/>
      <c r="QQT11" s="235"/>
      <c r="QQU11" s="235"/>
      <c r="QQV11" s="235"/>
      <c r="QQW11" s="235"/>
      <c r="QQX11" s="235"/>
      <c r="QQY11" s="235"/>
      <c r="QQZ11" s="235"/>
      <c r="QRA11" s="235"/>
      <c r="QRB11" s="235"/>
      <c r="QRC11" s="235"/>
      <c r="QRD11" s="235"/>
      <c r="QRE11" s="235"/>
      <c r="QRF11" s="235"/>
      <c r="QRG11" s="235"/>
      <c r="QRH11" s="235"/>
      <c r="QRI11" s="235"/>
      <c r="QRJ11" s="235"/>
      <c r="QRK11" s="235"/>
      <c r="QRL11" s="235"/>
      <c r="QRM11" s="235"/>
      <c r="QRN11" s="235"/>
      <c r="QRO11" s="235"/>
      <c r="QRP11" s="235"/>
      <c r="QRQ11" s="235"/>
      <c r="QRR11" s="235"/>
      <c r="QRS11" s="235"/>
      <c r="QRT11" s="235"/>
      <c r="QRU11" s="235"/>
      <c r="QRV11" s="235"/>
      <c r="QRW11" s="235"/>
      <c r="QRX11" s="235"/>
      <c r="QRY11" s="235"/>
      <c r="QRZ11" s="235"/>
      <c r="QSA11" s="235"/>
      <c r="QSB11" s="235"/>
      <c r="QSC11" s="235"/>
      <c r="QSD11" s="235"/>
      <c r="QSE11" s="235"/>
      <c r="QSF11" s="235"/>
      <c r="QSG11" s="235"/>
      <c r="QSH11" s="235"/>
      <c r="QSI11" s="235"/>
      <c r="QSJ11" s="235"/>
      <c r="QSK11" s="235"/>
      <c r="QSL11" s="235"/>
      <c r="QSM11" s="235"/>
      <c r="QSN11" s="235"/>
      <c r="QSO11" s="235"/>
      <c r="QSP11" s="235"/>
      <c r="QSQ11" s="235"/>
      <c r="QSR11" s="235"/>
      <c r="QSS11" s="235"/>
      <c r="QST11" s="235"/>
      <c r="QSU11" s="235"/>
      <c r="QSV11" s="235"/>
      <c r="QSW11" s="235"/>
      <c r="QSX11" s="235"/>
      <c r="QSY11" s="235"/>
      <c r="QSZ11" s="235"/>
      <c r="QTA11" s="235"/>
      <c r="QTB11" s="235"/>
      <c r="QTC11" s="235"/>
      <c r="QTD11" s="235"/>
      <c r="QTE11" s="235"/>
      <c r="QTF11" s="235"/>
      <c r="QTG11" s="235"/>
      <c r="QTH11" s="235"/>
      <c r="QTI11" s="235"/>
      <c r="QTJ11" s="235"/>
      <c r="QTK11" s="235"/>
      <c r="QTL11" s="235"/>
      <c r="QTM11" s="235"/>
      <c r="QTN11" s="235"/>
      <c r="QTO11" s="235"/>
      <c r="QTP11" s="235"/>
      <c r="QTQ11" s="235"/>
      <c r="QTR11" s="235"/>
      <c r="QTS11" s="235"/>
      <c r="QTT11" s="235"/>
      <c r="QTU11" s="235"/>
      <c r="QTV11" s="235"/>
      <c r="QTW11" s="235"/>
      <c r="QTX11" s="235"/>
      <c r="QTY11" s="235"/>
      <c r="QTZ11" s="235"/>
      <c r="QUA11" s="235"/>
      <c r="QUB11" s="235"/>
      <c r="QUC11" s="235"/>
      <c r="QUD11" s="235"/>
      <c r="QUE11" s="235"/>
      <c r="QUF11" s="235"/>
      <c r="QUG11" s="235"/>
      <c r="QUH11" s="235"/>
      <c r="QUI11" s="235"/>
      <c r="QUJ11" s="235"/>
      <c r="QUK11" s="235"/>
      <c r="QUL11" s="235"/>
      <c r="QUM11" s="235"/>
      <c r="QUN11" s="235"/>
      <c r="QUO11" s="235"/>
      <c r="QUP11" s="235"/>
      <c r="QUQ11" s="235"/>
      <c r="QUR11" s="235"/>
      <c r="QUS11" s="235"/>
      <c r="QUT11" s="235"/>
      <c r="QUU11" s="235"/>
      <c r="QUV11" s="235"/>
      <c r="QUW11" s="235"/>
      <c r="QUX11" s="235"/>
      <c r="QUY11" s="235"/>
      <c r="QUZ11" s="235"/>
      <c r="QVA11" s="235"/>
      <c r="QVB11" s="235"/>
      <c r="QVC11" s="235"/>
      <c r="QVD11" s="235"/>
      <c r="QVE11" s="235"/>
      <c r="QVF11" s="235"/>
      <c r="QVG11" s="235"/>
      <c r="QVH11" s="235"/>
      <c r="QVI11" s="235"/>
      <c r="QVJ11" s="235"/>
      <c r="QVK11" s="235"/>
      <c r="QVL11" s="235"/>
      <c r="QVM11" s="235"/>
      <c r="QVN11" s="235"/>
      <c r="QVO11" s="235"/>
      <c r="QVP11" s="235"/>
      <c r="QVQ11" s="235"/>
      <c r="QVR11" s="235"/>
      <c r="QVS11" s="235"/>
      <c r="QVT11" s="235"/>
      <c r="QVU11" s="235"/>
      <c r="QVV11" s="235"/>
      <c r="QVW11" s="235"/>
      <c r="QVX11" s="235"/>
      <c r="QVY11" s="235"/>
      <c r="QVZ11" s="235"/>
      <c r="QWA11" s="235"/>
      <c r="QWB11" s="235"/>
      <c r="QWC11" s="235"/>
      <c r="QWD11" s="235"/>
      <c r="QWE11" s="235"/>
      <c r="QWF11" s="235"/>
      <c r="QWG11" s="235"/>
      <c r="QWH11" s="235"/>
      <c r="QWI11" s="235"/>
      <c r="QWJ11" s="235"/>
      <c r="QWK11" s="235"/>
      <c r="QWL11" s="235"/>
      <c r="QWM11" s="235"/>
      <c r="QWN11" s="235"/>
      <c r="QWO11" s="235"/>
      <c r="QWP11" s="235"/>
      <c r="QWQ11" s="235"/>
      <c r="QWR11" s="235"/>
      <c r="QWS11" s="235"/>
      <c r="QWT11" s="235"/>
      <c r="QWU11" s="235"/>
      <c r="QWV11" s="235"/>
      <c r="QWW11" s="235"/>
      <c r="QWX11" s="235"/>
      <c r="QWY11" s="235"/>
      <c r="QWZ11" s="235"/>
      <c r="QXA11" s="235"/>
      <c r="QXB11" s="235"/>
      <c r="QXC11" s="235"/>
      <c r="QXD11" s="235"/>
      <c r="QXE11" s="235"/>
      <c r="QXF11" s="235"/>
      <c r="QXG11" s="235"/>
      <c r="QXH11" s="235"/>
      <c r="QXI11" s="235"/>
      <c r="QXJ11" s="235"/>
      <c r="QXK11" s="235"/>
      <c r="QXL11" s="235"/>
      <c r="QXM11" s="235"/>
      <c r="QXN11" s="235"/>
      <c r="QXO11" s="235"/>
      <c r="QXP11" s="235"/>
      <c r="QXQ11" s="235"/>
      <c r="QXR11" s="235"/>
      <c r="QXS11" s="235"/>
      <c r="QXT11" s="235"/>
      <c r="QXU11" s="235"/>
      <c r="QXV11" s="235"/>
      <c r="QXW11" s="235"/>
      <c r="QXX11" s="235"/>
      <c r="QXY11" s="235"/>
      <c r="QXZ11" s="235"/>
      <c r="QYA11" s="235"/>
      <c r="QYB11" s="235"/>
      <c r="QYC11" s="235"/>
      <c r="QYD11" s="235"/>
      <c r="QYE11" s="235"/>
      <c r="QYF11" s="235"/>
      <c r="QYG11" s="235"/>
      <c r="QYH11" s="235"/>
      <c r="QYI11" s="235"/>
      <c r="QYJ11" s="235"/>
      <c r="QYK11" s="235"/>
      <c r="QYL11" s="235"/>
      <c r="QYM11" s="235"/>
      <c r="QYN11" s="235"/>
      <c r="QYO11" s="235"/>
      <c r="QYP11" s="235"/>
      <c r="QYQ11" s="235"/>
      <c r="QYR11" s="235"/>
      <c r="QYS11" s="235"/>
      <c r="QYT11" s="235"/>
      <c r="QYU11" s="235"/>
      <c r="QYV11" s="235"/>
      <c r="QYW11" s="235"/>
      <c r="QYX11" s="235"/>
      <c r="QYY11" s="235"/>
      <c r="QYZ11" s="235"/>
      <c r="QZA11" s="235"/>
      <c r="QZB11" s="235"/>
      <c r="QZC11" s="235"/>
      <c r="QZD11" s="235"/>
      <c r="QZE11" s="235"/>
      <c r="QZF11" s="235"/>
      <c r="QZG11" s="235"/>
      <c r="QZH11" s="235"/>
      <c r="QZI11" s="235"/>
      <c r="QZJ11" s="235"/>
      <c r="QZK11" s="235"/>
      <c r="QZL11" s="235"/>
      <c r="QZM11" s="235"/>
      <c r="QZN11" s="235"/>
      <c r="QZO11" s="235"/>
      <c r="QZP11" s="235"/>
      <c r="QZQ11" s="235"/>
      <c r="QZR11" s="235"/>
      <c r="QZS11" s="235"/>
      <c r="QZT11" s="235"/>
      <c r="QZU11" s="235"/>
      <c r="QZV11" s="235"/>
      <c r="QZW11" s="235"/>
      <c r="QZX11" s="235"/>
      <c r="QZY11" s="235"/>
      <c r="QZZ11" s="235"/>
      <c r="RAA11" s="235"/>
      <c r="RAB11" s="235"/>
      <c r="RAC11" s="235"/>
      <c r="RAD11" s="235"/>
      <c r="RAE11" s="235"/>
      <c r="RAF11" s="235"/>
      <c r="RAG11" s="235"/>
      <c r="RAH11" s="235"/>
      <c r="RAI11" s="235"/>
      <c r="RAJ11" s="235"/>
      <c r="RAK11" s="235"/>
      <c r="RAL11" s="235"/>
      <c r="RAM11" s="235"/>
      <c r="RAN11" s="235"/>
      <c r="RAO11" s="235"/>
      <c r="RAP11" s="235"/>
      <c r="RAQ11" s="235"/>
      <c r="RAR11" s="235"/>
      <c r="RAS11" s="235"/>
      <c r="RAT11" s="235"/>
      <c r="RAU11" s="235"/>
      <c r="RAV11" s="235"/>
      <c r="RAW11" s="235"/>
      <c r="RAX11" s="235"/>
      <c r="RAY11" s="235"/>
      <c r="RAZ11" s="235"/>
      <c r="RBA11" s="235"/>
      <c r="RBB11" s="235"/>
      <c r="RBC11" s="235"/>
      <c r="RBD11" s="235"/>
      <c r="RBE11" s="235"/>
      <c r="RBF11" s="235"/>
      <c r="RBG11" s="235"/>
      <c r="RBH11" s="235"/>
      <c r="RBI11" s="235"/>
      <c r="RBJ11" s="235"/>
      <c r="RBK11" s="235"/>
      <c r="RBL11" s="235"/>
      <c r="RBM11" s="235"/>
      <c r="RBN11" s="235"/>
      <c r="RBO11" s="235"/>
      <c r="RBP11" s="235"/>
      <c r="RBQ11" s="235"/>
      <c r="RBR11" s="235"/>
      <c r="RBS11" s="235"/>
      <c r="RBT11" s="235"/>
      <c r="RBU11" s="235"/>
      <c r="RBV11" s="235"/>
      <c r="RBW11" s="235"/>
      <c r="RBX11" s="235"/>
      <c r="RBY11" s="235"/>
      <c r="RBZ11" s="235"/>
      <c r="RCA11" s="235"/>
      <c r="RCB11" s="235"/>
      <c r="RCC11" s="235"/>
      <c r="RCD11" s="235"/>
      <c r="RCE11" s="235"/>
      <c r="RCF11" s="235"/>
      <c r="RCG11" s="235"/>
      <c r="RCH11" s="235"/>
      <c r="RCI11" s="235"/>
      <c r="RCJ11" s="235"/>
      <c r="RCK11" s="235"/>
      <c r="RCL11" s="235"/>
      <c r="RCM11" s="235"/>
      <c r="RCN11" s="235"/>
      <c r="RCO11" s="235"/>
      <c r="RCP11" s="235"/>
      <c r="RCQ11" s="235"/>
      <c r="RCR11" s="235"/>
      <c r="RCS11" s="235"/>
      <c r="RCT11" s="235"/>
      <c r="RCU11" s="235"/>
      <c r="RCV11" s="235"/>
      <c r="RCW11" s="235"/>
      <c r="RCX11" s="235"/>
      <c r="RCY11" s="235"/>
      <c r="RCZ11" s="235"/>
      <c r="RDA11" s="235"/>
      <c r="RDB11" s="235"/>
      <c r="RDC11" s="235"/>
      <c r="RDD11" s="235"/>
      <c r="RDE11" s="235"/>
      <c r="RDF11" s="235"/>
      <c r="RDG11" s="235"/>
      <c r="RDH11" s="235"/>
      <c r="RDI11" s="235"/>
      <c r="RDJ11" s="235"/>
      <c r="RDK11" s="235"/>
      <c r="RDL11" s="235"/>
      <c r="RDM11" s="235"/>
      <c r="RDN11" s="235"/>
      <c r="RDO11" s="235"/>
      <c r="RDP11" s="235"/>
      <c r="RDQ11" s="235"/>
      <c r="RDR11" s="235"/>
      <c r="RDS11" s="235"/>
      <c r="RDT11" s="235"/>
      <c r="RDU11" s="235"/>
      <c r="RDV11" s="235"/>
      <c r="RDW11" s="235"/>
      <c r="RDX11" s="235"/>
      <c r="RDY11" s="235"/>
      <c r="RDZ11" s="235"/>
      <c r="REA11" s="235"/>
      <c r="REB11" s="235"/>
      <c r="REC11" s="235"/>
      <c r="RED11" s="235"/>
      <c r="REE11" s="235"/>
      <c r="REF11" s="235"/>
      <c r="REG11" s="235"/>
      <c r="REH11" s="235"/>
      <c r="REI11" s="235"/>
      <c r="REJ11" s="235"/>
      <c r="REK11" s="235"/>
      <c r="REL11" s="235"/>
      <c r="REM11" s="235"/>
      <c r="REN11" s="235"/>
      <c r="REO11" s="235"/>
      <c r="REP11" s="235"/>
      <c r="REQ11" s="235"/>
      <c r="RER11" s="235"/>
      <c r="RES11" s="235"/>
      <c r="RET11" s="235"/>
      <c r="REU11" s="235"/>
      <c r="REV11" s="235"/>
      <c r="REW11" s="235"/>
      <c r="REX11" s="235"/>
      <c r="REY11" s="235"/>
      <c r="REZ11" s="235"/>
      <c r="RFA11" s="235"/>
      <c r="RFB11" s="235"/>
      <c r="RFC11" s="235"/>
      <c r="RFD11" s="235"/>
      <c r="RFE11" s="235"/>
      <c r="RFF11" s="235"/>
      <c r="RFG11" s="235"/>
      <c r="RFH11" s="235"/>
      <c r="RFI11" s="235"/>
      <c r="RFJ11" s="235"/>
      <c r="RFK11" s="235"/>
      <c r="RFL11" s="235"/>
      <c r="RFM11" s="235"/>
      <c r="RFN11" s="235"/>
      <c r="RFO11" s="235"/>
      <c r="RFP11" s="235"/>
      <c r="RFQ11" s="235"/>
      <c r="RFR11" s="235"/>
      <c r="RFS11" s="235"/>
      <c r="RFT11" s="235"/>
      <c r="RFU11" s="235"/>
      <c r="RFV11" s="235"/>
      <c r="RFW11" s="235"/>
      <c r="RFX11" s="235"/>
      <c r="RFY11" s="235"/>
      <c r="RFZ11" s="235"/>
      <c r="RGA11" s="235"/>
      <c r="RGB11" s="235"/>
      <c r="RGC11" s="235"/>
      <c r="RGD11" s="235"/>
      <c r="RGE11" s="235"/>
      <c r="RGF11" s="235"/>
      <c r="RGG11" s="235"/>
      <c r="RGH11" s="235"/>
      <c r="RGI11" s="235"/>
      <c r="RGJ11" s="235"/>
      <c r="RGK11" s="235"/>
      <c r="RGL11" s="235"/>
      <c r="RGM11" s="235"/>
      <c r="RGN11" s="235"/>
      <c r="RGO11" s="235"/>
      <c r="RGP11" s="235"/>
      <c r="RGQ11" s="235"/>
      <c r="RGR11" s="235"/>
      <c r="RGS11" s="235"/>
      <c r="RGT11" s="235"/>
      <c r="RGU11" s="235"/>
      <c r="RGV11" s="235"/>
      <c r="RGW11" s="235"/>
      <c r="RGX11" s="235"/>
      <c r="RGY11" s="235"/>
      <c r="RGZ11" s="235"/>
      <c r="RHA11" s="235"/>
      <c r="RHB11" s="235"/>
      <c r="RHC11" s="235"/>
      <c r="RHD11" s="235"/>
      <c r="RHE11" s="235"/>
      <c r="RHF11" s="235"/>
      <c r="RHG11" s="235"/>
      <c r="RHH11" s="235"/>
      <c r="RHI11" s="235"/>
      <c r="RHJ11" s="235"/>
      <c r="RHK11" s="235"/>
      <c r="RHL11" s="235"/>
      <c r="RHM11" s="235"/>
      <c r="RHN11" s="235"/>
      <c r="RHO11" s="235"/>
      <c r="RHP11" s="235"/>
      <c r="RHQ11" s="235"/>
      <c r="RHR11" s="235"/>
      <c r="RHS11" s="235"/>
      <c r="RHT11" s="235"/>
      <c r="RHU11" s="235"/>
      <c r="RHV11" s="235"/>
      <c r="RHW11" s="235"/>
      <c r="RHX11" s="235"/>
      <c r="RHY11" s="235"/>
      <c r="RHZ11" s="235"/>
      <c r="RIA11" s="235"/>
      <c r="RIB11" s="235"/>
      <c r="RIC11" s="235"/>
      <c r="RID11" s="235"/>
      <c r="RIE11" s="235"/>
      <c r="RIF11" s="235"/>
      <c r="RIG11" s="235"/>
      <c r="RIH11" s="235"/>
      <c r="RII11" s="235"/>
      <c r="RIJ11" s="235"/>
      <c r="RIK11" s="235"/>
      <c r="RIL11" s="235"/>
      <c r="RIM11" s="235"/>
      <c r="RIN11" s="235"/>
      <c r="RIO11" s="235"/>
      <c r="RIP11" s="235"/>
      <c r="RIQ11" s="235"/>
      <c r="RIR11" s="235"/>
      <c r="RIS11" s="235"/>
      <c r="RIT11" s="235"/>
      <c r="RIU11" s="235"/>
      <c r="RIV11" s="235"/>
      <c r="RIW11" s="235"/>
      <c r="RIX11" s="235"/>
      <c r="RIY11" s="235"/>
      <c r="RIZ11" s="235"/>
      <c r="RJA11" s="235"/>
      <c r="RJB11" s="235"/>
      <c r="RJC11" s="235"/>
      <c r="RJD11" s="235"/>
      <c r="RJE11" s="235"/>
      <c r="RJF11" s="235"/>
      <c r="RJG11" s="235"/>
      <c r="RJH11" s="235"/>
      <c r="RJI11" s="235"/>
      <c r="RJJ11" s="235"/>
      <c r="RJK11" s="235"/>
      <c r="RJL11" s="235"/>
      <c r="RJM11" s="235"/>
      <c r="RJN11" s="235"/>
      <c r="RJO11" s="235"/>
      <c r="RJP11" s="235"/>
      <c r="RJQ11" s="235"/>
      <c r="RJR11" s="235"/>
      <c r="RJS11" s="235"/>
      <c r="RJT11" s="235"/>
      <c r="RJU11" s="235"/>
      <c r="RJV11" s="235"/>
      <c r="RJW11" s="235"/>
      <c r="RJX11" s="235"/>
      <c r="RJY11" s="235"/>
      <c r="RJZ11" s="235"/>
      <c r="RKA11" s="235"/>
      <c r="RKB11" s="235"/>
      <c r="RKC11" s="235"/>
      <c r="RKD11" s="235"/>
      <c r="RKE11" s="235"/>
      <c r="RKF11" s="235"/>
      <c r="RKG11" s="235"/>
      <c r="RKH11" s="235"/>
      <c r="RKI11" s="235"/>
      <c r="RKJ11" s="235"/>
      <c r="RKK11" s="235"/>
      <c r="RKL11" s="235"/>
      <c r="RKM11" s="235"/>
      <c r="RKN11" s="235"/>
      <c r="RKO11" s="235"/>
      <c r="RKP11" s="235"/>
      <c r="RKQ11" s="235"/>
      <c r="RKR11" s="235"/>
      <c r="RKS11" s="235"/>
      <c r="RKT11" s="235"/>
      <c r="RKU11" s="235"/>
      <c r="RKV11" s="235"/>
      <c r="RKW11" s="235"/>
      <c r="RKX11" s="235"/>
      <c r="RKY11" s="235"/>
      <c r="RKZ11" s="235"/>
      <c r="RLA11" s="235"/>
      <c r="RLB11" s="235"/>
      <c r="RLC11" s="235"/>
      <c r="RLD11" s="235"/>
      <c r="RLE11" s="235"/>
      <c r="RLF11" s="235"/>
      <c r="RLG11" s="235"/>
      <c r="RLH11" s="235"/>
      <c r="RLI11" s="235"/>
      <c r="RLJ11" s="235"/>
      <c r="RLK11" s="235"/>
      <c r="RLL11" s="235"/>
      <c r="RLM11" s="235"/>
      <c r="RLN11" s="235"/>
      <c r="RLO11" s="235"/>
      <c r="RLP11" s="235"/>
      <c r="RLQ11" s="235"/>
      <c r="RLR11" s="235"/>
      <c r="RLS11" s="235"/>
      <c r="RLT11" s="235"/>
      <c r="RLU11" s="235"/>
      <c r="RLV11" s="235"/>
      <c r="RLW11" s="235"/>
      <c r="RLX11" s="235"/>
      <c r="RLY11" s="235"/>
      <c r="RLZ11" s="235"/>
      <c r="RMA11" s="235"/>
      <c r="RMB11" s="235"/>
      <c r="RMC11" s="235"/>
      <c r="RMD11" s="235"/>
      <c r="RME11" s="235"/>
      <c r="RMF11" s="235"/>
      <c r="RMG11" s="235"/>
      <c r="RMH11" s="235"/>
      <c r="RMI11" s="235"/>
      <c r="RMJ11" s="235"/>
      <c r="RMK11" s="235"/>
      <c r="RML11" s="235"/>
      <c r="RMM11" s="235"/>
      <c r="RMN11" s="235"/>
      <c r="RMO11" s="235"/>
      <c r="RMP11" s="235"/>
      <c r="RMQ11" s="235"/>
      <c r="RMR11" s="235"/>
      <c r="RMS11" s="235"/>
      <c r="RMT11" s="235"/>
      <c r="RMU11" s="235"/>
      <c r="RMV11" s="235"/>
      <c r="RMW11" s="235"/>
      <c r="RMX11" s="235"/>
      <c r="RMY11" s="235"/>
      <c r="RMZ11" s="235"/>
      <c r="RNA11" s="235"/>
      <c r="RNB11" s="235"/>
      <c r="RNC11" s="235"/>
      <c r="RND11" s="235"/>
      <c r="RNE11" s="235"/>
      <c r="RNF11" s="235"/>
      <c r="RNG11" s="235"/>
      <c r="RNH11" s="235"/>
      <c r="RNI11" s="235"/>
      <c r="RNJ11" s="235"/>
      <c r="RNK11" s="235"/>
      <c r="RNL11" s="235"/>
      <c r="RNM11" s="235"/>
      <c r="RNN11" s="235"/>
      <c r="RNO11" s="235"/>
      <c r="RNP11" s="235"/>
      <c r="RNQ11" s="235"/>
      <c r="RNR11" s="235"/>
      <c r="RNS11" s="235"/>
      <c r="RNT11" s="235"/>
      <c r="RNU11" s="235"/>
      <c r="RNV11" s="235"/>
      <c r="RNW11" s="235"/>
      <c r="RNX11" s="235"/>
      <c r="RNY11" s="235"/>
      <c r="RNZ11" s="235"/>
      <c r="ROA11" s="235"/>
      <c r="ROB11" s="235"/>
      <c r="ROC11" s="235"/>
      <c r="ROD11" s="235"/>
      <c r="ROE11" s="235"/>
      <c r="ROF11" s="235"/>
      <c r="ROG11" s="235"/>
      <c r="ROH11" s="235"/>
      <c r="ROI11" s="235"/>
      <c r="ROJ11" s="235"/>
      <c r="ROK11" s="235"/>
      <c r="ROL11" s="235"/>
      <c r="ROM11" s="235"/>
      <c r="RON11" s="235"/>
      <c r="ROO11" s="235"/>
      <c r="ROP11" s="235"/>
      <c r="ROQ11" s="235"/>
      <c r="ROR11" s="235"/>
      <c r="ROS11" s="235"/>
      <c r="ROT11" s="235"/>
      <c r="ROU11" s="235"/>
      <c r="ROV11" s="235"/>
      <c r="ROW11" s="235"/>
      <c r="ROX11" s="235"/>
      <c r="ROY11" s="235"/>
      <c r="ROZ11" s="235"/>
      <c r="RPA11" s="235"/>
      <c r="RPB11" s="235"/>
      <c r="RPC11" s="235"/>
      <c r="RPD11" s="235"/>
      <c r="RPE11" s="235"/>
      <c r="RPF11" s="235"/>
      <c r="RPG11" s="235"/>
      <c r="RPH11" s="235"/>
      <c r="RPI11" s="235"/>
      <c r="RPJ11" s="235"/>
      <c r="RPK11" s="235"/>
      <c r="RPL11" s="235"/>
      <c r="RPM11" s="235"/>
      <c r="RPN11" s="235"/>
      <c r="RPO11" s="235"/>
      <c r="RPP11" s="235"/>
      <c r="RPQ11" s="235"/>
      <c r="RPR11" s="235"/>
      <c r="RPS11" s="235"/>
      <c r="RPT11" s="235"/>
      <c r="RPU11" s="235"/>
      <c r="RPV11" s="235"/>
      <c r="RPW11" s="235"/>
      <c r="RPX11" s="235"/>
      <c r="RPY11" s="235"/>
      <c r="RPZ11" s="235"/>
      <c r="RQA11" s="235"/>
      <c r="RQB11" s="235"/>
      <c r="RQC11" s="235"/>
      <c r="RQD11" s="235"/>
      <c r="RQE11" s="235"/>
      <c r="RQF11" s="235"/>
      <c r="RQG11" s="235"/>
      <c r="RQH11" s="235"/>
      <c r="RQI11" s="235"/>
      <c r="RQJ11" s="235"/>
      <c r="RQK11" s="235"/>
      <c r="RQL11" s="235"/>
      <c r="RQM11" s="235"/>
      <c r="RQN11" s="235"/>
      <c r="RQO11" s="235"/>
      <c r="RQP11" s="235"/>
      <c r="RQQ11" s="235"/>
      <c r="RQR11" s="235"/>
      <c r="RQS11" s="235"/>
      <c r="RQT11" s="235"/>
      <c r="RQU11" s="235"/>
      <c r="RQV11" s="235"/>
      <c r="RQW11" s="235"/>
      <c r="RQX11" s="235"/>
      <c r="RQY11" s="235"/>
      <c r="RQZ11" s="235"/>
      <c r="RRA11" s="235"/>
      <c r="RRB11" s="235"/>
      <c r="RRC11" s="235"/>
      <c r="RRD11" s="235"/>
      <c r="RRE11" s="235"/>
      <c r="RRF11" s="235"/>
      <c r="RRG11" s="235"/>
      <c r="RRH11" s="235"/>
      <c r="RRI11" s="235"/>
      <c r="RRJ11" s="235"/>
      <c r="RRK11" s="235"/>
      <c r="RRL11" s="235"/>
      <c r="RRM11" s="235"/>
      <c r="RRN11" s="235"/>
      <c r="RRO11" s="235"/>
      <c r="RRP11" s="235"/>
      <c r="RRQ11" s="235"/>
      <c r="RRR11" s="235"/>
      <c r="RRS11" s="235"/>
      <c r="RRT11" s="235"/>
      <c r="RRU11" s="235"/>
      <c r="RRV11" s="235"/>
      <c r="RRW11" s="235"/>
      <c r="RRX11" s="235"/>
      <c r="RRY11" s="235"/>
      <c r="RRZ11" s="235"/>
      <c r="RSA11" s="235"/>
      <c r="RSB11" s="235"/>
      <c r="RSC11" s="235"/>
      <c r="RSD11" s="235"/>
      <c r="RSE11" s="235"/>
      <c r="RSF11" s="235"/>
      <c r="RSG11" s="235"/>
      <c r="RSH11" s="235"/>
      <c r="RSI11" s="235"/>
      <c r="RSJ11" s="235"/>
      <c r="RSK11" s="235"/>
      <c r="RSL11" s="235"/>
      <c r="RSM11" s="235"/>
      <c r="RSN11" s="235"/>
      <c r="RSO11" s="235"/>
      <c r="RSP11" s="235"/>
      <c r="RSQ11" s="235"/>
      <c r="RSR11" s="235"/>
      <c r="RSS11" s="235"/>
      <c r="RST11" s="235"/>
      <c r="RSU11" s="235"/>
      <c r="RSV11" s="235"/>
      <c r="RSW11" s="235"/>
      <c r="RSX11" s="235"/>
      <c r="RSY11" s="235"/>
      <c r="RSZ11" s="235"/>
      <c r="RTA11" s="235"/>
      <c r="RTB11" s="235"/>
      <c r="RTC11" s="235"/>
      <c r="RTD11" s="235"/>
      <c r="RTE11" s="235"/>
      <c r="RTF11" s="235"/>
      <c r="RTG11" s="235"/>
      <c r="RTH11" s="235"/>
      <c r="RTI11" s="235"/>
      <c r="RTJ11" s="235"/>
      <c r="RTK11" s="235"/>
      <c r="RTL11" s="235"/>
      <c r="RTM11" s="235"/>
      <c r="RTN11" s="235"/>
      <c r="RTO11" s="235"/>
      <c r="RTP11" s="235"/>
      <c r="RTQ11" s="235"/>
      <c r="RTR11" s="235"/>
      <c r="RTS11" s="235"/>
      <c r="RTT11" s="235"/>
      <c r="RTU11" s="235"/>
      <c r="RTV11" s="235"/>
      <c r="RTW11" s="235"/>
      <c r="RTX11" s="235"/>
      <c r="RTY11" s="235"/>
      <c r="RTZ11" s="235"/>
      <c r="RUA11" s="235"/>
      <c r="RUB11" s="235"/>
      <c r="RUC11" s="235"/>
      <c r="RUD11" s="235"/>
      <c r="RUE11" s="235"/>
      <c r="RUF11" s="235"/>
      <c r="RUG11" s="235"/>
      <c r="RUH11" s="235"/>
      <c r="RUI11" s="235"/>
      <c r="RUJ11" s="235"/>
      <c r="RUK11" s="235"/>
      <c r="RUL11" s="235"/>
      <c r="RUM11" s="235"/>
      <c r="RUN11" s="235"/>
      <c r="RUO11" s="235"/>
      <c r="RUP11" s="235"/>
      <c r="RUQ11" s="235"/>
      <c r="RUR11" s="235"/>
      <c r="RUS11" s="235"/>
      <c r="RUT11" s="235"/>
      <c r="RUU11" s="235"/>
      <c r="RUV11" s="235"/>
      <c r="RUW11" s="235"/>
      <c r="RUX11" s="235"/>
      <c r="RUY11" s="235"/>
      <c r="RUZ11" s="235"/>
      <c r="RVA11" s="235"/>
      <c r="RVB11" s="235"/>
      <c r="RVC11" s="235"/>
      <c r="RVD11" s="235"/>
      <c r="RVE11" s="235"/>
      <c r="RVF11" s="235"/>
      <c r="RVG11" s="235"/>
      <c r="RVH11" s="235"/>
      <c r="RVI11" s="235"/>
      <c r="RVJ11" s="235"/>
      <c r="RVK11" s="235"/>
      <c r="RVL11" s="235"/>
      <c r="RVM11" s="235"/>
      <c r="RVN11" s="235"/>
      <c r="RVO11" s="235"/>
      <c r="RVP11" s="235"/>
      <c r="RVQ11" s="235"/>
      <c r="RVR11" s="235"/>
      <c r="RVS11" s="235"/>
      <c r="RVT11" s="235"/>
      <c r="RVU11" s="235"/>
      <c r="RVV11" s="235"/>
      <c r="RVW11" s="235"/>
      <c r="RVX11" s="235"/>
      <c r="RVY11" s="235"/>
      <c r="RVZ11" s="235"/>
      <c r="RWA11" s="235"/>
      <c r="RWB11" s="235"/>
      <c r="RWC11" s="235"/>
      <c r="RWD11" s="235"/>
      <c r="RWE11" s="235"/>
      <c r="RWF11" s="235"/>
      <c r="RWG11" s="235"/>
      <c r="RWH11" s="235"/>
      <c r="RWI11" s="235"/>
      <c r="RWJ11" s="235"/>
      <c r="RWK11" s="235"/>
      <c r="RWL11" s="235"/>
      <c r="RWM11" s="235"/>
      <c r="RWN11" s="235"/>
      <c r="RWO11" s="235"/>
      <c r="RWP11" s="235"/>
      <c r="RWQ11" s="235"/>
      <c r="RWR11" s="235"/>
      <c r="RWS11" s="235"/>
      <c r="RWT11" s="235"/>
      <c r="RWU11" s="235"/>
      <c r="RWV11" s="235"/>
      <c r="RWW11" s="235"/>
      <c r="RWX11" s="235"/>
      <c r="RWY11" s="235"/>
      <c r="RWZ11" s="235"/>
      <c r="RXA11" s="235"/>
      <c r="RXB11" s="235"/>
      <c r="RXC11" s="235"/>
      <c r="RXD11" s="235"/>
      <c r="RXE11" s="235"/>
      <c r="RXF11" s="235"/>
      <c r="RXG11" s="235"/>
      <c r="RXH11" s="235"/>
      <c r="RXI11" s="235"/>
      <c r="RXJ11" s="235"/>
      <c r="RXK11" s="235"/>
      <c r="RXL11" s="235"/>
      <c r="RXM11" s="235"/>
      <c r="RXN11" s="235"/>
      <c r="RXO11" s="235"/>
      <c r="RXP11" s="235"/>
      <c r="RXQ11" s="235"/>
      <c r="RXR11" s="235"/>
      <c r="RXS11" s="235"/>
      <c r="RXT11" s="235"/>
      <c r="RXU11" s="235"/>
      <c r="RXV11" s="235"/>
      <c r="RXW11" s="235"/>
      <c r="RXX11" s="235"/>
      <c r="RXY11" s="235"/>
      <c r="RXZ11" s="235"/>
      <c r="RYA11" s="235"/>
      <c r="RYB11" s="235"/>
      <c r="RYC11" s="235"/>
      <c r="RYD11" s="235"/>
      <c r="RYE11" s="235"/>
      <c r="RYF11" s="235"/>
      <c r="RYG11" s="235"/>
      <c r="RYH11" s="235"/>
      <c r="RYI11" s="235"/>
      <c r="RYJ11" s="235"/>
      <c r="RYK11" s="235"/>
      <c r="RYL11" s="235"/>
      <c r="RYM11" s="235"/>
      <c r="RYN11" s="235"/>
      <c r="RYO11" s="235"/>
      <c r="RYP11" s="235"/>
      <c r="RYQ11" s="235"/>
      <c r="RYR11" s="235"/>
      <c r="RYS11" s="235"/>
      <c r="RYT11" s="235"/>
      <c r="RYU11" s="235"/>
      <c r="RYV11" s="235"/>
      <c r="RYW11" s="235"/>
      <c r="RYX11" s="235"/>
      <c r="RYY11" s="235"/>
      <c r="RYZ11" s="235"/>
      <c r="RZA11" s="235"/>
      <c r="RZB11" s="235"/>
      <c r="RZC11" s="235"/>
      <c r="RZD11" s="235"/>
      <c r="RZE11" s="235"/>
      <c r="RZF11" s="235"/>
      <c r="RZG11" s="235"/>
      <c r="RZH11" s="235"/>
      <c r="RZI11" s="235"/>
      <c r="RZJ11" s="235"/>
      <c r="RZK11" s="235"/>
      <c r="RZL11" s="235"/>
      <c r="RZM11" s="235"/>
      <c r="RZN11" s="235"/>
      <c r="RZO11" s="235"/>
      <c r="RZP11" s="235"/>
      <c r="RZQ11" s="235"/>
      <c r="RZR11" s="235"/>
      <c r="RZS11" s="235"/>
      <c r="RZT11" s="235"/>
      <c r="RZU11" s="235"/>
      <c r="RZV11" s="235"/>
      <c r="RZW11" s="235"/>
      <c r="RZX11" s="235"/>
      <c r="RZY11" s="235"/>
      <c r="RZZ11" s="235"/>
      <c r="SAA11" s="235"/>
      <c r="SAB11" s="235"/>
      <c r="SAC11" s="235"/>
      <c r="SAD11" s="235"/>
      <c r="SAE11" s="235"/>
      <c r="SAF11" s="235"/>
      <c r="SAG11" s="235"/>
      <c r="SAH11" s="235"/>
      <c r="SAI11" s="235"/>
      <c r="SAJ11" s="235"/>
      <c r="SAK11" s="235"/>
      <c r="SAL11" s="235"/>
      <c r="SAM11" s="235"/>
      <c r="SAN11" s="235"/>
      <c r="SAO11" s="235"/>
      <c r="SAP11" s="235"/>
      <c r="SAQ11" s="235"/>
      <c r="SAR11" s="235"/>
      <c r="SAS11" s="235"/>
      <c r="SAT11" s="235"/>
      <c r="SAU11" s="235"/>
      <c r="SAV11" s="235"/>
      <c r="SAW11" s="235"/>
      <c r="SAX11" s="235"/>
      <c r="SAY11" s="235"/>
      <c r="SAZ11" s="235"/>
      <c r="SBA11" s="235"/>
      <c r="SBB11" s="235"/>
      <c r="SBC11" s="235"/>
      <c r="SBD11" s="235"/>
      <c r="SBE11" s="235"/>
      <c r="SBF11" s="235"/>
      <c r="SBG11" s="235"/>
      <c r="SBH11" s="235"/>
      <c r="SBI11" s="235"/>
      <c r="SBJ11" s="235"/>
      <c r="SBK11" s="235"/>
      <c r="SBL11" s="235"/>
      <c r="SBM11" s="235"/>
      <c r="SBN11" s="235"/>
      <c r="SBO11" s="235"/>
      <c r="SBP11" s="235"/>
      <c r="SBQ11" s="235"/>
      <c r="SBR11" s="235"/>
      <c r="SBS11" s="235"/>
      <c r="SBT11" s="235"/>
      <c r="SBU11" s="235"/>
      <c r="SBV11" s="235"/>
      <c r="SBW11" s="235"/>
      <c r="SBX11" s="235"/>
      <c r="SBY11" s="235"/>
      <c r="SBZ11" s="235"/>
      <c r="SCA11" s="235"/>
      <c r="SCB11" s="235"/>
      <c r="SCC11" s="235"/>
      <c r="SCD11" s="235"/>
      <c r="SCE11" s="235"/>
      <c r="SCF11" s="235"/>
      <c r="SCG11" s="235"/>
      <c r="SCH11" s="235"/>
      <c r="SCI11" s="235"/>
      <c r="SCJ11" s="235"/>
      <c r="SCK11" s="235"/>
      <c r="SCL11" s="235"/>
      <c r="SCM11" s="235"/>
      <c r="SCN11" s="235"/>
      <c r="SCO11" s="235"/>
      <c r="SCP11" s="235"/>
      <c r="SCQ11" s="235"/>
      <c r="SCR11" s="235"/>
      <c r="SCS11" s="235"/>
      <c r="SCT11" s="235"/>
      <c r="SCU11" s="235"/>
      <c r="SCV11" s="235"/>
      <c r="SCW11" s="235"/>
      <c r="SCX11" s="235"/>
      <c r="SCY11" s="235"/>
      <c r="SCZ11" s="235"/>
      <c r="SDA11" s="235"/>
      <c r="SDB11" s="235"/>
      <c r="SDC11" s="235"/>
      <c r="SDD11" s="235"/>
      <c r="SDE11" s="235"/>
      <c r="SDF11" s="235"/>
      <c r="SDG11" s="235"/>
      <c r="SDH11" s="235"/>
      <c r="SDI11" s="235"/>
      <c r="SDJ11" s="235"/>
      <c r="SDK11" s="235"/>
      <c r="SDL11" s="235"/>
      <c r="SDM11" s="235"/>
      <c r="SDN11" s="235"/>
      <c r="SDO11" s="235"/>
      <c r="SDP11" s="235"/>
      <c r="SDQ11" s="235"/>
      <c r="SDR11" s="235"/>
      <c r="SDS11" s="235"/>
      <c r="SDT11" s="235"/>
      <c r="SDU11" s="235"/>
      <c r="SDV11" s="235"/>
      <c r="SDW11" s="235"/>
      <c r="SDX11" s="235"/>
      <c r="SDY11" s="235"/>
      <c r="SDZ11" s="235"/>
      <c r="SEA11" s="235"/>
      <c r="SEB11" s="235"/>
      <c r="SEC11" s="235"/>
      <c r="SED11" s="235"/>
      <c r="SEE11" s="235"/>
      <c r="SEF11" s="235"/>
      <c r="SEG11" s="235"/>
      <c r="SEH11" s="235"/>
      <c r="SEI11" s="235"/>
      <c r="SEJ11" s="235"/>
      <c r="SEK11" s="235"/>
      <c r="SEL11" s="235"/>
      <c r="SEM11" s="235"/>
      <c r="SEN11" s="235"/>
      <c r="SEO11" s="235"/>
      <c r="SEP11" s="235"/>
      <c r="SEQ11" s="235"/>
      <c r="SER11" s="235"/>
      <c r="SES11" s="235"/>
      <c r="SET11" s="235"/>
      <c r="SEU11" s="235"/>
      <c r="SEV11" s="235"/>
      <c r="SEW11" s="235"/>
      <c r="SEX11" s="235"/>
      <c r="SEY11" s="235"/>
      <c r="SEZ11" s="235"/>
      <c r="SFA11" s="235"/>
      <c r="SFB11" s="235"/>
      <c r="SFC11" s="235"/>
      <c r="SFD11" s="235"/>
      <c r="SFE11" s="235"/>
      <c r="SFF11" s="235"/>
      <c r="SFG11" s="235"/>
      <c r="SFH11" s="235"/>
      <c r="SFI11" s="235"/>
      <c r="SFJ11" s="235"/>
      <c r="SFK11" s="235"/>
      <c r="SFL11" s="235"/>
      <c r="SFM11" s="235"/>
      <c r="SFN11" s="235"/>
      <c r="SFO11" s="235"/>
      <c r="SFP11" s="235"/>
      <c r="SFQ11" s="235"/>
      <c r="SFR11" s="235"/>
      <c r="SFS11" s="235"/>
      <c r="SFT11" s="235"/>
      <c r="SFU11" s="235"/>
      <c r="SFV11" s="235"/>
      <c r="SFW11" s="235"/>
      <c r="SFX11" s="235"/>
      <c r="SFY11" s="235"/>
      <c r="SFZ11" s="235"/>
      <c r="SGA11" s="235"/>
      <c r="SGB11" s="235"/>
      <c r="SGC11" s="235"/>
      <c r="SGD11" s="235"/>
      <c r="SGE11" s="235"/>
      <c r="SGF11" s="235"/>
      <c r="SGG11" s="235"/>
      <c r="SGH11" s="235"/>
      <c r="SGI11" s="235"/>
      <c r="SGJ11" s="235"/>
      <c r="SGK11" s="235"/>
      <c r="SGL11" s="235"/>
      <c r="SGM11" s="235"/>
      <c r="SGN11" s="235"/>
      <c r="SGO11" s="235"/>
      <c r="SGP11" s="235"/>
      <c r="SGQ11" s="235"/>
      <c r="SGR11" s="235"/>
      <c r="SGS11" s="235"/>
      <c r="SGT11" s="235"/>
      <c r="SGU11" s="235"/>
      <c r="SGV11" s="235"/>
      <c r="SGW11" s="235"/>
      <c r="SGX11" s="235"/>
      <c r="SGY11" s="235"/>
      <c r="SGZ11" s="235"/>
      <c r="SHA11" s="235"/>
      <c r="SHB11" s="235"/>
      <c r="SHC11" s="235"/>
      <c r="SHD11" s="235"/>
      <c r="SHE11" s="235"/>
      <c r="SHF11" s="235"/>
      <c r="SHG11" s="235"/>
      <c r="SHH11" s="235"/>
      <c r="SHI11" s="235"/>
      <c r="SHJ11" s="235"/>
      <c r="SHK11" s="235"/>
      <c r="SHL11" s="235"/>
      <c r="SHM11" s="235"/>
      <c r="SHN11" s="235"/>
      <c r="SHO11" s="235"/>
      <c r="SHP11" s="235"/>
      <c r="SHQ11" s="235"/>
      <c r="SHR11" s="235"/>
      <c r="SHS11" s="235"/>
      <c r="SHT11" s="235"/>
      <c r="SHU11" s="235"/>
      <c r="SHV11" s="235"/>
      <c r="SHW11" s="235"/>
      <c r="SHX11" s="235"/>
      <c r="SHY11" s="235"/>
      <c r="SHZ11" s="235"/>
      <c r="SIA11" s="235"/>
      <c r="SIB11" s="235"/>
      <c r="SIC11" s="235"/>
      <c r="SID11" s="235"/>
      <c r="SIE11" s="235"/>
      <c r="SIF11" s="235"/>
      <c r="SIG11" s="235"/>
      <c r="SIH11" s="235"/>
      <c r="SII11" s="235"/>
      <c r="SIJ11" s="235"/>
      <c r="SIK11" s="235"/>
      <c r="SIL11" s="235"/>
      <c r="SIM11" s="235"/>
      <c r="SIN11" s="235"/>
      <c r="SIO11" s="235"/>
      <c r="SIP11" s="235"/>
      <c r="SIQ11" s="235"/>
      <c r="SIR11" s="235"/>
      <c r="SIS11" s="235"/>
      <c r="SIT11" s="235"/>
      <c r="SIU11" s="235"/>
      <c r="SIV11" s="235"/>
      <c r="SIW11" s="235"/>
      <c r="SIX11" s="235"/>
      <c r="SIY11" s="235"/>
      <c r="SIZ11" s="235"/>
      <c r="SJA11" s="235"/>
      <c r="SJB11" s="235"/>
      <c r="SJC11" s="235"/>
      <c r="SJD11" s="235"/>
      <c r="SJE11" s="235"/>
      <c r="SJF11" s="235"/>
      <c r="SJG11" s="235"/>
      <c r="SJH11" s="235"/>
      <c r="SJI11" s="235"/>
      <c r="SJJ11" s="235"/>
      <c r="SJK11" s="235"/>
      <c r="SJL11" s="235"/>
      <c r="SJM11" s="235"/>
      <c r="SJN11" s="235"/>
      <c r="SJO11" s="235"/>
      <c r="SJP11" s="235"/>
      <c r="SJQ11" s="235"/>
      <c r="SJR11" s="235"/>
      <c r="SJS11" s="235"/>
      <c r="SJT11" s="235"/>
      <c r="SJU11" s="235"/>
      <c r="SJV11" s="235"/>
      <c r="SJW11" s="235"/>
      <c r="SJX11" s="235"/>
      <c r="SJY11" s="235"/>
      <c r="SJZ11" s="235"/>
      <c r="SKA11" s="235"/>
      <c r="SKB11" s="235"/>
      <c r="SKC11" s="235"/>
      <c r="SKD11" s="235"/>
      <c r="SKE11" s="235"/>
      <c r="SKF11" s="235"/>
      <c r="SKG11" s="235"/>
      <c r="SKH11" s="235"/>
      <c r="SKI11" s="235"/>
      <c r="SKJ11" s="235"/>
      <c r="SKK11" s="235"/>
      <c r="SKL11" s="235"/>
      <c r="SKM11" s="235"/>
      <c r="SKN11" s="235"/>
      <c r="SKO11" s="235"/>
      <c r="SKP11" s="235"/>
      <c r="SKQ11" s="235"/>
      <c r="SKR11" s="235"/>
      <c r="SKS11" s="235"/>
      <c r="SKT11" s="235"/>
      <c r="SKU11" s="235"/>
      <c r="SKV11" s="235"/>
      <c r="SKW11" s="235"/>
      <c r="SKX11" s="235"/>
      <c r="SKY11" s="235"/>
      <c r="SKZ11" s="235"/>
      <c r="SLA11" s="235"/>
      <c r="SLB11" s="235"/>
      <c r="SLC11" s="235"/>
      <c r="SLD11" s="235"/>
      <c r="SLE11" s="235"/>
      <c r="SLF11" s="235"/>
      <c r="SLG11" s="235"/>
      <c r="SLH11" s="235"/>
      <c r="SLI11" s="235"/>
      <c r="SLJ11" s="235"/>
      <c r="SLK11" s="235"/>
      <c r="SLL11" s="235"/>
      <c r="SLM11" s="235"/>
      <c r="SLN11" s="235"/>
      <c r="SLO11" s="235"/>
      <c r="SLP11" s="235"/>
      <c r="SLQ11" s="235"/>
      <c r="SLR11" s="235"/>
      <c r="SLS11" s="235"/>
      <c r="SLT11" s="235"/>
      <c r="SLU11" s="235"/>
      <c r="SLV11" s="235"/>
      <c r="SLW11" s="235"/>
      <c r="SLX11" s="235"/>
      <c r="SLY11" s="235"/>
      <c r="SLZ11" s="235"/>
      <c r="SMA11" s="235"/>
      <c r="SMB11" s="235"/>
      <c r="SMC11" s="235"/>
      <c r="SMD11" s="235"/>
      <c r="SME11" s="235"/>
      <c r="SMF11" s="235"/>
      <c r="SMG11" s="235"/>
      <c r="SMH11" s="235"/>
      <c r="SMI11" s="235"/>
      <c r="SMJ11" s="235"/>
      <c r="SMK11" s="235"/>
      <c r="SML11" s="235"/>
      <c r="SMM11" s="235"/>
      <c r="SMN11" s="235"/>
      <c r="SMO11" s="235"/>
      <c r="SMP11" s="235"/>
      <c r="SMQ11" s="235"/>
      <c r="SMR11" s="235"/>
      <c r="SMS11" s="235"/>
      <c r="SMT11" s="235"/>
      <c r="SMU11" s="235"/>
      <c r="SMV11" s="235"/>
      <c r="SMW11" s="235"/>
      <c r="SMX11" s="235"/>
      <c r="SMY11" s="235"/>
      <c r="SMZ11" s="235"/>
      <c r="SNA11" s="235"/>
      <c r="SNB11" s="235"/>
      <c r="SNC11" s="235"/>
      <c r="SND11" s="235"/>
      <c r="SNE11" s="235"/>
      <c r="SNF11" s="235"/>
      <c r="SNG11" s="235"/>
      <c r="SNH11" s="235"/>
      <c r="SNI11" s="235"/>
      <c r="SNJ11" s="235"/>
      <c r="SNK11" s="235"/>
      <c r="SNL11" s="235"/>
      <c r="SNM11" s="235"/>
      <c r="SNN11" s="235"/>
      <c r="SNO11" s="235"/>
      <c r="SNP11" s="235"/>
      <c r="SNQ11" s="235"/>
      <c r="SNR11" s="235"/>
      <c r="SNS11" s="235"/>
      <c r="SNT11" s="235"/>
      <c r="SNU11" s="235"/>
      <c r="SNV11" s="235"/>
      <c r="SNW11" s="235"/>
      <c r="SNX11" s="235"/>
      <c r="SNY11" s="235"/>
      <c r="SNZ11" s="235"/>
      <c r="SOA11" s="235"/>
      <c r="SOB11" s="235"/>
      <c r="SOC11" s="235"/>
      <c r="SOD11" s="235"/>
      <c r="SOE11" s="235"/>
      <c r="SOF11" s="235"/>
      <c r="SOG11" s="235"/>
      <c r="SOH11" s="235"/>
      <c r="SOI11" s="235"/>
      <c r="SOJ11" s="235"/>
      <c r="SOK11" s="235"/>
      <c r="SOL11" s="235"/>
      <c r="SOM11" s="235"/>
      <c r="SON11" s="235"/>
      <c r="SOO11" s="235"/>
      <c r="SOP11" s="235"/>
      <c r="SOQ11" s="235"/>
      <c r="SOR11" s="235"/>
      <c r="SOS11" s="235"/>
      <c r="SOT11" s="235"/>
      <c r="SOU11" s="235"/>
      <c r="SOV11" s="235"/>
      <c r="SOW11" s="235"/>
      <c r="SOX11" s="235"/>
      <c r="SOY11" s="235"/>
      <c r="SOZ11" s="235"/>
      <c r="SPA11" s="235"/>
      <c r="SPB11" s="235"/>
      <c r="SPC11" s="235"/>
      <c r="SPD11" s="235"/>
      <c r="SPE11" s="235"/>
      <c r="SPF11" s="235"/>
      <c r="SPG11" s="235"/>
      <c r="SPH11" s="235"/>
      <c r="SPI11" s="235"/>
      <c r="SPJ11" s="235"/>
      <c r="SPK11" s="235"/>
      <c r="SPL11" s="235"/>
      <c r="SPM11" s="235"/>
      <c r="SPN11" s="235"/>
      <c r="SPO11" s="235"/>
      <c r="SPP11" s="235"/>
      <c r="SPQ11" s="235"/>
      <c r="SPR11" s="235"/>
      <c r="SPS11" s="235"/>
      <c r="SPT11" s="235"/>
      <c r="SPU11" s="235"/>
      <c r="SPV11" s="235"/>
      <c r="SPW11" s="235"/>
      <c r="SPX11" s="235"/>
      <c r="SPY11" s="235"/>
      <c r="SPZ11" s="235"/>
      <c r="SQA11" s="235"/>
      <c r="SQB11" s="235"/>
      <c r="SQC11" s="235"/>
      <c r="SQD11" s="235"/>
      <c r="SQE11" s="235"/>
      <c r="SQF11" s="235"/>
      <c r="SQG11" s="235"/>
      <c r="SQH11" s="235"/>
      <c r="SQI11" s="235"/>
      <c r="SQJ11" s="235"/>
      <c r="SQK11" s="235"/>
      <c r="SQL11" s="235"/>
      <c r="SQM11" s="235"/>
      <c r="SQN11" s="235"/>
      <c r="SQO11" s="235"/>
      <c r="SQP11" s="235"/>
      <c r="SQQ11" s="235"/>
      <c r="SQR11" s="235"/>
      <c r="SQS11" s="235"/>
      <c r="SQT11" s="235"/>
      <c r="SQU11" s="235"/>
      <c r="SQV11" s="235"/>
      <c r="SQW11" s="235"/>
      <c r="SQX11" s="235"/>
      <c r="SQY11" s="235"/>
      <c r="SQZ11" s="235"/>
      <c r="SRA11" s="235"/>
      <c r="SRB11" s="235"/>
      <c r="SRC11" s="235"/>
      <c r="SRD11" s="235"/>
      <c r="SRE11" s="235"/>
      <c r="SRF11" s="235"/>
      <c r="SRG11" s="235"/>
      <c r="SRH11" s="235"/>
      <c r="SRI11" s="235"/>
      <c r="SRJ11" s="235"/>
      <c r="SRK11" s="235"/>
      <c r="SRL11" s="235"/>
      <c r="SRM11" s="235"/>
      <c r="SRN11" s="235"/>
      <c r="SRO11" s="235"/>
      <c r="SRP11" s="235"/>
      <c r="SRQ11" s="235"/>
      <c r="SRR11" s="235"/>
      <c r="SRS11" s="235"/>
      <c r="SRT11" s="235"/>
      <c r="SRU11" s="235"/>
      <c r="SRV11" s="235"/>
      <c r="SRW11" s="235"/>
      <c r="SRX11" s="235"/>
      <c r="SRY11" s="235"/>
      <c r="SRZ11" s="235"/>
      <c r="SSA11" s="235"/>
      <c r="SSB11" s="235"/>
      <c r="SSC11" s="235"/>
      <c r="SSD11" s="235"/>
      <c r="SSE11" s="235"/>
      <c r="SSF11" s="235"/>
      <c r="SSG11" s="235"/>
      <c r="SSH11" s="235"/>
      <c r="SSI11" s="235"/>
      <c r="SSJ11" s="235"/>
      <c r="SSK11" s="235"/>
      <c r="SSL11" s="235"/>
      <c r="SSM11" s="235"/>
      <c r="SSN11" s="235"/>
      <c r="SSO11" s="235"/>
      <c r="SSP11" s="235"/>
      <c r="SSQ11" s="235"/>
      <c r="SSR11" s="235"/>
      <c r="SSS11" s="235"/>
      <c r="SST11" s="235"/>
      <c r="SSU11" s="235"/>
      <c r="SSV11" s="235"/>
      <c r="SSW11" s="235"/>
      <c r="SSX11" s="235"/>
      <c r="SSY11" s="235"/>
      <c r="SSZ11" s="235"/>
      <c r="STA11" s="235"/>
      <c r="STB11" s="235"/>
      <c r="STC11" s="235"/>
      <c r="STD11" s="235"/>
      <c r="STE11" s="235"/>
      <c r="STF11" s="235"/>
      <c r="STG11" s="235"/>
      <c r="STH11" s="235"/>
      <c r="STI11" s="235"/>
      <c r="STJ11" s="235"/>
      <c r="STK11" s="235"/>
      <c r="STL11" s="235"/>
      <c r="STM11" s="235"/>
      <c r="STN11" s="235"/>
      <c r="STO11" s="235"/>
      <c r="STP11" s="235"/>
      <c r="STQ11" s="235"/>
      <c r="STR11" s="235"/>
      <c r="STS11" s="235"/>
      <c r="STT11" s="235"/>
      <c r="STU11" s="235"/>
      <c r="STV11" s="235"/>
      <c r="STW11" s="235"/>
      <c r="STX11" s="235"/>
      <c r="STY11" s="235"/>
      <c r="STZ11" s="235"/>
      <c r="SUA11" s="235"/>
      <c r="SUB11" s="235"/>
      <c r="SUC11" s="235"/>
      <c r="SUD11" s="235"/>
      <c r="SUE11" s="235"/>
      <c r="SUF11" s="235"/>
      <c r="SUG11" s="235"/>
      <c r="SUH11" s="235"/>
      <c r="SUI11" s="235"/>
      <c r="SUJ11" s="235"/>
      <c r="SUK11" s="235"/>
      <c r="SUL11" s="235"/>
      <c r="SUM11" s="235"/>
      <c r="SUN11" s="235"/>
      <c r="SUO11" s="235"/>
      <c r="SUP11" s="235"/>
      <c r="SUQ11" s="235"/>
      <c r="SUR11" s="235"/>
      <c r="SUS11" s="235"/>
      <c r="SUT11" s="235"/>
      <c r="SUU11" s="235"/>
      <c r="SUV11" s="235"/>
      <c r="SUW11" s="235"/>
      <c r="SUX11" s="235"/>
      <c r="SUY11" s="235"/>
      <c r="SUZ11" s="235"/>
      <c r="SVA11" s="235"/>
      <c r="SVB11" s="235"/>
      <c r="SVC11" s="235"/>
      <c r="SVD11" s="235"/>
      <c r="SVE11" s="235"/>
      <c r="SVF11" s="235"/>
      <c r="SVG11" s="235"/>
      <c r="SVH11" s="235"/>
      <c r="SVI11" s="235"/>
      <c r="SVJ11" s="235"/>
      <c r="SVK11" s="235"/>
      <c r="SVL11" s="235"/>
      <c r="SVM11" s="235"/>
      <c r="SVN11" s="235"/>
      <c r="SVO11" s="235"/>
      <c r="SVP11" s="235"/>
      <c r="SVQ11" s="235"/>
      <c r="SVR11" s="235"/>
      <c r="SVS11" s="235"/>
      <c r="SVT11" s="235"/>
      <c r="SVU11" s="235"/>
      <c r="SVV11" s="235"/>
      <c r="SVW11" s="235"/>
      <c r="SVX11" s="235"/>
      <c r="SVY11" s="235"/>
      <c r="SVZ11" s="235"/>
      <c r="SWA11" s="235"/>
      <c r="SWB11" s="235"/>
      <c r="SWC11" s="235"/>
      <c r="SWD11" s="235"/>
      <c r="SWE11" s="235"/>
      <c r="SWF11" s="235"/>
      <c r="SWG11" s="235"/>
      <c r="SWH11" s="235"/>
      <c r="SWI11" s="235"/>
      <c r="SWJ11" s="235"/>
      <c r="SWK11" s="235"/>
      <c r="SWL11" s="235"/>
      <c r="SWM11" s="235"/>
      <c r="SWN11" s="235"/>
      <c r="SWO11" s="235"/>
      <c r="SWP11" s="235"/>
      <c r="SWQ11" s="235"/>
      <c r="SWR11" s="235"/>
      <c r="SWS11" s="235"/>
      <c r="SWT11" s="235"/>
      <c r="SWU11" s="235"/>
      <c r="SWV11" s="235"/>
      <c r="SWW11" s="235"/>
      <c r="SWX11" s="235"/>
      <c r="SWY11" s="235"/>
      <c r="SWZ11" s="235"/>
      <c r="SXA11" s="235"/>
      <c r="SXB11" s="235"/>
      <c r="SXC11" s="235"/>
      <c r="SXD11" s="235"/>
      <c r="SXE11" s="235"/>
      <c r="SXF11" s="235"/>
      <c r="SXG11" s="235"/>
      <c r="SXH11" s="235"/>
      <c r="SXI11" s="235"/>
      <c r="SXJ11" s="235"/>
      <c r="SXK11" s="235"/>
      <c r="SXL11" s="235"/>
      <c r="SXM11" s="235"/>
      <c r="SXN11" s="235"/>
      <c r="SXO11" s="235"/>
      <c r="SXP11" s="235"/>
      <c r="SXQ11" s="235"/>
      <c r="SXR11" s="235"/>
      <c r="SXS11" s="235"/>
      <c r="SXT11" s="235"/>
      <c r="SXU11" s="235"/>
      <c r="SXV11" s="235"/>
      <c r="SXW11" s="235"/>
      <c r="SXX11" s="235"/>
      <c r="SXY11" s="235"/>
      <c r="SXZ11" s="235"/>
      <c r="SYA11" s="235"/>
      <c r="SYB11" s="235"/>
      <c r="SYC11" s="235"/>
      <c r="SYD11" s="235"/>
      <c r="SYE11" s="235"/>
      <c r="SYF11" s="235"/>
      <c r="SYG11" s="235"/>
      <c r="SYH11" s="235"/>
      <c r="SYI11" s="235"/>
      <c r="SYJ11" s="235"/>
      <c r="SYK11" s="235"/>
      <c r="SYL11" s="235"/>
      <c r="SYM11" s="235"/>
      <c r="SYN11" s="235"/>
      <c r="SYO11" s="235"/>
      <c r="SYP11" s="235"/>
      <c r="SYQ11" s="235"/>
      <c r="SYR11" s="235"/>
      <c r="SYS11" s="235"/>
      <c r="SYT11" s="235"/>
      <c r="SYU11" s="235"/>
      <c r="SYV11" s="235"/>
      <c r="SYW11" s="235"/>
      <c r="SYX11" s="235"/>
      <c r="SYY11" s="235"/>
      <c r="SYZ11" s="235"/>
      <c r="SZA11" s="235"/>
      <c r="SZB11" s="235"/>
      <c r="SZC11" s="235"/>
      <c r="SZD11" s="235"/>
      <c r="SZE11" s="235"/>
      <c r="SZF11" s="235"/>
      <c r="SZG11" s="235"/>
      <c r="SZH11" s="235"/>
      <c r="SZI11" s="235"/>
      <c r="SZJ11" s="235"/>
      <c r="SZK11" s="235"/>
      <c r="SZL11" s="235"/>
      <c r="SZM11" s="235"/>
      <c r="SZN11" s="235"/>
      <c r="SZO11" s="235"/>
      <c r="SZP11" s="235"/>
      <c r="SZQ11" s="235"/>
      <c r="SZR11" s="235"/>
      <c r="SZS11" s="235"/>
      <c r="SZT11" s="235"/>
      <c r="SZU11" s="235"/>
      <c r="SZV11" s="235"/>
      <c r="SZW11" s="235"/>
      <c r="SZX11" s="235"/>
      <c r="SZY11" s="235"/>
      <c r="SZZ11" s="235"/>
      <c r="TAA11" s="235"/>
      <c r="TAB11" s="235"/>
      <c r="TAC11" s="235"/>
      <c r="TAD11" s="235"/>
      <c r="TAE11" s="235"/>
      <c r="TAF11" s="235"/>
      <c r="TAG11" s="235"/>
      <c r="TAH11" s="235"/>
      <c r="TAI11" s="235"/>
      <c r="TAJ11" s="235"/>
      <c r="TAK11" s="235"/>
      <c r="TAL11" s="235"/>
      <c r="TAM11" s="235"/>
      <c r="TAN11" s="235"/>
      <c r="TAO11" s="235"/>
      <c r="TAP11" s="235"/>
      <c r="TAQ11" s="235"/>
      <c r="TAR11" s="235"/>
      <c r="TAS11" s="235"/>
      <c r="TAT11" s="235"/>
      <c r="TAU11" s="235"/>
      <c r="TAV11" s="235"/>
      <c r="TAW11" s="235"/>
      <c r="TAX11" s="235"/>
      <c r="TAY11" s="235"/>
      <c r="TAZ11" s="235"/>
      <c r="TBA11" s="235"/>
      <c r="TBB11" s="235"/>
      <c r="TBC11" s="235"/>
      <c r="TBD11" s="235"/>
      <c r="TBE11" s="235"/>
      <c r="TBF11" s="235"/>
      <c r="TBG11" s="235"/>
      <c r="TBH11" s="235"/>
      <c r="TBI11" s="235"/>
      <c r="TBJ11" s="235"/>
      <c r="TBK11" s="235"/>
      <c r="TBL11" s="235"/>
      <c r="TBM11" s="235"/>
      <c r="TBN11" s="235"/>
      <c r="TBO11" s="235"/>
      <c r="TBP11" s="235"/>
      <c r="TBQ11" s="235"/>
      <c r="TBR11" s="235"/>
      <c r="TBS11" s="235"/>
      <c r="TBT11" s="235"/>
      <c r="TBU11" s="235"/>
      <c r="TBV11" s="235"/>
      <c r="TBW11" s="235"/>
      <c r="TBX11" s="235"/>
      <c r="TBY11" s="235"/>
      <c r="TBZ11" s="235"/>
      <c r="TCA11" s="235"/>
      <c r="TCB11" s="235"/>
      <c r="TCC11" s="235"/>
      <c r="TCD11" s="235"/>
      <c r="TCE11" s="235"/>
      <c r="TCF11" s="235"/>
      <c r="TCG11" s="235"/>
      <c r="TCH11" s="235"/>
      <c r="TCI11" s="235"/>
      <c r="TCJ11" s="235"/>
      <c r="TCK11" s="235"/>
      <c r="TCL11" s="235"/>
      <c r="TCM11" s="235"/>
      <c r="TCN11" s="235"/>
      <c r="TCO11" s="235"/>
      <c r="TCP11" s="235"/>
      <c r="TCQ11" s="235"/>
      <c r="TCR11" s="235"/>
      <c r="TCS11" s="235"/>
      <c r="TCT11" s="235"/>
      <c r="TCU11" s="235"/>
      <c r="TCV11" s="235"/>
      <c r="TCW11" s="235"/>
      <c r="TCX11" s="235"/>
      <c r="TCY11" s="235"/>
      <c r="TCZ11" s="235"/>
      <c r="TDA11" s="235"/>
      <c r="TDB11" s="235"/>
      <c r="TDC11" s="235"/>
      <c r="TDD11" s="235"/>
      <c r="TDE11" s="235"/>
      <c r="TDF11" s="235"/>
      <c r="TDG11" s="235"/>
      <c r="TDH11" s="235"/>
      <c r="TDI11" s="235"/>
      <c r="TDJ11" s="235"/>
      <c r="TDK11" s="235"/>
      <c r="TDL11" s="235"/>
      <c r="TDM11" s="235"/>
      <c r="TDN11" s="235"/>
      <c r="TDO11" s="235"/>
      <c r="TDP11" s="235"/>
      <c r="TDQ11" s="235"/>
      <c r="TDR11" s="235"/>
      <c r="TDS11" s="235"/>
      <c r="TDT11" s="235"/>
      <c r="TDU11" s="235"/>
      <c r="TDV11" s="235"/>
      <c r="TDW11" s="235"/>
      <c r="TDX11" s="235"/>
      <c r="TDY11" s="235"/>
      <c r="TDZ11" s="235"/>
      <c r="TEA11" s="235"/>
      <c r="TEB11" s="235"/>
      <c r="TEC11" s="235"/>
      <c r="TED11" s="235"/>
      <c r="TEE11" s="235"/>
      <c r="TEF11" s="235"/>
      <c r="TEG11" s="235"/>
      <c r="TEH11" s="235"/>
      <c r="TEI11" s="235"/>
      <c r="TEJ11" s="235"/>
      <c r="TEK11" s="235"/>
      <c r="TEL11" s="235"/>
      <c r="TEM11" s="235"/>
      <c r="TEN11" s="235"/>
      <c r="TEO11" s="235"/>
      <c r="TEP11" s="235"/>
      <c r="TEQ11" s="235"/>
      <c r="TER11" s="235"/>
      <c r="TES11" s="235"/>
      <c r="TET11" s="235"/>
      <c r="TEU11" s="235"/>
      <c r="TEV11" s="235"/>
      <c r="TEW11" s="235"/>
      <c r="TEX11" s="235"/>
      <c r="TEY11" s="235"/>
      <c r="TEZ11" s="235"/>
      <c r="TFA11" s="235"/>
      <c r="TFB11" s="235"/>
      <c r="TFC11" s="235"/>
      <c r="TFD11" s="235"/>
      <c r="TFE11" s="235"/>
      <c r="TFF11" s="235"/>
      <c r="TFG11" s="235"/>
      <c r="TFH11" s="235"/>
      <c r="TFI11" s="235"/>
      <c r="TFJ11" s="235"/>
      <c r="TFK11" s="235"/>
      <c r="TFL11" s="235"/>
      <c r="TFM11" s="235"/>
      <c r="TFN11" s="235"/>
      <c r="TFO11" s="235"/>
      <c r="TFP11" s="235"/>
      <c r="TFQ11" s="235"/>
      <c r="TFR11" s="235"/>
      <c r="TFS11" s="235"/>
      <c r="TFT11" s="235"/>
      <c r="TFU11" s="235"/>
      <c r="TFV11" s="235"/>
      <c r="TFW11" s="235"/>
      <c r="TFX11" s="235"/>
      <c r="TFY11" s="235"/>
      <c r="TFZ11" s="235"/>
      <c r="TGA11" s="235"/>
      <c r="TGB11" s="235"/>
      <c r="TGC11" s="235"/>
      <c r="TGD11" s="235"/>
      <c r="TGE11" s="235"/>
      <c r="TGF11" s="235"/>
      <c r="TGG11" s="235"/>
      <c r="TGH11" s="235"/>
      <c r="TGI11" s="235"/>
      <c r="TGJ11" s="235"/>
      <c r="TGK11" s="235"/>
      <c r="TGL11" s="235"/>
      <c r="TGM11" s="235"/>
      <c r="TGN11" s="235"/>
      <c r="TGO11" s="235"/>
      <c r="TGP11" s="235"/>
      <c r="TGQ11" s="235"/>
      <c r="TGR11" s="235"/>
      <c r="TGS11" s="235"/>
      <c r="TGT11" s="235"/>
      <c r="TGU11" s="235"/>
      <c r="TGV11" s="235"/>
      <c r="TGW11" s="235"/>
      <c r="TGX11" s="235"/>
      <c r="TGY11" s="235"/>
      <c r="TGZ11" s="235"/>
      <c r="THA11" s="235"/>
      <c r="THB11" s="235"/>
      <c r="THC11" s="235"/>
      <c r="THD11" s="235"/>
      <c r="THE11" s="235"/>
      <c r="THF11" s="235"/>
      <c r="THG11" s="235"/>
      <c r="THH11" s="235"/>
      <c r="THI11" s="235"/>
      <c r="THJ11" s="235"/>
      <c r="THK11" s="235"/>
      <c r="THL11" s="235"/>
      <c r="THM11" s="235"/>
      <c r="THN11" s="235"/>
      <c r="THO11" s="235"/>
      <c r="THP11" s="235"/>
      <c r="THQ11" s="235"/>
      <c r="THR11" s="235"/>
      <c r="THS11" s="235"/>
      <c r="THT11" s="235"/>
      <c r="THU11" s="235"/>
      <c r="THV11" s="235"/>
      <c r="THW11" s="235"/>
      <c r="THX11" s="235"/>
      <c r="THY11" s="235"/>
      <c r="THZ11" s="235"/>
      <c r="TIA11" s="235"/>
      <c r="TIB11" s="235"/>
      <c r="TIC11" s="235"/>
      <c r="TID11" s="235"/>
      <c r="TIE11" s="235"/>
      <c r="TIF11" s="235"/>
      <c r="TIG11" s="235"/>
      <c r="TIH11" s="235"/>
      <c r="TII11" s="235"/>
      <c r="TIJ11" s="235"/>
      <c r="TIK11" s="235"/>
      <c r="TIL11" s="235"/>
      <c r="TIM11" s="235"/>
      <c r="TIN11" s="235"/>
      <c r="TIO11" s="235"/>
      <c r="TIP11" s="235"/>
      <c r="TIQ11" s="235"/>
      <c r="TIR11" s="235"/>
      <c r="TIS11" s="235"/>
      <c r="TIT11" s="235"/>
      <c r="TIU11" s="235"/>
      <c r="TIV11" s="235"/>
      <c r="TIW11" s="235"/>
      <c r="TIX11" s="235"/>
      <c r="TIY11" s="235"/>
      <c r="TIZ11" s="235"/>
      <c r="TJA11" s="235"/>
      <c r="TJB11" s="235"/>
      <c r="TJC11" s="235"/>
      <c r="TJD11" s="235"/>
      <c r="TJE11" s="235"/>
      <c r="TJF11" s="235"/>
      <c r="TJG11" s="235"/>
      <c r="TJH11" s="235"/>
      <c r="TJI11" s="235"/>
      <c r="TJJ11" s="235"/>
      <c r="TJK11" s="235"/>
      <c r="TJL11" s="235"/>
      <c r="TJM11" s="235"/>
      <c r="TJN11" s="235"/>
      <c r="TJO11" s="235"/>
      <c r="TJP11" s="235"/>
      <c r="TJQ11" s="235"/>
      <c r="TJR11" s="235"/>
      <c r="TJS11" s="235"/>
      <c r="TJT11" s="235"/>
      <c r="TJU11" s="235"/>
      <c r="TJV11" s="235"/>
      <c r="TJW11" s="235"/>
      <c r="TJX11" s="235"/>
      <c r="TJY11" s="235"/>
      <c r="TJZ11" s="235"/>
      <c r="TKA11" s="235"/>
      <c r="TKB11" s="235"/>
      <c r="TKC11" s="235"/>
      <c r="TKD11" s="235"/>
      <c r="TKE11" s="235"/>
      <c r="TKF11" s="235"/>
      <c r="TKG11" s="235"/>
      <c r="TKH11" s="235"/>
      <c r="TKI11" s="235"/>
      <c r="TKJ11" s="235"/>
      <c r="TKK11" s="235"/>
      <c r="TKL11" s="235"/>
      <c r="TKM11" s="235"/>
      <c r="TKN11" s="235"/>
      <c r="TKO11" s="235"/>
      <c r="TKP11" s="235"/>
      <c r="TKQ11" s="235"/>
      <c r="TKR11" s="235"/>
      <c r="TKS11" s="235"/>
      <c r="TKT11" s="235"/>
      <c r="TKU11" s="235"/>
      <c r="TKV11" s="235"/>
      <c r="TKW11" s="235"/>
      <c r="TKX11" s="235"/>
      <c r="TKY11" s="235"/>
      <c r="TKZ11" s="235"/>
      <c r="TLA11" s="235"/>
      <c r="TLB11" s="235"/>
      <c r="TLC11" s="235"/>
      <c r="TLD11" s="235"/>
      <c r="TLE11" s="235"/>
      <c r="TLF11" s="235"/>
      <c r="TLG11" s="235"/>
      <c r="TLH11" s="235"/>
      <c r="TLI11" s="235"/>
      <c r="TLJ11" s="235"/>
      <c r="TLK11" s="235"/>
      <c r="TLL11" s="235"/>
      <c r="TLM11" s="235"/>
      <c r="TLN11" s="235"/>
      <c r="TLO11" s="235"/>
      <c r="TLP11" s="235"/>
      <c r="TLQ11" s="235"/>
      <c r="TLR11" s="235"/>
      <c r="TLS11" s="235"/>
      <c r="TLT11" s="235"/>
      <c r="TLU11" s="235"/>
      <c r="TLV11" s="235"/>
      <c r="TLW11" s="235"/>
      <c r="TLX11" s="235"/>
      <c r="TLY11" s="235"/>
      <c r="TLZ11" s="235"/>
      <c r="TMA11" s="235"/>
      <c r="TMB11" s="235"/>
      <c r="TMC11" s="235"/>
      <c r="TMD11" s="235"/>
      <c r="TME11" s="235"/>
      <c r="TMF11" s="235"/>
      <c r="TMG11" s="235"/>
      <c r="TMH11" s="235"/>
      <c r="TMI11" s="235"/>
      <c r="TMJ11" s="235"/>
      <c r="TMK11" s="235"/>
      <c r="TML11" s="235"/>
      <c r="TMM11" s="235"/>
      <c r="TMN11" s="235"/>
      <c r="TMO11" s="235"/>
      <c r="TMP11" s="235"/>
      <c r="TMQ11" s="235"/>
      <c r="TMR11" s="235"/>
      <c r="TMS11" s="235"/>
      <c r="TMT11" s="235"/>
      <c r="TMU11" s="235"/>
      <c r="TMV11" s="235"/>
      <c r="TMW11" s="235"/>
      <c r="TMX11" s="235"/>
      <c r="TMY11" s="235"/>
      <c r="TMZ11" s="235"/>
      <c r="TNA11" s="235"/>
      <c r="TNB11" s="235"/>
      <c r="TNC11" s="235"/>
      <c r="TND11" s="235"/>
      <c r="TNE11" s="235"/>
      <c r="TNF11" s="235"/>
      <c r="TNG11" s="235"/>
      <c r="TNH11" s="235"/>
      <c r="TNI11" s="235"/>
      <c r="TNJ11" s="235"/>
      <c r="TNK11" s="235"/>
      <c r="TNL11" s="235"/>
      <c r="TNM11" s="235"/>
      <c r="TNN11" s="235"/>
      <c r="TNO11" s="235"/>
      <c r="TNP11" s="235"/>
      <c r="TNQ11" s="235"/>
      <c r="TNR11" s="235"/>
      <c r="TNS11" s="235"/>
      <c r="TNT11" s="235"/>
      <c r="TNU11" s="235"/>
      <c r="TNV11" s="235"/>
      <c r="TNW11" s="235"/>
      <c r="TNX11" s="235"/>
      <c r="TNY11" s="235"/>
      <c r="TNZ11" s="235"/>
      <c r="TOA11" s="235"/>
      <c r="TOB11" s="235"/>
      <c r="TOC11" s="235"/>
      <c r="TOD11" s="235"/>
      <c r="TOE11" s="235"/>
      <c r="TOF11" s="235"/>
      <c r="TOG11" s="235"/>
      <c r="TOH11" s="235"/>
      <c r="TOI11" s="235"/>
      <c r="TOJ11" s="235"/>
      <c r="TOK11" s="235"/>
      <c r="TOL11" s="235"/>
      <c r="TOM11" s="235"/>
      <c r="TON11" s="235"/>
      <c r="TOO11" s="235"/>
      <c r="TOP11" s="235"/>
      <c r="TOQ11" s="235"/>
      <c r="TOR11" s="235"/>
      <c r="TOS11" s="235"/>
      <c r="TOT11" s="235"/>
      <c r="TOU11" s="235"/>
      <c r="TOV11" s="235"/>
      <c r="TOW11" s="235"/>
      <c r="TOX11" s="235"/>
      <c r="TOY11" s="235"/>
      <c r="TOZ11" s="235"/>
      <c r="TPA11" s="235"/>
      <c r="TPB11" s="235"/>
      <c r="TPC11" s="235"/>
      <c r="TPD11" s="235"/>
      <c r="TPE11" s="235"/>
      <c r="TPF11" s="235"/>
      <c r="TPG11" s="235"/>
      <c r="TPH11" s="235"/>
      <c r="TPI11" s="235"/>
      <c r="TPJ11" s="235"/>
      <c r="TPK11" s="235"/>
      <c r="TPL11" s="235"/>
      <c r="TPM11" s="235"/>
      <c r="TPN11" s="235"/>
      <c r="TPO11" s="235"/>
      <c r="TPP11" s="235"/>
      <c r="TPQ11" s="235"/>
      <c r="TPR11" s="235"/>
      <c r="TPS11" s="235"/>
      <c r="TPT11" s="235"/>
      <c r="TPU11" s="235"/>
      <c r="TPV11" s="235"/>
      <c r="TPW11" s="235"/>
      <c r="TPX11" s="235"/>
      <c r="TPY11" s="235"/>
      <c r="TPZ11" s="235"/>
      <c r="TQA11" s="235"/>
      <c r="TQB11" s="235"/>
      <c r="TQC11" s="235"/>
      <c r="TQD11" s="235"/>
      <c r="TQE11" s="235"/>
      <c r="TQF11" s="235"/>
      <c r="TQG11" s="235"/>
      <c r="TQH11" s="235"/>
      <c r="TQI11" s="235"/>
      <c r="TQJ11" s="235"/>
      <c r="TQK11" s="235"/>
      <c r="TQL11" s="235"/>
      <c r="TQM11" s="235"/>
      <c r="TQN11" s="235"/>
      <c r="TQO11" s="235"/>
      <c r="TQP11" s="235"/>
      <c r="TQQ11" s="235"/>
      <c r="TQR11" s="235"/>
      <c r="TQS11" s="235"/>
      <c r="TQT11" s="235"/>
      <c r="TQU11" s="235"/>
      <c r="TQV11" s="235"/>
      <c r="TQW11" s="235"/>
      <c r="TQX11" s="235"/>
      <c r="TQY11" s="235"/>
      <c r="TQZ11" s="235"/>
      <c r="TRA11" s="235"/>
      <c r="TRB11" s="235"/>
      <c r="TRC11" s="235"/>
      <c r="TRD11" s="235"/>
      <c r="TRE11" s="235"/>
      <c r="TRF11" s="235"/>
      <c r="TRG11" s="235"/>
      <c r="TRH11" s="235"/>
      <c r="TRI11" s="235"/>
      <c r="TRJ11" s="235"/>
      <c r="TRK11" s="235"/>
      <c r="TRL11" s="235"/>
      <c r="TRM11" s="235"/>
      <c r="TRN11" s="235"/>
      <c r="TRO11" s="235"/>
      <c r="TRP11" s="235"/>
      <c r="TRQ11" s="235"/>
      <c r="TRR11" s="235"/>
      <c r="TRS11" s="235"/>
      <c r="TRT11" s="235"/>
      <c r="TRU11" s="235"/>
      <c r="TRV11" s="235"/>
      <c r="TRW11" s="235"/>
      <c r="TRX11" s="235"/>
      <c r="TRY11" s="235"/>
      <c r="TRZ11" s="235"/>
      <c r="TSA11" s="235"/>
      <c r="TSB11" s="235"/>
      <c r="TSC11" s="235"/>
      <c r="TSD11" s="235"/>
      <c r="TSE11" s="235"/>
      <c r="TSF11" s="235"/>
      <c r="TSG11" s="235"/>
      <c r="TSH11" s="235"/>
      <c r="TSI11" s="235"/>
      <c r="TSJ11" s="235"/>
      <c r="TSK11" s="235"/>
      <c r="TSL11" s="235"/>
      <c r="TSM11" s="235"/>
      <c r="TSN11" s="235"/>
      <c r="TSO11" s="235"/>
      <c r="TSP11" s="235"/>
      <c r="TSQ11" s="235"/>
      <c r="TSR11" s="235"/>
      <c r="TSS11" s="235"/>
      <c r="TST11" s="235"/>
      <c r="TSU11" s="235"/>
      <c r="TSV11" s="235"/>
      <c r="TSW11" s="235"/>
      <c r="TSX11" s="235"/>
      <c r="TSY11" s="235"/>
      <c r="TSZ11" s="235"/>
      <c r="TTA11" s="235"/>
      <c r="TTB11" s="235"/>
      <c r="TTC11" s="235"/>
      <c r="TTD11" s="235"/>
      <c r="TTE11" s="235"/>
      <c r="TTF11" s="235"/>
      <c r="TTG11" s="235"/>
      <c r="TTH11" s="235"/>
      <c r="TTI11" s="235"/>
      <c r="TTJ11" s="235"/>
      <c r="TTK11" s="235"/>
      <c r="TTL11" s="235"/>
      <c r="TTM11" s="235"/>
      <c r="TTN11" s="235"/>
      <c r="TTO11" s="235"/>
      <c r="TTP11" s="235"/>
      <c r="TTQ11" s="235"/>
      <c r="TTR11" s="235"/>
      <c r="TTS11" s="235"/>
      <c r="TTT11" s="235"/>
      <c r="TTU11" s="235"/>
      <c r="TTV11" s="235"/>
      <c r="TTW11" s="235"/>
      <c r="TTX11" s="235"/>
      <c r="TTY11" s="235"/>
      <c r="TTZ11" s="235"/>
      <c r="TUA11" s="235"/>
      <c r="TUB11" s="235"/>
      <c r="TUC11" s="235"/>
      <c r="TUD11" s="235"/>
      <c r="TUE11" s="235"/>
      <c r="TUF11" s="235"/>
      <c r="TUG11" s="235"/>
      <c r="TUH11" s="235"/>
      <c r="TUI11" s="235"/>
      <c r="TUJ11" s="235"/>
      <c r="TUK11" s="235"/>
      <c r="TUL11" s="235"/>
      <c r="TUM11" s="235"/>
      <c r="TUN11" s="235"/>
      <c r="TUO11" s="235"/>
      <c r="TUP11" s="235"/>
      <c r="TUQ11" s="235"/>
      <c r="TUR11" s="235"/>
      <c r="TUS11" s="235"/>
      <c r="TUT11" s="235"/>
      <c r="TUU11" s="235"/>
      <c r="TUV11" s="235"/>
      <c r="TUW11" s="235"/>
      <c r="TUX11" s="235"/>
      <c r="TUY11" s="235"/>
      <c r="TUZ11" s="235"/>
      <c r="TVA11" s="235"/>
      <c r="TVB11" s="235"/>
      <c r="TVC11" s="235"/>
      <c r="TVD11" s="235"/>
      <c r="TVE11" s="235"/>
      <c r="TVF11" s="235"/>
      <c r="TVG11" s="235"/>
      <c r="TVH11" s="235"/>
      <c r="TVI11" s="235"/>
      <c r="TVJ11" s="235"/>
      <c r="TVK11" s="235"/>
      <c r="TVL11" s="235"/>
      <c r="TVM11" s="235"/>
      <c r="TVN11" s="235"/>
      <c r="TVO11" s="235"/>
      <c r="TVP11" s="235"/>
      <c r="TVQ11" s="235"/>
      <c r="TVR11" s="235"/>
      <c r="TVS11" s="235"/>
      <c r="TVT11" s="235"/>
      <c r="TVU11" s="235"/>
      <c r="TVV11" s="235"/>
      <c r="TVW11" s="235"/>
      <c r="TVX11" s="235"/>
      <c r="TVY11" s="235"/>
      <c r="TVZ11" s="235"/>
      <c r="TWA11" s="235"/>
      <c r="TWB11" s="235"/>
      <c r="TWC11" s="235"/>
      <c r="TWD11" s="235"/>
      <c r="TWE11" s="235"/>
      <c r="TWF11" s="235"/>
      <c r="TWG11" s="235"/>
      <c r="TWH11" s="235"/>
      <c r="TWI11" s="235"/>
      <c r="TWJ11" s="235"/>
      <c r="TWK11" s="235"/>
      <c r="TWL11" s="235"/>
      <c r="TWM11" s="235"/>
      <c r="TWN11" s="235"/>
      <c r="TWO11" s="235"/>
      <c r="TWP11" s="235"/>
      <c r="TWQ11" s="235"/>
      <c r="TWR11" s="235"/>
      <c r="TWS11" s="235"/>
      <c r="TWT11" s="235"/>
      <c r="TWU11" s="235"/>
      <c r="TWV11" s="235"/>
      <c r="TWW11" s="235"/>
      <c r="TWX11" s="235"/>
      <c r="TWY11" s="235"/>
      <c r="TWZ11" s="235"/>
      <c r="TXA11" s="235"/>
      <c r="TXB11" s="235"/>
      <c r="TXC11" s="235"/>
      <c r="TXD11" s="235"/>
      <c r="TXE11" s="235"/>
      <c r="TXF11" s="235"/>
      <c r="TXG11" s="235"/>
      <c r="TXH11" s="235"/>
      <c r="TXI11" s="235"/>
      <c r="TXJ11" s="235"/>
      <c r="TXK11" s="235"/>
      <c r="TXL11" s="235"/>
      <c r="TXM11" s="235"/>
      <c r="TXN11" s="235"/>
      <c r="TXO11" s="235"/>
      <c r="TXP11" s="235"/>
      <c r="TXQ11" s="235"/>
      <c r="TXR11" s="235"/>
      <c r="TXS11" s="235"/>
      <c r="TXT11" s="235"/>
      <c r="TXU11" s="235"/>
      <c r="TXV11" s="235"/>
      <c r="TXW11" s="235"/>
      <c r="TXX11" s="235"/>
      <c r="TXY11" s="235"/>
      <c r="TXZ11" s="235"/>
      <c r="TYA11" s="235"/>
      <c r="TYB11" s="235"/>
      <c r="TYC11" s="235"/>
      <c r="TYD11" s="235"/>
      <c r="TYE11" s="235"/>
      <c r="TYF11" s="235"/>
      <c r="TYG11" s="235"/>
      <c r="TYH11" s="235"/>
      <c r="TYI11" s="235"/>
      <c r="TYJ11" s="235"/>
      <c r="TYK11" s="235"/>
      <c r="TYL11" s="235"/>
      <c r="TYM11" s="235"/>
      <c r="TYN11" s="235"/>
      <c r="TYO11" s="235"/>
      <c r="TYP11" s="235"/>
      <c r="TYQ11" s="235"/>
      <c r="TYR11" s="235"/>
      <c r="TYS11" s="235"/>
      <c r="TYT11" s="235"/>
      <c r="TYU11" s="235"/>
      <c r="TYV11" s="235"/>
      <c r="TYW11" s="235"/>
      <c r="TYX11" s="235"/>
      <c r="TYY11" s="235"/>
      <c r="TYZ11" s="235"/>
      <c r="TZA11" s="235"/>
      <c r="TZB11" s="235"/>
      <c r="TZC11" s="235"/>
      <c r="TZD11" s="235"/>
      <c r="TZE11" s="235"/>
      <c r="TZF11" s="235"/>
      <c r="TZG11" s="235"/>
      <c r="TZH11" s="235"/>
      <c r="TZI11" s="235"/>
      <c r="TZJ11" s="235"/>
      <c r="TZK11" s="235"/>
      <c r="TZL11" s="235"/>
      <c r="TZM11" s="235"/>
      <c r="TZN11" s="235"/>
      <c r="TZO11" s="235"/>
      <c r="TZP11" s="235"/>
      <c r="TZQ11" s="235"/>
      <c r="TZR11" s="235"/>
      <c r="TZS11" s="235"/>
      <c r="TZT11" s="235"/>
      <c r="TZU11" s="235"/>
      <c r="TZV11" s="235"/>
      <c r="TZW11" s="235"/>
      <c r="TZX11" s="235"/>
      <c r="TZY11" s="235"/>
      <c r="TZZ11" s="235"/>
      <c r="UAA11" s="235"/>
      <c r="UAB11" s="235"/>
      <c r="UAC11" s="235"/>
      <c r="UAD11" s="235"/>
      <c r="UAE11" s="235"/>
      <c r="UAF11" s="235"/>
      <c r="UAG11" s="235"/>
      <c r="UAH11" s="235"/>
      <c r="UAI11" s="235"/>
      <c r="UAJ11" s="235"/>
      <c r="UAK11" s="235"/>
      <c r="UAL11" s="235"/>
      <c r="UAM11" s="235"/>
      <c r="UAN11" s="235"/>
      <c r="UAO11" s="235"/>
      <c r="UAP11" s="235"/>
      <c r="UAQ11" s="235"/>
      <c r="UAR11" s="235"/>
      <c r="UAS11" s="235"/>
      <c r="UAT11" s="235"/>
      <c r="UAU11" s="235"/>
      <c r="UAV11" s="235"/>
      <c r="UAW11" s="235"/>
      <c r="UAX11" s="235"/>
      <c r="UAY11" s="235"/>
      <c r="UAZ11" s="235"/>
      <c r="UBA11" s="235"/>
      <c r="UBB11" s="235"/>
      <c r="UBC11" s="235"/>
      <c r="UBD11" s="235"/>
      <c r="UBE11" s="235"/>
      <c r="UBF11" s="235"/>
      <c r="UBG11" s="235"/>
      <c r="UBH11" s="235"/>
      <c r="UBI11" s="235"/>
      <c r="UBJ11" s="235"/>
      <c r="UBK11" s="235"/>
      <c r="UBL11" s="235"/>
      <c r="UBM11" s="235"/>
      <c r="UBN11" s="235"/>
      <c r="UBO11" s="235"/>
      <c r="UBP11" s="235"/>
      <c r="UBQ11" s="235"/>
      <c r="UBR11" s="235"/>
      <c r="UBS11" s="235"/>
      <c r="UBT11" s="235"/>
      <c r="UBU11" s="235"/>
      <c r="UBV11" s="235"/>
      <c r="UBW11" s="235"/>
      <c r="UBX11" s="235"/>
      <c r="UBY11" s="235"/>
      <c r="UBZ11" s="235"/>
      <c r="UCA11" s="235"/>
      <c r="UCB11" s="235"/>
      <c r="UCC11" s="235"/>
      <c r="UCD11" s="235"/>
      <c r="UCE11" s="235"/>
      <c r="UCF11" s="235"/>
      <c r="UCG11" s="235"/>
      <c r="UCH11" s="235"/>
      <c r="UCI11" s="235"/>
      <c r="UCJ11" s="235"/>
      <c r="UCK11" s="235"/>
      <c r="UCL11" s="235"/>
      <c r="UCM11" s="235"/>
      <c r="UCN11" s="235"/>
      <c r="UCO11" s="235"/>
      <c r="UCP11" s="235"/>
      <c r="UCQ11" s="235"/>
      <c r="UCR11" s="235"/>
      <c r="UCS11" s="235"/>
      <c r="UCT11" s="235"/>
      <c r="UCU11" s="235"/>
      <c r="UCV11" s="235"/>
      <c r="UCW11" s="235"/>
      <c r="UCX11" s="235"/>
      <c r="UCY11" s="235"/>
      <c r="UCZ11" s="235"/>
      <c r="UDA11" s="235"/>
      <c r="UDB11" s="235"/>
      <c r="UDC11" s="235"/>
      <c r="UDD11" s="235"/>
      <c r="UDE11" s="235"/>
      <c r="UDF11" s="235"/>
      <c r="UDG11" s="235"/>
      <c r="UDH11" s="235"/>
      <c r="UDI11" s="235"/>
      <c r="UDJ11" s="235"/>
      <c r="UDK11" s="235"/>
      <c r="UDL11" s="235"/>
      <c r="UDM11" s="235"/>
      <c r="UDN11" s="235"/>
      <c r="UDO11" s="235"/>
      <c r="UDP11" s="235"/>
      <c r="UDQ11" s="235"/>
      <c r="UDR11" s="235"/>
      <c r="UDS11" s="235"/>
      <c r="UDT11" s="235"/>
      <c r="UDU11" s="235"/>
      <c r="UDV11" s="235"/>
      <c r="UDW11" s="235"/>
      <c r="UDX11" s="235"/>
      <c r="UDY11" s="235"/>
      <c r="UDZ11" s="235"/>
      <c r="UEA11" s="235"/>
      <c r="UEB11" s="235"/>
      <c r="UEC11" s="235"/>
      <c r="UED11" s="235"/>
      <c r="UEE11" s="235"/>
      <c r="UEF11" s="235"/>
      <c r="UEG11" s="235"/>
      <c r="UEH11" s="235"/>
      <c r="UEI11" s="235"/>
      <c r="UEJ11" s="235"/>
      <c r="UEK11" s="235"/>
      <c r="UEL11" s="235"/>
      <c r="UEM11" s="235"/>
      <c r="UEN11" s="235"/>
      <c r="UEO11" s="235"/>
      <c r="UEP11" s="235"/>
      <c r="UEQ11" s="235"/>
      <c r="UER11" s="235"/>
      <c r="UES11" s="235"/>
      <c r="UET11" s="235"/>
      <c r="UEU11" s="235"/>
      <c r="UEV11" s="235"/>
      <c r="UEW11" s="235"/>
      <c r="UEX11" s="235"/>
      <c r="UEY11" s="235"/>
      <c r="UEZ11" s="235"/>
      <c r="UFA11" s="235"/>
      <c r="UFB11" s="235"/>
      <c r="UFC11" s="235"/>
      <c r="UFD11" s="235"/>
      <c r="UFE11" s="235"/>
      <c r="UFF11" s="235"/>
      <c r="UFG11" s="235"/>
      <c r="UFH11" s="235"/>
      <c r="UFI11" s="235"/>
      <c r="UFJ11" s="235"/>
      <c r="UFK11" s="235"/>
      <c r="UFL11" s="235"/>
      <c r="UFM11" s="235"/>
      <c r="UFN11" s="235"/>
      <c r="UFO11" s="235"/>
      <c r="UFP11" s="235"/>
      <c r="UFQ11" s="235"/>
      <c r="UFR11" s="235"/>
      <c r="UFS11" s="235"/>
      <c r="UFT11" s="235"/>
      <c r="UFU11" s="235"/>
      <c r="UFV11" s="235"/>
      <c r="UFW11" s="235"/>
      <c r="UFX11" s="235"/>
      <c r="UFY11" s="235"/>
      <c r="UFZ11" s="235"/>
      <c r="UGA11" s="235"/>
      <c r="UGB11" s="235"/>
      <c r="UGC11" s="235"/>
      <c r="UGD11" s="235"/>
      <c r="UGE11" s="235"/>
      <c r="UGF11" s="235"/>
      <c r="UGG11" s="235"/>
      <c r="UGH11" s="235"/>
      <c r="UGI11" s="235"/>
      <c r="UGJ11" s="235"/>
      <c r="UGK11" s="235"/>
      <c r="UGL11" s="235"/>
      <c r="UGM11" s="235"/>
      <c r="UGN11" s="235"/>
      <c r="UGO11" s="235"/>
      <c r="UGP11" s="235"/>
      <c r="UGQ11" s="235"/>
      <c r="UGR11" s="235"/>
      <c r="UGS11" s="235"/>
      <c r="UGT11" s="235"/>
      <c r="UGU11" s="235"/>
      <c r="UGV11" s="235"/>
      <c r="UGW11" s="235"/>
      <c r="UGX11" s="235"/>
      <c r="UGY11" s="235"/>
      <c r="UGZ11" s="235"/>
      <c r="UHA11" s="235"/>
      <c r="UHB11" s="235"/>
      <c r="UHC11" s="235"/>
      <c r="UHD11" s="235"/>
      <c r="UHE11" s="235"/>
      <c r="UHF11" s="235"/>
      <c r="UHG11" s="235"/>
      <c r="UHH11" s="235"/>
      <c r="UHI11" s="235"/>
      <c r="UHJ11" s="235"/>
      <c r="UHK11" s="235"/>
      <c r="UHL11" s="235"/>
      <c r="UHM11" s="235"/>
      <c r="UHN11" s="235"/>
      <c r="UHO11" s="235"/>
      <c r="UHP11" s="235"/>
      <c r="UHQ11" s="235"/>
      <c r="UHR11" s="235"/>
      <c r="UHS11" s="235"/>
      <c r="UHT11" s="235"/>
      <c r="UHU11" s="235"/>
      <c r="UHV11" s="235"/>
      <c r="UHW11" s="235"/>
      <c r="UHX11" s="235"/>
      <c r="UHY11" s="235"/>
      <c r="UHZ11" s="235"/>
      <c r="UIA11" s="235"/>
      <c r="UIB11" s="235"/>
      <c r="UIC11" s="235"/>
      <c r="UID11" s="235"/>
      <c r="UIE11" s="235"/>
      <c r="UIF11" s="235"/>
      <c r="UIG11" s="235"/>
      <c r="UIH11" s="235"/>
      <c r="UII11" s="235"/>
      <c r="UIJ11" s="235"/>
      <c r="UIK11" s="235"/>
      <c r="UIL11" s="235"/>
      <c r="UIM11" s="235"/>
      <c r="UIN11" s="235"/>
      <c r="UIO11" s="235"/>
      <c r="UIP11" s="235"/>
      <c r="UIQ11" s="235"/>
      <c r="UIR11" s="235"/>
      <c r="UIS11" s="235"/>
      <c r="UIT11" s="235"/>
      <c r="UIU11" s="235"/>
      <c r="UIV11" s="235"/>
      <c r="UIW11" s="235"/>
      <c r="UIX11" s="235"/>
      <c r="UIY11" s="235"/>
      <c r="UIZ11" s="235"/>
      <c r="UJA11" s="235"/>
      <c r="UJB11" s="235"/>
      <c r="UJC11" s="235"/>
      <c r="UJD11" s="235"/>
      <c r="UJE11" s="235"/>
      <c r="UJF11" s="235"/>
      <c r="UJG11" s="235"/>
      <c r="UJH11" s="235"/>
      <c r="UJI11" s="235"/>
      <c r="UJJ11" s="235"/>
      <c r="UJK11" s="235"/>
      <c r="UJL11" s="235"/>
      <c r="UJM11" s="235"/>
      <c r="UJN11" s="235"/>
      <c r="UJO11" s="235"/>
      <c r="UJP11" s="235"/>
      <c r="UJQ11" s="235"/>
      <c r="UJR11" s="235"/>
      <c r="UJS11" s="235"/>
      <c r="UJT11" s="235"/>
      <c r="UJU11" s="235"/>
      <c r="UJV11" s="235"/>
      <c r="UJW11" s="235"/>
      <c r="UJX11" s="235"/>
      <c r="UJY11" s="235"/>
      <c r="UJZ11" s="235"/>
      <c r="UKA11" s="235"/>
      <c r="UKB11" s="235"/>
      <c r="UKC11" s="235"/>
      <c r="UKD11" s="235"/>
      <c r="UKE11" s="235"/>
      <c r="UKF11" s="235"/>
      <c r="UKG11" s="235"/>
      <c r="UKH11" s="235"/>
      <c r="UKI11" s="235"/>
      <c r="UKJ11" s="235"/>
      <c r="UKK11" s="235"/>
      <c r="UKL11" s="235"/>
      <c r="UKM11" s="235"/>
      <c r="UKN11" s="235"/>
      <c r="UKO11" s="235"/>
      <c r="UKP11" s="235"/>
      <c r="UKQ11" s="235"/>
      <c r="UKR11" s="235"/>
      <c r="UKS11" s="235"/>
      <c r="UKT11" s="235"/>
      <c r="UKU11" s="235"/>
      <c r="UKV11" s="235"/>
      <c r="UKW11" s="235"/>
      <c r="UKX11" s="235"/>
      <c r="UKY11" s="235"/>
      <c r="UKZ11" s="235"/>
      <c r="ULA11" s="235"/>
      <c r="ULB11" s="235"/>
      <c r="ULC11" s="235"/>
      <c r="ULD11" s="235"/>
      <c r="ULE11" s="235"/>
      <c r="ULF11" s="235"/>
      <c r="ULG11" s="235"/>
      <c r="ULH11" s="235"/>
      <c r="ULI11" s="235"/>
      <c r="ULJ11" s="235"/>
      <c r="ULK11" s="235"/>
      <c r="ULL11" s="235"/>
      <c r="ULM11" s="235"/>
      <c r="ULN11" s="235"/>
      <c r="ULO11" s="235"/>
      <c r="ULP11" s="235"/>
      <c r="ULQ11" s="235"/>
      <c r="ULR11" s="235"/>
      <c r="ULS11" s="235"/>
      <c r="ULT11" s="235"/>
      <c r="ULU11" s="235"/>
      <c r="ULV11" s="235"/>
      <c r="ULW11" s="235"/>
      <c r="ULX11" s="235"/>
      <c r="ULY11" s="235"/>
      <c r="ULZ11" s="235"/>
      <c r="UMA11" s="235"/>
      <c r="UMB11" s="235"/>
      <c r="UMC11" s="235"/>
      <c r="UMD11" s="235"/>
      <c r="UME11" s="235"/>
      <c r="UMF11" s="235"/>
      <c r="UMG11" s="235"/>
      <c r="UMH11" s="235"/>
      <c r="UMI11" s="235"/>
      <c r="UMJ11" s="235"/>
      <c r="UMK11" s="235"/>
      <c r="UML11" s="235"/>
      <c r="UMM11" s="235"/>
      <c r="UMN11" s="235"/>
      <c r="UMO11" s="235"/>
      <c r="UMP11" s="235"/>
      <c r="UMQ11" s="235"/>
      <c r="UMR11" s="235"/>
      <c r="UMS11" s="235"/>
      <c r="UMT11" s="235"/>
      <c r="UMU11" s="235"/>
      <c r="UMV11" s="235"/>
      <c r="UMW11" s="235"/>
      <c r="UMX11" s="235"/>
      <c r="UMY11" s="235"/>
      <c r="UMZ11" s="235"/>
      <c r="UNA11" s="235"/>
      <c r="UNB11" s="235"/>
      <c r="UNC11" s="235"/>
      <c r="UND11" s="235"/>
      <c r="UNE11" s="235"/>
      <c r="UNF11" s="235"/>
      <c r="UNG11" s="235"/>
      <c r="UNH11" s="235"/>
      <c r="UNI11" s="235"/>
      <c r="UNJ11" s="235"/>
      <c r="UNK11" s="235"/>
      <c r="UNL11" s="235"/>
      <c r="UNM11" s="235"/>
      <c r="UNN11" s="235"/>
      <c r="UNO11" s="235"/>
      <c r="UNP11" s="235"/>
      <c r="UNQ11" s="235"/>
      <c r="UNR11" s="235"/>
      <c r="UNS11" s="235"/>
      <c r="UNT11" s="235"/>
      <c r="UNU11" s="235"/>
      <c r="UNV11" s="235"/>
      <c r="UNW11" s="235"/>
      <c r="UNX11" s="235"/>
      <c r="UNY11" s="235"/>
      <c r="UNZ11" s="235"/>
      <c r="UOA11" s="235"/>
      <c r="UOB11" s="235"/>
      <c r="UOC11" s="235"/>
      <c r="UOD11" s="235"/>
      <c r="UOE11" s="235"/>
      <c r="UOF11" s="235"/>
      <c r="UOG11" s="235"/>
      <c r="UOH11" s="235"/>
      <c r="UOI11" s="235"/>
      <c r="UOJ11" s="235"/>
      <c r="UOK11" s="235"/>
      <c r="UOL11" s="235"/>
      <c r="UOM11" s="235"/>
      <c r="UON11" s="235"/>
      <c r="UOO11" s="235"/>
      <c r="UOP11" s="235"/>
      <c r="UOQ11" s="235"/>
      <c r="UOR11" s="235"/>
      <c r="UOS11" s="235"/>
      <c r="UOT11" s="235"/>
      <c r="UOU11" s="235"/>
      <c r="UOV11" s="235"/>
      <c r="UOW11" s="235"/>
      <c r="UOX11" s="235"/>
      <c r="UOY11" s="235"/>
      <c r="UOZ11" s="235"/>
      <c r="UPA11" s="235"/>
      <c r="UPB11" s="235"/>
      <c r="UPC11" s="235"/>
      <c r="UPD11" s="235"/>
      <c r="UPE11" s="235"/>
      <c r="UPF11" s="235"/>
      <c r="UPG11" s="235"/>
      <c r="UPH11" s="235"/>
      <c r="UPI11" s="235"/>
      <c r="UPJ11" s="235"/>
      <c r="UPK11" s="235"/>
      <c r="UPL11" s="235"/>
      <c r="UPM11" s="235"/>
      <c r="UPN11" s="235"/>
      <c r="UPO11" s="235"/>
      <c r="UPP11" s="235"/>
      <c r="UPQ11" s="235"/>
      <c r="UPR11" s="235"/>
      <c r="UPS11" s="235"/>
      <c r="UPT11" s="235"/>
      <c r="UPU11" s="235"/>
      <c r="UPV11" s="235"/>
      <c r="UPW11" s="235"/>
      <c r="UPX11" s="235"/>
      <c r="UPY11" s="235"/>
      <c r="UPZ11" s="235"/>
      <c r="UQA11" s="235"/>
      <c r="UQB11" s="235"/>
      <c r="UQC11" s="235"/>
      <c r="UQD11" s="235"/>
      <c r="UQE11" s="235"/>
      <c r="UQF11" s="235"/>
      <c r="UQG11" s="235"/>
      <c r="UQH11" s="235"/>
      <c r="UQI11" s="235"/>
      <c r="UQJ11" s="235"/>
      <c r="UQK11" s="235"/>
      <c r="UQL11" s="235"/>
      <c r="UQM11" s="235"/>
      <c r="UQN11" s="235"/>
      <c r="UQO11" s="235"/>
      <c r="UQP11" s="235"/>
      <c r="UQQ11" s="235"/>
      <c r="UQR11" s="235"/>
      <c r="UQS11" s="235"/>
      <c r="UQT11" s="235"/>
      <c r="UQU11" s="235"/>
      <c r="UQV11" s="235"/>
      <c r="UQW11" s="235"/>
      <c r="UQX11" s="235"/>
      <c r="UQY11" s="235"/>
      <c r="UQZ11" s="235"/>
      <c r="URA11" s="235"/>
      <c r="URB11" s="235"/>
      <c r="URC11" s="235"/>
      <c r="URD11" s="235"/>
      <c r="URE11" s="235"/>
      <c r="URF11" s="235"/>
      <c r="URG11" s="235"/>
      <c r="URH11" s="235"/>
      <c r="URI11" s="235"/>
      <c r="URJ11" s="235"/>
      <c r="URK11" s="235"/>
      <c r="URL11" s="235"/>
      <c r="URM11" s="235"/>
      <c r="URN11" s="235"/>
      <c r="URO11" s="235"/>
      <c r="URP11" s="235"/>
      <c r="URQ11" s="235"/>
      <c r="URR11" s="235"/>
      <c r="URS11" s="235"/>
      <c r="URT11" s="235"/>
      <c r="URU11" s="235"/>
      <c r="URV11" s="235"/>
      <c r="URW11" s="235"/>
      <c r="URX11" s="235"/>
      <c r="URY11" s="235"/>
      <c r="URZ11" s="235"/>
      <c r="USA11" s="235"/>
      <c r="USB11" s="235"/>
      <c r="USC11" s="235"/>
      <c r="USD11" s="235"/>
      <c r="USE11" s="235"/>
      <c r="USF11" s="235"/>
      <c r="USG11" s="235"/>
      <c r="USH11" s="235"/>
      <c r="USI11" s="235"/>
      <c r="USJ11" s="235"/>
      <c r="USK11" s="235"/>
      <c r="USL11" s="235"/>
      <c r="USM11" s="235"/>
      <c r="USN11" s="235"/>
      <c r="USO11" s="235"/>
      <c r="USP11" s="235"/>
      <c r="USQ11" s="235"/>
      <c r="USR11" s="235"/>
      <c r="USS11" s="235"/>
      <c r="UST11" s="235"/>
      <c r="USU11" s="235"/>
      <c r="USV11" s="235"/>
      <c r="USW11" s="235"/>
      <c r="USX11" s="235"/>
      <c r="USY11" s="235"/>
      <c r="USZ11" s="235"/>
      <c r="UTA11" s="235"/>
      <c r="UTB11" s="235"/>
      <c r="UTC11" s="235"/>
      <c r="UTD11" s="235"/>
      <c r="UTE11" s="235"/>
      <c r="UTF11" s="235"/>
      <c r="UTG11" s="235"/>
      <c r="UTH11" s="235"/>
      <c r="UTI11" s="235"/>
      <c r="UTJ11" s="235"/>
      <c r="UTK11" s="235"/>
      <c r="UTL11" s="235"/>
      <c r="UTM11" s="235"/>
      <c r="UTN11" s="235"/>
      <c r="UTO11" s="235"/>
      <c r="UTP11" s="235"/>
      <c r="UTQ11" s="235"/>
      <c r="UTR11" s="235"/>
      <c r="UTS11" s="235"/>
      <c r="UTT11" s="235"/>
      <c r="UTU11" s="235"/>
      <c r="UTV11" s="235"/>
      <c r="UTW11" s="235"/>
      <c r="UTX11" s="235"/>
      <c r="UTY11" s="235"/>
      <c r="UTZ11" s="235"/>
      <c r="UUA11" s="235"/>
      <c r="UUB11" s="235"/>
      <c r="UUC11" s="235"/>
      <c r="UUD11" s="235"/>
      <c r="UUE11" s="235"/>
      <c r="UUF11" s="235"/>
      <c r="UUG11" s="235"/>
      <c r="UUH11" s="235"/>
      <c r="UUI11" s="235"/>
      <c r="UUJ11" s="235"/>
      <c r="UUK11" s="235"/>
      <c r="UUL11" s="235"/>
      <c r="UUM11" s="235"/>
      <c r="UUN11" s="235"/>
      <c r="UUO11" s="235"/>
      <c r="UUP11" s="235"/>
      <c r="UUQ11" s="235"/>
      <c r="UUR11" s="235"/>
      <c r="UUS11" s="235"/>
      <c r="UUT11" s="235"/>
      <c r="UUU11" s="235"/>
      <c r="UUV11" s="235"/>
      <c r="UUW11" s="235"/>
      <c r="UUX11" s="235"/>
      <c r="UUY11" s="235"/>
      <c r="UUZ11" s="235"/>
      <c r="UVA11" s="235"/>
      <c r="UVB11" s="235"/>
      <c r="UVC11" s="235"/>
      <c r="UVD11" s="235"/>
      <c r="UVE11" s="235"/>
      <c r="UVF11" s="235"/>
      <c r="UVG11" s="235"/>
      <c r="UVH11" s="235"/>
      <c r="UVI11" s="235"/>
      <c r="UVJ11" s="235"/>
      <c r="UVK11" s="235"/>
      <c r="UVL11" s="235"/>
      <c r="UVM11" s="235"/>
      <c r="UVN11" s="235"/>
      <c r="UVO11" s="235"/>
      <c r="UVP11" s="235"/>
      <c r="UVQ11" s="235"/>
      <c r="UVR11" s="235"/>
      <c r="UVS11" s="235"/>
      <c r="UVT11" s="235"/>
      <c r="UVU11" s="235"/>
      <c r="UVV11" s="235"/>
      <c r="UVW11" s="235"/>
      <c r="UVX11" s="235"/>
      <c r="UVY11" s="235"/>
      <c r="UVZ11" s="235"/>
      <c r="UWA11" s="235"/>
      <c r="UWB11" s="235"/>
      <c r="UWC11" s="235"/>
      <c r="UWD11" s="235"/>
      <c r="UWE11" s="235"/>
      <c r="UWF11" s="235"/>
      <c r="UWG11" s="235"/>
      <c r="UWH11" s="235"/>
      <c r="UWI11" s="235"/>
      <c r="UWJ11" s="235"/>
      <c r="UWK11" s="235"/>
      <c r="UWL11" s="235"/>
      <c r="UWM11" s="235"/>
      <c r="UWN11" s="235"/>
      <c r="UWO11" s="235"/>
      <c r="UWP11" s="235"/>
      <c r="UWQ11" s="235"/>
      <c r="UWR11" s="235"/>
      <c r="UWS11" s="235"/>
      <c r="UWT11" s="235"/>
      <c r="UWU11" s="235"/>
      <c r="UWV11" s="235"/>
      <c r="UWW11" s="235"/>
      <c r="UWX11" s="235"/>
      <c r="UWY11" s="235"/>
      <c r="UWZ11" s="235"/>
      <c r="UXA11" s="235"/>
      <c r="UXB11" s="235"/>
      <c r="UXC11" s="235"/>
      <c r="UXD11" s="235"/>
      <c r="UXE11" s="235"/>
      <c r="UXF11" s="235"/>
      <c r="UXG11" s="235"/>
      <c r="UXH11" s="235"/>
      <c r="UXI11" s="235"/>
      <c r="UXJ11" s="235"/>
      <c r="UXK11" s="235"/>
      <c r="UXL11" s="235"/>
      <c r="UXM11" s="235"/>
      <c r="UXN11" s="235"/>
      <c r="UXO11" s="235"/>
      <c r="UXP11" s="235"/>
      <c r="UXQ11" s="235"/>
      <c r="UXR11" s="235"/>
      <c r="UXS11" s="235"/>
      <c r="UXT11" s="235"/>
      <c r="UXU11" s="235"/>
      <c r="UXV11" s="235"/>
      <c r="UXW11" s="235"/>
      <c r="UXX11" s="235"/>
      <c r="UXY11" s="235"/>
      <c r="UXZ11" s="235"/>
      <c r="UYA11" s="235"/>
      <c r="UYB11" s="235"/>
      <c r="UYC11" s="235"/>
      <c r="UYD11" s="235"/>
      <c r="UYE11" s="235"/>
      <c r="UYF11" s="235"/>
      <c r="UYG11" s="235"/>
      <c r="UYH11" s="235"/>
      <c r="UYI11" s="235"/>
      <c r="UYJ11" s="235"/>
      <c r="UYK11" s="235"/>
      <c r="UYL11" s="235"/>
      <c r="UYM11" s="235"/>
      <c r="UYN11" s="235"/>
      <c r="UYO11" s="235"/>
      <c r="UYP11" s="235"/>
      <c r="UYQ11" s="235"/>
      <c r="UYR11" s="235"/>
      <c r="UYS11" s="235"/>
      <c r="UYT11" s="235"/>
      <c r="UYU11" s="235"/>
      <c r="UYV11" s="235"/>
      <c r="UYW11" s="235"/>
      <c r="UYX11" s="235"/>
      <c r="UYY11" s="235"/>
      <c r="UYZ11" s="235"/>
      <c r="UZA11" s="235"/>
      <c r="UZB11" s="235"/>
      <c r="UZC11" s="235"/>
      <c r="UZD11" s="235"/>
      <c r="UZE11" s="235"/>
      <c r="UZF11" s="235"/>
      <c r="UZG11" s="235"/>
      <c r="UZH11" s="235"/>
      <c r="UZI11" s="235"/>
      <c r="UZJ11" s="235"/>
      <c r="UZK11" s="235"/>
      <c r="UZL11" s="235"/>
      <c r="UZM11" s="235"/>
      <c r="UZN11" s="235"/>
      <c r="UZO11" s="235"/>
      <c r="UZP11" s="235"/>
      <c r="UZQ11" s="235"/>
      <c r="UZR11" s="235"/>
      <c r="UZS11" s="235"/>
      <c r="UZT11" s="235"/>
      <c r="UZU11" s="235"/>
      <c r="UZV11" s="235"/>
      <c r="UZW11" s="235"/>
      <c r="UZX11" s="235"/>
      <c r="UZY11" s="235"/>
      <c r="UZZ11" s="235"/>
      <c r="VAA11" s="235"/>
      <c r="VAB11" s="235"/>
      <c r="VAC11" s="235"/>
      <c r="VAD11" s="235"/>
      <c r="VAE11" s="235"/>
      <c r="VAF11" s="235"/>
      <c r="VAG11" s="235"/>
      <c r="VAH11" s="235"/>
      <c r="VAI11" s="235"/>
      <c r="VAJ11" s="235"/>
      <c r="VAK11" s="235"/>
      <c r="VAL11" s="235"/>
      <c r="VAM11" s="235"/>
      <c r="VAN11" s="235"/>
      <c r="VAO11" s="235"/>
      <c r="VAP11" s="235"/>
      <c r="VAQ11" s="235"/>
      <c r="VAR11" s="235"/>
      <c r="VAS11" s="235"/>
      <c r="VAT11" s="235"/>
      <c r="VAU11" s="235"/>
      <c r="VAV11" s="235"/>
      <c r="VAW11" s="235"/>
      <c r="VAX11" s="235"/>
      <c r="VAY11" s="235"/>
      <c r="VAZ11" s="235"/>
      <c r="VBA11" s="235"/>
      <c r="VBB11" s="235"/>
      <c r="VBC11" s="235"/>
      <c r="VBD11" s="235"/>
      <c r="VBE11" s="235"/>
      <c r="VBF11" s="235"/>
      <c r="VBG11" s="235"/>
      <c r="VBH11" s="235"/>
      <c r="VBI11" s="235"/>
      <c r="VBJ11" s="235"/>
      <c r="VBK11" s="235"/>
      <c r="VBL11" s="235"/>
      <c r="VBM11" s="235"/>
      <c r="VBN11" s="235"/>
      <c r="VBO11" s="235"/>
      <c r="VBP11" s="235"/>
      <c r="VBQ11" s="235"/>
      <c r="VBR11" s="235"/>
      <c r="VBS11" s="235"/>
      <c r="VBT11" s="235"/>
      <c r="VBU11" s="235"/>
      <c r="VBV11" s="235"/>
      <c r="VBW11" s="235"/>
      <c r="VBX11" s="235"/>
      <c r="VBY11" s="235"/>
      <c r="VBZ11" s="235"/>
      <c r="VCA11" s="235"/>
      <c r="VCB11" s="235"/>
      <c r="VCC11" s="235"/>
      <c r="VCD11" s="235"/>
      <c r="VCE11" s="235"/>
      <c r="VCF11" s="235"/>
      <c r="VCG11" s="235"/>
      <c r="VCH11" s="235"/>
      <c r="VCI11" s="235"/>
      <c r="VCJ11" s="235"/>
      <c r="VCK11" s="235"/>
      <c r="VCL11" s="235"/>
      <c r="VCM11" s="235"/>
      <c r="VCN11" s="235"/>
      <c r="VCO11" s="235"/>
      <c r="VCP11" s="235"/>
      <c r="VCQ11" s="235"/>
      <c r="VCR11" s="235"/>
      <c r="VCS11" s="235"/>
      <c r="VCT11" s="235"/>
      <c r="VCU11" s="235"/>
      <c r="VCV11" s="235"/>
      <c r="VCW11" s="235"/>
      <c r="VCX11" s="235"/>
      <c r="VCY11" s="235"/>
      <c r="VCZ11" s="235"/>
      <c r="VDA11" s="235"/>
      <c r="VDB11" s="235"/>
      <c r="VDC11" s="235"/>
      <c r="VDD11" s="235"/>
      <c r="VDE11" s="235"/>
      <c r="VDF11" s="235"/>
      <c r="VDG11" s="235"/>
      <c r="VDH11" s="235"/>
      <c r="VDI11" s="235"/>
      <c r="VDJ11" s="235"/>
      <c r="VDK11" s="235"/>
      <c r="VDL11" s="235"/>
      <c r="VDM11" s="235"/>
      <c r="VDN11" s="235"/>
      <c r="VDO11" s="235"/>
      <c r="VDP11" s="235"/>
      <c r="VDQ11" s="235"/>
      <c r="VDR11" s="235"/>
      <c r="VDS11" s="235"/>
      <c r="VDT11" s="235"/>
      <c r="VDU11" s="235"/>
      <c r="VDV11" s="235"/>
      <c r="VDW11" s="235"/>
      <c r="VDX11" s="235"/>
      <c r="VDY11" s="235"/>
      <c r="VDZ11" s="235"/>
      <c r="VEA11" s="235"/>
      <c r="VEB11" s="235"/>
      <c r="VEC11" s="235"/>
      <c r="VED11" s="235"/>
      <c r="VEE11" s="235"/>
      <c r="VEF11" s="235"/>
      <c r="VEG11" s="235"/>
      <c r="VEH11" s="235"/>
      <c r="VEI11" s="235"/>
      <c r="VEJ11" s="235"/>
      <c r="VEK11" s="235"/>
      <c r="VEL11" s="235"/>
      <c r="VEM11" s="235"/>
      <c r="VEN11" s="235"/>
      <c r="VEO11" s="235"/>
      <c r="VEP11" s="235"/>
      <c r="VEQ11" s="235"/>
      <c r="VER11" s="235"/>
      <c r="VES11" s="235"/>
      <c r="VET11" s="235"/>
      <c r="VEU11" s="235"/>
      <c r="VEV11" s="235"/>
      <c r="VEW11" s="235"/>
      <c r="VEX11" s="235"/>
      <c r="VEY11" s="235"/>
      <c r="VEZ11" s="235"/>
      <c r="VFA11" s="235"/>
      <c r="VFB11" s="235"/>
      <c r="VFC11" s="235"/>
      <c r="VFD11" s="235"/>
      <c r="VFE11" s="235"/>
      <c r="VFF11" s="235"/>
      <c r="VFG11" s="235"/>
      <c r="VFH11" s="235"/>
      <c r="VFI11" s="235"/>
      <c r="VFJ11" s="235"/>
      <c r="VFK11" s="235"/>
      <c r="VFL11" s="235"/>
      <c r="VFM11" s="235"/>
      <c r="VFN11" s="235"/>
      <c r="VFO11" s="235"/>
      <c r="VFP11" s="235"/>
      <c r="VFQ11" s="235"/>
      <c r="VFR11" s="235"/>
      <c r="VFS11" s="235"/>
      <c r="VFT11" s="235"/>
      <c r="VFU11" s="235"/>
      <c r="VFV11" s="235"/>
      <c r="VFW11" s="235"/>
      <c r="VFX11" s="235"/>
      <c r="VFY11" s="235"/>
      <c r="VFZ11" s="235"/>
      <c r="VGA11" s="235"/>
      <c r="VGB11" s="235"/>
      <c r="VGC11" s="235"/>
      <c r="VGD11" s="235"/>
      <c r="VGE11" s="235"/>
      <c r="VGF11" s="235"/>
      <c r="VGG11" s="235"/>
      <c r="VGH11" s="235"/>
      <c r="VGI11" s="235"/>
      <c r="VGJ11" s="235"/>
      <c r="VGK11" s="235"/>
      <c r="VGL11" s="235"/>
      <c r="VGM11" s="235"/>
      <c r="VGN11" s="235"/>
      <c r="VGO11" s="235"/>
      <c r="VGP11" s="235"/>
      <c r="VGQ11" s="235"/>
      <c r="VGR11" s="235"/>
      <c r="VGS11" s="235"/>
      <c r="VGT11" s="235"/>
      <c r="VGU11" s="235"/>
      <c r="VGV11" s="235"/>
      <c r="VGW11" s="235"/>
      <c r="VGX11" s="235"/>
      <c r="VGY11" s="235"/>
      <c r="VGZ11" s="235"/>
      <c r="VHA11" s="235"/>
      <c r="VHB11" s="235"/>
      <c r="VHC11" s="235"/>
      <c r="VHD11" s="235"/>
      <c r="VHE11" s="235"/>
      <c r="VHF11" s="235"/>
      <c r="VHG11" s="235"/>
      <c r="VHH11" s="235"/>
      <c r="VHI11" s="235"/>
      <c r="VHJ11" s="235"/>
      <c r="VHK11" s="235"/>
      <c r="VHL11" s="235"/>
      <c r="VHM11" s="235"/>
      <c r="VHN11" s="235"/>
      <c r="VHO11" s="235"/>
      <c r="VHP11" s="235"/>
      <c r="VHQ11" s="235"/>
      <c r="VHR11" s="235"/>
      <c r="VHS11" s="235"/>
      <c r="VHT11" s="235"/>
      <c r="VHU11" s="235"/>
      <c r="VHV11" s="235"/>
      <c r="VHW11" s="235"/>
      <c r="VHX11" s="235"/>
      <c r="VHY11" s="235"/>
      <c r="VHZ11" s="235"/>
      <c r="VIA11" s="235"/>
      <c r="VIB11" s="235"/>
      <c r="VIC11" s="235"/>
      <c r="VID11" s="235"/>
      <c r="VIE11" s="235"/>
      <c r="VIF11" s="235"/>
      <c r="VIG11" s="235"/>
      <c r="VIH11" s="235"/>
      <c r="VII11" s="235"/>
      <c r="VIJ11" s="235"/>
      <c r="VIK11" s="235"/>
      <c r="VIL11" s="235"/>
      <c r="VIM11" s="235"/>
      <c r="VIN11" s="235"/>
      <c r="VIO11" s="235"/>
      <c r="VIP11" s="235"/>
      <c r="VIQ11" s="235"/>
      <c r="VIR11" s="235"/>
      <c r="VIS11" s="235"/>
      <c r="VIT11" s="235"/>
      <c r="VIU11" s="235"/>
      <c r="VIV11" s="235"/>
      <c r="VIW11" s="235"/>
      <c r="VIX11" s="235"/>
      <c r="VIY11" s="235"/>
      <c r="VIZ11" s="235"/>
      <c r="VJA11" s="235"/>
      <c r="VJB11" s="235"/>
      <c r="VJC11" s="235"/>
      <c r="VJD11" s="235"/>
      <c r="VJE11" s="235"/>
      <c r="VJF11" s="235"/>
      <c r="VJG11" s="235"/>
      <c r="VJH11" s="235"/>
      <c r="VJI11" s="235"/>
      <c r="VJJ11" s="235"/>
      <c r="VJK11" s="235"/>
      <c r="VJL11" s="235"/>
      <c r="VJM11" s="235"/>
      <c r="VJN11" s="235"/>
      <c r="VJO11" s="235"/>
      <c r="VJP11" s="235"/>
      <c r="VJQ11" s="235"/>
      <c r="VJR11" s="235"/>
      <c r="VJS11" s="235"/>
      <c r="VJT11" s="235"/>
      <c r="VJU11" s="235"/>
      <c r="VJV11" s="235"/>
      <c r="VJW11" s="235"/>
      <c r="VJX11" s="235"/>
      <c r="VJY11" s="235"/>
      <c r="VJZ11" s="235"/>
      <c r="VKA11" s="235"/>
      <c r="VKB11" s="235"/>
      <c r="VKC11" s="235"/>
      <c r="VKD11" s="235"/>
      <c r="VKE11" s="235"/>
      <c r="VKF11" s="235"/>
      <c r="VKG11" s="235"/>
      <c r="VKH11" s="235"/>
      <c r="VKI11" s="235"/>
      <c r="VKJ11" s="235"/>
      <c r="VKK11" s="235"/>
      <c r="VKL11" s="235"/>
      <c r="VKM11" s="235"/>
      <c r="VKN11" s="235"/>
      <c r="VKO11" s="235"/>
      <c r="VKP11" s="235"/>
      <c r="VKQ11" s="235"/>
      <c r="VKR11" s="235"/>
      <c r="VKS11" s="235"/>
      <c r="VKT11" s="235"/>
      <c r="VKU11" s="235"/>
      <c r="VKV11" s="235"/>
      <c r="VKW11" s="235"/>
      <c r="VKX11" s="235"/>
      <c r="VKY11" s="235"/>
      <c r="VKZ11" s="235"/>
      <c r="VLA11" s="235"/>
      <c r="VLB11" s="235"/>
      <c r="VLC11" s="235"/>
      <c r="VLD11" s="235"/>
      <c r="VLE11" s="235"/>
      <c r="VLF11" s="235"/>
      <c r="VLG11" s="235"/>
      <c r="VLH11" s="235"/>
      <c r="VLI11" s="235"/>
      <c r="VLJ11" s="235"/>
      <c r="VLK11" s="235"/>
      <c r="VLL11" s="235"/>
      <c r="VLM11" s="235"/>
      <c r="VLN11" s="235"/>
      <c r="VLO11" s="235"/>
      <c r="VLP11" s="235"/>
      <c r="VLQ11" s="235"/>
      <c r="VLR11" s="235"/>
      <c r="VLS11" s="235"/>
      <c r="VLT11" s="235"/>
      <c r="VLU11" s="235"/>
      <c r="VLV11" s="235"/>
      <c r="VLW11" s="235"/>
      <c r="VLX11" s="235"/>
      <c r="VLY11" s="235"/>
      <c r="VLZ11" s="235"/>
      <c r="VMA11" s="235"/>
      <c r="VMB11" s="235"/>
      <c r="VMC11" s="235"/>
      <c r="VMD11" s="235"/>
      <c r="VME11" s="235"/>
      <c r="VMF11" s="235"/>
      <c r="VMG11" s="235"/>
      <c r="VMH11" s="235"/>
      <c r="VMI11" s="235"/>
      <c r="VMJ11" s="235"/>
      <c r="VMK11" s="235"/>
      <c r="VML11" s="235"/>
      <c r="VMM11" s="235"/>
      <c r="VMN11" s="235"/>
      <c r="VMO11" s="235"/>
      <c r="VMP11" s="235"/>
      <c r="VMQ11" s="235"/>
      <c r="VMR11" s="235"/>
      <c r="VMS11" s="235"/>
      <c r="VMT11" s="235"/>
      <c r="VMU11" s="235"/>
      <c r="VMV11" s="235"/>
      <c r="VMW11" s="235"/>
      <c r="VMX11" s="235"/>
      <c r="VMY11" s="235"/>
      <c r="VMZ11" s="235"/>
      <c r="VNA11" s="235"/>
      <c r="VNB11" s="235"/>
      <c r="VNC11" s="235"/>
      <c r="VND11" s="235"/>
      <c r="VNE11" s="235"/>
      <c r="VNF11" s="235"/>
      <c r="VNG11" s="235"/>
      <c r="VNH11" s="235"/>
      <c r="VNI11" s="235"/>
      <c r="VNJ11" s="235"/>
      <c r="VNK11" s="235"/>
      <c r="VNL11" s="235"/>
      <c r="VNM11" s="235"/>
      <c r="VNN11" s="235"/>
      <c r="VNO11" s="235"/>
      <c r="VNP11" s="235"/>
      <c r="VNQ11" s="235"/>
      <c r="VNR11" s="235"/>
      <c r="VNS11" s="235"/>
      <c r="VNT11" s="235"/>
      <c r="VNU11" s="235"/>
      <c r="VNV11" s="235"/>
      <c r="VNW11" s="235"/>
      <c r="VNX11" s="235"/>
      <c r="VNY11" s="235"/>
      <c r="VNZ11" s="235"/>
      <c r="VOA11" s="235"/>
      <c r="VOB11" s="235"/>
      <c r="VOC11" s="235"/>
      <c r="VOD11" s="235"/>
      <c r="VOE11" s="235"/>
      <c r="VOF11" s="235"/>
      <c r="VOG11" s="235"/>
      <c r="VOH11" s="235"/>
      <c r="VOI11" s="235"/>
      <c r="VOJ11" s="235"/>
      <c r="VOK11" s="235"/>
      <c r="VOL11" s="235"/>
      <c r="VOM11" s="235"/>
      <c r="VON11" s="235"/>
      <c r="VOO11" s="235"/>
      <c r="VOP11" s="235"/>
      <c r="VOQ11" s="235"/>
      <c r="VOR11" s="235"/>
      <c r="VOS11" s="235"/>
      <c r="VOT11" s="235"/>
      <c r="VOU11" s="235"/>
      <c r="VOV11" s="235"/>
      <c r="VOW11" s="235"/>
      <c r="VOX11" s="235"/>
      <c r="VOY11" s="235"/>
      <c r="VOZ11" s="235"/>
      <c r="VPA11" s="235"/>
      <c r="VPB11" s="235"/>
      <c r="VPC11" s="235"/>
      <c r="VPD11" s="235"/>
      <c r="VPE11" s="235"/>
      <c r="VPF11" s="235"/>
      <c r="VPG11" s="235"/>
      <c r="VPH11" s="235"/>
      <c r="VPI11" s="235"/>
      <c r="VPJ11" s="235"/>
      <c r="VPK11" s="235"/>
      <c r="VPL11" s="235"/>
      <c r="VPM11" s="235"/>
      <c r="VPN11" s="235"/>
      <c r="VPO11" s="235"/>
      <c r="VPP11" s="235"/>
      <c r="VPQ11" s="235"/>
      <c r="VPR11" s="235"/>
      <c r="VPS11" s="235"/>
      <c r="VPT11" s="235"/>
      <c r="VPU11" s="235"/>
      <c r="VPV11" s="235"/>
      <c r="VPW11" s="235"/>
      <c r="VPX11" s="235"/>
      <c r="VPY11" s="235"/>
      <c r="VPZ11" s="235"/>
      <c r="VQA11" s="235"/>
      <c r="VQB11" s="235"/>
      <c r="VQC11" s="235"/>
      <c r="VQD11" s="235"/>
      <c r="VQE11" s="235"/>
      <c r="VQF11" s="235"/>
      <c r="VQG11" s="235"/>
      <c r="VQH11" s="235"/>
      <c r="VQI11" s="235"/>
      <c r="VQJ11" s="235"/>
      <c r="VQK11" s="235"/>
      <c r="VQL11" s="235"/>
      <c r="VQM11" s="235"/>
      <c r="VQN11" s="235"/>
      <c r="VQO11" s="235"/>
      <c r="VQP11" s="235"/>
      <c r="VQQ11" s="235"/>
      <c r="VQR11" s="235"/>
      <c r="VQS11" s="235"/>
      <c r="VQT11" s="235"/>
      <c r="VQU11" s="235"/>
      <c r="VQV11" s="235"/>
      <c r="VQW11" s="235"/>
      <c r="VQX11" s="235"/>
      <c r="VQY11" s="235"/>
      <c r="VQZ11" s="235"/>
      <c r="VRA11" s="235"/>
      <c r="VRB11" s="235"/>
      <c r="VRC11" s="235"/>
      <c r="VRD11" s="235"/>
      <c r="VRE11" s="235"/>
      <c r="VRF11" s="235"/>
      <c r="VRG11" s="235"/>
      <c r="VRH11" s="235"/>
      <c r="VRI11" s="235"/>
      <c r="VRJ11" s="235"/>
      <c r="VRK11" s="235"/>
      <c r="VRL11" s="235"/>
      <c r="VRM11" s="235"/>
      <c r="VRN11" s="235"/>
      <c r="VRO11" s="235"/>
      <c r="VRP11" s="235"/>
      <c r="VRQ11" s="235"/>
      <c r="VRR11" s="235"/>
      <c r="VRS11" s="235"/>
      <c r="VRT11" s="235"/>
      <c r="VRU11" s="235"/>
      <c r="VRV11" s="235"/>
      <c r="VRW11" s="235"/>
      <c r="VRX11" s="235"/>
      <c r="VRY11" s="235"/>
      <c r="VRZ11" s="235"/>
      <c r="VSA11" s="235"/>
      <c r="VSB11" s="235"/>
      <c r="VSC11" s="235"/>
      <c r="VSD11" s="235"/>
      <c r="VSE11" s="235"/>
      <c r="VSF11" s="235"/>
      <c r="VSG11" s="235"/>
      <c r="VSH11" s="235"/>
      <c r="VSI11" s="235"/>
      <c r="VSJ11" s="235"/>
      <c r="VSK11" s="235"/>
      <c r="VSL11" s="235"/>
      <c r="VSM11" s="235"/>
      <c r="VSN11" s="235"/>
      <c r="VSO11" s="235"/>
      <c r="VSP11" s="235"/>
      <c r="VSQ11" s="235"/>
      <c r="VSR11" s="235"/>
      <c r="VSS11" s="235"/>
      <c r="VST11" s="235"/>
      <c r="VSU11" s="235"/>
      <c r="VSV11" s="235"/>
      <c r="VSW11" s="235"/>
      <c r="VSX11" s="235"/>
      <c r="VSY11" s="235"/>
      <c r="VSZ11" s="235"/>
      <c r="VTA11" s="235"/>
      <c r="VTB11" s="235"/>
      <c r="VTC11" s="235"/>
      <c r="VTD11" s="235"/>
      <c r="VTE11" s="235"/>
      <c r="VTF11" s="235"/>
      <c r="VTG11" s="235"/>
      <c r="VTH11" s="235"/>
      <c r="VTI11" s="235"/>
      <c r="VTJ11" s="235"/>
      <c r="VTK11" s="235"/>
      <c r="VTL11" s="235"/>
      <c r="VTM11" s="235"/>
      <c r="VTN11" s="235"/>
      <c r="VTO11" s="235"/>
      <c r="VTP11" s="235"/>
      <c r="VTQ11" s="235"/>
      <c r="VTR11" s="235"/>
      <c r="VTS11" s="235"/>
      <c r="VTT11" s="235"/>
      <c r="VTU11" s="235"/>
      <c r="VTV11" s="235"/>
      <c r="VTW11" s="235"/>
      <c r="VTX11" s="235"/>
      <c r="VTY11" s="235"/>
      <c r="VTZ11" s="235"/>
      <c r="VUA11" s="235"/>
      <c r="VUB11" s="235"/>
      <c r="VUC11" s="235"/>
      <c r="VUD11" s="235"/>
      <c r="VUE11" s="235"/>
      <c r="VUF11" s="235"/>
      <c r="VUG11" s="235"/>
      <c r="VUH11" s="235"/>
      <c r="VUI11" s="235"/>
      <c r="VUJ11" s="235"/>
      <c r="VUK11" s="235"/>
      <c r="VUL11" s="235"/>
      <c r="VUM11" s="235"/>
      <c r="VUN11" s="235"/>
      <c r="VUO11" s="235"/>
      <c r="VUP11" s="235"/>
      <c r="VUQ11" s="235"/>
      <c r="VUR11" s="235"/>
      <c r="VUS11" s="235"/>
      <c r="VUT11" s="235"/>
      <c r="VUU11" s="235"/>
      <c r="VUV11" s="235"/>
      <c r="VUW11" s="235"/>
      <c r="VUX11" s="235"/>
      <c r="VUY11" s="235"/>
      <c r="VUZ11" s="235"/>
      <c r="VVA11" s="235"/>
      <c r="VVB11" s="235"/>
      <c r="VVC11" s="235"/>
      <c r="VVD11" s="235"/>
      <c r="VVE11" s="235"/>
      <c r="VVF11" s="235"/>
      <c r="VVG11" s="235"/>
      <c r="VVH11" s="235"/>
      <c r="VVI11" s="235"/>
      <c r="VVJ11" s="235"/>
      <c r="VVK11" s="235"/>
      <c r="VVL11" s="235"/>
      <c r="VVM11" s="235"/>
      <c r="VVN11" s="235"/>
      <c r="VVO11" s="235"/>
      <c r="VVP11" s="235"/>
      <c r="VVQ11" s="235"/>
      <c r="VVR11" s="235"/>
      <c r="VVS11" s="235"/>
      <c r="VVT11" s="235"/>
      <c r="VVU11" s="235"/>
      <c r="VVV11" s="235"/>
      <c r="VVW11" s="235"/>
      <c r="VVX11" s="235"/>
      <c r="VVY11" s="235"/>
      <c r="VVZ11" s="235"/>
      <c r="VWA11" s="235"/>
      <c r="VWB11" s="235"/>
      <c r="VWC11" s="235"/>
      <c r="VWD11" s="235"/>
      <c r="VWE11" s="235"/>
      <c r="VWF11" s="235"/>
      <c r="VWG11" s="235"/>
      <c r="VWH11" s="235"/>
      <c r="VWI11" s="235"/>
      <c r="VWJ11" s="235"/>
      <c r="VWK11" s="235"/>
      <c r="VWL11" s="235"/>
      <c r="VWM11" s="235"/>
      <c r="VWN11" s="235"/>
      <c r="VWO11" s="235"/>
      <c r="VWP11" s="235"/>
      <c r="VWQ11" s="235"/>
      <c r="VWR11" s="235"/>
      <c r="VWS11" s="235"/>
      <c r="VWT11" s="235"/>
      <c r="VWU11" s="235"/>
      <c r="VWV11" s="235"/>
      <c r="VWW11" s="235"/>
      <c r="VWX11" s="235"/>
      <c r="VWY11" s="235"/>
      <c r="VWZ11" s="235"/>
      <c r="VXA11" s="235"/>
      <c r="VXB11" s="235"/>
      <c r="VXC11" s="235"/>
      <c r="VXD11" s="235"/>
      <c r="VXE11" s="235"/>
      <c r="VXF11" s="235"/>
      <c r="VXG11" s="235"/>
      <c r="VXH11" s="235"/>
      <c r="VXI11" s="235"/>
      <c r="VXJ11" s="235"/>
      <c r="VXK11" s="235"/>
      <c r="VXL11" s="235"/>
      <c r="VXM11" s="235"/>
      <c r="VXN11" s="235"/>
      <c r="VXO11" s="235"/>
      <c r="VXP11" s="235"/>
      <c r="VXQ11" s="235"/>
      <c r="VXR11" s="235"/>
      <c r="VXS11" s="235"/>
      <c r="VXT11" s="235"/>
      <c r="VXU11" s="235"/>
      <c r="VXV11" s="235"/>
      <c r="VXW11" s="235"/>
      <c r="VXX11" s="235"/>
      <c r="VXY11" s="235"/>
      <c r="VXZ11" s="235"/>
      <c r="VYA11" s="235"/>
      <c r="VYB11" s="235"/>
      <c r="VYC11" s="235"/>
      <c r="VYD11" s="235"/>
      <c r="VYE11" s="235"/>
      <c r="VYF11" s="235"/>
      <c r="VYG11" s="235"/>
      <c r="VYH11" s="235"/>
      <c r="VYI11" s="235"/>
      <c r="VYJ11" s="235"/>
      <c r="VYK11" s="235"/>
      <c r="VYL11" s="235"/>
      <c r="VYM11" s="235"/>
      <c r="VYN11" s="235"/>
      <c r="VYO11" s="235"/>
      <c r="VYP11" s="235"/>
      <c r="VYQ11" s="235"/>
      <c r="VYR11" s="235"/>
      <c r="VYS11" s="235"/>
      <c r="VYT11" s="235"/>
      <c r="VYU11" s="235"/>
      <c r="VYV11" s="235"/>
      <c r="VYW11" s="235"/>
      <c r="VYX11" s="235"/>
      <c r="VYY11" s="235"/>
      <c r="VYZ11" s="235"/>
      <c r="VZA11" s="235"/>
      <c r="VZB11" s="235"/>
      <c r="VZC11" s="235"/>
      <c r="VZD11" s="235"/>
      <c r="VZE11" s="235"/>
      <c r="VZF11" s="235"/>
      <c r="VZG11" s="235"/>
      <c r="VZH11" s="235"/>
      <c r="VZI11" s="235"/>
      <c r="VZJ11" s="235"/>
      <c r="VZK11" s="235"/>
      <c r="VZL11" s="235"/>
      <c r="VZM11" s="235"/>
      <c r="VZN11" s="235"/>
      <c r="VZO11" s="235"/>
      <c r="VZP11" s="235"/>
      <c r="VZQ11" s="235"/>
      <c r="VZR11" s="235"/>
      <c r="VZS11" s="235"/>
      <c r="VZT11" s="235"/>
      <c r="VZU11" s="235"/>
      <c r="VZV11" s="235"/>
      <c r="VZW11" s="235"/>
      <c r="VZX11" s="235"/>
      <c r="VZY11" s="235"/>
      <c r="VZZ11" s="235"/>
      <c r="WAA11" s="235"/>
      <c r="WAB11" s="235"/>
      <c r="WAC11" s="235"/>
      <c r="WAD11" s="235"/>
      <c r="WAE11" s="235"/>
      <c r="WAF11" s="235"/>
      <c r="WAG11" s="235"/>
      <c r="WAH11" s="235"/>
      <c r="WAI11" s="235"/>
      <c r="WAJ11" s="235"/>
      <c r="WAK11" s="235"/>
      <c r="WAL11" s="235"/>
      <c r="WAM11" s="235"/>
      <c r="WAN11" s="235"/>
      <c r="WAO11" s="235"/>
      <c r="WAP11" s="235"/>
      <c r="WAQ11" s="235"/>
      <c r="WAR11" s="235"/>
      <c r="WAS11" s="235"/>
      <c r="WAT11" s="235"/>
      <c r="WAU11" s="235"/>
      <c r="WAV11" s="235"/>
      <c r="WAW11" s="235"/>
      <c r="WAX11" s="235"/>
      <c r="WAY11" s="235"/>
      <c r="WAZ11" s="235"/>
      <c r="WBA11" s="235"/>
      <c r="WBB11" s="235"/>
      <c r="WBC11" s="235"/>
      <c r="WBD11" s="235"/>
      <c r="WBE11" s="235"/>
      <c r="WBF11" s="235"/>
      <c r="WBG11" s="235"/>
      <c r="WBH11" s="235"/>
      <c r="WBI11" s="235"/>
      <c r="WBJ11" s="235"/>
      <c r="WBK11" s="235"/>
      <c r="WBL11" s="235"/>
      <c r="WBM11" s="235"/>
      <c r="WBN11" s="235"/>
      <c r="WBO11" s="235"/>
      <c r="WBP11" s="235"/>
      <c r="WBQ11" s="235"/>
      <c r="WBR11" s="235"/>
      <c r="WBS11" s="235"/>
      <c r="WBT11" s="235"/>
      <c r="WBU11" s="235"/>
      <c r="WBV11" s="235"/>
      <c r="WBW11" s="235"/>
      <c r="WBX11" s="235"/>
      <c r="WBY11" s="235"/>
      <c r="WBZ11" s="235"/>
      <c r="WCA11" s="235"/>
      <c r="WCB11" s="235"/>
      <c r="WCC11" s="235"/>
      <c r="WCD11" s="235"/>
      <c r="WCE11" s="235"/>
      <c r="WCF11" s="235"/>
      <c r="WCG11" s="235"/>
      <c r="WCH11" s="235"/>
      <c r="WCI11" s="235"/>
      <c r="WCJ11" s="235"/>
      <c r="WCK11" s="235"/>
      <c r="WCL11" s="235"/>
      <c r="WCM11" s="235"/>
      <c r="WCN11" s="235"/>
      <c r="WCO11" s="235"/>
      <c r="WCP11" s="235"/>
      <c r="WCQ11" s="235"/>
      <c r="WCR11" s="235"/>
      <c r="WCS11" s="235"/>
      <c r="WCT11" s="235"/>
      <c r="WCU11" s="235"/>
      <c r="WCV11" s="235"/>
      <c r="WCW11" s="235"/>
      <c r="WCX11" s="235"/>
      <c r="WCY11" s="235"/>
      <c r="WCZ11" s="235"/>
      <c r="WDA11" s="235"/>
      <c r="WDB11" s="235"/>
      <c r="WDC11" s="235"/>
      <c r="WDD11" s="235"/>
      <c r="WDE11" s="235"/>
      <c r="WDF11" s="235"/>
      <c r="WDG11" s="235"/>
      <c r="WDH11" s="235"/>
      <c r="WDI11" s="235"/>
      <c r="WDJ11" s="235"/>
      <c r="WDK11" s="235"/>
      <c r="WDL11" s="235"/>
      <c r="WDM11" s="235"/>
      <c r="WDN11" s="235"/>
      <c r="WDO11" s="235"/>
      <c r="WDP11" s="235"/>
      <c r="WDQ11" s="235"/>
      <c r="WDR11" s="235"/>
      <c r="WDS11" s="235"/>
      <c r="WDT11" s="235"/>
      <c r="WDU11" s="235"/>
      <c r="WDV11" s="235"/>
      <c r="WDW11" s="235"/>
      <c r="WDX11" s="235"/>
      <c r="WDY11" s="235"/>
      <c r="WDZ11" s="235"/>
      <c r="WEA11" s="235"/>
      <c r="WEB11" s="235"/>
      <c r="WEC11" s="235"/>
      <c r="WED11" s="235"/>
      <c r="WEE11" s="235"/>
      <c r="WEF11" s="235"/>
      <c r="WEG11" s="235"/>
      <c r="WEH11" s="235"/>
      <c r="WEI11" s="235"/>
      <c r="WEJ11" s="235"/>
      <c r="WEK11" s="235"/>
      <c r="WEL11" s="235"/>
      <c r="WEM11" s="235"/>
      <c r="WEN11" s="235"/>
      <c r="WEO11" s="235"/>
      <c r="WEP11" s="235"/>
      <c r="WEQ11" s="235"/>
      <c r="WER11" s="235"/>
      <c r="WES11" s="235"/>
      <c r="WET11" s="235"/>
      <c r="WEU11" s="235"/>
      <c r="WEV11" s="235"/>
      <c r="WEW11" s="235"/>
      <c r="WEX11" s="235"/>
      <c r="WEY11" s="235"/>
      <c r="WEZ11" s="235"/>
      <c r="WFA11" s="235"/>
      <c r="WFB11" s="235"/>
      <c r="WFC11" s="235"/>
      <c r="WFD11" s="235"/>
      <c r="WFE11" s="235"/>
      <c r="WFF11" s="235"/>
      <c r="WFG11" s="235"/>
      <c r="WFH11" s="235"/>
      <c r="WFI11" s="235"/>
      <c r="WFJ11" s="235"/>
      <c r="WFK11" s="235"/>
      <c r="WFL11" s="235"/>
      <c r="WFM11" s="235"/>
      <c r="WFN11" s="235"/>
      <c r="WFO11" s="235"/>
      <c r="WFP11" s="235"/>
      <c r="WFQ11" s="235"/>
      <c r="WFR11" s="235"/>
      <c r="WFS11" s="235"/>
      <c r="WFT11" s="235"/>
      <c r="WFU11" s="235"/>
      <c r="WFV11" s="235"/>
      <c r="WFW11" s="235"/>
      <c r="WFX11" s="235"/>
      <c r="WFY11" s="235"/>
      <c r="WFZ11" s="235"/>
      <c r="WGA11" s="235"/>
      <c r="WGB11" s="235"/>
      <c r="WGC11" s="235"/>
      <c r="WGD11" s="235"/>
      <c r="WGE11" s="235"/>
      <c r="WGF11" s="235"/>
      <c r="WGG11" s="235"/>
      <c r="WGH11" s="235"/>
      <c r="WGI11" s="235"/>
      <c r="WGJ11" s="235"/>
      <c r="WGK11" s="235"/>
      <c r="WGL11" s="235"/>
      <c r="WGM11" s="235"/>
      <c r="WGN11" s="235"/>
      <c r="WGO11" s="235"/>
      <c r="WGP11" s="235"/>
      <c r="WGQ11" s="235"/>
      <c r="WGR11" s="235"/>
      <c r="WGS11" s="235"/>
      <c r="WGT11" s="235"/>
      <c r="WGU11" s="235"/>
      <c r="WGV11" s="235"/>
      <c r="WGW11" s="235"/>
      <c r="WGX11" s="235"/>
      <c r="WGY11" s="235"/>
      <c r="WGZ11" s="235"/>
      <c r="WHA11" s="235"/>
      <c r="WHB11" s="235"/>
      <c r="WHC11" s="235"/>
      <c r="WHD11" s="235"/>
      <c r="WHE11" s="235"/>
      <c r="WHF11" s="235"/>
      <c r="WHG11" s="235"/>
      <c r="WHH11" s="235"/>
      <c r="WHI11" s="235"/>
      <c r="WHJ11" s="235"/>
      <c r="WHK11" s="235"/>
      <c r="WHL11" s="235"/>
      <c r="WHM11" s="235"/>
      <c r="WHN11" s="235"/>
      <c r="WHO11" s="235"/>
      <c r="WHP11" s="235"/>
      <c r="WHQ11" s="235"/>
      <c r="WHR11" s="235"/>
      <c r="WHS11" s="235"/>
      <c r="WHT11" s="235"/>
      <c r="WHU11" s="235"/>
      <c r="WHV11" s="235"/>
      <c r="WHW11" s="235"/>
      <c r="WHX11" s="235"/>
      <c r="WHY11" s="235"/>
      <c r="WHZ11" s="235"/>
      <c r="WIA11" s="235"/>
      <c r="WIB11" s="235"/>
      <c r="WIC11" s="235"/>
      <c r="WID11" s="235"/>
      <c r="WIE11" s="235"/>
      <c r="WIF11" s="235"/>
      <c r="WIG11" s="235"/>
      <c r="WIH11" s="235"/>
      <c r="WII11" s="235"/>
      <c r="WIJ11" s="235"/>
      <c r="WIK11" s="235"/>
      <c r="WIL11" s="235"/>
      <c r="WIM11" s="235"/>
      <c r="WIN11" s="235"/>
      <c r="WIO11" s="235"/>
      <c r="WIP11" s="235"/>
      <c r="WIQ11" s="235"/>
      <c r="WIR11" s="235"/>
      <c r="WIS11" s="235"/>
      <c r="WIT11" s="235"/>
      <c r="WIU11" s="235"/>
      <c r="WIV11" s="235"/>
      <c r="WIW11" s="235"/>
      <c r="WIX11" s="235"/>
      <c r="WIY11" s="235"/>
      <c r="WIZ11" s="235"/>
      <c r="WJA11" s="235"/>
      <c r="WJB11" s="235"/>
      <c r="WJC11" s="235"/>
      <c r="WJD11" s="235"/>
      <c r="WJE11" s="235"/>
      <c r="WJF11" s="235"/>
      <c r="WJG11" s="235"/>
      <c r="WJH11" s="235"/>
      <c r="WJI11" s="235"/>
      <c r="WJJ11" s="235"/>
      <c r="WJK11" s="235"/>
      <c r="WJL11" s="235"/>
      <c r="WJM11" s="235"/>
      <c r="WJN11" s="235"/>
      <c r="WJO11" s="235"/>
      <c r="WJP11" s="235"/>
      <c r="WJQ11" s="235"/>
      <c r="WJR11" s="235"/>
      <c r="WJS11" s="235"/>
      <c r="WJT11" s="235"/>
      <c r="WJU11" s="235"/>
      <c r="WJV11" s="235"/>
      <c r="WJW11" s="235"/>
      <c r="WJX11" s="235"/>
      <c r="WJY11" s="235"/>
      <c r="WJZ11" s="235"/>
      <c r="WKA11" s="235"/>
      <c r="WKB11" s="235"/>
      <c r="WKC11" s="235"/>
      <c r="WKD11" s="235"/>
      <c r="WKE11" s="235"/>
      <c r="WKF11" s="235"/>
      <c r="WKG11" s="235"/>
      <c r="WKH11" s="235"/>
      <c r="WKI11" s="235"/>
      <c r="WKJ11" s="235"/>
      <c r="WKK11" s="235"/>
      <c r="WKL11" s="235"/>
      <c r="WKM11" s="235"/>
      <c r="WKN11" s="235"/>
      <c r="WKO11" s="235"/>
      <c r="WKP11" s="235"/>
      <c r="WKQ11" s="235"/>
      <c r="WKR11" s="235"/>
      <c r="WKS11" s="235"/>
      <c r="WKT11" s="235"/>
      <c r="WKU11" s="235"/>
      <c r="WKV11" s="235"/>
      <c r="WKW11" s="235"/>
      <c r="WKX11" s="235"/>
      <c r="WKY11" s="235"/>
      <c r="WKZ11" s="235"/>
      <c r="WLA11" s="235"/>
      <c r="WLB11" s="235"/>
      <c r="WLC11" s="235"/>
      <c r="WLD11" s="235"/>
      <c r="WLE11" s="235"/>
      <c r="WLF11" s="235"/>
      <c r="WLG11" s="235"/>
      <c r="WLH11" s="235"/>
      <c r="WLI11" s="235"/>
      <c r="WLJ11" s="235"/>
      <c r="WLK11" s="235"/>
      <c r="WLL11" s="235"/>
      <c r="WLM11" s="235"/>
      <c r="WLN11" s="235"/>
      <c r="WLO11" s="235"/>
      <c r="WLP11" s="235"/>
      <c r="WLQ11" s="235"/>
      <c r="WLR11" s="235"/>
      <c r="WLS11" s="235"/>
      <c r="WLT11" s="235"/>
      <c r="WLU11" s="235"/>
      <c r="WLV11" s="235"/>
      <c r="WLW11" s="235"/>
      <c r="WLX11" s="235"/>
      <c r="WLY11" s="235"/>
      <c r="WLZ11" s="235"/>
      <c r="WMA11" s="235"/>
      <c r="WMB11" s="235"/>
      <c r="WMC11" s="235"/>
      <c r="WMD11" s="235"/>
      <c r="WME11" s="235"/>
      <c r="WMF11" s="235"/>
      <c r="WMG11" s="235"/>
      <c r="WMH11" s="235"/>
      <c r="WMI11" s="235"/>
      <c r="WMJ11" s="235"/>
      <c r="WMK11" s="235"/>
      <c r="WML11" s="235"/>
      <c r="WMM11" s="235"/>
      <c r="WMN11" s="235"/>
      <c r="WMO11" s="235"/>
      <c r="WMP11" s="235"/>
      <c r="WMQ11" s="235"/>
      <c r="WMR11" s="235"/>
      <c r="WMS11" s="235"/>
      <c r="WMT11" s="235"/>
      <c r="WMU11" s="235"/>
      <c r="WMV11" s="235"/>
      <c r="WMW11" s="235"/>
      <c r="WMX11" s="235"/>
      <c r="WMY11" s="235"/>
      <c r="WMZ11" s="235"/>
      <c r="WNA11" s="235"/>
      <c r="WNB11" s="235"/>
      <c r="WNC11" s="235"/>
      <c r="WND11" s="235"/>
      <c r="WNE11" s="235"/>
      <c r="WNF11" s="235"/>
      <c r="WNG11" s="235"/>
      <c r="WNH11" s="235"/>
      <c r="WNI11" s="235"/>
      <c r="WNJ11" s="235"/>
      <c r="WNK11" s="235"/>
      <c r="WNL11" s="235"/>
      <c r="WNM11" s="235"/>
      <c r="WNN11" s="235"/>
      <c r="WNO11" s="235"/>
      <c r="WNP11" s="235"/>
      <c r="WNQ11" s="235"/>
      <c r="WNR11" s="235"/>
      <c r="WNS11" s="235"/>
      <c r="WNT11" s="235"/>
      <c r="WNU11" s="235"/>
      <c r="WNV11" s="235"/>
      <c r="WNW11" s="235"/>
      <c r="WNX11" s="235"/>
      <c r="WNY11" s="235"/>
      <c r="WNZ11" s="235"/>
      <c r="WOA11" s="235"/>
      <c r="WOB11" s="235"/>
      <c r="WOC11" s="235"/>
      <c r="WOD11" s="235"/>
      <c r="WOE11" s="235"/>
      <c r="WOF11" s="235"/>
      <c r="WOG11" s="235"/>
      <c r="WOH11" s="235"/>
      <c r="WOI11" s="235"/>
      <c r="WOJ11" s="235"/>
      <c r="WOK11" s="235"/>
      <c r="WOL11" s="235"/>
      <c r="WOM11" s="235"/>
      <c r="WON11" s="235"/>
      <c r="WOO11" s="235"/>
      <c r="WOP11" s="235"/>
      <c r="WOQ11" s="235"/>
      <c r="WOR11" s="235"/>
      <c r="WOS11" s="235"/>
      <c r="WOT11" s="235"/>
      <c r="WOU11" s="235"/>
      <c r="WOV11" s="235"/>
      <c r="WOW11" s="235"/>
      <c r="WOX11" s="235"/>
      <c r="WOY11" s="235"/>
      <c r="WOZ11" s="235"/>
      <c r="WPA11" s="235"/>
      <c r="WPB11" s="235"/>
      <c r="WPC11" s="235"/>
      <c r="WPD11" s="235"/>
      <c r="WPE11" s="235"/>
      <c r="WPF11" s="235"/>
      <c r="WPG11" s="235"/>
      <c r="WPH11" s="235"/>
      <c r="WPI11" s="235"/>
      <c r="WPJ11" s="235"/>
      <c r="WPK11" s="235"/>
      <c r="WPL11" s="235"/>
      <c r="WPM11" s="235"/>
      <c r="WPN11" s="235"/>
      <c r="WPO11" s="235"/>
      <c r="WPP11" s="235"/>
      <c r="WPQ11" s="235"/>
      <c r="WPR11" s="235"/>
      <c r="WPS11" s="235"/>
      <c r="WPT11" s="235"/>
      <c r="WPU11" s="235"/>
      <c r="WPV11" s="235"/>
      <c r="WPW11" s="235"/>
      <c r="WPX11" s="235"/>
      <c r="WPY11" s="235"/>
      <c r="WPZ11" s="235"/>
      <c r="WQA11" s="235"/>
      <c r="WQB11" s="235"/>
      <c r="WQC11" s="235"/>
      <c r="WQD11" s="235"/>
      <c r="WQE11" s="235"/>
      <c r="WQF11" s="235"/>
      <c r="WQG11" s="235"/>
      <c r="WQH11" s="235"/>
      <c r="WQI11" s="235"/>
      <c r="WQJ11" s="235"/>
      <c r="WQK11" s="235"/>
      <c r="WQL11" s="235"/>
      <c r="WQM11" s="235"/>
      <c r="WQN11" s="235"/>
      <c r="WQO11" s="235"/>
      <c r="WQP11" s="235"/>
      <c r="WQQ11" s="235"/>
      <c r="WQR11" s="235"/>
      <c r="WQS11" s="235"/>
      <c r="WQT11" s="235"/>
      <c r="WQU11" s="235"/>
      <c r="WQV11" s="235"/>
      <c r="WQW11" s="235"/>
      <c r="WQX11" s="235"/>
      <c r="WQY11" s="235"/>
      <c r="WQZ11" s="235"/>
      <c r="WRA11" s="235"/>
      <c r="WRB11" s="235"/>
      <c r="WRC11" s="235"/>
      <c r="WRD11" s="235"/>
      <c r="WRE11" s="235"/>
      <c r="WRF11" s="235"/>
      <c r="WRG11" s="235"/>
      <c r="WRH11" s="235"/>
      <c r="WRI11" s="235"/>
      <c r="WRJ11" s="235"/>
      <c r="WRK11" s="235"/>
      <c r="WRL11" s="235"/>
      <c r="WRM11" s="235"/>
      <c r="WRN11" s="235"/>
      <c r="WRO11" s="235"/>
      <c r="WRP11" s="235"/>
      <c r="WRQ11" s="235"/>
      <c r="WRR11" s="235"/>
      <c r="WRS11" s="235"/>
      <c r="WRT11" s="235"/>
      <c r="WRU11" s="235"/>
      <c r="WRV11" s="235"/>
      <c r="WRW11" s="235"/>
      <c r="WRX11" s="235"/>
      <c r="WRY11" s="235"/>
      <c r="WRZ11" s="235"/>
      <c r="WSA11" s="235"/>
      <c r="WSB11" s="235"/>
      <c r="WSC11" s="235"/>
      <c r="WSD11" s="235"/>
      <c r="WSE11" s="235"/>
      <c r="WSF11" s="235"/>
      <c r="WSG11" s="235"/>
      <c r="WSH11" s="235"/>
      <c r="WSI11" s="235"/>
      <c r="WSJ11" s="235"/>
      <c r="WSK11" s="235"/>
      <c r="WSL11" s="235"/>
      <c r="WSM11" s="235"/>
      <c r="WSN11" s="235"/>
      <c r="WSO11" s="235"/>
      <c r="WSP11" s="235"/>
      <c r="WSQ11" s="235"/>
      <c r="WSR11" s="235"/>
      <c r="WSS11" s="235"/>
      <c r="WST11" s="235"/>
      <c r="WSU11" s="235"/>
      <c r="WSV11" s="235"/>
      <c r="WSW11" s="235"/>
      <c r="WSX11" s="235"/>
      <c r="WSY11" s="235"/>
      <c r="WSZ11" s="235"/>
      <c r="WTA11" s="235"/>
      <c r="WTB11" s="235"/>
      <c r="WTC11" s="235"/>
      <c r="WTD11" s="235"/>
      <c r="WTE11" s="235"/>
      <c r="WTF11" s="235"/>
      <c r="WTG11" s="235"/>
      <c r="WTH11" s="235"/>
      <c r="WTI11" s="235"/>
      <c r="WTJ11" s="235"/>
      <c r="WTK11" s="235"/>
      <c r="WTL11" s="235"/>
      <c r="WTM11" s="235"/>
      <c r="WTN11" s="235"/>
      <c r="WTO11" s="235"/>
      <c r="WTP11" s="235"/>
      <c r="WTQ11" s="235"/>
      <c r="WTR11" s="235"/>
      <c r="WTS11" s="235"/>
      <c r="WTT11" s="235"/>
      <c r="WTU11" s="235"/>
      <c r="WTV11" s="235"/>
      <c r="WTW11" s="235"/>
      <c r="WTX11" s="235"/>
      <c r="WTY11" s="235"/>
      <c r="WTZ11" s="235"/>
      <c r="WUA11" s="235"/>
      <c r="WUB11" s="235"/>
      <c r="WUC11" s="235"/>
      <c r="WUD11" s="235"/>
      <c r="WUE11" s="235"/>
      <c r="WUF11" s="235"/>
      <c r="WUG11" s="235"/>
      <c r="WUH11" s="235"/>
      <c r="WUI11" s="235"/>
      <c r="WUJ11" s="235"/>
      <c r="WUK11" s="235"/>
      <c r="WUL11" s="235"/>
      <c r="WUM11" s="235"/>
      <c r="WUN11" s="235"/>
      <c r="WUO11" s="235"/>
      <c r="WUP11" s="235"/>
      <c r="WUQ11" s="235"/>
      <c r="WUR11" s="235"/>
      <c r="WUS11" s="235"/>
      <c r="WUT11" s="235"/>
      <c r="WUU11" s="235"/>
      <c r="WUV11" s="235"/>
      <c r="WUW11" s="235"/>
      <c r="WUX11" s="235"/>
      <c r="WUY11" s="235"/>
      <c r="WUZ11" s="235"/>
      <c r="WVA11" s="235"/>
      <c r="WVB11" s="235"/>
      <c r="WVC11" s="235"/>
      <c r="WVD11" s="235"/>
      <c r="WVE11" s="235"/>
      <c r="WVF11" s="235"/>
      <c r="WVG11" s="235"/>
      <c r="WVH11" s="235"/>
      <c r="WVI11" s="235"/>
      <c r="WVJ11" s="235"/>
      <c r="WVK11" s="235"/>
      <c r="WVL11" s="235"/>
      <c r="WVM11" s="235"/>
      <c r="WVN11" s="235"/>
      <c r="WVO11" s="235"/>
      <c r="WVP11" s="235"/>
      <c r="WVQ11" s="235"/>
      <c r="WVR11" s="235"/>
      <c r="WVS11" s="235"/>
      <c r="WVT11" s="235"/>
      <c r="WVU11" s="235"/>
      <c r="WVV11" s="235"/>
      <c r="WVW11" s="235"/>
      <c r="WVX11" s="235"/>
      <c r="WVY11" s="235"/>
      <c r="WVZ11" s="235"/>
      <c r="WWA11" s="235"/>
      <c r="WWB11" s="235"/>
      <c r="WWC11" s="235"/>
      <c r="WWD11" s="235"/>
      <c r="WWE11" s="235"/>
      <c r="WWF11" s="235"/>
      <c r="WWG11" s="235"/>
      <c r="WWH11" s="235"/>
      <c r="WWI11" s="235"/>
      <c r="WWJ11" s="235"/>
      <c r="WWK11" s="235"/>
      <c r="WWL11" s="235"/>
      <c r="WWM11" s="235"/>
      <c r="WWN11" s="235"/>
      <c r="WWO11" s="235"/>
      <c r="WWP11" s="235"/>
      <c r="WWQ11" s="235"/>
      <c r="WWR11" s="235"/>
      <c r="WWS11" s="235"/>
      <c r="WWT11" s="235"/>
      <c r="WWU11" s="235"/>
      <c r="WWV11" s="235"/>
      <c r="WWW11" s="235"/>
      <c r="WWX11" s="235"/>
      <c r="WWY11" s="235"/>
      <c r="WWZ11" s="235"/>
      <c r="WXA11" s="235"/>
      <c r="WXB11" s="235"/>
      <c r="WXC11" s="235"/>
      <c r="WXD11" s="235"/>
      <c r="WXE11" s="235"/>
      <c r="WXF11" s="235"/>
      <c r="WXG11" s="235"/>
      <c r="WXH11" s="235"/>
      <c r="WXI11" s="235"/>
      <c r="WXJ11" s="235"/>
      <c r="WXK11" s="235"/>
      <c r="WXL11" s="235"/>
      <c r="WXM11" s="235"/>
      <c r="WXN11" s="235"/>
      <c r="WXO11" s="235"/>
      <c r="WXP11" s="235"/>
      <c r="WXQ11" s="235"/>
      <c r="WXR11" s="235"/>
      <c r="WXS11" s="235"/>
      <c r="WXT11" s="235"/>
      <c r="WXU11" s="235"/>
      <c r="WXV11" s="235"/>
      <c r="WXW11" s="235"/>
      <c r="WXX11" s="235"/>
      <c r="WXY11" s="235"/>
      <c r="WXZ11" s="235"/>
      <c r="WYA11" s="235"/>
      <c r="WYB11" s="235"/>
      <c r="WYC11" s="235"/>
      <c r="WYD11" s="235"/>
      <c r="WYE11" s="235"/>
      <c r="WYF11" s="235"/>
      <c r="WYG11" s="235"/>
      <c r="WYH11" s="235"/>
      <c r="WYI11" s="235"/>
      <c r="WYJ11" s="235"/>
      <c r="WYK11" s="235"/>
      <c r="WYL11" s="235"/>
      <c r="WYM11" s="235"/>
      <c r="WYN11" s="235"/>
      <c r="WYO11" s="235"/>
      <c r="WYP11" s="235"/>
      <c r="WYQ11" s="235"/>
      <c r="WYR11" s="235"/>
      <c r="WYS11" s="235"/>
      <c r="WYT11" s="235"/>
      <c r="WYU11" s="235"/>
      <c r="WYV11" s="235"/>
      <c r="WYW11" s="235"/>
      <c r="WYX11" s="235"/>
      <c r="WYY11" s="235"/>
      <c r="WYZ11" s="235"/>
      <c r="WZA11" s="235"/>
      <c r="WZB11" s="235"/>
      <c r="WZC11" s="235"/>
      <c r="WZD11" s="235"/>
      <c r="WZE11" s="235"/>
      <c r="WZF11" s="235"/>
      <c r="WZG11" s="235"/>
      <c r="WZH11" s="235"/>
      <c r="WZI11" s="235"/>
      <c r="WZJ11" s="235"/>
      <c r="WZK11" s="235"/>
      <c r="WZL11" s="235"/>
      <c r="WZM11" s="235"/>
      <c r="WZN11" s="235"/>
      <c r="WZO11" s="235"/>
      <c r="WZP11" s="235"/>
      <c r="WZQ11" s="235"/>
      <c r="WZR11" s="235"/>
      <c r="WZS11" s="235"/>
      <c r="WZT11" s="235"/>
      <c r="WZU11" s="235"/>
      <c r="WZV11" s="235"/>
      <c r="WZW11" s="235"/>
      <c r="WZX11" s="235"/>
      <c r="WZY11" s="235"/>
      <c r="WZZ11" s="235"/>
      <c r="XAA11" s="235"/>
      <c r="XAB11" s="235"/>
      <c r="XAC11" s="235"/>
      <c r="XAD11" s="235"/>
      <c r="XAE11" s="235"/>
      <c r="XAF11" s="235"/>
      <c r="XAG11" s="235"/>
      <c r="XAH11" s="235"/>
      <c r="XAI11" s="235"/>
      <c r="XAJ11" s="235"/>
      <c r="XAK11" s="235"/>
      <c r="XAL11" s="235"/>
      <c r="XAM11" s="235"/>
      <c r="XAN11" s="235"/>
      <c r="XAO11" s="235"/>
      <c r="XAP11" s="235"/>
      <c r="XAQ11" s="235"/>
      <c r="XAR11" s="235"/>
      <c r="XAS11" s="235"/>
      <c r="XAT11" s="235"/>
      <c r="XAU11" s="235"/>
      <c r="XAV11" s="235"/>
      <c r="XAW11" s="235"/>
      <c r="XAX11" s="235"/>
      <c r="XAY11" s="235"/>
      <c r="XAZ11" s="235"/>
      <c r="XBA11" s="235"/>
      <c r="XBB11" s="235"/>
      <c r="XBC11" s="235"/>
      <c r="XBD11" s="235"/>
      <c r="XBE11" s="235"/>
      <c r="XBF11" s="235"/>
      <c r="XBG11" s="235"/>
      <c r="XBH11" s="235"/>
      <c r="XBI11" s="235"/>
      <c r="XBJ11" s="235"/>
      <c r="XBK11" s="235"/>
      <c r="XBL11" s="235"/>
      <c r="XBM11" s="235"/>
      <c r="XBN11" s="235"/>
      <c r="XBO11" s="235"/>
      <c r="XBP11" s="235"/>
      <c r="XBQ11" s="235"/>
      <c r="XBR11" s="235"/>
      <c r="XBS11" s="235"/>
      <c r="XBT11" s="235"/>
      <c r="XBU11" s="235"/>
      <c r="XBV11" s="235"/>
      <c r="XBW11" s="235"/>
      <c r="XBX11" s="235"/>
      <c r="XBY11" s="235"/>
      <c r="XBZ11" s="235"/>
      <c r="XCA11" s="235"/>
      <c r="XCB11" s="235"/>
      <c r="XCC11" s="235"/>
      <c r="XCD11" s="235"/>
      <c r="XCE11" s="235"/>
      <c r="XCF11" s="235"/>
      <c r="XCG11" s="235"/>
      <c r="XCH11" s="235"/>
      <c r="XCI11" s="235"/>
      <c r="XCJ11" s="235"/>
      <c r="XCK11" s="235"/>
      <c r="XCL11" s="235"/>
      <c r="XCM11" s="235"/>
      <c r="XCN11" s="235"/>
      <c r="XCO11" s="235"/>
      <c r="XCP11" s="235"/>
      <c r="XCQ11" s="235"/>
      <c r="XCR11" s="235"/>
      <c r="XCS11" s="235"/>
      <c r="XCT11" s="235"/>
      <c r="XCU11" s="235"/>
      <c r="XCV11" s="235"/>
      <c r="XCW11" s="235"/>
      <c r="XCX11" s="235"/>
      <c r="XCY11" s="235"/>
      <c r="XCZ11" s="235"/>
      <c r="XDA11" s="235"/>
      <c r="XDB11" s="235"/>
      <c r="XDC11" s="235"/>
      <c r="XDD11" s="235"/>
      <c r="XDE11" s="235"/>
      <c r="XDF11" s="235"/>
      <c r="XDG11" s="235"/>
      <c r="XDH11" s="235"/>
      <c r="XDI11" s="235"/>
      <c r="XDJ11" s="235"/>
      <c r="XDK11" s="235"/>
      <c r="XDL11" s="235"/>
      <c r="XDM11" s="235"/>
      <c r="XDN11" s="235"/>
      <c r="XDO11" s="235"/>
      <c r="XDP11" s="235"/>
      <c r="XDQ11" s="235"/>
      <c r="XDR11" s="235"/>
      <c r="XDS11" s="235"/>
      <c r="XDT11" s="235"/>
      <c r="XDU11" s="235"/>
      <c r="XDV11" s="235"/>
      <c r="XDW11" s="235"/>
      <c r="XDX11" s="235"/>
      <c r="XDY11" s="235"/>
      <c r="XDZ11" s="235"/>
      <c r="XEA11" s="235"/>
      <c r="XEB11" s="235"/>
      <c r="XEC11" s="235"/>
      <c r="XED11" s="235"/>
      <c r="XEE11" s="235"/>
      <c r="XEF11" s="235"/>
      <c r="XEG11" s="235"/>
      <c r="XEH11" s="235"/>
      <c r="XEI11" s="235"/>
      <c r="XEJ11" s="235"/>
      <c r="XEK11" s="235"/>
      <c r="XEL11" s="235"/>
      <c r="XEM11" s="235"/>
      <c r="XEN11" s="235"/>
      <c r="XEO11" s="235"/>
      <c r="XEP11" s="235"/>
      <c r="XEQ11" s="235"/>
      <c r="XER11" s="235"/>
      <c r="XES11" s="235"/>
      <c r="XET11" s="235"/>
      <c r="XEU11" s="235"/>
      <c r="XEV11" s="235"/>
      <c r="XEW11" s="235"/>
      <c r="XEX11" s="235"/>
      <c r="XEY11" s="235"/>
      <c r="XEZ11" s="235"/>
      <c r="XFA11" s="235"/>
      <c r="XFB11" s="235"/>
      <c r="XFC11" s="235"/>
      <c r="XFD11" s="235"/>
    </row>
    <row r="12" spans="1:16384" ht="15" x14ac:dyDescent="0.25">
      <c r="A12" s="235" t="s">
        <v>78</v>
      </c>
      <c r="B12" s="235"/>
      <c r="C12" s="235"/>
      <c r="D12" s="235"/>
      <c r="E12" s="235"/>
      <c r="F12" s="235"/>
      <c r="G12" s="235"/>
      <c r="H12" s="235"/>
      <c r="I12" s="235"/>
      <c r="J12" s="235"/>
      <c r="K12" s="235"/>
      <c r="L12" s="235"/>
      <c r="M12" s="235"/>
      <c r="N12" s="235"/>
      <c r="O12" s="235"/>
      <c r="P12" s="235"/>
      <c r="Q12" s="235"/>
      <c r="R12" s="235"/>
      <c r="S12" s="235"/>
      <c r="T12" s="235"/>
      <c r="U12" s="235"/>
      <c r="V12" s="235"/>
      <c r="W12" s="235"/>
      <c r="X12" s="235"/>
      <c r="Y12" s="235"/>
      <c r="Z12" s="235"/>
      <c r="AA12" s="235"/>
      <c r="AB12" s="235"/>
      <c r="AC12" s="235"/>
      <c r="AD12" s="235"/>
      <c r="AE12" s="235"/>
      <c r="AF12" s="235"/>
      <c r="AG12" s="235"/>
      <c r="AH12" s="235"/>
      <c r="AI12" s="235"/>
      <c r="AJ12" s="235"/>
      <c r="AK12" s="235"/>
      <c r="AL12" s="235"/>
      <c r="AM12" s="235"/>
      <c r="AN12" s="235"/>
      <c r="AO12" s="235"/>
      <c r="AP12" s="235"/>
      <c r="AQ12" s="235"/>
      <c r="AR12" s="235"/>
      <c r="AS12" s="235"/>
      <c r="AT12" s="235"/>
      <c r="AU12" s="235"/>
      <c r="AV12" s="235"/>
      <c r="AW12" s="235"/>
      <c r="AX12" s="235"/>
      <c r="AY12" s="235"/>
      <c r="AZ12" s="235"/>
      <c r="BA12" s="235"/>
      <c r="BB12" s="235"/>
      <c r="BC12" s="235"/>
      <c r="BD12" s="235"/>
      <c r="BE12" s="235"/>
      <c r="BF12" s="235"/>
      <c r="BG12" s="235"/>
      <c r="BH12" s="235"/>
      <c r="BI12" s="235"/>
      <c r="BJ12" s="235"/>
      <c r="BK12" s="235"/>
      <c r="BL12" s="235"/>
      <c r="BM12" s="235"/>
      <c r="BN12" s="235"/>
      <c r="BO12" s="235"/>
      <c r="BP12" s="235"/>
      <c r="BQ12" s="235"/>
      <c r="BR12" s="235"/>
      <c r="BS12" s="235"/>
      <c r="BT12" s="235"/>
      <c r="BU12" s="235"/>
      <c r="BV12" s="235"/>
      <c r="BW12" s="235"/>
      <c r="BX12" s="235"/>
      <c r="BY12" s="235"/>
      <c r="BZ12" s="235"/>
      <c r="CA12" s="235"/>
      <c r="CB12" s="235"/>
      <c r="CC12" s="235"/>
      <c r="CD12" s="235"/>
      <c r="CE12" s="235"/>
      <c r="CF12" s="235"/>
      <c r="CG12" s="235"/>
      <c r="CH12" s="235"/>
      <c r="CI12" s="235"/>
      <c r="CJ12" s="235"/>
      <c r="CK12" s="235"/>
      <c r="CL12" s="235"/>
      <c r="CM12" s="235"/>
      <c r="CN12" s="235"/>
      <c r="CO12" s="235"/>
      <c r="CP12" s="235"/>
      <c r="CQ12" s="235"/>
      <c r="CR12" s="235"/>
      <c r="CS12" s="235"/>
      <c r="CT12" s="235"/>
      <c r="CU12" s="235"/>
      <c r="CV12" s="235"/>
      <c r="CW12" s="235"/>
      <c r="CX12" s="235"/>
      <c r="CY12" s="235"/>
      <c r="CZ12" s="235"/>
      <c r="DA12" s="235"/>
      <c r="DB12" s="235"/>
      <c r="DC12" s="235"/>
      <c r="DD12" s="235"/>
      <c r="DE12" s="235"/>
      <c r="DF12" s="235"/>
      <c r="DG12" s="235"/>
      <c r="DH12" s="235"/>
      <c r="DI12" s="235"/>
      <c r="DJ12" s="235"/>
      <c r="DK12" s="235"/>
      <c r="DL12" s="235"/>
      <c r="DM12" s="235"/>
      <c r="DN12" s="235"/>
      <c r="DO12" s="235"/>
      <c r="DP12" s="235"/>
      <c r="DQ12" s="235"/>
      <c r="DR12" s="235"/>
      <c r="DS12" s="235"/>
      <c r="DT12" s="235"/>
      <c r="DU12" s="235"/>
      <c r="DV12" s="235"/>
      <c r="DW12" s="235"/>
      <c r="DX12" s="235"/>
      <c r="DY12" s="235"/>
      <c r="DZ12" s="235"/>
      <c r="EA12" s="235"/>
      <c r="EB12" s="235"/>
      <c r="EC12" s="235"/>
      <c r="ED12" s="235"/>
      <c r="EE12" s="235"/>
      <c r="EF12" s="235"/>
      <c r="EG12" s="235"/>
      <c r="EH12" s="235"/>
      <c r="EI12" s="235"/>
      <c r="EJ12" s="235"/>
      <c r="EK12" s="235"/>
      <c r="EL12" s="235"/>
      <c r="EM12" s="235"/>
      <c r="EN12" s="235"/>
      <c r="EO12" s="235"/>
      <c r="EP12" s="235"/>
      <c r="EQ12" s="235"/>
      <c r="ER12" s="235"/>
      <c r="ES12" s="235"/>
      <c r="ET12" s="235"/>
      <c r="EU12" s="235"/>
      <c r="EV12" s="235"/>
      <c r="EW12" s="235"/>
      <c r="EX12" s="235"/>
      <c r="EY12" s="235"/>
      <c r="EZ12" s="235"/>
      <c r="FA12" s="235"/>
      <c r="FB12" s="235"/>
      <c r="FC12" s="235"/>
      <c r="FD12" s="235"/>
      <c r="FE12" s="235"/>
      <c r="FF12" s="235"/>
      <c r="FG12" s="235"/>
      <c r="FH12" s="235"/>
      <c r="FI12" s="235"/>
      <c r="FJ12" s="235"/>
      <c r="FK12" s="235"/>
      <c r="FL12" s="235"/>
      <c r="FM12" s="235"/>
      <c r="FN12" s="235"/>
      <c r="FO12" s="235"/>
      <c r="FP12" s="235"/>
      <c r="FQ12" s="235"/>
      <c r="FR12" s="235"/>
      <c r="FS12" s="235"/>
      <c r="FT12" s="235"/>
      <c r="FU12" s="235"/>
      <c r="FV12" s="235"/>
      <c r="FW12" s="235"/>
      <c r="FX12" s="235"/>
      <c r="FY12" s="235"/>
      <c r="FZ12" s="235"/>
      <c r="GA12" s="235"/>
      <c r="GB12" s="235"/>
      <c r="GC12" s="235"/>
      <c r="GD12" s="235"/>
      <c r="GE12" s="235"/>
      <c r="GF12" s="235"/>
      <c r="GG12" s="235"/>
      <c r="GH12" s="235"/>
      <c r="GI12" s="235"/>
      <c r="GJ12" s="235"/>
      <c r="GK12" s="235"/>
      <c r="GL12" s="235"/>
      <c r="GM12" s="235"/>
      <c r="GN12" s="235"/>
      <c r="GO12" s="235"/>
      <c r="GP12" s="235"/>
      <c r="GQ12" s="235"/>
      <c r="GR12" s="235"/>
      <c r="GS12" s="235"/>
      <c r="GT12" s="235"/>
      <c r="GU12" s="235"/>
      <c r="GV12" s="235"/>
      <c r="GW12" s="235"/>
      <c r="GX12" s="235"/>
      <c r="GY12" s="235"/>
      <c r="GZ12" s="235"/>
      <c r="HA12" s="235"/>
      <c r="HB12" s="235"/>
      <c r="HC12" s="235"/>
      <c r="HD12" s="235"/>
      <c r="HE12" s="235"/>
      <c r="HF12" s="235"/>
      <c r="HG12" s="235"/>
      <c r="HH12" s="235"/>
      <c r="HI12" s="235"/>
      <c r="HJ12" s="235"/>
      <c r="HK12" s="235"/>
      <c r="HL12" s="235"/>
      <c r="HM12" s="235"/>
      <c r="HN12" s="235"/>
      <c r="HO12" s="235"/>
      <c r="HP12" s="235"/>
      <c r="HQ12" s="235"/>
      <c r="HR12" s="235"/>
      <c r="HS12" s="235"/>
      <c r="HT12" s="235"/>
      <c r="HU12" s="235"/>
      <c r="HV12" s="235"/>
      <c r="HW12" s="235"/>
      <c r="HX12" s="235"/>
      <c r="HY12" s="235"/>
      <c r="HZ12" s="235"/>
      <c r="IA12" s="235"/>
      <c r="IB12" s="235"/>
      <c r="IC12" s="235"/>
      <c r="ID12" s="235"/>
      <c r="IE12" s="235"/>
      <c r="IF12" s="235"/>
      <c r="IG12" s="235"/>
      <c r="IH12" s="235"/>
      <c r="II12" s="235"/>
      <c r="IJ12" s="235"/>
      <c r="IK12" s="235"/>
      <c r="IL12" s="235"/>
      <c r="IM12" s="235"/>
      <c r="IN12" s="235"/>
      <c r="IO12" s="235"/>
      <c r="IP12" s="235"/>
      <c r="IQ12" s="235"/>
      <c r="IR12" s="235"/>
      <c r="IS12" s="235"/>
      <c r="IT12" s="235"/>
      <c r="IU12" s="235"/>
      <c r="IV12" s="235"/>
      <c r="IW12" s="235"/>
      <c r="IX12" s="235"/>
      <c r="IY12" s="235"/>
      <c r="IZ12" s="235"/>
      <c r="JA12" s="235"/>
      <c r="JB12" s="235"/>
      <c r="JC12" s="235"/>
      <c r="JD12" s="235"/>
      <c r="JE12" s="235"/>
      <c r="JF12" s="235"/>
      <c r="JG12" s="235"/>
      <c r="JH12" s="235"/>
      <c r="JI12" s="235"/>
      <c r="JJ12" s="235"/>
      <c r="JK12" s="235"/>
      <c r="JL12" s="235"/>
      <c r="JM12" s="235"/>
      <c r="JN12" s="235"/>
      <c r="JO12" s="235"/>
      <c r="JP12" s="235"/>
      <c r="JQ12" s="235"/>
      <c r="JR12" s="235"/>
      <c r="JS12" s="235"/>
      <c r="JT12" s="235"/>
      <c r="JU12" s="235"/>
      <c r="JV12" s="235"/>
      <c r="JW12" s="235"/>
      <c r="JX12" s="235"/>
      <c r="JY12" s="235"/>
      <c r="JZ12" s="235"/>
      <c r="KA12" s="235"/>
      <c r="KB12" s="235"/>
      <c r="KC12" s="235"/>
      <c r="KD12" s="235"/>
      <c r="KE12" s="235"/>
      <c r="KF12" s="235"/>
      <c r="KG12" s="235"/>
      <c r="KH12" s="235"/>
      <c r="KI12" s="235"/>
      <c r="KJ12" s="235"/>
      <c r="KK12" s="235"/>
      <c r="KL12" s="235"/>
      <c r="KM12" s="235"/>
      <c r="KN12" s="235"/>
      <c r="KO12" s="235"/>
      <c r="KP12" s="235"/>
      <c r="KQ12" s="235"/>
      <c r="KR12" s="235"/>
      <c r="KS12" s="235"/>
      <c r="KT12" s="235"/>
      <c r="KU12" s="235"/>
      <c r="KV12" s="235"/>
      <c r="KW12" s="235"/>
      <c r="KX12" s="235"/>
      <c r="KY12" s="235"/>
      <c r="KZ12" s="235"/>
      <c r="LA12" s="235"/>
      <c r="LB12" s="235"/>
      <c r="LC12" s="235"/>
      <c r="LD12" s="235"/>
      <c r="LE12" s="235"/>
      <c r="LF12" s="235"/>
      <c r="LG12" s="235"/>
      <c r="LH12" s="235"/>
      <c r="LI12" s="235"/>
      <c r="LJ12" s="235"/>
      <c r="LK12" s="235"/>
      <c r="LL12" s="235"/>
      <c r="LM12" s="235"/>
      <c r="LN12" s="235"/>
      <c r="LO12" s="235"/>
      <c r="LP12" s="235"/>
      <c r="LQ12" s="235"/>
      <c r="LR12" s="235"/>
      <c r="LS12" s="235"/>
      <c r="LT12" s="235"/>
      <c r="LU12" s="235"/>
      <c r="LV12" s="235"/>
      <c r="LW12" s="235"/>
      <c r="LX12" s="235"/>
      <c r="LY12" s="235"/>
      <c r="LZ12" s="235"/>
      <c r="MA12" s="235"/>
      <c r="MB12" s="235"/>
      <c r="MC12" s="235"/>
      <c r="MD12" s="235"/>
      <c r="ME12" s="235"/>
      <c r="MF12" s="235"/>
      <c r="MG12" s="235"/>
      <c r="MH12" s="235"/>
      <c r="MI12" s="235"/>
      <c r="MJ12" s="235"/>
      <c r="MK12" s="235"/>
      <c r="ML12" s="235"/>
      <c r="MM12" s="235"/>
      <c r="MN12" s="235"/>
      <c r="MO12" s="235"/>
      <c r="MP12" s="235"/>
      <c r="MQ12" s="235"/>
      <c r="MR12" s="235"/>
      <c r="MS12" s="235"/>
      <c r="MT12" s="235"/>
      <c r="MU12" s="235"/>
      <c r="MV12" s="235"/>
      <c r="MW12" s="235"/>
      <c r="MX12" s="235"/>
      <c r="MY12" s="235"/>
      <c r="MZ12" s="235"/>
      <c r="NA12" s="235"/>
      <c r="NB12" s="235"/>
      <c r="NC12" s="235"/>
      <c r="ND12" s="235"/>
      <c r="NE12" s="235"/>
      <c r="NF12" s="235"/>
      <c r="NG12" s="235"/>
      <c r="NH12" s="235"/>
      <c r="NI12" s="235"/>
      <c r="NJ12" s="235"/>
      <c r="NK12" s="235"/>
      <c r="NL12" s="235"/>
      <c r="NM12" s="235"/>
      <c r="NN12" s="235"/>
      <c r="NO12" s="235"/>
      <c r="NP12" s="235"/>
      <c r="NQ12" s="235"/>
      <c r="NR12" s="235"/>
      <c r="NS12" s="235"/>
      <c r="NT12" s="235"/>
      <c r="NU12" s="235"/>
      <c r="NV12" s="235"/>
      <c r="NW12" s="235"/>
      <c r="NX12" s="235"/>
      <c r="NY12" s="235"/>
      <c r="NZ12" s="235"/>
      <c r="OA12" s="235"/>
      <c r="OB12" s="235"/>
      <c r="OC12" s="235"/>
      <c r="OD12" s="235"/>
      <c r="OE12" s="235"/>
      <c r="OF12" s="235"/>
      <c r="OG12" s="235"/>
      <c r="OH12" s="235"/>
      <c r="OI12" s="235"/>
      <c r="OJ12" s="235"/>
      <c r="OK12" s="235"/>
      <c r="OL12" s="235"/>
      <c r="OM12" s="235"/>
      <c r="ON12" s="235"/>
      <c r="OO12" s="235"/>
      <c r="OP12" s="235"/>
      <c r="OQ12" s="235"/>
      <c r="OR12" s="235"/>
      <c r="OS12" s="235"/>
      <c r="OT12" s="235"/>
      <c r="OU12" s="235"/>
      <c r="OV12" s="235"/>
      <c r="OW12" s="235"/>
      <c r="OX12" s="235"/>
      <c r="OY12" s="235"/>
      <c r="OZ12" s="235"/>
      <c r="PA12" s="235"/>
      <c r="PB12" s="235"/>
      <c r="PC12" s="235"/>
      <c r="PD12" s="235"/>
      <c r="PE12" s="235"/>
      <c r="PF12" s="235"/>
      <c r="PG12" s="235"/>
      <c r="PH12" s="235"/>
      <c r="PI12" s="235"/>
      <c r="PJ12" s="235"/>
      <c r="PK12" s="235"/>
      <c r="PL12" s="235"/>
      <c r="PM12" s="235"/>
      <c r="PN12" s="235"/>
      <c r="PO12" s="235"/>
      <c r="PP12" s="235"/>
      <c r="PQ12" s="235"/>
      <c r="PR12" s="235"/>
      <c r="PS12" s="235"/>
      <c r="PT12" s="235"/>
      <c r="PU12" s="235"/>
      <c r="PV12" s="235"/>
      <c r="PW12" s="235"/>
      <c r="PX12" s="235"/>
      <c r="PY12" s="235"/>
      <c r="PZ12" s="235"/>
      <c r="QA12" s="235"/>
      <c r="QB12" s="235"/>
      <c r="QC12" s="235"/>
      <c r="QD12" s="235"/>
      <c r="QE12" s="235"/>
      <c r="QF12" s="235"/>
      <c r="QG12" s="235"/>
      <c r="QH12" s="235"/>
      <c r="QI12" s="235"/>
      <c r="QJ12" s="235"/>
      <c r="QK12" s="235"/>
      <c r="QL12" s="235"/>
      <c r="QM12" s="235"/>
      <c r="QN12" s="235"/>
      <c r="QO12" s="235"/>
      <c r="QP12" s="235"/>
      <c r="QQ12" s="235"/>
      <c r="QR12" s="235"/>
      <c r="QS12" s="235"/>
      <c r="QT12" s="235"/>
      <c r="QU12" s="235"/>
      <c r="QV12" s="235"/>
      <c r="QW12" s="235"/>
      <c r="QX12" s="235"/>
      <c r="QY12" s="235"/>
      <c r="QZ12" s="235"/>
      <c r="RA12" s="235"/>
      <c r="RB12" s="235"/>
      <c r="RC12" s="235"/>
      <c r="RD12" s="235"/>
      <c r="RE12" s="235"/>
      <c r="RF12" s="235"/>
      <c r="RG12" s="235"/>
      <c r="RH12" s="235"/>
      <c r="RI12" s="235"/>
      <c r="RJ12" s="235"/>
      <c r="RK12" s="235"/>
      <c r="RL12" s="235"/>
      <c r="RM12" s="235"/>
      <c r="RN12" s="235"/>
      <c r="RO12" s="235"/>
      <c r="RP12" s="235"/>
      <c r="RQ12" s="235"/>
      <c r="RR12" s="235"/>
      <c r="RS12" s="235"/>
      <c r="RT12" s="235"/>
      <c r="RU12" s="235"/>
      <c r="RV12" s="235"/>
      <c r="RW12" s="235"/>
      <c r="RX12" s="235"/>
      <c r="RY12" s="235"/>
      <c r="RZ12" s="235"/>
      <c r="SA12" s="235"/>
      <c r="SB12" s="235"/>
      <c r="SC12" s="235"/>
      <c r="SD12" s="235"/>
      <c r="SE12" s="235"/>
      <c r="SF12" s="235"/>
      <c r="SG12" s="235"/>
      <c r="SH12" s="235"/>
      <c r="SI12" s="235"/>
      <c r="SJ12" s="235"/>
      <c r="SK12" s="235"/>
      <c r="SL12" s="235"/>
      <c r="SM12" s="235"/>
      <c r="SN12" s="235"/>
      <c r="SO12" s="235"/>
      <c r="SP12" s="235"/>
      <c r="SQ12" s="235"/>
      <c r="SR12" s="235"/>
      <c r="SS12" s="235"/>
      <c r="ST12" s="235"/>
      <c r="SU12" s="235"/>
      <c r="SV12" s="235"/>
      <c r="SW12" s="235"/>
      <c r="SX12" s="235"/>
      <c r="SY12" s="235"/>
      <c r="SZ12" s="235"/>
      <c r="TA12" s="235"/>
      <c r="TB12" s="235"/>
      <c r="TC12" s="235"/>
      <c r="TD12" s="235"/>
      <c r="TE12" s="235"/>
      <c r="TF12" s="235"/>
      <c r="TG12" s="235"/>
      <c r="TH12" s="235"/>
      <c r="TI12" s="235"/>
      <c r="TJ12" s="235"/>
      <c r="TK12" s="235"/>
      <c r="TL12" s="235"/>
      <c r="TM12" s="235"/>
      <c r="TN12" s="235"/>
      <c r="TO12" s="235"/>
      <c r="TP12" s="235"/>
      <c r="TQ12" s="235"/>
      <c r="TR12" s="235"/>
      <c r="TS12" s="235"/>
      <c r="TT12" s="235"/>
      <c r="TU12" s="235"/>
      <c r="TV12" s="235"/>
      <c r="TW12" s="235"/>
      <c r="TX12" s="235"/>
      <c r="TY12" s="235"/>
      <c r="TZ12" s="235"/>
      <c r="UA12" s="235"/>
      <c r="UB12" s="235"/>
      <c r="UC12" s="235"/>
      <c r="UD12" s="235"/>
      <c r="UE12" s="235"/>
      <c r="UF12" s="235"/>
      <c r="UG12" s="235"/>
      <c r="UH12" s="235"/>
      <c r="UI12" s="235"/>
      <c r="UJ12" s="235"/>
      <c r="UK12" s="235"/>
      <c r="UL12" s="235"/>
      <c r="UM12" s="235"/>
      <c r="UN12" s="235"/>
      <c r="UO12" s="235"/>
      <c r="UP12" s="235"/>
      <c r="UQ12" s="235"/>
      <c r="UR12" s="235"/>
      <c r="US12" s="235"/>
      <c r="UT12" s="235"/>
      <c r="UU12" s="235"/>
      <c r="UV12" s="235"/>
      <c r="UW12" s="235"/>
      <c r="UX12" s="235"/>
      <c r="UY12" s="235"/>
      <c r="UZ12" s="235"/>
      <c r="VA12" s="235"/>
      <c r="VB12" s="235"/>
      <c r="VC12" s="235"/>
      <c r="VD12" s="235"/>
      <c r="VE12" s="235"/>
      <c r="VF12" s="235"/>
      <c r="VG12" s="235"/>
      <c r="VH12" s="235"/>
      <c r="VI12" s="235"/>
      <c r="VJ12" s="235"/>
      <c r="VK12" s="235"/>
      <c r="VL12" s="235"/>
      <c r="VM12" s="235"/>
      <c r="VN12" s="235"/>
      <c r="VO12" s="235"/>
      <c r="VP12" s="235"/>
      <c r="VQ12" s="235"/>
      <c r="VR12" s="235"/>
      <c r="VS12" s="235"/>
      <c r="VT12" s="235"/>
      <c r="VU12" s="235"/>
      <c r="VV12" s="235"/>
      <c r="VW12" s="235"/>
      <c r="VX12" s="235"/>
      <c r="VY12" s="235"/>
      <c r="VZ12" s="235"/>
      <c r="WA12" s="235"/>
      <c r="WB12" s="235"/>
      <c r="WC12" s="235"/>
      <c r="WD12" s="235"/>
      <c r="WE12" s="235"/>
      <c r="WF12" s="235"/>
      <c r="WG12" s="235"/>
      <c r="WH12" s="235"/>
      <c r="WI12" s="235"/>
      <c r="WJ12" s="235"/>
      <c r="WK12" s="235"/>
      <c r="WL12" s="235"/>
      <c r="WM12" s="235"/>
      <c r="WN12" s="235"/>
      <c r="WO12" s="235"/>
      <c r="WP12" s="235"/>
      <c r="WQ12" s="235"/>
      <c r="WR12" s="235"/>
      <c r="WS12" s="235"/>
      <c r="WT12" s="235"/>
      <c r="WU12" s="235"/>
      <c r="WV12" s="235"/>
      <c r="WW12" s="235"/>
      <c r="WX12" s="235"/>
      <c r="WY12" s="235"/>
      <c r="WZ12" s="235"/>
      <c r="XA12" s="235"/>
      <c r="XB12" s="235"/>
      <c r="XC12" s="235"/>
      <c r="XD12" s="235"/>
      <c r="XE12" s="235"/>
      <c r="XF12" s="235"/>
      <c r="XG12" s="235"/>
      <c r="XH12" s="235"/>
      <c r="XI12" s="235"/>
      <c r="XJ12" s="235"/>
      <c r="XK12" s="235"/>
      <c r="XL12" s="235"/>
      <c r="XM12" s="235"/>
      <c r="XN12" s="235"/>
      <c r="XO12" s="235"/>
      <c r="XP12" s="235"/>
      <c r="XQ12" s="235"/>
      <c r="XR12" s="235"/>
      <c r="XS12" s="235"/>
      <c r="XT12" s="235"/>
      <c r="XU12" s="235"/>
      <c r="XV12" s="235"/>
      <c r="XW12" s="235"/>
      <c r="XX12" s="235"/>
      <c r="XY12" s="235"/>
      <c r="XZ12" s="235"/>
      <c r="YA12" s="235"/>
      <c r="YB12" s="235"/>
      <c r="YC12" s="235"/>
      <c r="YD12" s="235"/>
      <c r="YE12" s="235"/>
      <c r="YF12" s="235"/>
      <c r="YG12" s="235"/>
      <c r="YH12" s="235"/>
      <c r="YI12" s="235"/>
      <c r="YJ12" s="235"/>
      <c r="YK12" s="235"/>
      <c r="YL12" s="235"/>
      <c r="YM12" s="235"/>
      <c r="YN12" s="235"/>
      <c r="YO12" s="235"/>
      <c r="YP12" s="235"/>
      <c r="YQ12" s="235"/>
      <c r="YR12" s="235"/>
      <c r="YS12" s="235"/>
      <c r="YT12" s="235"/>
      <c r="YU12" s="235"/>
      <c r="YV12" s="235"/>
      <c r="YW12" s="235"/>
      <c r="YX12" s="235"/>
      <c r="YY12" s="235"/>
      <c r="YZ12" s="235"/>
      <c r="ZA12" s="235"/>
      <c r="ZB12" s="235"/>
      <c r="ZC12" s="235"/>
      <c r="ZD12" s="235"/>
      <c r="ZE12" s="235"/>
      <c r="ZF12" s="235"/>
      <c r="ZG12" s="235"/>
      <c r="ZH12" s="235"/>
      <c r="ZI12" s="235"/>
      <c r="ZJ12" s="235"/>
      <c r="ZK12" s="235"/>
      <c r="ZL12" s="235"/>
      <c r="ZM12" s="235"/>
      <c r="ZN12" s="235"/>
      <c r="ZO12" s="235"/>
      <c r="ZP12" s="235"/>
      <c r="ZQ12" s="235"/>
      <c r="ZR12" s="235"/>
      <c r="ZS12" s="235"/>
      <c r="ZT12" s="235"/>
      <c r="ZU12" s="235"/>
      <c r="ZV12" s="235"/>
      <c r="ZW12" s="235"/>
      <c r="ZX12" s="235"/>
      <c r="ZY12" s="235"/>
      <c r="ZZ12" s="235"/>
      <c r="AAA12" s="235"/>
      <c r="AAB12" s="235"/>
      <c r="AAC12" s="235"/>
      <c r="AAD12" s="235"/>
      <c r="AAE12" s="235"/>
      <c r="AAF12" s="235"/>
      <c r="AAG12" s="235"/>
      <c r="AAH12" s="235"/>
      <c r="AAI12" s="235"/>
      <c r="AAJ12" s="235"/>
      <c r="AAK12" s="235"/>
      <c r="AAL12" s="235"/>
      <c r="AAM12" s="235"/>
      <c r="AAN12" s="235"/>
      <c r="AAO12" s="235"/>
      <c r="AAP12" s="235"/>
      <c r="AAQ12" s="235"/>
      <c r="AAR12" s="235"/>
      <c r="AAS12" s="235"/>
      <c r="AAT12" s="235"/>
      <c r="AAU12" s="235"/>
      <c r="AAV12" s="235"/>
      <c r="AAW12" s="235"/>
      <c r="AAX12" s="235"/>
      <c r="AAY12" s="235"/>
      <c r="AAZ12" s="235"/>
      <c r="ABA12" s="235"/>
      <c r="ABB12" s="235"/>
      <c r="ABC12" s="235"/>
      <c r="ABD12" s="235"/>
      <c r="ABE12" s="235"/>
      <c r="ABF12" s="235"/>
      <c r="ABG12" s="235"/>
      <c r="ABH12" s="235"/>
      <c r="ABI12" s="235"/>
      <c r="ABJ12" s="235"/>
      <c r="ABK12" s="235"/>
      <c r="ABL12" s="235"/>
      <c r="ABM12" s="235"/>
      <c r="ABN12" s="235"/>
      <c r="ABO12" s="235"/>
      <c r="ABP12" s="235"/>
      <c r="ABQ12" s="235"/>
      <c r="ABR12" s="235"/>
      <c r="ABS12" s="235"/>
      <c r="ABT12" s="235"/>
      <c r="ABU12" s="235"/>
      <c r="ABV12" s="235"/>
      <c r="ABW12" s="235"/>
      <c r="ABX12" s="235"/>
      <c r="ABY12" s="235"/>
      <c r="ABZ12" s="235"/>
      <c r="ACA12" s="235"/>
      <c r="ACB12" s="235"/>
      <c r="ACC12" s="235"/>
      <c r="ACD12" s="235"/>
      <c r="ACE12" s="235"/>
      <c r="ACF12" s="235"/>
      <c r="ACG12" s="235"/>
      <c r="ACH12" s="235"/>
      <c r="ACI12" s="235"/>
      <c r="ACJ12" s="235"/>
      <c r="ACK12" s="235"/>
      <c r="ACL12" s="235"/>
      <c r="ACM12" s="235"/>
      <c r="ACN12" s="235"/>
      <c r="ACO12" s="235"/>
      <c r="ACP12" s="235"/>
      <c r="ACQ12" s="235"/>
      <c r="ACR12" s="235"/>
      <c r="ACS12" s="235"/>
      <c r="ACT12" s="235"/>
      <c r="ACU12" s="235"/>
      <c r="ACV12" s="235"/>
      <c r="ACW12" s="235"/>
      <c r="ACX12" s="235"/>
      <c r="ACY12" s="235"/>
      <c r="ACZ12" s="235"/>
      <c r="ADA12" s="235"/>
      <c r="ADB12" s="235"/>
      <c r="ADC12" s="235"/>
      <c r="ADD12" s="235"/>
      <c r="ADE12" s="235"/>
      <c r="ADF12" s="235"/>
      <c r="ADG12" s="235"/>
      <c r="ADH12" s="235"/>
      <c r="ADI12" s="235"/>
      <c r="ADJ12" s="235"/>
      <c r="ADK12" s="235"/>
      <c r="ADL12" s="235"/>
      <c r="ADM12" s="235"/>
      <c r="ADN12" s="235"/>
      <c r="ADO12" s="235"/>
      <c r="ADP12" s="235"/>
      <c r="ADQ12" s="235"/>
      <c r="ADR12" s="235"/>
      <c r="ADS12" s="235"/>
      <c r="ADT12" s="235"/>
      <c r="ADU12" s="235"/>
      <c r="ADV12" s="235"/>
      <c r="ADW12" s="235"/>
      <c r="ADX12" s="235"/>
      <c r="ADY12" s="235"/>
      <c r="ADZ12" s="235"/>
      <c r="AEA12" s="235"/>
      <c r="AEB12" s="235"/>
      <c r="AEC12" s="235"/>
      <c r="AED12" s="235"/>
      <c r="AEE12" s="235"/>
      <c r="AEF12" s="235"/>
      <c r="AEG12" s="235"/>
      <c r="AEH12" s="235"/>
      <c r="AEI12" s="235"/>
      <c r="AEJ12" s="235"/>
      <c r="AEK12" s="235"/>
      <c r="AEL12" s="235"/>
      <c r="AEM12" s="235"/>
      <c r="AEN12" s="235"/>
      <c r="AEO12" s="235"/>
      <c r="AEP12" s="235"/>
      <c r="AEQ12" s="235"/>
      <c r="AER12" s="235"/>
      <c r="AES12" s="235"/>
      <c r="AET12" s="235"/>
      <c r="AEU12" s="235"/>
      <c r="AEV12" s="235"/>
      <c r="AEW12" s="235"/>
      <c r="AEX12" s="235"/>
      <c r="AEY12" s="235"/>
      <c r="AEZ12" s="235"/>
      <c r="AFA12" s="235"/>
      <c r="AFB12" s="235"/>
      <c r="AFC12" s="235"/>
      <c r="AFD12" s="235"/>
      <c r="AFE12" s="235"/>
      <c r="AFF12" s="235"/>
      <c r="AFG12" s="235"/>
      <c r="AFH12" s="235"/>
      <c r="AFI12" s="235"/>
      <c r="AFJ12" s="235"/>
      <c r="AFK12" s="235"/>
      <c r="AFL12" s="235"/>
      <c r="AFM12" s="235"/>
      <c r="AFN12" s="235"/>
      <c r="AFO12" s="235"/>
      <c r="AFP12" s="235"/>
      <c r="AFQ12" s="235"/>
      <c r="AFR12" s="235"/>
      <c r="AFS12" s="235"/>
      <c r="AFT12" s="235"/>
      <c r="AFU12" s="235"/>
      <c r="AFV12" s="235"/>
      <c r="AFW12" s="235"/>
      <c r="AFX12" s="235"/>
      <c r="AFY12" s="235"/>
      <c r="AFZ12" s="235"/>
      <c r="AGA12" s="235"/>
      <c r="AGB12" s="235"/>
      <c r="AGC12" s="235"/>
      <c r="AGD12" s="235"/>
      <c r="AGE12" s="235"/>
      <c r="AGF12" s="235"/>
      <c r="AGG12" s="235"/>
      <c r="AGH12" s="235"/>
      <c r="AGI12" s="235"/>
      <c r="AGJ12" s="235"/>
      <c r="AGK12" s="235"/>
      <c r="AGL12" s="235"/>
      <c r="AGM12" s="235"/>
      <c r="AGN12" s="235"/>
      <c r="AGO12" s="235"/>
      <c r="AGP12" s="235"/>
      <c r="AGQ12" s="235"/>
      <c r="AGR12" s="235"/>
      <c r="AGS12" s="235"/>
      <c r="AGT12" s="235"/>
      <c r="AGU12" s="235"/>
      <c r="AGV12" s="235"/>
      <c r="AGW12" s="235"/>
      <c r="AGX12" s="235"/>
      <c r="AGY12" s="235"/>
      <c r="AGZ12" s="235"/>
      <c r="AHA12" s="235"/>
      <c r="AHB12" s="235"/>
      <c r="AHC12" s="235"/>
      <c r="AHD12" s="235"/>
      <c r="AHE12" s="235"/>
      <c r="AHF12" s="235"/>
      <c r="AHG12" s="235"/>
      <c r="AHH12" s="235"/>
      <c r="AHI12" s="235"/>
      <c r="AHJ12" s="235"/>
      <c r="AHK12" s="235"/>
      <c r="AHL12" s="235"/>
      <c r="AHM12" s="235"/>
      <c r="AHN12" s="235"/>
      <c r="AHO12" s="235"/>
      <c r="AHP12" s="235"/>
      <c r="AHQ12" s="235"/>
      <c r="AHR12" s="235"/>
      <c r="AHS12" s="235"/>
      <c r="AHT12" s="235"/>
      <c r="AHU12" s="235"/>
      <c r="AHV12" s="235"/>
      <c r="AHW12" s="235"/>
      <c r="AHX12" s="235"/>
      <c r="AHY12" s="235"/>
      <c r="AHZ12" s="235"/>
      <c r="AIA12" s="235"/>
      <c r="AIB12" s="235"/>
      <c r="AIC12" s="235"/>
      <c r="AID12" s="235"/>
      <c r="AIE12" s="235"/>
      <c r="AIF12" s="235"/>
      <c r="AIG12" s="235"/>
      <c r="AIH12" s="235"/>
      <c r="AII12" s="235"/>
      <c r="AIJ12" s="235"/>
      <c r="AIK12" s="235"/>
      <c r="AIL12" s="235"/>
      <c r="AIM12" s="235"/>
      <c r="AIN12" s="235"/>
      <c r="AIO12" s="235"/>
      <c r="AIP12" s="235"/>
      <c r="AIQ12" s="235"/>
      <c r="AIR12" s="235"/>
      <c r="AIS12" s="235"/>
      <c r="AIT12" s="235"/>
      <c r="AIU12" s="235"/>
      <c r="AIV12" s="235"/>
      <c r="AIW12" s="235"/>
      <c r="AIX12" s="235"/>
      <c r="AIY12" s="235"/>
      <c r="AIZ12" s="235"/>
      <c r="AJA12" s="235"/>
      <c r="AJB12" s="235"/>
      <c r="AJC12" s="235"/>
      <c r="AJD12" s="235"/>
      <c r="AJE12" s="235"/>
      <c r="AJF12" s="235"/>
      <c r="AJG12" s="235"/>
      <c r="AJH12" s="235"/>
      <c r="AJI12" s="235"/>
      <c r="AJJ12" s="235"/>
      <c r="AJK12" s="235"/>
      <c r="AJL12" s="235"/>
      <c r="AJM12" s="235"/>
      <c r="AJN12" s="235"/>
      <c r="AJO12" s="235"/>
      <c r="AJP12" s="235"/>
      <c r="AJQ12" s="235"/>
      <c r="AJR12" s="235"/>
      <c r="AJS12" s="235"/>
      <c r="AJT12" s="235"/>
      <c r="AJU12" s="235"/>
      <c r="AJV12" s="235"/>
      <c r="AJW12" s="235"/>
      <c r="AJX12" s="235"/>
      <c r="AJY12" s="235"/>
      <c r="AJZ12" s="235"/>
      <c r="AKA12" s="235"/>
      <c r="AKB12" s="235"/>
      <c r="AKC12" s="235"/>
      <c r="AKD12" s="235"/>
      <c r="AKE12" s="235"/>
      <c r="AKF12" s="235"/>
      <c r="AKG12" s="235"/>
      <c r="AKH12" s="235"/>
      <c r="AKI12" s="235"/>
      <c r="AKJ12" s="235"/>
      <c r="AKK12" s="235"/>
      <c r="AKL12" s="235"/>
      <c r="AKM12" s="235"/>
      <c r="AKN12" s="235"/>
      <c r="AKO12" s="235"/>
      <c r="AKP12" s="235"/>
      <c r="AKQ12" s="235"/>
      <c r="AKR12" s="235"/>
      <c r="AKS12" s="235"/>
      <c r="AKT12" s="235"/>
      <c r="AKU12" s="235"/>
      <c r="AKV12" s="235"/>
      <c r="AKW12" s="235"/>
      <c r="AKX12" s="235"/>
      <c r="AKY12" s="235"/>
      <c r="AKZ12" s="235"/>
      <c r="ALA12" s="235"/>
      <c r="ALB12" s="235"/>
      <c r="ALC12" s="235"/>
      <c r="ALD12" s="235"/>
      <c r="ALE12" s="235"/>
      <c r="ALF12" s="235"/>
      <c r="ALG12" s="235"/>
      <c r="ALH12" s="235"/>
      <c r="ALI12" s="235"/>
      <c r="ALJ12" s="235"/>
      <c r="ALK12" s="235"/>
      <c r="ALL12" s="235"/>
      <c r="ALM12" s="235"/>
      <c r="ALN12" s="235"/>
      <c r="ALO12" s="235"/>
      <c r="ALP12" s="235"/>
      <c r="ALQ12" s="235"/>
      <c r="ALR12" s="235"/>
      <c r="ALS12" s="235"/>
      <c r="ALT12" s="235"/>
      <c r="ALU12" s="235"/>
      <c r="ALV12" s="235"/>
      <c r="ALW12" s="235"/>
      <c r="ALX12" s="235"/>
      <c r="ALY12" s="235"/>
      <c r="ALZ12" s="235"/>
      <c r="AMA12" s="235"/>
      <c r="AMB12" s="235"/>
      <c r="AMC12" s="235"/>
      <c r="AMD12" s="235"/>
      <c r="AME12" s="235"/>
      <c r="AMF12" s="235"/>
      <c r="AMG12" s="235"/>
      <c r="AMH12" s="235"/>
      <c r="AMI12" s="235"/>
      <c r="AMJ12" s="235"/>
      <c r="AMK12" s="235"/>
      <c r="AML12" s="235"/>
      <c r="AMM12" s="235"/>
      <c r="AMN12" s="235"/>
      <c r="AMO12" s="235"/>
      <c r="AMP12" s="235"/>
      <c r="AMQ12" s="235"/>
      <c r="AMR12" s="235"/>
      <c r="AMS12" s="235"/>
      <c r="AMT12" s="235"/>
      <c r="AMU12" s="235"/>
      <c r="AMV12" s="235"/>
      <c r="AMW12" s="235"/>
      <c r="AMX12" s="235"/>
      <c r="AMY12" s="235"/>
      <c r="AMZ12" s="235"/>
      <c r="ANA12" s="235"/>
      <c r="ANB12" s="235"/>
      <c r="ANC12" s="235"/>
      <c r="AND12" s="235"/>
      <c r="ANE12" s="235"/>
      <c r="ANF12" s="235"/>
      <c r="ANG12" s="235"/>
      <c r="ANH12" s="235"/>
      <c r="ANI12" s="235"/>
      <c r="ANJ12" s="235"/>
      <c r="ANK12" s="235"/>
      <c r="ANL12" s="235"/>
      <c r="ANM12" s="235"/>
      <c r="ANN12" s="235"/>
      <c r="ANO12" s="235"/>
      <c r="ANP12" s="235"/>
      <c r="ANQ12" s="235"/>
      <c r="ANR12" s="235"/>
      <c r="ANS12" s="235"/>
      <c r="ANT12" s="235"/>
      <c r="ANU12" s="235"/>
      <c r="ANV12" s="235"/>
      <c r="ANW12" s="235"/>
      <c r="ANX12" s="235"/>
      <c r="ANY12" s="235"/>
      <c r="ANZ12" s="235"/>
      <c r="AOA12" s="235"/>
      <c r="AOB12" s="235"/>
      <c r="AOC12" s="235"/>
      <c r="AOD12" s="235"/>
      <c r="AOE12" s="235"/>
      <c r="AOF12" s="235"/>
      <c r="AOG12" s="235"/>
      <c r="AOH12" s="235"/>
      <c r="AOI12" s="235"/>
      <c r="AOJ12" s="235"/>
      <c r="AOK12" s="235"/>
      <c r="AOL12" s="235"/>
      <c r="AOM12" s="235"/>
      <c r="AON12" s="235"/>
      <c r="AOO12" s="235"/>
      <c r="AOP12" s="235"/>
      <c r="AOQ12" s="235"/>
      <c r="AOR12" s="235"/>
      <c r="AOS12" s="235"/>
      <c r="AOT12" s="235"/>
      <c r="AOU12" s="235"/>
      <c r="AOV12" s="235"/>
      <c r="AOW12" s="235"/>
      <c r="AOX12" s="235"/>
      <c r="AOY12" s="235"/>
      <c r="AOZ12" s="235"/>
      <c r="APA12" s="235"/>
      <c r="APB12" s="235"/>
      <c r="APC12" s="235"/>
      <c r="APD12" s="235"/>
      <c r="APE12" s="235"/>
      <c r="APF12" s="235"/>
      <c r="APG12" s="235"/>
      <c r="APH12" s="235"/>
      <c r="API12" s="235"/>
      <c r="APJ12" s="235"/>
      <c r="APK12" s="235"/>
      <c r="APL12" s="235"/>
      <c r="APM12" s="235"/>
      <c r="APN12" s="235"/>
      <c r="APO12" s="235"/>
      <c r="APP12" s="235"/>
      <c r="APQ12" s="235"/>
      <c r="APR12" s="235"/>
      <c r="APS12" s="235"/>
      <c r="APT12" s="235"/>
      <c r="APU12" s="235"/>
      <c r="APV12" s="235"/>
      <c r="APW12" s="235"/>
      <c r="APX12" s="235"/>
      <c r="APY12" s="235"/>
      <c r="APZ12" s="235"/>
      <c r="AQA12" s="235"/>
      <c r="AQB12" s="235"/>
      <c r="AQC12" s="235"/>
      <c r="AQD12" s="235"/>
      <c r="AQE12" s="235"/>
      <c r="AQF12" s="235"/>
      <c r="AQG12" s="235"/>
      <c r="AQH12" s="235"/>
      <c r="AQI12" s="235"/>
      <c r="AQJ12" s="235"/>
      <c r="AQK12" s="235"/>
      <c r="AQL12" s="235"/>
      <c r="AQM12" s="235"/>
      <c r="AQN12" s="235"/>
      <c r="AQO12" s="235"/>
      <c r="AQP12" s="235"/>
      <c r="AQQ12" s="235"/>
      <c r="AQR12" s="235"/>
      <c r="AQS12" s="235"/>
      <c r="AQT12" s="235"/>
      <c r="AQU12" s="235"/>
      <c r="AQV12" s="235"/>
      <c r="AQW12" s="235"/>
      <c r="AQX12" s="235"/>
      <c r="AQY12" s="235"/>
      <c r="AQZ12" s="235"/>
      <c r="ARA12" s="235"/>
      <c r="ARB12" s="235"/>
      <c r="ARC12" s="235"/>
      <c r="ARD12" s="235"/>
      <c r="ARE12" s="235"/>
      <c r="ARF12" s="235"/>
      <c r="ARG12" s="235"/>
      <c r="ARH12" s="235"/>
      <c r="ARI12" s="235"/>
      <c r="ARJ12" s="235"/>
      <c r="ARK12" s="235"/>
      <c r="ARL12" s="235"/>
      <c r="ARM12" s="235"/>
      <c r="ARN12" s="235"/>
      <c r="ARO12" s="235"/>
      <c r="ARP12" s="235"/>
      <c r="ARQ12" s="235"/>
      <c r="ARR12" s="235"/>
      <c r="ARS12" s="235"/>
      <c r="ART12" s="235"/>
      <c r="ARU12" s="235"/>
      <c r="ARV12" s="235"/>
      <c r="ARW12" s="235"/>
      <c r="ARX12" s="235"/>
      <c r="ARY12" s="235"/>
      <c r="ARZ12" s="235"/>
      <c r="ASA12" s="235"/>
      <c r="ASB12" s="235"/>
      <c r="ASC12" s="235"/>
      <c r="ASD12" s="235"/>
      <c r="ASE12" s="235"/>
      <c r="ASF12" s="235"/>
      <c r="ASG12" s="235"/>
      <c r="ASH12" s="235"/>
      <c r="ASI12" s="235"/>
      <c r="ASJ12" s="235"/>
      <c r="ASK12" s="235"/>
      <c r="ASL12" s="235"/>
      <c r="ASM12" s="235"/>
      <c r="ASN12" s="235"/>
      <c r="ASO12" s="235"/>
      <c r="ASP12" s="235"/>
      <c r="ASQ12" s="235"/>
      <c r="ASR12" s="235"/>
      <c r="ASS12" s="235"/>
      <c r="AST12" s="235"/>
      <c r="ASU12" s="235"/>
      <c r="ASV12" s="235"/>
      <c r="ASW12" s="235"/>
      <c r="ASX12" s="235"/>
      <c r="ASY12" s="235"/>
      <c r="ASZ12" s="235"/>
      <c r="ATA12" s="235"/>
      <c r="ATB12" s="235"/>
      <c r="ATC12" s="235"/>
      <c r="ATD12" s="235"/>
      <c r="ATE12" s="235"/>
      <c r="ATF12" s="235"/>
      <c r="ATG12" s="235"/>
      <c r="ATH12" s="235"/>
      <c r="ATI12" s="235"/>
      <c r="ATJ12" s="235"/>
      <c r="ATK12" s="235"/>
      <c r="ATL12" s="235"/>
      <c r="ATM12" s="235"/>
      <c r="ATN12" s="235"/>
      <c r="ATO12" s="235"/>
      <c r="ATP12" s="235"/>
      <c r="ATQ12" s="235"/>
      <c r="ATR12" s="235"/>
      <c r="ATS12" s="235"/>
      <c r="ATT12" s="235"/>
      <c r="ATU12" s="235"/>
      <c r="ATV12" s="235"/>
      <c r="ATW12" s="235"/>
      <c r="ATX12" s="235"/>
      <c r="ATY12" s="235"/>
      <c r="ATZ12" s="235"/>
      <c r="AUA12" s="235"/>
      <c r="AUB12" s="235"/>
      <c r="AUC12" s="235"/>
      <c r="AUD12" s="235"/>
      <c r="AUE12" s="235"/>
      <c r="AUF12" s="235"/>
      <c r="AUG12" s="235"/>
      <c r="AUH12" s="235"/>
      <c r="AUI12" s="235"/>
      <c r="AUJ12" s="235"/>
      <c r="AUK12" s="235"/>
      <c r="AUL12" s="235"/>
      <c r="AUM12" s="235"/>
      <c r="AUN12" s="235"/>
      <c r="AUO12" s="235"/>
      <c r="AUP12" s="235"/>
      <c r="AUQ12" s="235"/>
      <c r="AUR12" s="235"/>
      <c r="AUS12" s="235"/>
      <c r="AUT12" s="235"/>
      <c r="AUU12" s="235"/>
      <c r="AUV12" s="235"/>
      <c r="AUW12" s="235"/>
      <c r="AUX12" s="235"/>
      <c r="AUY12" s="235"/>
      <c r="AUZ12" s="235"/>
      <c r="AVA12" s="235"/>
      <c r="AVB12" s="235"/>
      <c r="AVC12" s="235"/>
      <c r="AVD12" s="235"/>
      <c r="AVE12" s="235"/>
      <c r="AVF12" s="235"/>
      <c r="AVG12" s="235"/>
      <c r="AVH12" s="235"/>
      <c r="AVI12" s="235"/>
      <c r="AVJ12" s="235"/>
      <c r="AVK12" s="235"/>
      <c r="AVL12" s="235"/>
      <c r="AVM12" s="235"/>
      <c r="AVN12" s="235"/>
      <c r="AVO12" s="235"/>
      <c r="AVP12" s="235"/>
      <c r="AVQ12" s="235"/>
      <c r="AVR12" s="235"/>
      <c r="AVS12" s="235"/>
      <c r="AVT12" s="235"/>
      <c r="AVU12" s="235"/>
      <c r="AVV12" s="235"/>
      <c r="AVW12" s="235"/>
      <c r="AVX12" s="235"/>
      <c r="AVY12" s="235"/>
      <c r="AVZ12" s="235"/>
      <c r="AWA12" s="235"/>
      <c r="AWB12" s="235"/>
      <c r="AWC12" s="235"/>
      <c r="AWD12" s="235"/>
      <c r="AWE12" s="235"/>
      <c r="AWF12" s="235"/>
      <c r="AWG12" s="235"/>
      <c r="AWH12" s="235"/>
      <c r="AWI12" s="235"/>
      <c r="AWJ12" s="235"/>
      <c r="AWK12" s="235"/>
      <c r="AWL12" s="235"/>
      <c r="AWM12" s="235"/>
      <c r="AWN12" s="235"/>
      <c r="AWO12" s="235"/>
      <c r="AWP12" s="235"/>
      <c r="AWQ12" s="235"/>
      <c r="AWR12" s="235"/>
      <c r="AWS12" s="235"/>
      <c r="AWT12" s="235"/>
      <c r="AWU12" s="235"/>
      <c r="AWV12" s="235"/>
      <c r="AWW12" s="235"/>
      <c r="AWX12" s="235"/>
      <c r="AWY12" s="235"/>
      <c r="AWZ12" s="235"/>
      <c r="AXA12" s="235"/>
      <c r="AXB12" s="235"/>
      <c r="AXC12" s="235"/>
      <c r="AXD12" s="235"/>
      <c r="AXE12" s="235"/>
      <c r="AXF12" s="235"/>
      <c r="AXG12" s="235"/>
      <c r="AXH12" s="235"/>
      <c r="AXI12" s="235"/>
      <c r="AXJ12" s="235"/>
      <c r="AXK12" s="235"/>
      <c r="AXL12" s="235"/>
      <c r="AXM12" s="235"/>
      <c r="AXN12" s="235"/>
      <c r="AXO12" s="235"/>
      <c r="AXP12" s="235"/>
      <c r="AXQ12" s="235"/>
      <c r="AXR12" s="235"/>
      <c r="AXS12" s="235"/>
      <c r="AXT12" s="235"/>
      <c r="AXU12" s="235"/>
      <c r="AXV12" s="235"/>
      <c r="AXW12" s="235"/>
      <c r="AXX12" s="235"/>
      <c r="AXY12" s="235"/>
      <c r="AXZ12" s="235"/>
      <c r="AYA12" s="235"/>
      <c r="AYB12" s="235"/>
      <c r="AYC12" s="235"/>
      <c r="AYD12" s="235"/>
      <c r="AYE12" s="235"/>
      <c r="AYF12" s="235"/>
      <c r="AYG12" s="235"/>
      <c r="AYH12" s="235"/>
      <c r="AYI12" s="235"/>
      <c r="AYJ12" s="235"/>
      <c r="AYK12" s="235"/>
      <c r="AYL12" s="235"/>
      <c r="AYM12" s="235"/>
      <c r="AYN12" s="235"/>
      <c r="AYO12" s="235"/>
      <c r="AYP12" s="235"/>
      <c r="AYQ12" s="235"/>
      <c r="AYR12" s="235"/>
      <c r="AYS12" s="235"/>
      <c r="AYT12" s="235"/>
      <c r="AYU12" s="235"/>
      <c r="AYV12" s="235"/>
      <c r="AYW12" s="235"/>
      <c r="AYX12" s="235"/>
      <c r="AYY12" s="235"/>
      <c r="AYZ12" s="235"/>
      <c r="AZA12" s="235"/>
      <c r="AZB12" s="235"/>
      <c r="AZC12" s="235"/>
      <c r="AZD12" s="235"/>
      <c r="AZE12" s="235"/>
      <c r="AZF12" s="235"/>
      <c r="AZG12" s="235"/>
      <c r="AZH12" s="235"/>
      <c r="AZI12" s="235"/>
      <c r="AZJ12" s="235"/>
      <c r="AZK12" s="235"/>
      <c r="AZL12" s="235"/>
      <c r="AZM12" s="235"/>
      <c r="AZN12" s="235"/>
      <c r="AZO12" s="235"/>
      <c r="AZP12" s="235"/>
      <c r="AZQ12" s="235"/>
      <c r="AZR12" s="235"/>
      <c r="AZS12" s="235"/>
      <c r="AZT12" s="235"/>
      <c r="AZU12" s="235"/>
      <c r="AZV12" s="235"/>
      <c r="AZW12" s="235"/>
      <c r="AZX12" s="235"/>
      <c r="AZY12" s="235"/>
      <c r="AZZ12" s="235"/>
      <c r="BAA12" s="235"/>
      <c r="BAB12" s="235"/>
      <c r="BAC12" s="235"/>
      <c r="BAD12" s="235"/>
      <c r="BAE12" s="235"/>
      <c r="BAF12" s="235"/>
      <c r="BAG12" s="235"/>
      <c r="BAH12" s="235"/>
      <c r="BAI12" s="235"/>
      <c r="BAJ12" s="235"/>
      <c r="BAK12" s="235"/>
      <c r="BAL12" s="235"/>
      <c r="BAM12" s="235"/>
      <c r="BAN12" s="235"/>
      <c r="BAO12" s="235"/>
      <c r="BAP12" s="235"/>
      <c r="BAQ12" s="235"/>
      <c r="BAR12" s="235"/>
      <c r="BAS12" s="235"/>
      <c r="BAT12" s="235"/>
      <c r="BAU12" s="235"/>
      <c r="BAV12" s="235"/>
      <c r="BAW12" s="235"/>
      <c r="BAX12" s="235"/>
      <c r="BAY12" s="235"/>
      <c r="BAZ12" s="235"/>
      <c r="BBA12" s="235"/>
      <c r="BBB12" s="235"/>
      <c r="BBC12" s="235"/>
      <c r="BBD12" s="235"/>
      <c r="BBE12" s="235"/>
      <c r="BBF12" s="235"/>
      <c r="BBG12" s="235"/>
      <c r="BBH12" s="235"/>
      <c r="BBI12" s="235"/>
      <c r="BBJ12" s="235"/>
      <c r="BBK12" s="235"/>
      <c r="BBL12" s="235"/>
      <c r="BBM12" s="235"/>
      <c r="BBN12" s="235"/>
      <c r="BBO12" s="235"/>
      <c r="BBP12" s="235"/>
      <c r="BBQ12" s="235"/>
      <c r="BBR12" s="235"/>
      <c r="BBS12" s="235"/>
      <c r="BBT12" s="235"/>
      <c r="BBU12" s="235"/>
      <c r="BBV12" s="235"/>
      <c r="BBW12" s="235"/>
      <c r="BBX12" s="235"/>
      <c r="BBY12" s="235"/>
      <c r="BBZ12" s="235"/>
      <c r="BCA12" s="235"/>
      <c r="BCB12" s="235"/>
      <c r="BCC12" s="235"/>
      <c r="BCD12" s="235"/>
      <c r="BCE12" s="235"/>
      <c r="BCF12" s="235"/>
      <c r="BCG12" s="235"/>
      <c r="BCH12" s="235"/>
      <c r="BCI12" s="235"/>
      <c r="BCJ12" s="235"/>
      <c r="BCK12" s="235"/>
      <c r="BCL12" s="235"/>
      <c r="BCM12" s="235"/>
      <c r="BCN12" s="235"/>
      <c r="BCO12" s="235"/>
      <c r="BCP12" s="235"/>
      <c r="BCQ12" s="235"/>
      <c r="BCR12" s="235"/>
      <c r="BCS12" s="235"/>
      <c r="BCT12" s="235"/>
      <c r="BCU12" s="235"/>
      <c r="BCV12" s="235"/>
      <c r="BCW12" s="235"/>
      <c r="BCX12" s="235"/>
      <c r="BCY12" s="235"/>
      <c r="BCZ12" s="235"/>
      <c r="BDA12" s="235"/>
      <c r="BDB12" s="235"/>
      <c r="BDC12" s="235"/>
      <c r="BDD12" s="235"/>
      <c r="BDE12" s="235"/>
      <c r="BDF12" s="235"/>
      <c r="BDG12" s="235"/>
      <c r="BDH12" s="235"/>
      <c r="BDI12" s="235"/>
      <c r="BDJ12" s="235"/>
      <c r="BDK12" s="235"/>
      <c r="BDL12" s="235"/>
      <c r="BDM12" s="235"/>
      <c r="BDN12" s="235"/>
      <c r="BDO12" s="235"/>
      <c r="BDP12" s="235"/>
      <c r="BDQ12" s="235"/>
      <c r="BDR12" s="235"/>
      <c r="BDS12" s="235"/>
      <c r="BDT12" s="235"/>
      <c r="BDU12" s="235"/>
      <c r="BDV12" s="235"/>
      <c r="BDW12" s="235"/>
      <c r="BDX12" s="235"/>
      <c r="BDY12" s="235"/>
      <c r="BDZ12" s="235"/>
      <c r="BEA12" s="235"/>
      <c r="BEB12" s="235"/>
      <c r="BEC12" s="235"/>
      <c r="BED12" s="235"/>
      <c r="BEE12" s="235"/>
      <c r="BEF12" s="235"/>
      <c r="BEG12" s="235"/>
      <c r="BEH12" s="235"/>
      <c r="BEI12" s="235"/>
      <c r="BEJ12" s="235"/>
      <c r="BEK12" s="235"/>
      <c r="BEL12" s="235"/>
      <c r="BEM12" s="235"/>
      <c r="BEN12" s="235"/>
      <c r="BEO12" s="235"/>
      <c r="BEP12" s="235"/>
      <c r="BEQ12" s="235"/>
      <c r="BER12" s="235"/>
      <c r="BES12" s="235"/>
      <c r="BET12" s="235"/>
      <c r="BEU12" s="235"/>
      <c r="BEV12" s="235"/>
      <c r="BEW12" s="235"/>
      <c r="BEX12" s="235"/>
      <c r="BEY12" s="235"/>
      <c r="BEZ12" s="235"/>
      <c r="BFA12" s="235"/>
      <c r="BFB12" s="235"/>
      <c r="BFC12" s="235"/>
      <c r="BFD12" s="235"/>
      <c r="BFE12" s="235"/>
      <c r="BFF12" s="235"/>
      <c r="BFG12" s="235"/>
      <c r="BFH12" s="235"/>
      <c r="BFI12" s="235"/>
      <c r="BFJ12" s="235"/>
      <c r="BFK12" s="235"/>
      <c r="BFL12" s="235"/>
      <c r="BFM12" s="235"/>
      <c r="BFN12" s="235"/>
      <c r="BFO12" s="235"/>
      <c r="BFP12" s="235"/>
      <c r="BFQ12" s="235"/>
      <c r="BFR12" s="235"/>
      <c r="BFS12" s="235"/>
      <c r="BFT12" s="235"/>
      <c r="BFU12" s="235"/>
      <c r="BFV12" s="235"/>
      <c r="BFW12" s="235"/>
      <c r="BFX12" s="235"/>
      <c r="BFY12" s="235"/>
      <c r="BFZ12" s="235"/>
      <c r="BGA12" s="235"/>
      <c r="BGB12" s="235"/>
      <c r="BGC12" s="235"/>
      <c r="BGD12" s="235"/>
      <c r="BGE12" s="235"/>
      <c r="BGF12" s="235"/>
      <c r="BGG12" s="235"/>
      <c r="BGH12" s="235"/>
      <c r="BGI12" s="235"/>
      <c r="BGJ12" s="235"/>
      <c r="BGK12" s="235"/>
      <c r="BGL12" s="235"/>
      <c r="BGM12" s="235"/>
      <c r="BGN12" s="235"/>
      <c r="BGO12" s="235"/>
      <c r="BGP12" s="235"/>
      <c r="BGQ12" s="235"/>
      <c r="BGR12" s="235"/>
      <c r="BGS12" s="235"/>
      <c r="BGT12" s="235"/>
      <c r="BGU12" s="235"/>
      <c r="BGV12" s="235"/>
      <c r="BGW12" s="235"/>
      <c r="BGX12" s="235"/>
      <c r="BGY12" s="235"/>
      <c r="BGZ12" s="235"/>
      <c r="BHA12" s="235"/>
      <c r="BHB12" s="235"/>
      <c r="BHC12" s="235"/>
      <c r="BHD12" s="235"/>
      <c r="BHE12" s="235"/>
      <c r="BHF12" s="235"/>
      <c r="BHG12" s="235"/>
      <c r="BHH12" s="235"/>
      <c r="BHI12" s="235"/>
      <c r="BHJ12" s="235"/>
      <c r="BHK12" s="235"/>
      <c r="BHL12" s="235"/>
      <c r="BHM12" s="235"/>
      <c r="BHN12" s="235"/>
      <c r="BHO12" s="235"/>
      <c r="BHP12" s="235"/>
      <c r="BHQ12" s="235"/>
      <c r="BHR12" s="235"/>
      <c r="BHS12" s="235"/>
      <c r="BHT12" s="235"/>
      <c r="BHU12" s="235"/>
      <c r="BHV12" s="235"/>
      <c r="BHW12" s="235"/>
      <c r="BHX12" s="235"/>
      <c r="BHY12" s="235"/>
      <c r="BHZ12" s="235"/>
      <c r="BIA12" s="235"/>
      <c r="BIB12" s="235"/>
      <c r="BIC12" s="235"/>
      <c r="BID12" s="235"/>
      <c r="BIE12" s="235"/>
      <c r="BIF12" s="235"/>
      <c r="BIG12" s="235"/>
      <c r="BIH12" s="235"/>
      <c r="BII12" s="235"/>
      <c r="BIJ12" s="235"/>
      <c r="BIK12" s="235"/>
      <c r="BIL12" s="235"/>
      <c r="BIM12" s="235"/>
      <c r="BIN12" s="235"/>
      <c r="BIO12" s="235"/>
      <c r="BIP12" s="235"/>
      <c r="BIQ12" s="235"/>
      <c r="BIR12" s="235"/>
      <c r="BIS12" s="235"/>
      <c r="BIT12" s="235"/>
      <c r="BIU12" s="235"/>
      <c r="BIV12" s="235"/>
      <c r="BIW12" s="235"/>
      <c r="BIX12" s="235"/>
      <c r="BIY12" s="235"/>
      <c r="BIZ12" s="235"/>
      <c r="BJA12" s="235"/>
      <c r="BJB12" s="235"/>
      <c r="BJC12" s="235"/>
      <c r="BJD12" s="235"/>
      <c r="BJE12" s="235"/>
      <c r="BJF12" s="235"/>
      <c r="BJG12" s="235"/>
      <c r="BJH12" s="235"/>
      <c r="BJI12" s="235"/>
      <c r="BJJ12" s="235"/>
      <c r="BJK12" s="235"/>
      <c r="BJL12" s="235"/>
      <c r="BJM12" s="235"/>
      <c r="BJN12" s="235"/>
      <c r="BJO12" s="235"/>
      <c r="BJP12" s="235"/>
      <c r="BJQ12" s="235"/>
      <c r="BJR12" s="235"/>
      <c r="BJS12" s="235"/>
      <c r="BJT12" s="235"/>
      <c r="BJU12" s="235"/>
      <c r="BJV12" s="235"/>
      <c r="BJW12" s="235"/>
      <c r="BJX12" s="235"/>
      <c r="BJY12" s="235"/>
      <c r="BJZ12" s="235"/>
      <c r="BKA12" s="235"/>
      <c r="BKB12" s="235"/>
      <c r="BKC12" s="235"/>
      <c r="BKD12" s="235"/>
      <c r="BKE12" s="235"/>
      <c r="BKF12" s="235"/>
      <c r="BKG12" s="235"/>
      <c r="BKH12" s="235"/>
      <c r="BKI12" s="235"/>
      <c r="BKJ12" s="235"/>
      <c r="BKK12" s="235"/>
      <c r="BKL12" s="235"/>
      <c r="BKM12" s="235"/>
      <c r="BKN12" s="235"/>
      <c r="BKO12" s="235"/>
      <c r="BKP12" s="235"/>
      <c r="BKQ12" s="235"/>
      <c r="BKR12" s="235"/>
      <c r="BKS12" s="235"/>
      <c r="BKT12" s="235"/>
      <c r="BKU12" s="235"/>
      <c r="BKV12" s="235"/>
      <c r="BKW12" s="235"/>
      <c r="BKX12" s="235"/>
      <c r="BKY12" s="235"/>
      <c r="BKZ12" s="235"/>
      <c r="BLA12" s="235"/>
      <c r="BLB12" s="235"/>
      <c r="BLC12" s="235"/>
      <c r="BLD12" s="235"/>
      <c r="BLE12" s="235"/>
      <c r="BLF12" s="235"/>
      <c r="BLG12" s="235"/>
      <c r="BLH12" s="235"/>
      <c r="BLI12" s="235"/>
      <c r="BLJ12" s="235"/>
      <c r="BLK12" s="235"/>
      <c r="BLL12" s="235"/>
      <c r="BLM12" s="235"/>
      <c r="BLN12" s="235"/>
      <c r="BLO12" s="235"/>
      <c r="BLP12" s="235"/>
      <c r="BLQ12" s="235"/>
      <c r="BLR12" s="235"/>
      <c r="BLS12" s="235"/>
      <c r="BLT12" s="235"/>
      <c r="BLU12" s="235"/>
      <c r="BLV12" s="235"/>
      <c r="BLW12" s="235"/>
      <c r="BLX12" s="235"/>
      <c r="BLY12" s="235"/>
      <c r="BLZ12" s="235"/>
      <c r="BMA12" s="235"/>
      <c r="BMB12" s="235"/>
      <c r="BMC12" s="235"/>
      <c r="BMD12" s="235"/>
      <c r="BME12" s="235"/>
      <c r="BMF12" s="235"/>
      <c r="BMG12" s="235"/>
      <c r="BMH12" s="235"/>
      <c r="BMI12" s="235"/>
      <c r="BMJ12" s="235"/>
      <c r="BMK12" s="235"/>
      <c r="BML12" s="235"/>
      <c r="BMM12" s="235"/>
      <c r="BMN12" s="235"/>
      <c r="BMO12" s="235"/>
      <c r="BMP12" s="235"/>
      <c r="BMQ12" s="235"/>
      <c r="BMR12" s="235"/>
      <c r="BMS12" s="235"/>
      <c r="BMT12" s="235"/>
      <c r="BMU12" s="235"/>
      <c r="BMV12" s="235"/>
      <c r="BMW12" s="235"/>
      <c r="BMX12" s="235"/>
      <c r="BMY12" s="235"/>
      <c r="BMZ12" s="235"/>
      <c r="BNA12" s="235"/>
      <c r="BNB12" s="235"/>
      <c r="BNC12" s="235"/>
      <c r="BND12" s="235"/>
      <c r="BNE12" s="235"/>
      <c r="BNF12" s="235"/>
      <c r="BNG12" s="235"/>
      <c r="BNH12" s="235"/>
      <c r="BNI12" s="235"/>
      <c r="BNJ12" s="235"/>
      <c r="BNK12" s="235"/>
      <c r="BNL12" s="235"/>
      <c r="BNM12" s="235"/>
      <c r="BNN12" s="235"/>
      <c r="BNO12" s="235"/>
      <c r="BNP12" s="235"/>
      <c r="BNQ12" s="235"/>
      <c r="BNR12" s="235"/>
      <c r="BNS12" s="235"/>
      <c r="BNT12" s="235"/>
      <c r="BNU12" s="235"/>
      <c r="BNV12" s="235"/>
      <c r="BNW12" s="235"/>
      <c r="BNX12" s="235"/>
      <c r="BNY12" s="235"/>
      <c r="BNZ12" s="235"/>
      <c r="BOA12" s="235"/>
      <c r="BOB12" s="235"/>
      <c r="BOC12" s="235"/>
      <c r="BOD12" s="235"/>
      <c r="BOE12" s="235"/>
      <c r="BOF12" s="235"/>
      <c r="BOG12" s="235"/>
      <c r="BOH12" s="235"/>
      <c r="BOI12" s="235"/>
      <c r="BOJ12" s="235"/>
      <c r="BOK12" s="235"/>
      <c r="BOL12" s="235"/>
      <c r="BOM12" s="235"/>
      <c r="BON12" s="235"/>
      <c r="BOO12" s="235"/>
      <c r="BOP12" s="235"/>
      <c r="BOQ12" s="235"/>
      <c r="BOR12" s="235"/>
      <c r="BOS12" s="235"/>
      <c r="BOT12" s="235"/>
      <c r="BOU12" s="235"/>
      <c r="BOV12" s="235"/>
      <c r="BOW12" s="235"/>
      <c r="BOX12" s="235"/>
      <c r="BOY12" s="235"/>
      <c r="BOZ12" s="235"/>
      <c r="BPA12" s="235"/>
      <c r="BPB12" s="235"/>
      <c r="BPC12" s="235"/>
      <c r="BPD12" s="235"/>
      <c r="BPE12" s="235"/>
      <c r="BPF12" s="235"/>
      <c r="BPG12" s="235"/>
      <c r="BPH12" s="235"/>
      <c r="BPI12" s="235"/>
      <c r="BPJ12" s="235"/>
      <c r="BPK12" s="235"/>
      <c r="BPL12" s="235"/>
      <c r="BPM12" s="235"/>
      <c r="BPN12" s="235"/>
      <c r="BPO12" s="235"/>
      <c r="BPP12" s="235"/>
      <c r="BPQ12" s="235"/>
      <c r="BPR12" s="235"/>
      <c r="BPS12" s="235"/>
      <c r="BPT12" s="235"/>
      <c r="BPU12" s="235"/>
      <c r="BPV12" s="235"/>
      <c r="BPW12" s="235"/>
      <c r="BPX12" s="235"/>
      <c r="BPY12" s="235"/>
      <c r="BPZ12" s="235"/>
      <c r="BQA12" s="235"/>
      <c r="BQB12" s="235"/>
      <c r="BQC12" s="235"/>
      <c r="BQD12" s="235"/>
      <c r="BQE12" s="235"/>
      <c r="BQF12" s="235"/>
      <c r="BQG12" s="235"/>
      <c r="BQH12" s="235"/>
      <c r="BQI12" s="235"/>
      <c r="BQJ12" s="235"/>
      <c r="BQK12" s="235"/>
      <c r="BQL12" s="235"/>
      <c r="BQM12" s="235"/>
      <c r="BQN12" s="235"/>
      <c r="BQO12" s="235"/>
      <c r="BQP12" s="235"/>
      <c r="BQQ12" s="235"/>
      <c r="BQR12" s="235"/>
      <c r="BQS12" s="235"/>
      <c r="BQT12" s="235"/>
      <c r="BQU12" s="235"/>
      <c r="BQV12" s="235"/>
      <c r="BQW12" s="235"/>
      <c r="BQX12" s="235"/>
      <c r="BQY12" s="235"/>
      <c r="BQZ12" s="235"/>
      <c r="BRA12" s="235"/>
      <c r="BRB12" s="235"/>
      <c r="BRC12" s="235"/>
      <c r="BRD12" s="235"/>
      <c r="BRE12" s="235"/>
      <c r="BRF12" s="235"/>
      <c r="BRG12" s="235"/>
      <c r="BRH12" s="235"/>
      <c r="BRI12" s="235"/>
      <c r="BRJ12" s="235"/>
      <c r="BRK12" s="235"/>
      <c r="BRL12" s="235"/>
      <c r="BRM12" s="235"/>
      <c r="BRN12" s="235"/>
      <c r="BRO12" s="235"/>
      <c r="BRP12" s="235"/>
      <c r="BRQ12" s="235"/>
      <c r="BRR12" s="235"/>
      <c r="BRS12" s="235"/>
      <c r="BRT12" s="235"/>
      <c r="BRU12" s="235"/>
      <c r="BRV12" s="235"/>
      <c r="BRW12" s="235"/>
      <c r="BRX12" s="235"/>
      <c r="BRY12" s="235"/>
      <c r="BRZ12" s="235"/>
      <c r="BSA12" s="235"/>
      <c r="BSB12" s="235"/>
      <c r="BSC12" s="235"/>
      <c r="BSD12" s="235"/>
      <c r="BSE12" s="235"/>
      <c r="BSF12" s="235"/>
      <c r="BSG12" s="235"/>
      <c r="BSH12" s="235"/>
      <c r="BSI12" s="235"/>
      <c r="BSJ12" s="235"/>
      <c r="BSK12" s="235"/>
      <c r="BSL12" s="235"/>
      <c r="BSM12" s="235"/>
      <c r="BSN12" s="235"/>
      <c r="BSO12" s="235"/>
      <c r="BSP12" s="235"/>
      <c r="BSQ12" s="235"/>
      <c r="BSR12" s="235"/>
      <c r="BSS12" s="235"/>
      <c r="BST12" s="235"/>
      <c r="BSU12" s="235"/>
      <c r="BSV12" s="235"/>
      <c r="BSW12" s="235"/>
      <c r="BSX12" s="235"/>
      <c r="BSY12" s="235"/>
      <c r="BSZ12" s="235"/>
      <c r="BTA12" s="235"/>
      <c r="BTB12" s="235"/>
      <c r="BTC12" s="235"/>
      <c r="BTD12" s="235"/>
      <c r="BTE12" s="235"/>
      <c r="BTF12" s="235"/>
      <c r="BTG12" s="235"/>
      <c r="BTH12" s="235"/>
      <c r="BTI12" s="235"/>
      <c r="BTJ12" s="235"/>
      <c r="BTK12" s="235"/>
      <c r="BTL12" s="235"/>
      <c r="BTM12" s="235"/>
      <c r="BTN12" s="235"/>
      <c r="BTO12" s="235"/>
      <c r="BTP12" s="235"/>
      <c r="BTQ12" s="235"/>
      <c r="BTR12" s="235"/>
      <c r="BTS12" s="235"/>
      <c r="BTT12" s="235"/>
      <c r="BTU12" s="235"/>
      <c r="BTV12" s="235"/>
      <c r="BTW12" s="235"/>
      <c r="BTX12" s="235"/>
      <c r="BTY12" s="235"/>
      <c r="BTZ12" s="235"/>
      <c r="BUA12" s="235"/>
      <c r="BUB12" s="235"/>
      <c r="BUC12" s="235"/>
      <c r="BUD12" s="235"/>
      <c r="BUE12" s="235"/>
      <c r="BUF12" s="235"/>
      <c r="BUG12" s="235"/>
      <c r="BUH12" s="235"/>
      <c r="BUI12" s="235"/>
      <c r="BUJ12" s="235"/>
      <c r="BUK12" s="235"/>
      <c r="BUL12" s="235"/>
      <c r="BUM12" s="235"/>
      <c r="BUN12" s="235"/>
      <c r="BUO12" s="235"/>
      <c r="BUP12" s="235"/>
      <c r="BUQ12" s="235"/>
      <c r="BUR12" s="235"/>
      <c r="BUS12" s="235"/>
      <c r="BUT12" s="235"/>
      <c r="BUU12" s="235"/>
      <c r="BUV12" s="235"/>
      <c r="BUW12" s="235"/>
      <c r="BUX12" s="235"/>
      <c r="BUY12" s="235"/>
      <c r="BUZ12" s="235"/>
      <c r="BVA12" s="235"/>
      <c r="BVB12" s="235"/>
      <c r="BVC12" s="235"/>
      <c r="BVD12" s="235"/>
      <c r="BVE12" s="235"/>
      <c r="BVF12" s="235"/>
      <c r="BVG12" s="235"/>
      <c r="BVH12" s="235"/>
      <c r="BVI12" s="235"/>
      <c r="BVJ12" s="235"/>
      <c r="BVK12" s="235"/>
      <c r="BVL12" s="235"/>
      <c r="BVM12" s="235"/>
      <c r="BVN12" s="235"/>
      <c r="BVO12" s="235"/>
      <c r="BVP12" s="235"/>
      <c r="BVQ12" s="235"/>
      <c r="BVR12" s="235"/>
      <c r="BVS12" s="235"/>
      <c r="BVT12" s="235"/>
      <c r="BVU12" s="235"/>
      <c r="BVV12" s="235"/>
      <c r="BVW12" s="235"/>
      <c r="BVX12" s="235"/>
      <c r="BVY12" s="235"/>
      <c r="BVZ12" s="235"/>
      <c r="BWA12" s="235"/>
      <c r="BWB12" s="235"/>
      <c r="BWC12" s="235"/>
      <c r="BWD12" s="235"/>
      <c r="BWE12" s="235"/>
      <c r="BWF12" s="235"/>
      <c r="BWG12" s="235"/>
      <c r="BWH12" s="235"/>
      <c r="BWI12" s="235"/>
      <c r="BWJ12" s="235"/>
      <c r="BWK12" s="235"/>
      <c r="BWL12" s="235"/>
      <c r="BWM12" s="235"/>
      <c r="BWN12" s="235"/>
      <c r="BWO12" s="235"/>
      <c r="BWP12" s="235"/>
      <c r="BWQ12" s="235"/>
      <c r="BWR12" s="235"/>
      <c r="BWS12" s="235"/>
      <c r="BWT12" s="235"/>
      <c r="BWU12" s="235"/>
      <c r="BWV12" s="235"/>
      <c r="BWW12" s="235"/>
      <c r="BWX12" s="235"/>
      <c r="BWY12" s="235"/>
      <c r="BWZ12" s="235"/>
      <c r="BXA12" s="235"/>
      <c r="BXB12" s="235"/>
      <c r="BXC12" s="235"/>
      <c r="BXD12" s="235"/>
      <c r="BXE12" s="235"/>
      <c r="BXF12" s="235"/>
      <c r="BXG12" s="235"/>
      <c r="BXH12" s="235"/>
      <c r="BXI12" s="235"/>
      <c r="BXJ12" s="235"/>
      <c r="BXK12" s="235"/>
      <c r="BXL12" s="235"/>
      <c r="BXM12" s="235"/>
      <c r="BXN12" s="235"/>
      <c r="BXO12" s="235"/>
      <c r="BXP12" s="235"/>
      <c r="BXQ12" s="235"/>
      <c r="BXR12" s="235"/>
      <c r="BXS12" s="235"/>
      <c r="BXT12" s="235"/>
      <c r="BXU12" s="235"/>
      <c r="BXV12" s="235"/>
      <c r="BXW12" s="235"/>
      <c r="BXX12" s="235"/>
      <c r="BXY12" s="235"/>
      <c r="BXZ12" s="235"/>
      <c r="BYA12" s="235"/>
      <c r="BYB12" s="235"/>
      <c r="BYC12" s="235"/>
      <c r="BYD12" s="235"/>
      <c r="BYE12" s="235"/>
      <c r="BYF12" s="235"/>
      <c r="BYG12" s="235"/>
      <c r="BYH12" s="235"/>
      <c r="BYI12" s="235"/>
      <c r="BYJ12" s="235"/>
      <c r="BYK12" s="235"/>
      <c r="BYL12" s="235"/>
      <c r="BYM12" s="235"/>
      <c r="BYN12" s="235"/>
      <c r="BYO12" s="235"/>
      <c r="BYP12" s="235"/>
      <c r="BYQ12" s="235"/>
      <c r="BYR12" s="235"/>
      <c r="BYS12" s="235"/>
      <c r="BYT12" s="235"/>
      <c r="BYU12" s="235"/>
      <c r="BYV12" s="235"/>
      <c r="BYW12" s="235"/>
      <c r="BYX12" s="235"/>
      <c r="BYY12" s="235"/>
      <c r="BYZ12" s="235"/>
      <c r="BZA12" s="235"/>
      <c r="BZB12" s="235"/>
      <c r="BZC12" s="235"/>
      <c r="BZD12" s="235"/>
      <c r="BZE12" s="235"/>
      <c r="BZF12" s="235"/>
      <c r="BZG12" s="235"/>
      <c r="BZH12" s="235"/>
      <c r="BZI12" s="235"/>
      <c r="BZJ12" s="235"/>
      <c r="BZK12" s="235"/>
      <c r="BZL12" s="235"/>
      <c r="BZM12" s="235"/>
      <c r="BZN12" s="235"/>
      <c r="BZO12" s="235"/>
      <c r="BZP12" s="235"/>
      <c r="BZQ12" s="235"/>
      <c r="BZR12" s="235"/>
      <c r="BZS12" s="235"/>
      <c r="BZT12" s="235"/>
      <c r="BZU12" s="235"/>
      <c r="BZV12" s="235"/>
      <c r="BZW12" s="235"/>
      <c r="BZX12" s="235"/>
      <c r="BZY12" s="235"/>
      <c r="BZZ12" s="235"/>
      <c r="CAA12" s="235"/>
      <c r="CAB12" s="235"/>
      <c r="CAC12" s="235"/>
      <c r="CAD12" s="235"/>
      <c r="CAE12" s="235"/>
      <c r="CAF12" s="235"/>
      <c r="CAG12" s="235"/>
      <c r="CAH12" s="235"/>
      <c r="CAI12" s="235"/>
      <c r="CAJ12" s="235"/>
      <c r="CAK12" s="235"/>
      <c r="CAL12" s="235"/>
      <c r="CAM12" s="235"/>
      <c r="CAN12" s="235"/>
      <c r="CAO12" s="235"/>
      <c r="CAP12" s="235"/>
      <c r="CAQ12" s="235"/>
      <c r="CAR12" s="235"/>
      <c r="CAS12" s="235"/>
      <c r="CAT12" s="235"/>
      <c r="CAU12" s="235"/>
      <c r="CAV12" s="235"/>
      <c r="CAW12" s="235"/>
      <c r="CAX12" s="235"/>
      <c r="CAY12" s="235"/>
      <c r="CAZ12" s="235"/>
      <c r="CBA12" s="235"/>
      <c r="CBB12" s="235"/>
      <c r="CBC12" s="235"/>
      <c r="CBD12" s="235"/>
      <c r="CBE12" s="235"/>
      <c r="CBF12" s="235"/>
      <c r="CBG12" s="235"/>
      <c r="CBH12" s="235"/>
      <c r="CBI12" s="235"/>
      <c r="CBJ12" s="235"/>
      <c r="CBK12" s="235"/>
      <c r="CBL12" s="235"/>
      <c r="CBM12" s="235"/>
      <c r="CBN12" s="235"/>
      <c r="CBO12" s="235"/>
      <c r="CBP12" s="235"/>
      <c r="CBQ12" s="235"/>
      <c r="CBR12" s="235"/>
      <c r="CBS12" s="235"/>
      <c r="CBT12" s="235"/>
      <c r="CBU12" s="235"/>
      <c r="CBV12" s="235"/>
      <c r="CBW12" s="235"/>
      <c r="CBX12" s="235"/>
      <c r="CBY12" s="235"/>
      <c r="CBZ12" s="235"/>
      <c r="CCA12" s="235"/>
      <c r="CCB12" s="235"/>
      <c r="CCC12" s="235"/>
      <c r="CCD12" s="235"/>
      <c r="CCE12" s="235"/>
      <c r="CCF12" s="235"/>
      <c r="CCG12" s="235"/>
      <c r="CCH12" s="235"/>
      <c r="CCI12" s="235"/>
      <c r="CCJ12" s="235"/>
      <c r="CCK12" s="235"/>
      <c r="CCL12" s="235"/>
      <c r="CCM12" s="235"/>
      <c r="CCN12" s="235"/>
      <c r="CCO12" s="235"/>
      <c r="CCP12" s="235"/>
      <c r="CCQ12" s="235"/>
      <c r="CCR12" s="235"/>
      <c r="CCS12" s="235"/>
      <c r="CCT12" s="235"/>
      <c r="CCU12" s="235"/>
      <c r="CCV12" s="235"/>
      <c r="CCW12" s="235"/>
      <c r="CCX12" s="235"/>
      <c r="CCY12" s="235"/>
      <c r="CCZ12" s="235"/>
      <c r="CDA12" s="235"/>
      <c r="CDB12" s="235"/>
      <c r="CDC12" s="235"/>
      <c r="CDD12" s="235"/>
      <c r="CDE12" s="235"/>
      <c r="CDF12" s="235"/>
      <c r="CDG12" s="235"/>
      <c r="CDH12" s="235"/>
      <c r="CDI12" s="235"/>
      <c r="CDJ12" s="235"/>
      <c r="CDK12" s="235"/>
      <c r="CDL12" s="235"/>
      <c r="CDM12" s="235"/>
      <c r="CDN12" s="235"/>
      <c r="CDO12" s="235"/>
      <c r="CDP12" s="235"/>
      <c r="CDQ12" s="235"/>
      <c r="CDR12" s="235"/>
      <c r="CDS12" s="235"/>
      <c r="CDT12" s="235"/>
      <c r="CDU12" s="235"/>
      <c r="CDV12" s="235"/>
      <c r="CDW12" s="235"/>
      <c r="CDX12" s="235"/>
      <c r="CDY12" s="235"/>
      <c r="CDZ12" s="235"/>
      <c r="CEA12" s="235"/>
      <c r="CEB12" s="235"/>
      <c r="CEC12" s="235"/>
      <c r="CED12" s="235"/>
      <c r="CEE12" s="235"/>
      <c r="CEF12" s="235"/>
      <c r="CEG12" s="235"/>
      <c r="CEH12" s="235"/>
      <c r="CEI12" s="235"/>
      <c r="CEJ12" s="235"/>
      <c r="CEK12" s="235"/>
      <c r="CEL12" s="235"/>
      <c r="CEM12" s="235"/>
      <c r="CEN12" s="235"/>
      <c r="CEO12" s="235"/>
      <c r="CEP12" s="235"/>
      <c r="CEQ12" s="235"/>
      <c r="CER12" s="235"/>
      <c r="CES12" s="235"/>
      <c r="CET12" s="235"/>
      <c r="CEU12" s="235"/>
      <c r="CEV12" s="235"/>
      <c r="CEW12" s="235"/>
      <c r="CEX12" s="235"/>
      <c r="CEY12" s="235"/>
      <c r="CEZ12" s="235"/>
      <c r="CFA12" s="235"/>
      <c r="CFB12" s="235"/>
      <c r="CFC12" s="235"/>
      <c r="CFD12" s="235"/>
      <c r="CFE12" s="235"/>
      <c r="CFF12" s="235"/>
      <c r="CFG12" s="235"/>
      <c r="CFH12" s="235"/>
      <c r="CFI12" s="235"/>
      <c r="CFJ12" s="235"/>
      <c r="CFK12" s="235"/>
      <c r="CFL12" s="235"/>
      <c r="CFM12" s="235"/>
      <c r="CFN12" s="235"/>
      <c r="CFO12" s="235"/>
      <c r="CFP12" s="235"/>
      <c r="CFQ12" s="235"/>
      <c r="CFR12" s="235"/>
      <c r="CFS12" s="235"/>
      <c r="CFT12" s="235"/>
      <c r="CFU12" s="235"/>
      <c r="CFV12" s="235"/>
      <c r="CFW12" s="235"/>
      <c r="CFX12" s="235"/>
      <c r="CFY12" s="235"/>
      <c r="CFZ12" s="235"/>
      <c r="CGA12" s="235"/>
      <c r="CGB12" s="235"/>
      <c r="CGC12" s="235"/>
      <c r="CGD12" s="235"/>
      <c r="CGE12" s="235"/>
      <c r="CGF12" s="235"/>
      <c r="CGG12" s="235"/>
      <c r="CGH12" s="235"/>
      <c r="CGI12" s="235"/>
      <c r="CGJ12" s="235"/>
      <c r="CGK12" s="235"/>
      <c r="CGL12" s="235"/>
      <c r="CGM12" s="235"/>
      <c r="CGN12" s="235"/>
      <c r="CGO12" s="235"/>
      <c r="CGP12" s="235"/>
      <c r="CGQ12" s="235"/>
      <c r="CGR12" s="235"/>
      <c r="CGS12" s="235"/>
      <c r="CGT12" s="235"/>
      <c r="CGU12" s="235"/>
      <c r="CGV12" s="235"/>
      <c r="CGW12" s="235"/>
      <c r="CGX12" s="235"/>
      <c r="CGY12" s="235"/>
      <c r="CGZ12" s="235"/>
      <c r="CHA12" s="235"/>
      <c r="CHB12" s="235"/>
      <c r="CHC12" s="235"/>
      <c r="CHD12" s="235"/>
      <c r="CHE12" s="235"/>
      <c r="CHF12" s="235"/>
      <c r="CHG12" s="235"/>
      <c r="CHH12" s="235"/>
      <c r="CHI12" s="235"/>
      <c r="CHJ12" s="235"/>
      <c r="CHK12" s="235"/>
      <c r="CHL12" s="235"/>
      <c r="CHM12" s="235"/>
      <c r="CHN12" s="235"/>
      <c r="CHO12" s="235"/>
      <c r="CHP12" s="235"/>
      <c r="CHQ12" s="235"/>
      <c r="CHR12" s="235"/>
      <c r="CHS12" s="235"/>
      <c r="CHT12" s="235"/>
      <c r="CHU12" s="235"/>
      <c r="CHV12" s="235"/>
      <c r="CHW12" s="235"/>
      <c r="CHX12" s="235"/>
      <c r="CHY12" s="235"/>
      <c r="CHZ12" s="235"/>
      <c r="CIA12" s="235"/>
      <c r="CIB12" s="235"/>
      <c r="CIC12" s="235"/>
      <c r="CID12" s="235"/>
      <c r="CIE12" s="235"/>
      <c r="CIF12" s="235"/>
      <c r="CIG12" s="235"/>
      <c r="CIH12" s="235"/>
      <c r="CII12" s="235"/>
      <c r="CIJ12" s="235"/>
      <c r="CIK12" s="235"/>
      <c r="CIL12" s="235"/>
      <c r="CIM12" s="235"/>
      <c r="CIN12" s="235"/>
      <c r="CIO12" s="235"/>
      <c r="CIP12" s="235"/>
      <c r="CIQ12" s="235"/>
      <c r="CIR12" s="235"/>
      <c r="CIS12" s="235"/>
      <c r="CIT12" s="235"/>
      <c r="CIU12" s="235"/>
      <c r="CIV12" s="235"/>
      <c r="CIW12" s="235"/>
      <c r="CIX12" s="235"/>
      <c r="CIY12" s="235"/>
      <c r="CIZ12" s="235"/>
      <c r="CJA12" s="235"/>
      <c r="CJB12" s="235"/>
      <c r="CJC12" s="235"/>
      <c r="CJD12" s="235"/>
      <c r="CJE12" s="235"/>
      <c r="CJF12" s="235"/>
      <c r="CJG12" s="235"/>
      <c r="CJH12" s="235"/>
      <c r="CJI12" s="235"/>
      <c r="CJJ12" s="235"/>
      <c r="CJK12" s="235"/>
      <c r="CJL12" s="235"/>
      <c r="CJM12" s="235"/>
      <c r="CJN12" s="235"/>
      <c r="CJO12" s="235"/>
      <c r="CJP12" s="235"/>
      <c r="CJQ12" s="235"/>
      <c r="CJR12" s="235"/>
      <c r="CJS12" s="235"/>
      <c r="CJT12" s="235"/>
      <c r="CJU12" s="235"/>
      <c r="CJV12" s="235"/>
      <c r="CJW12" s="235"/>
      <c r="CJX12" s="235"/>
      <c r="CJY12" s="235"/>
      <c r="CJZ12" s="235"/>
      <c r="CKA12" s="235"/>
      <c r="CKB12" s="235"/>
      <c r="CKC12" s="235"/>
      <c r="CKD12" s="235"/>
      <c r="CKE12" s="235"/>
      <c r="CKF12" s="235"/>
      <c r="CKG12" s="235"/>
      <c r="CKH12" s="235"/>
      <c r="CKI12" s="235"/>
      <c r="CKJ12" s="235"/>
      <c r="CKK12" s="235"/>
      <c r="CKL12" s="235"/>
      <c r="CKM12" s="235"/>
      <c r="CKN12" s="235"/>
      <c r="CKO12" s="235"/>
      <c r="CKP12" s="235"/>
      <c r="CKQ12" s="235"/>
      <c r="CKR12" s="235"/>
      <c r="CKS12" s="235"/>
      <c r="CKT12" s="235"/>
      <c r="CKU12" s="235"/>
      <c r="CKV12" s="235"/>
      <c r="CKW12" s="235"/>
      <c r="CKX12" s="235"/>
      <c r="CKY12" s="235"/>
      <c r="CKZ12" s="235"/>
      <c r="CLA12" s="235"/>
      <c r="CLB12" s="235"/>
      <c r="CLC12" s="235"/>
      <c r="CLD12" s="235"/>
      <c r="CLE12" s="235"/>
      <c r="CLF12" s="235"/>
      <c r="CLG12" s="235"/>
      <c r="CLH12" s="235"/>
      <c r="CLI12" s="235"/>
      <c r="CLJ12" s="235"/>
      <c r="CLK12" s="235"/>
      <c r="CLL12" s="235"/>
      <c r="CLM12" s="235"/>
      <c r="CLN12" s="235"/>
      <c r="CLO12" s="235"/>
      <c r="CLP12" s="235"/>
      <c r="CLQ12" s="235"/>
      <c r="CLR12" s="235"/>
      <c r="CLS12" s="235"/>
      <c r="CLT12" s="235"/>
      <c r="CLU12" s="235"/>
      <c r="CLV12" s="235"/>
      <c r="CLW12" s="235"/>
      <c r="CLX12" s="235"/>
      <c r="CLY12" s="235"/>
      <c r="CLZ12" s="235"/>
      <c r="CMA12" s="235"/>
      <c r="CMB12" s="235"/>
      <c r="CMC12" s="235"/>
      <c r="CMD12" s="235"/>
      <c r="CME12" s="235"/>
      <c r="CMF12" s="235"/>
      <c r="CMG12" s="235"/>
      <c r="CMH12" s="235"/>
      <c r="CMI12" s="235"/>
      <c r="CMJ12" s="235"/>
      <c r="CMK12" s="235"/>
      <c r="CML12" s="235"/>
      <c r="CMM12" s="235"/>
      <c r="CMN12" s="235"/>
      <c r="CMO12" s="235"/>
      <c r="CMP12" s="235"/>
      <c r="CMQ12" s="235"/>
      <c r="CMR12" s="235"/>
      <c r="CMS12" s="235"/>
      <c r="CMT12" s="235"/>
      <c r="CMU12" s="235"/>
      <c r="CMV12" s="235"/>
      <c r="CMW12" s="235"/>
      <c r="CMX12" s="235"/>
      <c r="CMY12" s="235"/>
      <c r="CMZ12" s="235"/>
      <c r="CNA12" s="235"/>
      <c r="CNB12" s="235"/>
      <c r="CNC12" s="235"/>
      <c r="CND12" s="235"/>
      <c r="CNE12" s="235"/>
      <c r="CNF12" s="235"/>
      <c r="CNG12" s="235"/>
      <c r="CNH12" s="235"/>
      <c r="CNI12" s="235"/>
      <c r="CNJ12" s="235"/>
      <c r="CNK12" s="235"/>
      <c r="CNL12" s="235"/>
      <c r="CNM12" s="235"/>
      <c r="CNN12" s="235"/>
      <c r="CNO12" s="235"/>
      <c r="CNP12" s="235"/>
      <c r="CNQ12" s="235"/>
      <c r="CNR12" s="235"/>
      <c r="CNS12" s="235"/>
      <c r="CNT12" s="235"/>
      <c r="CNU12" s="235"/>
      <c r="CNV12" s="235"/>
      <c r="CNW12" s="235"/>
      <c r="CNX12" s="235"/>
      <c r="CNY12" s="235"/>
      <c r="CNZ12" s="235"/>
      <c r="COA12" s="235"/>
      <c r="COB12" s="235"/>
      <c r="COC12" s="235"/>
      <c r="COD12" s="235"/>
      <c r="COE12" s="235"/>
      <c r="COF12" s="235"/>
      <c r="COG12" s="235"/>
      <c r="COH12" s="235"/>
      <c r="COI12" s="235"/>
      <c r="COJ12" s="235"/>
      <c r="COK12" s="235"/>
      <c r="COL12" s="235"/>
      <c r="COM12" s="235"/>
      <c r="CON12" s="235"/>
      <c r="COO12" s="235"/>
      <c r="COP12" s="235"/>
      <c r="COQ12" s="235"/>
      <c r="COR12" s="235"/>
      <c r="COS12" s="235"/>
      <c r="COT12" s="235"/>
      <c r="COU12" s="235"/>
      <c r="COV12" s="235"/>
      <c r="COW12" s="235"/>
      <c r="COX12" s="235"/>
      <c r="COY12" s="235"/>
      <c r="COZ12" s="235"/>
      <c r="CPA12" s="235"/>
      <c r="CPB12" s="235"/>
      <c r="CPC12" s="235"/>
      <c r="CPD12" s="235"/>
      <c r="CPE12" s="235"/>
      <c r="CPF12" s="235"/>
      <c r="CPG12" s="235"/>
      <c r="CPH12" s="235"/>
      <c r="CPI12" s="235"/>
      <c r="CPJ12" s="235"/>
      <c r="CPK12" s="235"/>
      <c r="CPL12" s="235"/>
      <c r="CPM12" s="235"/>
      <c r="CPN12" s="235"/>
      <c r="CPO12" s="235"/>
      <c r="CPP12" s="235"/>
      <c r="CPQ12" s="235"/>
      <c r="CPR12" s="235"/>
      <c r="CPS12" s="235"/>
      <c r="CPT12" s="235"/>
      <c r="CPU12" s="235"/>
      <c r="CPV12" s="235"/>
      <c r="CPW12" s="235"/>
      <c r="CPX12" s="235"/>
      <c r="CPY12" s="235"/>
      <c r="CPZ12" s="235"/>
      <c r="CQA12" s="235"/>
      <c r="CQB12" s="235"/>
      <c r="CQC12" s="235"/>
      <c r="CQD12" s="235"/>
      <c r="CQE12" s="235"/>
      <c r="CQF12" s="235"/>
      <c r="CQG12" s="235"/>
      <c r="CQH12" s="235"/>
      <c r="CQI12" s="235"/>
      <c r="CQJ12" s="235"/>
      <c r="CQK12" s="235"/>
      <c r="CQL12" s="235"/>
      <c r="CQM12" s="235"/>
      <c r="CQN12" s="235"/>
      <c r="CQO12" s="235"/>
      <c r="CQP12" s="235"/>
      <c r="CQQ12" s="235"/>
      <c r="CQR12" s="235"/>
      <c r="CQS12" s="235"/>
      <c r="CQT12" s="235"/>
      <c r="CQU12" s="235"/>
      <c r="CQV12" s="235"/>
      <c r="CQW12" s="235"/>
      <c r="CQX12" s="235"/>
      <c r="CQY12" s="235"/>
      <c r="CQZ12" s="235"/>
      <c r="CRA12" s="235"/>
      <c r="CRB12" s="235"/>
      <c r="CRC12" s="235"/>
      <c r="CRD12" s="235"/>
      <c r="CRE12" s="235"/>
      <c r="CRF12" s="235"/>
      <c r="CRG12" s="235"/>
      <c r="CRH12" s="235"/>
      <c r="CRI12" s="235"/>
      <c r="CRJ12" s="235"/>
      <c r="CRK12" s="235"/>
      <c r="CRL12" s="235"/>
      <c r="CRM12" s="235"/>
      <c r="CRN12" s="235"/>
      <c r="CRO12" s="235"/>
      <c r="CRP12" s="235"/>
      <c r="CRQ12" s="235"/>
      <c r="CRR12" s="235"/>
      <c r="CRS12" s="235"/>
      <c r="CRT12" s="235"/>
      <c r="CRU12" s="235"/>
      <c r="CRV12" s="235"/>
      <c r="CRW12" s="235"/>
      <c r="CRX12" s="235"/>
      <c r="CRY12" s="235"/>
      <c r="CRZ12" s="235"/>
      <c r="CSA12" s="235"/>
      <c r="CSB12" s="235"/>
      <c r="CSC12" s="235"/>
      <c r="CSD12" s="235"/>
      <c r="CSE12" s="235"/>
      <c r="CSF12" s="235"/>
      <c r="CSG12" s="235"/>
      <c r="CSH12" s="235"/>
      <c r="CSI12" s="235"/>
      <c r="CSJ12" s="235"/>
      <c r="CSK12" s="235"/>
      <c r="CSL12" s="235"/>
      <c r="CSM12" s="235"/>
      <c r="CSN12" s="235"/>
      <c r="CSO12" s="235"/>
      <c r="CSP12" s="235"/>
      <c r="CSQ12" s="235"/>
      <c r="CSR12" s="235"/>
      <c r="CSS12" s="235"/>
      <c r="CST12" s="235"/>
      <c r="CSU12" s="235"/>
      <c r="CSV12" s="235"/>
      <c r="CSW12" s="235"/>
      <c r="CSX12" s="235"/>
      <c r="CSY12" s="235"/>
      <c r="CSZ12" s="235"/>
      <c r="CTA12" s="235"/>
      <c r="CTB12" s="235"/>
      <c r="CTC12" s="235"/>
      <c r="CTD12" s="235"/>
      <c r="CTE12" s="235"/>
      <c r="CTF12" s="235"/>
      <c r="CTG12" s="235"/>
      <c r="CTH12" s="235"/>
      <c r="CTI12" s="235"/>
      <c r="CTJ12" s="235"/>
      <c r="CTK12" s="235"/>
      <c r="CTL12" s="235"/>
      <c r="CTM12" s="235"/>
      <c r="CTN12" s="235"/>
      <c r="CTO12" s="235"/>
      <c r="CTP12" s="235"/>
      <c r="CTQ12" s="235"/>
      <c r="CTR12" s="235"/>
      <c r="CTS12" s="235"/>
      <c r="CTT12" s="235"/>
      <c r="CTU12" s="235"/>
      <c r="CTV12" s="235"/>
      <c r="CTW12" s="235"/>
      <c r="CTX12" s="235"/>
      <c r="CTY12" s="235"/>
      <c r="CTZ12" s="235"/>
      <c r="CUA12" s="235"/>
      <c r="CUB12" s="235"/>
      <c r="CUC12" s="235"/>
      <c r="CUD12" s="235"/>
      <c r="CUE12" s="235"/>
      <c r="CUF12" s="235"/>
      <c r="CUG12" s="235"/>
      <c r="CUH12" s="235"/>
      <c r="CUI12" s="235"/>
      <c r="CUJ12" s="235"/>
      <c r="CUK12" s="235"/>
      <c r="CUL12" s="235"/>
      <c r="CUM12" s="235"/>
      <c r="CUN12" s="235"/>
      <c r="CUO12" s="235"/>
      <c r="CUP12" s="235"/>
      <c r="CUQ12" s="235"/>
      <c r="CUR12" s="235"/>
      <c r="CUS12" s="235"/>
      <c r="CUT12" s="235"/>
      <c r="CUU12" s="235"/>
      <c r="CUV12" s="235"/>
      <c r="CUW12" s="235"/>
      <c r="CUX12" s="235"/>
      <c r="CUY12" s="235"/>
      <c r="CUZ12" s="235"/>
      <c r="CVA12" s="235"/>
      <c r="CVB12" s="235"/>
      <c r="CVC12" s="235"/>
      <c r="CVD12" s="235"/>
      <c r="CVE12" s="235"/>
      <c r="CVF12" s="235"/>
      <c r="CVG12" s="235"/>
      <c r="CVH12" s="235"/>
      <c r="CVI12" s="235"/>
      <c r="CVJ12" s="235"/>
      <c r="CVK12" s="235"/>
      <c r="CVL12" s="235"/>
      <c r="CVM12" s="235"/>
      <c r="CVN12" s="235"/>
      <c r="CVO12" s="235"/>
      <c r="CVP12" s="235"/>
      <c r="CVQ12" s="235"/>
      <c r="CVR12" s="235"/>
      <c r="CVS12" s="235"/>
      <c r="CVT12" s="235"/>
      <c r="CVU12" s="235"/>
      <c r="CVV12" s="235"/>
      <c r="CVW12" s="235"/>
      <c r="CVX12" s="235"/>
      <c r="CVY12" s="235"/>
      <c r="CVZ12" s="235"/>
      <c r="CWA12" s="235"/>
      <c r="CWB12" s="235"/>
      <c r="CWC12" s="235"/>
      <c r="CWD12" s="235"/>
      <c r="CWE12" s="235"/>
      <c r="CWF12" s="235"/>
      <c r="CWG12" s="235"/>
      <c r="CWH12" s="235"/>
      <c r="CWI12" s="235"/>
      <c r="CWJ12" s="235"/>
      <c r="CWK12" s="235"/>
      <c r="CWL12" s="235"/>
      <c r="CWM12" s="235"/>
      <c r="CWN12" s="235"/>
      <c r="CWO12" s="235"/>
      <c r="CWP12" s="235"/>
      <c r="CWQ12" s="235"/>
      <c r="CWR12" s="235"/>
      <c r="CWS12" s="235"/>
      <c r="CWT12" s="235"/>
      <c r="CWU12" s="235"/>
      <c r="CWV12" s="235"/>
      <c r="CWW12" s="235"/>
      <c r="CWX12" s="235"/>
      <c r="CWY12" s="235"/>
      <c r="CWZ12" s="235"/>
      <c r="CXA12" s="235"/>
      <c r="CXB12" s="235"/>
      <c r="CXC12" s="235"/>
      <c r="CXD12" s="235"/>
      <c r="CXE12" s="235"/>
      <c r="CXF12" s="235"/>
      <c r="CXG12" s="235"/>
      <c r="CXH12" s="235"/>
      <c r="CXI12" s="235"/>
      <c r="CXJ12" s="235"/>
      <c r="CXK12" s="235"/>
      <c r="CXL12" s="235"/>
      <c r="CXM12" s="235"/>
      <c r="CXN12" s="235"/>
      <c r="CXO12" s="235"/>
      <c r="CXP12" s="235"/>
      <c r="CXQ12" s="235"/>
      <c r="CXR12" s="235"/>
      <c r="CXS12" s="235"/>
      <c r="CXT12" s="235"/>
      <c r="CXU12" s="235"/>
      <c r="CXV12" s="235"/>
      <c r="CXW12" s="235"/>
      <c r="CXX12" s="235"/>
      <c r="CXY12" s="235"/>
      <c r="CXZ12" s="235"/>
      <c r="CYA12" s="235"/>
      <c r="CYB12" s="235"/>
      <c r="CYC12" s="235"/>
      <c r="CYD12" s="235"/>
      <c r="CYE12" s="235"/>
      <c r="CYF12" s="235"/>
      <c r="CYG12" s="235"/>
      <c r="CYH12" s="235"/>
      <c r="CYI12" s="235"/>
      <c r="CYJ12" s="235"/>
      <c r="CYK12" s="235"/>
      <c r="CYL12" s="235"/>
      <c r="CYM12" s="235"/>
      <c r="CYN12" s="235"/>
      <c r="CYO12" s="235"/>
      <c r="CYP12" s="235"/>
      <c r="CYQ12" s="235"/>
      <c r="CYR12" s="235"/>
      <c r="CYS12" s="235"/>
      <c r="CYT12" s="235"/>
      <c r="CYU12" s="235"/>
      <c r="CYV12" s="235"/>
      <c r="CYW12" s="235"/>
      <c r="CYX12" s="235"/>
      <c r="CYY12" s="235"/>
      <c r="CYZ12" s="235"/>
      <c r="CZA12" s="235"/>
      <c r="CZB12" s="235"/>
      <c r="CZC12" s="235"/>
      <c r="CZD12" s="235"/>
      <c r="CZE12" s="235"/>
      <c r="CZF12" s="235"/>
      <c r="CZG12" s="235"/>
      <c r="CZH12" s="235"/>
      <c r="CZI12" s="235"/>
      <c r="CZJ12" s="235"/>
      <c r="CZK12" s="235"/>
      <c r="CZL12" s="235"/>
      <c r="CZM12" s="235"/>
      <c r="CZN12" s="235"/>
      <c r="CZO12" s="235"/>
      <c r="CZP12" s="235"/>
      <c r="CZQ12" s="235"/>
      <c r="CZR12" s="235"/>
      <c r="CZS12" s="235"/>
      <c r="CZT12" s="235"/>
      <c r="CZU12" s="235"/>
      <c r="CZV12" s="235"/>
      <c r="CZW12" s="235"/>
      <c r="CZX12" s="235"/>
      <c r="CZY12" s="235"/>
      <c r="CZZ12" s="235"/>
      <c r="DAA12" s="235"/>
      <c r="DAB12" s="235"/>
      <c r="DAC12" s="235"/>
      <c r="DAD12" s="235"/>
      <c r="DAE12" s="235"/>
      <c r="DAF12" s="235"/>
      <c r="DAG12" s="235"/>
      <c r="DAH12" s="235"/>
      <c r="DAI12" s="235"/>
      <c r="DAJ12" s="235"/>
      <c r="DAK12" s="235"/>
      <c r="DAL12" s="235"/>
      <c r="DAM12" s="235"/>
      <c r="DAN12" s="235"/>
      <c r="DAO12" s="235"/>
      <c r="DAP12" s="235"/>
      <c r="DAQ12" s="235"/>
      <c r="DAR12" s="235"/>
      <c r="DAS12" s="235"/>
      <c r="DAT12" s="235"/>
      <c r="DAU12" s="235"/>
      <c r="DAV12" s="235"/>
      <c r="DAW12" s="235"/>
      <c r="DAX12" s="235"/>
      <c r="DAY12" s="235"/>
      <c r="DAZ12" s="235"/>
      <c r="DBA12" s="235"/>
      <c r="DBB12" s="235"/>
      <c r="DBC12" s="235"/>
      <c r="DBD12" s="235"/>
      <c r="DBE12" s="235"/>
      <c r="DBF12" s="235"/>
      <c r="DBG12" s="235"/>
      <c r="DBH12" s="235"/>
      <c r="DBI12" s="235"/>
      <c r="DBJ12" s="235"/>
      <c r="DBK12" s="235"/>
      <c r="DBL12" s="235"/>
      <c r="DBM12" s="235"/>
      <c r="DBN12" s="235"/>
      <c r="DBO12" s="235"/>
      <c r="DBP12" s="235"/>
      <c r="DBQ12" s="235"/>
      <c r="DBR12" s="235"/>
      <c r="DBS12" s="235"/>
      <c r="DBT12" s="235"/>
      <c r="DBU12" s="235"/>
      <c r="DBV12" s="235"/>
      <c r="DBW12" s="235"/>
      <c r="DBX12" s="235"/>
      <c r="DBY12" s="235"/>
      <c r="DBZ12" s="235"/>
      <c r="DCA12" s="235"/>
      <c r="DCB12" s="235"/>
      <c r="DCC12" s="235"/>
      <c r="DCD12" s="235"/>
      <c r="DCE12" s="235"/>
      <c r="DCF12" s="235"/>
      <c r="DCG12" s="235"/>
      <c r="DCH12" s="235"/>
      <c r="DCI12" s="235"/>
      <c r="DCJ12" s="235"/>
      <c r="DCK12" s="235"/>
      <c r="DCL12" s="235"/>
      <c r="DCM12" s="235"/>
      <c r="DCN12" s="235"/>
      <c r="DCO12" s="235"/>
      <c r="DCP12" s="235"/>
      <c r="DCQ12" s="235"/>
      <c r="DCR12" s="235"/>
      <c r="DCS12" s="235"/>
      <c r="DCT12" s="235"/>
      <c r="DCU12" s="235"/>
      <c r="DCV12" s="235"/>
      <c r="DCW12" s="235"/>
      <c r="DCX12" s="235"/>
      <c r="DCY12" s="235"/>
      <c r="DCZ12" s="235"/>
      <c r="DDA12" s="235"/>
      <c r="DDB12" s="235"/>
      <c r="DDC12" s="235"/>
      <c r="DDD12" s="235"/>
      <c r="DDE12" s="235"/>
      <c r="DDF12" s="235"/>
      <c r="DDG12" s="235"/>
      <c r="DDH12" s="235"/>
      <c r="DDI12" s="235"/>
      <c r="DDJ12" s="235"/>
      <c r="DDK12" s="235"/>
      <c r="DDL12" s="235"/>
      <c r="DDM12" s="235"/>
      <c r="DDN12" s="235"/>
      <c r="DDO12" s="235"/>
      <c r="DDP12" s="235"/>
      <c r="DDQ12" s="235"/>
      <c r="DDR12" s="235"/>
      <c r="DDS12" s="235"/>
      <c r="DDT12" s="235"/>
      <c r="DDU12" s="235"/>
      <c r="DDV12" s="235"/>
      <c r="DDW12" s="235"/>
      <c r="DDX12" s="235"/>
      <c r="DDY12" s="235"/>
      <c r="DDZ12" s="235"/>
      <c r="DEA12" s="235"/>
      <c r="DEB12" s="235"/>
      <c r="DEC12" s="235"/>
      <c r="DED12" s="235"/>
      <c r="DEE12" s="235"/>
      <c r="DEF12" s="235"/>
      <c r="DEG12" s="235"/>
      <c r="DEH12" s="235"/>
      <c r="DEI12" s="235"/>
      <c r="DEJ12" s="235"/>
      <c r="DEK12" s="235"/>
      <c r="DEL12" s="235"/>
      <c r="DEM12" s="235"/>
      <c r="DEN12" s="235"/>
      <c r="DEO12" s="235"/>
      <c r="DEP12" s="235"/>
      <c r="DEQ12" s="235"/>
      <c r="DER12" s="235"/>
      <c r="DES12" s="235"/>
      <c r="DET12" s="235"/>
      <c r="DEU12" s="235"/>
      <c r="DEV12" s="235"/>
      <c r="DEW12" s="235"/>
      <c r="DEX12" s="235"/>
      <c r="DEY12" s="235"/>
      <c r="DEZ12" s="235"/>
      <c r="DFA12" s="235"/>
      <c r="DFB12" s="235"/>
      <c r="DFC12" s="235"/>
      <c r="DFD12" s="235"/>
      <c r="DFE12" s="235"/>
      <c r="DFF12" s="235"/>
      <c r="DFG12" s="235"/>
      <c r="DFH12" s="235"/>
      <c r="DFI12" s="235"/>
      <c r="DFJ12" s="235"/>
      <c r="DFK12" s="235"/>
      <c r="DFL12" s="235"/>
      <c r="DFM12" s="235"/>
      <c r="DFN12" s="235"/>
      <c r="DFO12" s="235"/>
      <c r="DFP12" s="235"/>
      <c r="DFQ12" s="235"/>
      <c r="DFR12" s="235"/>
      <c r="DFS12" s="235"/>
      <c r="DFT12" s="235"/>
      <c r="DFU12" s="235"/>
      <c r="DFV12" s="235"/>
      <c r="DFW12" s="235"/>
      <c r="DFX12" s="235"/>
      <c r="DFY12" s="235"/>
      <c r="DFZ12" s="235"/>
      <c r="DGA12" s="235"/>
      <c r="DGB12" s="235"/>
      <c r="DGC12" s="235"/>
      <c r="DGD12" s="235"/>
      <c r="DGE12" s="235"/>
      <c r="DGF12" s="235"/>
      <c r="DGG12" s="235"/>
      <c r="DGH12" s="235"/>
      <c r="DGI12" s="235"/>
      <c r="DGJ12" s="235"/>
      <c r="DGK12" s="235"/>
      <c r="DGL12" s="235"/>
      <c r="DGM12" s="235"/>
      <c r="DGN12" s="235"/>
      <c r="DGO12" s="235"/>
      <c r="DGP12" s="235"/>
      <c r="DGQ12" s="235"/>
      <c r="DGR12" s="235"/>
      <c r="DGS12" s="235"/>
      <c r="DGT12" s="235"/>
      <c r="DGU12" s="235"/>
      <c r="DGV12" s="235"/>
      <c r="DGW12" s="235"/>
      <c r="DGX12" s="235"/>
      <c r="DGY12" s="235"/>
      <c r="DGZ12" s="235"/>
      <c r="DHA12" s="235"/>
      <c r="DHB12" s="235"/>
      <c r="DHC12" s="235"/>
      <c r="DHD12" s="235"/>
      <c r="DHE12" s="235"/>
      <c r="DHF12" s="235"/>
      <c r="DHG12" s="235"/>
      <c r="DHH12" s="235"/>
      <c r="DHI12" s="235"/>
      <c r="DHJ12" s="235"/>
      <c r="DHK12" s="235"/>
      <c r="DHL12" s="235"/>
      <c r="DHM12" s="235"/>
      <c r="DHN12" s="235"/>
      <c r="DHO12" s="235"/>
      <c r="DHP12" s="235"/>
      <c r="DHQ12" s="235"/>
      <c r="DHR12" s="235"/>
      <c r="DHS12" s="235"/>
      <c r="DHT12" s="235"/>
      <c r="DHU12" s="235"/>
      <c r="DHV12" s="235"/>
      <c r="DHW12" s="235"/>
      <c r="DHX12" s="235"/>
      <c r="DHY12" s="235"/>
      <c r="DHZ12" s="235"/>
      <c r="DIA12" s="235"/>
      <c r="DIB12" s="235"/>
      <c r="DIC12" s="235"/>
      <c r="DID12" s="235"/>
      <c r="DIE12" s="235"/>
      <c r="DIF12" s="235"/>
      <c r="DIG12" s="235"/>
      <c r="DIH12" s="235"/>
      <c r="DII12" s="235"/>
      <c r="DIJ12" s="235"/>
      <c r="DIK12" s="235"/>
      <c r="DIL12" s="235"/>
      <c r="DIM12" s="235"/>
      <c r="DIN12" s="235"/>
      <c r="DIO12" s="235"/>
      <c r="DIP12" s="235"/>
      <c r="DIQ12" s="235"/>
      <c r="DIR12" s="235"/>
      <c r="DIS12" s="235"/>
      <c r="DIT12" s="235"/>
      <c r="DIU12" s="235"/>
      <c r="DIV12" s="235"/>
      <c r="DIW12" s="235"/>
      <c r="DIX12" s="235"/>
      <c r="DIY12" s="235"/>
      <c r="DIZ12" s="235"/>
      <c r="DJA12" s="235"/>
      <c r="DJB12" s="235"/>
      <c r="DJC12" s="235"/>
      <c r="DJD12" s="235"/>
      <c r="DJE12" s="235"/>
      <c r="DJF12" s="235"/>
      <c r="DJG12" s="235"/>
      <c r="DJH12" s="235"/>
      <c r="DJI12" s="235"/>
      <c r="DJJ12" s="235"/>
      <c r="DJK12" s="235"/>
      <c r="DJL12" s="235"/>
      <c r="DJM12" s="235"/>
      <c r="DJN12" s="235"/>
      <c r="DJO12" s="235"/>
      <c r="DJP12" s="235"/>
      <c r="DJQ12" s="235"/>
      <c r="DJR12" s="235"/>
      <c r="DJS12" s="235"/>
      <c r="DJT12" s="235"/>
      <c r="DJU12" s="235"/>
      <c r="DJV12" s="235"/>
      <c r="DJW12" s="235"/>
      <c r="DJX12" s="235"/>
      <c r="DJY12" s="235"/>
      <c r="DJZ12" s="235"/>
      <c r="DKA12" s="235"/>
      <c r="DKB12" s="235"/>
      <c r="DKC12" s="235"/>
      <c r="DKD12" s="235"/>
      <c r="DKE12" s="235"/>
      <c r="DKF12" s="235"/>
      <c r="DKG12" s="235"/>
      <c r="DKH12" s="235"/>
      <c r="DKI12" s="235"/>
      <c r="DKJ12" s="235"/>
      <c r="DKK12" s="235"/>
      <c r="DKL12" s="235"/>
      <c r="DKM12" s="235"/>
      <c r="DKN12" s="235"/>
      <c r="DKO12" s="235"/>
      <c r="DKP12" s="235"/>
      <c r="DKQ12" s="235"/>
      <c r="DKR12" s="235"/>
      <c r="DKS12" s="235"/>
      <c r="DKT12" s="235"/>
      <c r="DKU12" s="235"/>
      <c r="DKV12" s="235"/>
      <c r="DKW12" s="235"/>
      <c r="DKX12" s="235"/>
      <c r="DKY12" s="235"/>
      <c r="DKZ12" s="235"/>
      <c r="DLA12" s="235"/>
      <c r="DLB12" s="235"/>
      <c r="DLC12" s="235"/>
      <c r="DLD12" s="235"/>
      <c r="DLE12" s="235"/>
      <c r="DLF12" s="235"/>
      <c r="DLG12" s="235"/>
      <c r="DLH12" s="235"/>
      <c r="DLI12" s="235"/>
      <c r="DLJ12" s="235"/>
      <c r="DLK12" s="235"/>
      <c r="DLL12" s="235"/>
      <c r="DLM12" s="235"/>
      <c r="DLN12" s="235"/>
      <c r="DLO12" s="235"/>
      <c r="DLP12" s="235"/>
      <c r="DLQ12" s="235"/>
      <c r="DLR12" s="235"/>
      <c r="DLS12" s="235"/>
      <c r="DLT12" s="235"/>
      <c r="DLU12" s="235"/>
      <c r="DLV12" s="235"/>
      <c r="DLW12" s="235"/>
      <c r="DLX12" s="235"/>
      <c r="DLY12" s="235"/>
      <c r="DLZ12" s="235"/>
      <c r="DMA12" s="235"/>
      <c r="DMB12" s="235"/>
      <c r="DMC12" s="235"/>
      <c r="DMD12" s="235"/>
      <c r="DME12" s="235"/>
      <c r="DMF12" s="235"/>
      <c r="DMG12" s="235"/>
      <c r="DMH12" s="235"/>
      <c r="DMI12" s="235"/>
      <c r="DMJ12" s="235"/>
      <c r="DMK12" s="235"/>
      <c r="DML12" s="235"/>
      <c r="DMM12" s="235"/>
      <c r="DMN12" s="235"/>
      <c r="DMO12" s="235"/>
      <c r="DMP12" s="235"/>
      <c r="DMQ12" s="235"/>
      <c r="DMR12" s="235"/>
      <c r="DMS12" s="235"/>
      <c r="DMT12" s="235"/>
      <c r="DMU12" s="235"/>
      <c r="DMV12" s="235"/>
      <c r="DMW12" s="235"/>
      <c r="DMX12" s="235"/>
      <c r="DMY12" s="235"/>
      <c r="DMZ12" s="235"/>
      <c r="DNA12" s="235"/>
      <c r="DNB12" s="235"/>
      <c r="DNC12" s="235"/>
      <c r="DND12" s="235"/>
      <c r="DNE12" s="235"/>
      <c r="DNF12" s="235"/>
      <c r="DNG12" s="235"/>
      <c r="DNH12" s="235"/>
      <c r="DNI12" s="235"/>
      <c r="DNJ12" s="235"/>
      <c r="DNK12" s="235"/>
      <c r="DNL12" s="235"/>
      <c r="DNM12" s="235"/>
      <c r="DNN12" s="235"/>
      <c r="DNO12" s="235"/>
      <c r="DNP12" s="235"/>
      <c r="DNQ12" s="235"/>
      <c r="DNR12" s="235"/>
      <c r="DNS12" s="235"/>
      <c r="DNT12" s="235"/>
      <c r="DNU12" s="235"/>
      <c r="DNV12" s="235"/>
      <c r="DNW12" s="235"/>
      <c r="DNX12" s="235"/>
      <c r="DNY12" s="235"/>
      <c r="DNZ12" s="235"/>
      <c r="DOA12" s="235"/>
      <c r="DOB12" s="235"/>
      <c r="DOC12" s="235"/>
      <c r="DOD12" s="235"/>
      <c r="DOE12" s="235"/>
      <c r="DOF12" s="235"/>
      <c r="DOG12" s="235"/>
      <c r="DOH12" s="235"/>
      <c r="DOI12" s="235"/>
      <c r="DOJ12" s="235"/>
      <c r="DOK12" s="235"/>
      <c r="DOL12" s="235"/>
      <c r="DOM12" s="235"/>
      <c r="DON12" s="235"/>
      <c r="DOO12" s="235"/>
      <c r="DOP12" s="235"/>
      <c r="DOQ12" s="235"/>
      <c r="DOR12" s="235"/>
      <c r="DOS12" s="235"/>
      <c r="DOT12" s="235"/>
      <c r="DOU12" s="235"/>
      <c r="DOV12" s="235"/>
      <c r="DOW12" s="235"/>
      <c r="DOX12" s="235"/>
      <c r="DOY12" s="235"/>
      <c r="DOZ12" s="235"/>
      <c r="DPA12" s="235"/>
      <c r="DPB12" s="235"/>
      <c r="DPC12" s="235"/>
      <c r="DPD12" s="235"/>
      <c r="DPE12" s="235"/>
      <c r="DPF12" s="235"/>
      <c r="DPG12" s="235"/>
      <c r="DPH12" s="235"/>
      <c r="DPI12" s="235"/>
      <c r="DPJ12" s="235"/>
      <c r="DPK12" s="235"/>
      <c r="DPL12" s="235"/>
      <c r="DPM12" s="235"/>
      <c r="DPN12" s="235"/>
      <c r="DPO12" s="235"/>
      <c r="DPP12" s="235"/>
      <c r="DPQ12" s="235"/>
      <c r="DPR12" s="235"/>
      <c r="DPS12" s="235"/>
      <c r="DPT12" s="235"/>
      <c r="DPU12" s="235"/>
      <c r="DPV12" s="235"/>
      <c r="DPW12" s="235"/>
      <c r="DPX12" s="235"/>
      <c r="DPY12" s="235"/>
      <c r="DPZ12" s="235"/>
      <c r="DQA12" s="235"/>
      <c r="DQB12" s="235"/>
      <c r="DQC12" s="235"/>
      <c r="DQD12" s="235"/>
      <c r="DQE12" s="235"/>
      <c r="DQF12" s="235"/>
      <c r="DQG12" s="235"/>
      <c r="DQH12" s="235"/>
      <c r="DQI12" s="235"/>
      <c r="DQJ12" s="235"/>
      <c r="DQK12" s="235"/>
      <c r="DQL12" s="235"/>
      <c r="DQM12" s="235"/>
      <c r="DQN12" s="235"/>
      <c r="DQO12" s="235"/>
      <c r="DQP12" s="235"/>
      <c r="DQQ12" s="235"/>
      <c r="DQR12" s="235"/>
      <c r="DQS12" s="235"/>
      <c r="DQT12" s="235"/>
      <c r="DQU12" s="235"/>
      <c r="DQV12" s="235"/>
      <c r="DQW12" s="235"/>
      <c r="DQX12" s="235"/>
      <c r="DQY12" s="235"/>
      <c r="DQZ12" s="235"/>
      <c r="DRA12" s="235"/>
      <c r="DRB12" s="235"/>
      <c r="DRC12" s="235"/>
      <c r="DRD12" s="235"/>
      <c r="DRE12" s="235"/>
      <c r="DRF12" s="235"/>
      <c r="DRG12" s="235"/>
      <c r="DRH12" s="235"/>
      <c r="DRI12" s="235"/>
      <c r="DRJ12" s="235"/>
      <c r="DRK12" s="235"/>
      <c r="DRL12" s="235"/>
      <c r="DRM12" s="235"/>
      <c r="DRN12" s="235"/>
      <c r="DRO12" s="235"/>
      <c r="DRP12" s="235"/>
      <c r="DRQ12" s="235"/>
      <c r="DRR12" s="235"/>
      <c r="DRS12" s="235"/>
      <c r="DRT12" s="235"/>
      <c r="DRU12" s="235"/>
      <c r="DRV12" s="235"/>
      <c r="DRW12" s="235"/>
      <c r="DRX12" s="235"/>
      <c r="DRY12" s="235"/>
      <c r="DRZ12" s="235"/>
      <c r="DSA12" s="235"/>
      <c r="DSB12" s="235"/>
      <c r="DSC12" s="235"/>
      <c r="DSD12" s="235"/>
      <c r="DSE12" s="235"/>
      <c r="DSF12" s="235"/>
      <c r="DSG12" s="235"/>
      <c r="DSH12" s="235"/>
      <c r="DSI12" s="235"/>
      <c r="DSJ12" s="235"/>
      <c r="DSK12" s="235"/>
      <c r="DSL12" s="235"/>
      <c r="DSM12" s="235"/>
      <c r="DSN12" s="235"/>
      <c r="DSO12" s="235"/>
      <c r="DSP12" s="235"/>
      <c r="DSQ12" s="235"/>
      <c r="DSR12" s="235"/>
      <c r="DSS12" s="235"/>
      <c r="DST12" s="235"/>
      <c r="DSU12" s="235"/>
      <c r="DSV12" s="235"/>
      <c r="DSW12" s="235"/>
      <c r="DSX12" s="235"/>
      <c r="DSY12" s="235"/>
      <c r="DSZ12" s="235"/>
      <c r="DTA12" s="235"/>
      <c r="DTB12" s="235"/>
      <c r="DTC12" s="235"/>
      <c r="DTD12" s="235"/>
      <c r="DTE12" s="235"/>
      <c r="DTF12" s="235"/>
      <c r="DTG12" s="235"/>
      <c r="DTH12" s="235"/>
      <c r="DTI12" s="235"/>
      <c r="DTJ12" s="235"/>
      <c r="DTK12" s="235"/>
      <c r="DTL12" s="235"/>
      <c r="DTM12" s="235"/>
      <c r="DTN12" s="235"/>
      <c r="DTO12" s="235"/>
      <c r="DTP12" s="235"/>
      <c r="DTQ12" s="235"/>
      <c r="DTR12" s="235"/>
      <c r="DTS12" s="235"/>
      <c r="DTT12" s="235"/>
      <c r="DTU12" s="235"/>
      <c r="DTV12" s="235"/>
      <c r="DTW12" s="235"/>
      <c r="DTX12" s="235"/>
      <c r="DTY12" s="235"/>
      <c r="DTZ12" s="235"/>
      <c r="DUA12" s="235"/>
      <c r="DUB12" s="235"/>
      <c r="DUC12" s="235"/>
      <c r="DUD12" s="235"/>
      <c r="DUE12" s="235"/>
      <c r="DUF12" s="235"/>
      <c r="DUG12" s="235"/>
      <c r="DUH12" s="235"/>
      <c r="DUI12" s="235"/>
      <c r="DUJ12" s="235"/>
      <c r="DUK12" s="235"/>
      <c r="DUL12" s="235"/>
      <c r="DUM12" s="235"/>
      <c r="DUN12" s="235"/>
      <c r="DUO12" s="235"/>
      <c r="DUP12" s="235"/>
      <c r="DUQ12" s="235"/>
      <c r="DUR12" s="235"/>
      <c r="DUS12" s="235"/>
      <c r="DUT12" s="235"/>
      <c r="DUU12" s="235"/>
      <c r="DUV12" s="235"/>
      <c r="DUW12" s="235"/>
      <c r="DUX12" s="235"/>
      <c r="DUY12" s="235"/>
      <c r="DUZ12" s="235"/>
      <c r="DVA12" s="235"/>
      <c r="DVB12" s="235"/>
      <c r="DVC12" s="235"/>
      <c r="DVD12" s="235"/>
      <c r="DVE12" s="235"/>
      <c r="DVF12" s="235"/>
      <c r="DVG12" s="235"/>
      <c r="DVH12" s="235"/>
      <c r="DVI12" s="235"/>
      <c r="DVJ12" s="235"/>
      <c r="DVK12" s="235"/>
      <c r="DVL12" s="235"/>
      <c r="DVM12" s="235"/>
      <c r="DVN12" s="235"/>
      <c r="DVO12" s="235"/>
      <c r="DVP12" s="235"/>
      <c r="DVQ12" s="235"/>
      <c r="DVR12" s="235"/>
      <c r="DVS12" s="235"/>
      <c r="DVT12" s="235"/>
      <c r="DVU12" s="235"/>
      <c r="DVV12" s="235"/>
      <c r="DVW12" s="235"/>
      <c r="DVX12" s="235"/>
      <c r="DVY12" s="235"/>
      <c r="DVZ12" s="235"/>
      <c r="DWA12" s="235"/>
      <c r="DWB12" s="235"/>
      <c r="DWC12" s="235"/>
      <c r="DWD12" s="235"/>
      <c r="DWE12" s="235"/>
      <c r="DWF12" s="235"/>
      <c r="DWG12" s="235"/>
      <c r="DWH12" s="235"/>
      <c r="DWI12" s="235"/>
      <c r="DWJ12" s="235"/>
      <c r="DWK12" s="235"/>
      <c r="DWL12" s="235"/>
      <c r="DWM12" s="235"/>
      <c r="DWN12" s="235"/>
      <c r="DWO12" s="235"/>
      <c r="DWP12" s="235"/>
      <c r="DWQ12" s="235"/>
      <c r="DWR12" s="235"/>
      <c r="DWS12" s="235"/>
      <c r="DWT12" s="235"/>
      <c r="DWU12" s="235"/>
      <c r="DWV12" s="235"/>
      <c r="DWW12" s="235"/>
      <c r="DWX12" s="235"/>
      <c r="DWY12" s="235"/>
      <c r="DWZ12" s="235"/>
      <c r="DXA12" s="235"/>
      <c r="DXB12" s="235"/>
      <c r="DXC12" s="235"/>
      <c r="DXD12" s="235"/>
      <c r="DXE12" s="235"/>
      <c r="DXF12" s="235"/>
      <c r="DXG12" s="235"/>
      <c r="DXH12" s="235"/>
      <c r="DXI12" s="235"/>
      <c r="DXJ12" s="235"/>
      <c r="DXK12" s="235"/>
      <c r="DXL12" s="235"/>
      <c r="DXM12" s="235"/>
      <c r="DXN12" s="235"/>
      <c r="DXO12" s="235"/>
      <c r="DXP12" s="235"/>
      <c r="DXQ12" s="235"/>
      <c r="DXR12" s="235"/>
      <c r="DXS12" s="235"/>
      <c r="DXT12" s="235"/>
      <c r="DXU12" s="235"/>
      <c r="DXV12" s="235"/>
      <c r="DXW12" s="235"/>
      <c r="DXX12" s="235"/>
      <c r="DXY12" s="235"/>
      <c r="DXZ12" s="235"/>
      <c r="DYA12" s="235"/>
      <c r="DYB12" s="235"/>
      <c r="DYC12" s="235"/>
      <c r="DYD12" s="235"/>
      <c r="DYE12" s="235"/>
      <c r="DYF12" s="235"/>
      <c r="DYG12" s="235"/>
      <c r="DYH12" s="235"/>
      <c r="DYI12" s="235"/>
      <c r="DYJ12" s="235"/>
      <c r="DYK12" s="235"/>
      <c r="DYL12" s="235"/>
      <c r="DYM12" s="235"/>
      <c r="DYN12" s="235"/>
      <c r="DYO12" s="235"/>
      <c r="DYP12" s="235"/>
      <c r="DYQ12" s="235"/>
      <c r="DYR12" s="235"/>
      <c r="DYS12" s="235"/>
      <c r="DYT12" s="235"/>
      <c r="DYU12" s="235"/>
      <c r="DYV12" s="235"/>
      <c r="DYW12" s="235"/>
      <c r="DYX12" s="235"/>
      <c r="DYY12" s="235"/>
      <c r="DYZ12" s="235"/>
      <c r="DZA12" s="235"/>
      <c r="DZB12" s="235"/>
      <c r="DZC12" s="235"/>
      <c r="DZD12" s="235"/>
      <c r="DZE12" s="235"/>
      <c r="DZF12" s="235"/>
      <c r="DZG12" s="235"/>
      <c r="DZH12" s="235"/>
      <c r="DZI12" s="235"/>
      <c r="DZJ12" s="235"/>
      <c r="DZK12" s="235"/>
      <c r="DZL12" s="235"/>
      <c r="DZM12" s="235"/>
      <c r="DZN12" s="235"/>
      <c r="DZO12" s="235"/>
      <c r="DZP12" s="235"/>
      <c r="DZQ12" s="235"/>
      <c r="DZR12" s="235"/>
      <c r="DZS12" s="235"/>
      <c r="DZT12" s="235"/>
      <c r="DZU12" s="235"/>
      <c r="DZV12" s="235"/>
      <c r="DZW12" s="235"/>
      <c r="DZX12" s="235"/>
      <c r="DZY12" s="235"/>
      <c r="DZZ12" s="235"/>
      <c r="EAA12" s="235"/>
      <c r="EAB12" s="235"/>
      <c r="EAC12" s="235"/>
      <c r="EAD12" s="235"/>
      <c r="EAE12" s="235"/>
      <c r="EAF12" s="235"/>
      <c r="EAG12" s="235"/>
      <c r="EAH12" s="235"/>
      <c r="EAI12" s="235"/>
      <c r="EAJ12" s="235"/>
      <c r="EAK12" s="235"/>
      <c r="EAL12" s="235"/>
      <c r="EAM12" s="235"/>
      <c r="EAN12" s="235"/>
      <c r="EAO12" s="235"/>
      <c r="EAP12" s="235"/>
      <c r="EAQ12" s="235"/>
      <c r="EAR12" s="235"/>
      <c r="EAS12" s="235"/>
      <c r="EAT12" s="235"/>
      <c r="EAU12" s="235"/>
      <c r="EAV12" s="235"/>
      <c r="EAW12" s="235"/>
      <c r="EAX12" s="235"/>
      <c r="EAY12" s="235"/>
      <c r="EAZ12" s="235"/>
      <c r="EBA12" s="235"/>
      <c r="EBB12" s="235"/>
      <c r="EBC12" s="235"/>
      <c r="EBD12" s="235"/>
      <c r="EBE12" s="235"/>
      <c r="EBF12" s="235"/>
      <c r="EBG12" s="235"/>
      <c r="EBH12" s="235"/>
      <c r="EBI12" s="235"/>
      <c r="EBJ12" s="235"/>
      <c r="EBK12" s="235"/>
      <c r="EBL12" s="235"/>
      <c r="EBM12" s="235"/>
      <c r="EBN12" s="235"/>
      <c r="EBO12" s="235"/>
      <c r="EBP12" s="235"/>
      <c r="EBQ12" s="235"/>
      <c r="EBR12" s="235"/>
      <c r="EBS12" s="235"/>
      <c r="EBT12" s="235"/>
      <c r="EBU12" s="235"/>
      <c r="EBV12" s="235"/>
      <c r="EBW12" s="235"/>
      <c r="EBX12" s="235"/>
      <c r="EBY12" s="235"/>
      <c r="EBZ12" s="235"/>
      <c r="ECA12" s="235"/>
      <c r="ECB12" s="235"/>
      <c r="ECC12" s="235"/>
      <c r="ECD12" s="235"/>
      <c r="ECE12" s="235"/>
      <c r="ECF12" s="235"/>
      <c r="ECG12" s="235"/>
      <c r="ECH12" s="235"/>
      <c r="ECI12" s="235"/>
      <c r="ECJ12" s="235"/>
      <c r="ECK12" s="235"/>
      <c r="ECL12" s="235"/>
      <c r="ECM12" s="235"/>
      <c r="ECN12" s="235"/>
      <c r="ECO12" s="235"/>
      <c r="ECP12" s="235"/>
      <c r="ECQ12" s="235"/>
      <c r="ECR12" s="235"/>
      <c r="ECS12" s="235"/>
      <c r="ECT12" s="235"/>
      <c r="ECU12" s="235"/>
      <c r="ECV12" s="235"/>
      <c r="ECW12" s="235"/>
      <c r="ECX12" s="235"/>
      <c r="ECY12" s="235"/>
      <c r="ECZ12" s="235"/>
      <c r="EDA12" s="235"/>
      <c r="EDB12" s="235"/>
      <c r="EDC12" s="235"/>
      <c r="EDD12" s="235"/>
      <c r="EDE12" s="235"/>
      <c r="EDF12" s="235"/>
      <c r="EDG12" s="235"/>
      <c r="EDH12" s="235"/>
      <c r="EDI12" s="235"/>
      <c r="EDJ12" s="235"/>
      <c r="EDK12" s="235"/>
      <c r="EDL12" s="235"/>
      <c r="EDM12" s="235"/>
      <c r="EDN12" s="235"/>
      <c r="EDO12" s="235"/>
      <c r="EDP12" s="235"/>
      <c r="EDQ12" s="235"/>
      <c r="EDR12" s="235"/>
      <c r="EDS12" s="235"/>
      <c r="EDT12" s="235"/>
      <c r="EDU12" s="235"/>
      <c r="EDV12" s="235"/>
      <c r="EDW12" s="235"/>
      <c r="EDX12" s="235"/>
      <c r="EDY12" s="235"/>
      <c r="EDZ12" s="235"/>
      <c r="EEA12" s="235"/>
      <c r="EEB12" s="235"/>
      <c r="EEC12" s="235"/>
      <c r="EED12" s="235"/>
      <c r="EEE12" s="235"/>
      <c r="EEF12" s="235"/>
      <c r="EEG12" s="235"/>
      <c r="EEH12" s="235"/>
      <c r="EEI12" s="235"/>
      <c r="EEJ12" s="235"/>
      <c r="EEK12" s="235"/>
      <c r="EEL12" s="235"/>
      <c r="EEM12" s="235"/>
      <c r="EEN12" s="235"/>
      <c r="EEO12" s="235"/>
      <c r="EEP12" s="235"/>
      <c r="EEQ12" s="235"/>
      <c r="EER12" s="235"/>
      <c r="EES12" s="235"/>
      <c r="EET12" s="235"/>
      <c r="EEU12" s="235"/>
      <c r="EEV12" s="235"/>
      <c r="EEW12" s="235"/>
      <c r="EEX12" s="235"/>
      <c r="EEY12" s="235"/>
      <c r="EEZ12" s="235"/>
      <c r="EFA12" s="235"/>
      <c r="EFB12" s="235"/>
      <c r="EFC12" s="235"/>
      <c r="EFD12" s="235"/>
      <c r="EFE12" s="235"/>
      <c r="EFF12" s="235"/>
      <c r="EFG12" s="235"/>
      <c r="EFH12" s="235"/>
      <c r="EFI12" s="235"/>
      <c r="EFJ12" s="235"/>
      <c r="EFK12" s="235"/>
      <c r="EFL12" s="235"/>
      <c r="EFM12" s="235"/>
      <c r="EFN12" s="235"/>
      <c r="EFO12" s="235"/>
      <c r="EFP12" s="235"/>
      <c r="EFQ12" s="235"/>
      <c r="EFR12" s="235"/>
      <c r="EFS12" s="235"/>
      <c r="EFT12" s="235"/>
      <c r="EFU12" s="235"/>
      <c r="EFV12" s="235"/>
      <c r="EFW12" s="235"/>
      <c r="EFX12" s="235"/>
      <c r="EFY12" s="235"/>
      <c r="EFZ12" s="235"/>
      <c r="EGA12" s="235"/>
      <c r="EGB12" s="235"/>
      <c r="EGC12" s="235"/>
      <c r="EGD12" s="235"/>
      <c r="EGE12" s="235"/>
      <c r="EGF12" s="235"/>
      <c r="EGG12" s="235"/>
      <c r="EGH12" s="235"/>
      <c r="EGI12" s="235"/>
      <c r="EGJ12" s="235"/>
      <c r="EGK12" s="235"/>
      <c r="EGL12" s="235"/>
      <c r="EGM12" s="235"/>
      <c r="EGN12" s="235"/>
      <c r="EGO12" s="235"/>
      <c r="EGP12" s="235"/>
      <c r="EGQ12" s="235"/>
      <c r="EGR12" s="235"/>
      <c r="EGS12" s="235"/>
      <c r="EGT12" s="235"/>
      <c r="EGU12" s="235"/>
      <c r="EGV12" s="235"/>
      <c r="EGW12" s="235"/>
      <c r="EGX12" s="235"/>
      <c r="EGY12" s="235"/>
      <c r="EGZ12" s="235"/>
      <c r="EHA12" s="235"/>
      <c r="EHB12" s="235"/>
      <c r="EHC12" s="235"/>
      <c r="EHD12" s="235"/>
      <c r="EHE12" s="235"/>
      <c r="EHF12" s="235"/>
      <c r="EHG12" s="235"/>
      <c r="EHH12" s="235"/>
      <c r="EHI12" s="235"/>
      <c r="EHJ12" s="235"/>
      <c r="EHK12" s="235"/>
      <c r="EHL12" s="235"/>
      <c r="EHM12" s="235"/>
      <c r="EHN12" s="235"/>
      <c r="EHO12" s="235"/>
      <c r="EHP12" s="235"/>
      <c r="EHQ12" s="235"/>
      <c r="EHR12" s="235"/>
      <c r="EHS12" s="235"/>
      <c r="EHT12" s="235"/>
      <c r="EHU12" s="235"/>
      <c r="EHV12" s="235"/>
      <c r="EHW12" s="235"/>
      <c r="EHX12" s="235"/>
      <c r="EHY12" s="235"/>
      <c r="EHZ12" s="235"/>
      <c r="EIA12" s="235"/>
      <c r="EIB12" s="235"/>
      <c r="EIC12" s="235"/>
      <c r="EID12" s="235"/>
      <c r="EIE12" s="235"/>
      <c r="EIF12" s="235"/>
      <c r="EIG12" s="235"/>
      <c r="EIH12" s="235"/>
      <c r="EII12" s="235"/>
      <c r="EIJ12" s="235"/>
      <c r="EIK12" s="235"/>
      <c r="EIL12" s="235"/>
      <c r="EIM12" s="235"/>
      <c r="EIN12" s="235"/>
      <c r="EIO12" s="235"/>
      <c r="EIP12" s="235"/>
      <c r="EIQ12" s="235"/>
      <c r="EIR12" s="235"/>
      <c r="EIS12" s="235"/>
      <c r="EIT12" s="235"/>
      <c r="EIU12" s="235"/>
      <c r="EIV12" s="235"/>
      <c r="EIW12" s="235"/>
      <c r="EIX12" s="235"/>
      <c r="EIY12" s="235"/>
      <c r="EIZ12" s="235"/>
      <c r="EJA12" s="235"/>
      <c r="EJB12" s="235"/>
      <c r="EJC12" s="235"/>
      <c r="EJD12" s="235"/>
      <c r="EJE12" s="235"/>
      <c r="EJF12" s="235"/>
      <c r="EJG12" s="235"/>
      <c r="EJH12" s="235"/>
      <c r="EJI12" s="235"/>
      <c r="EJJ12" s="235"/>
      <c r="EJK12" s="235"/>
      <c r="EJL12" s="235"/>
      <c r="EJM12" s="235"/>
      <c r="EJN12" s="235"/>
      <c r="EJO12" s="235"/>
      <c r="EJP12" s="235"/>
      <c r="EJQ12" s="235"/>
      <c r="EJR12" s="235"/>
      <c r="EJS12" s="235"/>
      <c r="EJT12" s="235"/>
      <c r="EJU12" s="235"/>
      <c r="EJV12" s="235"/>
      <c r="EJW12" s="235"/>
      <c r="EJX12" s="235"/>
      <c r="EJY12" s="235"/>
      <c r="EJZ12" s="235"/>
      <c r="EKA12" s="235"/>
      <c r="EKB12" s="235"/>
      <c r="EKC12" s="235"/>
      <c r="EKD12" s="235"/>
      <c r="EKE12" s="235"/>
      <c r="EKF12" s="235"/>
      <c r="EKG12" s="235"/>
      <c r="EKH12" s="235"/>
      <c r="EKI12" s="235"/>
      <c r="EKJ12" s="235"/>
      <c r="EKK12" s="235"/>
      <c r="EKL12" s="235"/>
      <c r="EKM12" s="235"/>
      <c r="EKN12" s="235"/>
      <c r="EKO12" s="235"/>
      <c r="EKP12" s="235"/>
      <c r="EKQ12" s="235"/>
      <c r="EKR12" s="235"/>
      <c r="EKS12" s="235"/>
      <c r="EKT12" s="235"/>
      <c r="EKU12" s="235"/>
      <c r="EKV12" s="235"/>
      <c r="EKW12" s="235"/>
      <c r="EKX12" s="235"/>
      <c r="EKY12" s="235"/>
      <c r="EKZ12" s="235"/>
      <c r="ELA12" s="235"/>
      <c r="ELB12" s="235"/>
      <c r="ELC12" s="235"/>
      <c r="ELD12" s="235"/>
      <c r="ELE12" s="235"/>
      <c r="ELF12" s="235"/>
      <c r="ELG12" s="235"/>
      <c r="ELH12" s="235"/>
      <c r="ELI12" s="235"/>
      <c r="ELJ12" s="235"/>
      <c r="ELK12" s="235"/>
      <c r="ELL12" s="235"/>
      <c r="ELM12" s="235"/>
      <c r="ELN12" s="235"/>
      <c r="ELO12" s="235"/>
      <c r="ELP12" s="235"/>
      <c r="ELQ12" s="235"/>
      <c r="ELR12" s="235"/>
      <c r="ELS12" s="235"/>
      <c r="ELT12" s="235"/>
      <c r="ELU12" s="235"/>
      <c r="ELV12" s="235"/>
      <c r="ELW12" s="235"/>
      <c r="ELX12" s="235"/>
      <c r="ELY12" s="235"/>
      <c r="ELZ12" s="235"/>
      <c r="EMA12" s="235"/>
      <c r="EMB12" s="235"/>
      <c r="EMC12" s="235"/>
      <c r="EMD12" s="235"/>
      <c r="EME12" s="235"/>
      <c r="EMF12" s="235"/>
      <c r="EMG12" s="235"/>
      <c r="EMH12" s="235"/>
      <c r="EMI12" s="235"/>
      <c r="EMJ12" s="235"/>
      <c r="EMK12" s="235"/>
      <c r="EML12" s="235"/>
      <c r="EMM12" s="235"/>
      <c r="EMN12" s="235"/>
      <c r="EMO12" s="235"/>
      <c r="EMP12" s="235"/>
      <c r="EMQ12" s="235"/>
      <c r="EMR12" s="235"/>
      <c r="EMS12" s="235"/>
      <c r="EMT12" s="235"/>
      <c r="EMU12" s="235"/>
      <c r="EMV12" s="235"/>
      <c r="EMW12" s="235"/>
      <c r="EMX12" s="235"/>
      <c r="EMY12" s="235"/>
      <c r="EMZ12" s="235"/>
      <c r="ENA12" s="235"/>
      <c r="ENB12" s="235"/>
      <c r="ENC12" s="235"/>
      <c r="END12" s="235"/>
      <c r="ENE12" s="235"/>
      <c r="ENF12" s="235"/>
      <c r="ENG12" s="235"/>
      <c r="ENH12" s="235"/>
      <c r="ENI12" s="235"/>
      <c r="ENJ12" s="235"/>
      <c r="ENK12" s="235"/>
      <c r="ENL12" s="235"/>
      <c r="ENM12" s="235"/>
      <c r="ENN12" s="235"/>
      <c r="ENO12" s="235"/>
      <c r="ENP12" s="235"/>
      <c r="ENQ12" s="235"/>
      <c r="ENR12" s="235"/>
      <c r="ENS12" s="235"/>
      <c r="ENT12" s="235"/>
      <c r="ENU12" s="235"/>
      <c r="ENV12" s="235"/>
      <c r="ENW12" s="235"/>
      <c r="ENX12" s="235"/>
      <c r="ENY12" s="235"/>
      <c r="ENZ12" s="235"/>
      <c r="EOA12" s="235"/>
      <c r="EOB12" s="235"/>
      <c r="EOC12" s="235"/>
      <c r="EOD12" s="235"/>
      <c r="EOE12" s="235"/>
      <c r="EOF12" s="235"/>
      <c r="EOG12" s="235"/>
      <c r="EOH12" s="235"/>
      <c r="EOI12" s="235"/>
      <c r="EOJ12" s="235"/>
      <c r="EOK12" s="235"/>
      <c r="EOL12" s="235"/>
      <c r="EOM12" s="235"/>
      <c r="EON12" s="235"/>
      <c r="EOO12" s="235"/>
      <c r="EOP12" s="235"/>
      <c r="EOQ12" s="235"/>
      <c r="EOR12" s="235"/>
      <c r="EOS12" s="235"/>
      <c r="EOT12" s="235"/>
      <c r="EOU12" s="235"/>
      <c r="EOV12" s="235"/>
      <c r="EOW12" s="235"/>
      <c r="EOX12" s="235"/>
      <c r="EOY12" s="235"/>
      <c r="EOZ12" s="235"/>
      <c r="EPA12" s="235"/>
      <c r="EPB12" s="235"/>
      <c r="EPC12" s="235"/>
      <c r="EPD12" s="235"/>
      <c r="EPE12" s="235"/>
      <c r="EPF12" s="235"/>
      <c r="EPG12" s="235"/>
      <c r="EPH12" s="235"/>
      <c r="EPI12" s="235"/>
      <c r="EPJ12" s="235"/>
      <c r="EPK12" s="235"/>
      <c r="EPL12" s="235"/>
      <c r="EPM12" s="235"/>
      <c r="EPN12" s="235"/>
      <c r="EPO12" s="235"/>
      <c r="EPP12" s="235"/>
      <c r="EPQ12" s="235"/>
      <c r="EPR12" s="235"/>
      <c r="EPS12" s="235"/>
      <c r="EPT12" s="235"/>
      <c r="EPU12" s="235"/>
      <c r="EPV12" s="235"/>
      <c r="EPW12" s="235"/>
      <c r="EPX12" s="235"/>
      <c r="EPY12" s="235"/>
      <c r="EPZ12" s="235"/>
      <c r="EQA12" s="235"/>
      <c r="EQB12" s="235"/>
      <c r="EQC12" s="235"/>
      <c r="EQD12" s="235"/>
      <c r="EQE12" s="235"/>
      <c r="EQF12" s="235"/>
      <c r="EQG12" s="235"/>
      <c r="EQH12" s="235"/>
      <c r="EQI12" s="235"/>
      <c r="EQJ12" s="235"/>
      <c r="EQK12" s="235"/>
      <c r="EQL12" s="235"/>
      <c r="EQM12" s="235"/>
      <c r="EQN12" s="235"/>
      <c r="EQO12" s="235"/>
      <c r="EQP12" s="235"/>
      <c r="EQQ12" s="235"/>
      <c r="EQR12" s="235"/>
      <c r="EQS12" s="235"/>
      <c r="EQT12" s="235"/>
      <c r="EQU12" s="235"/>
      <c r="EQV12" s="235"/>
      <c r="EQW12" s="235"/>
      <c r="EQX12" s="235"/>
      <c r="EQY12" s="235"/>
      <c r="EQZ12" s="235"/>
      <c r="ERA12" s="235"/>
      <c r="ERB12" s="235"/>
      <c r="ERC12" s="235"/>
      <c r="ERD12" s="235"/>
      <c r="ERE12" s="235"/>
      <c r="ERF12" s="235"/>
      <c r="ERG12" s="235"/>
      <c r="ERH12" s="235"/>
      <c r="ERI12" s="235"/>
      <c r="ERJ12" s="235"/>
      <c r="ERK12" s="235"/>
      <c r="ERL12" s="235"/>
      <c r="ERM12" s="235"/>
      <c r="ERN12" s="235"/>
      <c r="ERO12" s="235"/>
      <c r="ERP12" s="235"/>
      <c r="ERQ12" s="235"/>
      <c r="ERR12" s="235"/>
      <c r="ERS12" s="235"/>
      <c r="ERT12" s="235"/>
      <c r="ERU12" s="235"/>
      <c r="ERV12" s="235"/>
      <c r="ERW12" s="235"/>
      <c r="ERX12" s="235"/>
      <c r="ERY12" s="235"/>
      <c r="ERZ12" s="235"/>
      <c r="ESA12" s="235"/>
      <c r="ESB12" s="235"/>
      <c r="ESC12" s="235"/>
      <c r="ESD12" s="235"/>
      <c r="ESE12" s="235"/>
      <c r="ESF12" s="235"/>
      <c r="ESG12" s="235"/>
      <c r="ESH12" s="235"/>
      <c r="ESI12" s="235"/>
      <c r="ESJ12" s="235"/>
      <c r="ESK12" s="235"/>
      <c r="ESL12" s="235"/>
      <c r="ESM12" s="235"/>
      <c r="ESN12" s="235"/>
      <c r="ESO12" s="235"/>
      <c r="ESP12" s="235"/>
      <c r="ESQ12" s="235"/>
      <c r="ESR12" s="235"/>
      <c r="ESS12" s="235"/>
      <c r="EST12" s="235"/>
      <c r="ESU12" s="235"/>
      <c r="ESV12" s="235"/>
      <c r="ESW12" s="235"/>
      <c r="ESX12" s="235"/>
      <c r="ESY12" s="235"/>
      <c r="ESZ12" s="235"/>
      <c r="ETA12" s="235"/>
      <c r="ETB12" s="235"/>
      <c r="ETC12" s="235"/>
      <c r="ETD12" s="235"/>
      <c r="ETE12" s="235"/>
      <c r="ETF12" s="235"/>
      <c r="ETG12" s="235"/>
      <c r="ETH12" s="235"/>
      <c r="ETI12" s="235"/>
      <c r="ETJ12" s="235"/>
      <c r="ETK12" s="235"/>
      <c r="ETL12" s="235"/>
      <c r="ETM12" s="235"/>
      <c r="ETN12" s="235"/>
      <c r="ETO12" s="235"/>
      <c r="ETP12" s="235"/>
      <c r="ETQ12" s="235"/>
      <c r="ETR12" s="235"/>
      <c r="ETS12" s="235"/>
      <c r="ETT12" s="235"/>
      <c r="ETU12" s="235"/>
      <c r="ETV12" s="235"/>
      <c r="ETW12" s="235"/>
      <c r="ETX12" s="235"/>
      <c r="ETY12" s="235"/>
      <c r="ETZ12" s="235"/>
      <c r="EUA12" s="235"/>
      <c r="EUB12" s="235"/>
      <c r="EUC12" s="235"/>
      <c r="EUD12" s="235"/>
      <c r="EUE12" s="235"/>
      <c r="EUF12" s="235"/>
      <c r="EUG12" s="235"/>
      <c r="EUH12" s="235"/>
      <c r="EUI12" s="235"/>
      <c r="EUJ12" s="235"/>
      <c r="EUK12" s="235"/>
      <c r="EUL12" s="235"/>
      <c r="EUM12" s="235"/>
      <c r="EUN12" s="235"/>
      <c r="EUO12" s="235"/>
      <c r="EUP12" s="235"/>
      <c r="EUQ12" s="235"/>
      <c r="EUR12" s="235"/>
      <c r="EUS12" s="235"/>
      <c r="EUT12" s="235"/>
      <c r="EUU12" s="235"/>
      <c r="EUV12" s="235"/>
      <c r="EUW12" s="235"/>
      <c r="EUX12" s="235"/>
      <c r="EUY12" s="235"/>
      <c r="EUZ12" s="235"/>
      <c r="EVA12" s="235"/>
      <c r="EVB12" s="235"/>
      <c r="EVC12" s="235"/>
      <c r="EVD12" s="235"/>
      <c r="EVE12" s="235"/>
      <c r="EVF12" s="235"/>
      <c r="EVG12" s="235"/>
      <c r="EVH12" s="235"/>
      <c r="EVI12" s="235"/>
      <c r="EVJ12" s="235"/>
      <c r="EVK12" s="235"/>
      <c r="EVL12" s="235"/>
      <c r="EVM12" s="235"/>
      <c r="EVN12" s="235"/>
      <c r="EVO12" s="235"/>
      <c r="EVP12" s="235"/>
      <c r="EVQ12" s="235"/>
      <c r="EVR12" s="235"/>
      <c r="EVS12" s="235"/>
      <c r="EVT12" s="235"/>
      <c r="EVU12" s="235"/>
      <c r="EVV12" s="235"/>
      <c r="EVW12" s="235"/>
      <c r="EVX12" s="235"/>
      <c r="EVY12" s="235"/>
      <c r="EVZ12" s="235"/>
      <c r="EWA12" s="235"/>
      <c r="EWB12" s="235"/>
      <c r="EWC12" s="235"/>
      <c r="EWD12" s="235"/>
      <c r="EWE12" s="235"/>
      <c r="EWF12" s="235"/>
      <c r="EWG12" s="235"/>
      <c r="EWH12" s="235"/>
      <c r="EWI12" s="235"/>
      <c r="EWJ12" s="235"/>
      <c r="EWK12" s="235"/>
      <c r="EWL12" s="235"/>
      <c r="EWM12" s="235"/>
      <c r="EWN12" s="235"/>
      <c r="EWO12" s="235"/>
      <c r="EWP12" s="235"/>
      <c r="EWQ12" s="235"/>
      <c r="EWR12" s="235"/>
      <c r="EWS12" s="235"/>
      <c r="EWT12" s="235"/>
      <c r="EWU12" s="235"/>
      <c r="EWV12" s="235"/>
      <c r="EWW12" s="235"/>
      <c r="EWX12" s="235"/>
      <c r="EWY12" s="235"/>
      <c r="EWZ12" s="235"/>
      <c r="EXA12" s="235"/>
      <c r="EXB12" s="235"/>
      <c r="EXC12" s="235"/>
      <c r="EXD12" s="235"/>
      <c r="EXE12" s="235"/>
      <c r="EXF12" s="235"/>
      <c r="EXG12" s="235"/>
      <c r="EXH12" s="235"/>
      <c r="EXI12" s="235"/>
      <c r="EXJ12" s="235"/>
      <c r="EXK12" s="235"/>
      <c r="EXL12" s="235"/>
      <c r="EXM12" s="235"/>
      <c r="EXN12" s="235"/>
      <c r="EXO12" s="235"/>
      <c r="EXP12" s="235"/>
      <c r="EXQ12" s="235"/>
      <c r="EXR12" s="235"/>
      <c r="EXS12" s="235"/>
      <c r="EXT12" s="235"/>
      <c r="EXU12" s="235"/>
      <c r="EXV12" s="235"/>
      <c r="EXW12" s="235"/>
      <c r="EXX12" s="235"/>
      <c r="EXY12" s="235"/>
      <c r="EXZ12" s="235"/>
      <c r="EYA12" s="235"/>
      <c r="EYB12" s="235"/>
      <c r="EYC12" s="235"/>
      <c r="EYD12" s="235"/>
      <c r="EYE12" s="235"/>
      <c r="EYF12" s="235"/>
      <c r="EYG12" s="235"/>
      <c r="EYH12" s="235"/>
      <c r="EYI12" s="235"/>
      <c r="EYJ12" s="235"/>
      <c r="EYK12" s="235"/>
      <c r="EYL12" s="235"/>
      <c r="EYM12" s="235"/>
      <c r="EYN12" s="235"/>
      <c r="EYO12" s="235"/>
      <c r="EYP12" s="235"/>
      <c r="EYQ12" s="235"/>
      <c r="EYR12" s="235"/>
      <c r="EYS12" s="235"/>
      <c r="EYT12" s="235"/>
      <c r="EYU12" s="235"/>
      <c r="EYV12" s="235"/>
      <c r="EYW12" s="235"/>
      <c r="EYX12" s="235"/>
      <c r="EYY12" s="235"/>
      <c r="EYZ12" s="235"/>
      <c r="EZA12" s="235"/>
      <c r="EZB12" s="235"/>
      <c r="EZC12" s="235"/>
      <c r="EZD12" s="235"/>
      <c r="EZE12" s="235"/>
      <c r="EZF12" s="235"/>
      <c r="EZG12" s="235"/>
      <c r="EZH12" s="235"/>
      <c r="EZI12" s="235"/>
      <c r="EZJ12" s="235"/>
      <c r="EZK12" s="235"/>
      <c r="EZL12" s="235"/>
      <c r="EZM12" s="235"/>
      <c r="EZN12" s="235"/>
      <c r="EZO12" s="235"/>
      <c r="EZP12" s="235"/>
      <c r="EZQ12" s="235"/>
      <c r="EZR12" s="235"/>
      <c r="EZS12" s="235"/>
      <c r="EZT12" s="235"/>
      <c r="EZU12" s="235"/>
      <c r="EZV12" s="235"/>
      <c r="EZW12" s="235"/>
      <c r="EZX12" s="235"/>
      <c r="EZY12" s="235"/>
      <c r="EZZ12" s="235"/>
      <c r="FAA12" s="235"/>
      <c r="FAB12" s="235"/>
      <c r="FAC12" s="235"/>
      <c r="FAD12" s="235"/>
      <c r="FAE12" s="235"/>
      <c r="FAF12" s="235"/>
      <c r="FAG12" s="235"/>
      <c r="FAH12" s="235"/>
      <c r="FAI12" s="235"/>
      <c r="FAJ12" s="235"/>
      <c r="FAK12" s="235"/>
      <c r="FAL12" s="235"/>
      <c r="FAM12" s="235"/>
      <c r="FAN12" s="235"/>
      <c r="FAO12" s="235"/>
      <c r="FAP12" s="235"/>
      <c r="FAQ12" s="235"/>
      <c r="FAR12" s="235"/>
      <c r="FAS12" s="235"/>
      <c r="FAT12" s="235"/>
      <c r="FAU12" s="235"/>
      <c r="FAV12" s="235"/>
      <c r="FAW12" s="235"/>
      <c r="FAX12" s="235"/>
      <c r="FAY12" s="235"/>
      <c r="FAZ12" s="235"/>
      <c r="FBA12" s="235"/>
      <c r="FBB12" s="235"/>
      <c r="FBC12" s="235"/>
      <c r="FBD12" s="235"/>
      <c r="FBE12" s="235"/>
      <c r="FBF12" s="235"/>
      <c r="FBG12" s="235"/>
      <c r="FBH12" s="235"/>
      <c r="FBI12" s="235"/>
      <c r="FBJ12" s="235"/>
      <c r="FBK12" s="235"/>
      <c r="FBL12" s="235"/>
      <c r="FBM12" s="235"/>
      <c r="FBN12" s="235"/>
      <c r="FBO12" s="235"/>
      <c r="FBP12" s="235"/>
      <c r="FBQ12" s="235"/>
      <c r="FBR12" s="235"/>
      <c r="FBS12" s="235"/>
      <c r="FBT12" s="235"/>
      <c r="FBU12" s="235"/>
      <c r="FBV12" s="235"/>
      <c r="FBW12" s="235"/>
      <c r="FBX12" s="235"/>
      <c r="FBY12" s="235"/>
      <c r="FBZ12" s="235"/>
      <c r="FCA12" s="235"/>
      <c r="FCB12" s="235"/>
      <c r="FCC12" s="235"/>
      <c r="FCD12" s="235"/>
      <c r="FCE12" s="235"/>
      <c r="FCF12" s="235"/>
      <c r="FCG12" s="235"/>
      <c r="FCH12" s="235"/>
      <c r="FCI12" s="235"/>
      <c r="FCJ12" s="235"/>
      <c r="FCK12" s="235"/>
      <c r="FCL12" s="235"/>
      <c r="FCM12" s="235"/>
      <c r="FCN12" s="235"/>
      <c r="FCO12" s="235"/>
      <c r="FCP12" s="235"/>
      <c r="FCQ12" s="235"/>
      <c r="FCR12" s="235"/>
      <c r="FCS12" s="235"/>
      <c r="FCT12" s="235"/>
      <c r="FCU12" s="235"/>
      <c r="FCV12" s="235"/>
      <c r="FCW12" s="235"/>
      <c r="FCX12" s="235"/>
      <c r="FCY12" s="235"/>
      <c r="FCZ12" s="235"/>
      <c r="FDA12" s="235"/>
      <c r="FDB12" s="235"/>
      <c r="FDC12" s="235"/>
      <c r="FDD12" s="235"/>
      <c r="FDE12" s="235"/>
      <c r="FDF12" s="235"/>
      <c r="FDG12" s="235"/>
      <c r="FDH12" s="235"/>
      <c r="FDI12" s="235"/>
      <c r="FDJ12" s="235"/>
      <c r="FDK12" s="235"/>
      <c r="FDL12" s="235"/>
      <c r="FDM12" s="235"/>
      <c r="FDN12" s="235"/>
      <c r="FDO12" s="235"/>
      <c r="FDP12" s="235"/>
      <c r="FDQ12" s="235"/>
      <c r="FDR12" s="235"/>
      <c r="FDS12" s="235"/>
      <c r="FDT12" s="235"/>
      <c r="FDU12" s="235"/>
      <c r="FDV12" s="235"/>
      <c r="FDW12" s="235"/>
      <c r="FDX12" s="235"/>
      <c r="FDY12" s="235"/>
      <c r="FDZ12" s="235"/>
      <c r="FEA12" s="235"/>
      <c r="FEB12" s="235"/>
      <c r="FEC12" s="235"/>
      <c r="FED12" s="235"/>
      <c r="FEE12" s="235"/>
      <c r="FEF12" s="235"/>
      <c r="FEG12" s="235"/>
      <c r="FEH12" s="235"/>
      <c r="FEI12" s="235"/>
      <c r="FEJ12" s="235"/>
      <c r="FEK12" s="235"/>
      <c r="FEL12" s="235"/>
      <c r="FEM12" s="235"/>
      <c r="FEN12" s="235"/>
      <c r="FEO12" s="235"/>
      <c r="FEP12" s="235"/>
      <c r="FEQ12" s="235"/>
      <c r="FER12" s="235"/>
      <c r="FES12" s="235"/>
      <c r="FET12" s="235"/>
      <c r="FEU12" s="235"/>
      <c r="FEV12" s="235"/>
      <c r="FEW12" s="235"/>
      <c r="FEX12" s="235"/>
      <c r="FEY12" s="235"/>
      <c r="FEZ12" s="235"/>
      <c r="FFA12" s="235"/>
      <c r="FFB12" s="235"/>
      <c r="FFC12" s="235"/>
      <c r="FFD12" s="235"/>
      <c r="FFE12" s="235"/>
      <c r="FFF12" s="235"/>
      <c r="FFG12" s="235"/>
      <c r="FFH12" s="235"/>
      <c r="FFI12" s="235"/>
      <c r="FFJ12" s="235"/>
      <c r="FFK12" s="235"/>
      <c r="FFL12" s="235"/>
      <c r="FFM12" s="235"/>
      <c r="FFN12" s="235"/>
      <c r="FFO12" s="235"/>
      <c r="FFP12" s="235"/>
      <c r="FFQ12" s="235"/>
      <c r="FFR12" s="235"/>
      <c r="FFS12" s="235"/>
      <c r="FFT12" s="235"/>
      <c r="FFU12" s="235"/>
      <c r="FFV12" s="235"/>
      <c r="FFW12" s="235"/>
      <c r="FFX12" s="235"/>
      <c r="FFY12" s="235"/>
      <c r="FFZ12" s="235"/>
      <c r="FGA12" s="235"/>
      <c r="FGB12" s="235"/>
      <c r="FGC12" s="235"/>
      <c r="FGD12" s="235"/>
      <c r="FGE12" s="235"/>
      <c r="FGF12" s="235"/>
      <c r="FGG12" s="235"/>
      <c r="FGH12" s="235"/>
      <c r="FGI12" s="235"/>
      <c r="FGJ12" s="235"/>
      <c r="FGK12" s="235"/>
      <c r="FGL12" s="235"/>
      <c r="FGM12" s="235"/>
      <c r="FGN12" s="235"/>
      <c r="FGO12" s="235"/>
      <c r="FGP12" s="235"/>
      <c r="FGQ12" s="235"/>
      <c r="FGR12" s="235"/>
      <c r="FGS12" s="235"/>
      <c r="FGT12" s="235"/>
      <c r="FGU12" s="235"/>
      <c r="FGV12" s="235"/>
      <c r="FGW12" s="235"/>
      <c r="FGX12" s="235"/>
      <c r="FGY12" s="235"/>
      <c r="FGZ12" s="235"/>
      <c r="FHA12" s="235"/>
      <c r="FHB12" s="235"/>
      <c r="FHC12" s="235"/>
      <c r="FHD12" s="235"/>
      <c r="FHE12" s="235"/>
      <c r="FHF12" s="235"/>
      <c r="FHG12" s="235"/>
      <c r="FHH12" s="235"/>
      <c r="FHI12" s="235"/>
      <c r="FHJ12" s="235"/>
      <c r="FHK12" s="235"/>
      <c r="FHL12" s="235"/>
      <c r="FHM12" s="235"/>
      <c r="FHN12" s="235"/>
      <c r="FHO12" s="235"/>
      <c r="FHP12" s="235"/>
      <c r="FHQ12" s="235"/>
      <c r="FHR12" s="235"/>
      <c r="FHS12" s="235"/>
      <c r="FHT12" s="235"/>
      <c r="FHU12" s="235"/>
      <c r="FHV12" s="235"/>
      <c r="FHW12" s="235"/>
      <c r="FHX12" s="235"/>
      <c r="FHY12" s="235"/>
      <c r="FHZ12" s="235"/>
      <c r="FIA12" s="235"/>
      <c r="FIB12" s="235"/>
      <c r="FIC12" s="235"/>
      <c r="FID12" s="235"/>
      <c r="FIE12" s="235"/>
      <c r="FIF12" s="235"/>
      <c r="FIG12" s="235"/>
      <c r="FIH12" s="235"/>
      <c r="FII12" s="235"/>
      <c r="FIJ12" s="235"/>
      <c r="FIK12" s="235"/>
      <c r="FIL12" s="235"/>
      <c r="FIM12" s="235"/>
      <c r="FIN12" s="235"/>
      <c r="FIO12" s="235"/>
      <c r="FIP12" s="235"/>
      <c r="FIQ12" s="235"/>
      <c r="FIR12" s="235"/>
      <c r="FIS12" s="235"/>
      <c r="FIT12" s="235"/>
      <c r="FIU12" s="235"/>
      <c r="FIV12" s="235"/>
      <c r="FIW12" s="235"/>
      <c r="FIX12" s="235"/>
      <c r="FIY12" s="235"/>
      <c r="FIZ12" s="235"/>
      <c r="FJA12" s="235"/>
      <c r="FJB12" s="235"/>
      <c r="FJC12" s="235"/>
      <c r="FJD12" s="235"/>
      <c r="FJE12" s="235"/>
      <c r="FJF12" s="235"/>
      <c r="FJG12" s="235"/>
      <c r="FJH12" s="235"/>
      <c r="FJI12" s="235"/>
      <c r="FJJ12" s="235"/>
      <c r="FJK12" s="235"/>
      <c r="FJL12" s="235"/>
      <c r="FJM12" s="235"/>
      <c r="FJN12" s="235"/>
      <c r="FJO12" s="235"/>
      <c r="FJP12" s="235"/>
      <c r="FJQ12" s="235"/>
      <c r="FJR12" s="235"/>
      <c r="FJS12" s="235"/>
      <c r="FJT12" s="235"/>
      <c r="FJU12" s="235"/>
      <c r="FJV12" s="235"/>
      <c r="FJW12" s="235"/>
      <c r="FJX12" s="235"/>
      <c r="FJY12" s="235"/>
      <c r="FJZ12" s="235"/>
      <c r="FKA12" s="235"/>
      <c r="FKB12" s="235"/>
      <c r="FKC12" s="235"/>
      <c r="FKD12" s="235"/>
      <c r="FKE12" s="235"/>
      <c r="FKF12" s="235"/>
      <c r="FKG12" s="235"/>
      <c r="FKH12" s="235"/>
      <c r="FKI12" s="235"/>
      <c r="FKJ12" s="235"/>
      <c r="FKK12" s="235"/>
      <c r="FKL12" s="235"/>
      <c r="FKM12" s="235"/>
      <c r="FKN12" s="235"/>
      <c r="FKO12" s="235"/>
      <c r="FKP12" s="235"/>
      <c r="FKQ12" s="235"/>
      <c r="FKR12" s="235"/>
      <c r="FKS12" s="235"/>
      <c r="FKT12" s="235"/>
      <c r="FKU12" s="235"/>
      <c r="FKV12" s="235"/>
      <c r="FKW12" s="235"/>
      <c r="FKX12" s="235"/>
      <c r="FKY12" s="235"/>
      <c r="FKZ12" s="235"/>
      <c r="FLA12" s="235"/>
      <c r="FLB12" s="235"/>
      <c r="FLC12" s="235"/>
      <c r="FLD12" s="235"/>
      <c r="FLE12" s="235"/>
      <c r="FLF12" s="235"/>
      <c r="FLG12" s="235"/>
      <c r="FLH12" s="235"/>
      <c r="FLI12" s="235"/>
      <c r="FLJ12" s="235"/>
      <c r="FLK12" s="235"/>
      <c r="FLL12" s="235"/>
      <c r="FLM12" s="235"/>
      <c r="FLN12" s="235"/>
      <c r="FLO12" s="235"/>
      <c r="FLP12" s="235"/>
      <c r="FLQ12" s="235"/>
      <c r="FLR12" s="235"/>
      <c r="FLS12" s="235"/>
      <c r="FLT12" s="235"/>
      <c r="FLU12" s="235"/>
      <c r="FLV12" s="235"/>
      <c r="FLW12" s="235"/>
      <c r="FLX12" s="235"/>
      <c r="FLY12" s="235"/>
      <c r="FLZ12" s="235"/>
      <c r="FMA12" s="235"/>
      <c r="FMB12" s="235"/>
      <c r="FMC12" s="235"/>
      <c r="FMD12" s="235"/>
      <c r="FME12" s="235"/>
      <c r="FMF12" s="235"/>
      <c r="FMG12" s="235"/>
      <c r="FMH12" s="235"/>
      <c r="FMI12" s="235"/>
      <c r="FMJ12" s="235"/>
      <c r="FMK12" s="235"/>
      <c r="FML12" s="235"/>
      <c r="FMM12" s="235"/>
      <c r="FMN12" s="235"/>
      <c r="FMO12" s="235"/>
      <c r="FMP12" s="235"/>
      <c r="FMQ12" s="235"/>
      <c r="FMR12" s="235"/>
      <c r="FMS12" s="235"/>
      <c r="FMT12" s="235"/>
      <c r="FMU12" s="235"/>
      <c r="FMV12" s="235"/>
      <c r="FMW12" s="235"/>
      <c r="FMX12" s="235"/>
      <c r="FMY12" s="235"/>
      <c r="FMZ12" s="235"/>
      <c r="FNA12" s="235"/>
      <c r="FNB12" s="235"/>
      <c r="FNC12" s="235"/>
      <c r="FND12" s="235"/>
      <c r="FNE12" s="235"/>
      <c r="FNF12" s="235"/>
      <c r="FNG12" s="235"/>
      <c r="FNH12" s="235"/>
      <c r="FNI12" s="235"/>
      <c r="FNJ12" s="235"/>
      <c r="FNK12" s="235"/>
      <c r="FNL12" s="235"/>
      <c r="FNM12" s="235"/>
      <c r="FNN12" s="235"/>
      <c r="FNO12" s="235"/>
      <c r="FNP12" s="235"/>
      <c r="FNQ12" s="235"/>
      <c r="FNR12" s="235"/>
      <c r="FNS12" s="235"/>
      <c r="FNT12" s="235"/>
      <c r="FNU12" s="235"/>
      <c r="FNV12" s="235"/>
      <c r="FNW12" s="235"/>
      <c r="FNX12" s="235"/>
      <c r="FNY12" s="235"/>
      <c r="FNZ12" s="235"/>
      <c r="FOA12" s="235"/>
      <c r="FOB12" s="235"/>
      <c r="FOC12" s="235"/>
      <c r="FOD12" s="235"/>
      <c r="FOE12" s="235"/>
      <c r="FOF12" s="235"/>
      <c r="FOG12" s="235"/>
      <c r="FOH12" s="235"/>
      <c r="FOI12" s="235"/>
      <c r="FOJ12" s="235"/>
      <c r="FOK12" s="235"/>
      <c r="FOL12" s="235"/>
      <c r="FOM12" s="235"/>
      <c r="FON12" s="235"/>
      <c r="FOO12" s="235"/>
      <c r="FOP12" s="235"/>
      <c r="FOQ12" s="235"/>
      <c r="FOR12" s="235"/>
      <c r="FOS12" s="235"/>
      <c r="FOT12" s="235"/>
      <c r="FOU12" s="235"/>
      <c r="FOV12" s="235"/>
      <c r="FOW12" s="235"/>
      <c r="FOX12" s="235"/>
      <c r="FOY12" s="235"/>
      <c r="FOZ12" s="235"/>
      <c r="FPA12" s="235"/>
      <c r="FPB12" s="235"/>
      <c r="FPC12" s="235"/>
      <c r="FPD12" s="235"/>
      <c r="FPE12" s="235"/>
      <c r="FPF12" s="235"/>
      <c r="FPG12" s="235"/>
      <c r="FPH12" s="235"/>
      <c r="FPI12" s="235"/>
      <c r="FPJ12" s="235"/>
      <c r="FPK12" s="235"/>
      <c r="FPL12" s="235"/>
      <c r="FPM12" s="235"/>
      <c r="FPN12" s="235"/>
      <c r="FPO12" s="235"/>
      <c r="FPP12" s="235"/>
      <c r="FPQ12" s="235"/>
      <c r="FPR12" s="235"/>
      <c r="FPS12" s="235"/>
      <c r="FPT12" s="235"/>
      <c r="FPU12" s="235"/>
      <c r="FPV12" s="235"/>
      <c r="FPW12" s="235"/>
      <c r="FPX12" s="235"/>
      <c r="FPY12" s="235"/>
      <c r="FPZ12" s="235"/>
      <c r="FQA12" s="235"/>
      <c r="FQB12" s="235"/>
      <c r="FQC12" s="235"/>
      <c r="FQD12" s="235"/>
      <c r="FQE12" s="235"/>
      <c r="FQF12" s="235"/>
      <c r="FQG12" s="235"/>
      <c r="FQH12" s="235"/>
      <c r="FQI12" s="235"/>
      <c r="FQJ12" s="235"/>
      <c r="FQK12" s="235"/>
      <c r="FQL12" s="235"/>
      <c r="FQM12" s="235"/>
      <c r="FQN12" s="235"/>
      <c r="FQO12" s="235"/>
      <c r="FQP12" s="235"/>
      <c r="FQQ12" s="235"/>
      <c r="FQR12" s="235"/>
      <c r="FQS12" s="235"/>
      <c r="FQT12" s="235"/>
      <c r="FQU12" s="235"/>
      <c r="FQV12" s="235"/>
      <c r="FQW12" s="235"/>
      <c r="FQX12" s="235"/>
      <c r="FQY12" s="235"/>
      <c r="FQZ12" s="235"/>
      <c r="FRA12" s="235"/>
      <c r="FRB12" s="235"/>
      <c r="FRC12" s="235"/>
      <c r="FRD12" s="235"/>
      <c r="FRE12" s="235"/>
      <c r="FRF12" s="235"/>
      <c r="FRG12" s="235"/>
      <c r="FRH12" s="235"/>
      <c r="FRI12" s="235"/>
      <c r="FRJ12" s="235"/>
      <c r="FRK12" s="235"/>
      <c r="FRL12" s="235"/>
      <c r="FRM12" s="235"/>
      <c r="FRN12" s="235"/>
      <c r="FRO12" s="235"/>
      <c r="FRP12" s="235"/>
      <c r="FRQ12" s="235"/>
      <c r="FRR12" s="235"/>
      <c r="FRS12" s="235"/>
      <c r="FRT12" s="235"/>
      <c r="FRU12" s="235"/>
      <c r="FRV12" s="235"/>
      <c r="FRW12" s="235"/>
      <c r="FRX12" s="235"/>
      <c r="FRY12" s="235"/>
      <c r="FRZ12" s="235"/>
      <c r="FSA12" s="235"/>
      <c r="FSB12" s="235"/>
      <c r="FSC12" s="235"/>
      <c r="FSD12" s="235"/>
      <c r="FSE12" s="235"/>
      <c r="FSF12" s="235"/>
      <c r="FSG12" s="235"/>
      <c r="FSH12" s="235"/>
      <c r="FSI12" s="235"/>
      <c r="FSJ12" s="235"/>
      <c r="FSK12" s="235"/>
      <c r="FSL12" s="235"/>
      <c r="FSM12" s="235"/>
      <c r="FSN12" s="235"/>
      <c r="FSO12" s="235"/>
      <c r="FSP12" s="235"/>
      <c r="FSQ12" s="235"/>
      <c r="FSR12" s="235"/>
      <c r="FSS12" s="235"/>
      <c r="FST12" s="235"/>
      <c r="FSU12" s="235"/>
      <c r="FSV12" s="235"/>
      <c r="FSW12" s="235"/>
      <c r="FSX12" s="235"/>
      <c r="FSY12" s="235"/>
      <c r="FSZ12" s="235"/>
      <c r="FTA12" s="235"/>
      <c r="FTB12" s="235"/>
      <c r="FTC12" s="235"/>
      <c r="FTD12" s="235"/>
      <c r="FTE12" s="235"/>
      <c r="FTF12" s="235"/>
      <c r="FTG12" s="235"/>
      <c r="FTH12" s="235"/>
      <c r="FTI12" s="235"/>
      <c r="FTJ12" s="235"/>
      <c r="FTK12" s="235"/>
      <c r="FTL12" s="235"/>
      <c r="FTM12" s="235"/>
      <c r="FTN12" s="235"/>
      <c r="FTO12" s="235"/>
      <c r="FTP12" s="235"/>
      <c r="FTQ12" s="235"/>
      <c r="FTR12" s="235"/>
      <c r="FTS12" s="235"/>
      <c r="FTT12" s="235"/>
      <c r="FTU12" s="235"/>
      <c r="FTV12" s="235"/>
      <c r="FTW12" s="235"/>
      <c r="FTX12" s="235"/>
      <c r="FTY12" s="235"/>
      <c r="FTZ12" s="235"/>
      <c r="FUA12" s="235"/>
      <c r="FUB12" s="235"/>
      <c r="FUC12" s="235"/>
      <c r="FUD12" s="235"/>
      <c r="FUE12" s="235"/>
      <c r="FUF12" s="235"/>
      <c r="FUG12" s="235"/>
      <c r="FUH12" s="235"/>
      <c r="FUI12" s="235"/>
      <c r="FUJ12" s="235"/>
      <c r="FUK12" s="235"/>
      <c r="FUL12" s="235"/>
      <c r="FUM12" s="235"/>
      <c r="FUN12" s="235"/>
      <c r="FUO12" s="235"/>
      <c r="FUP12" s="235"/>
      <c r="FUQ12" s="235"/>
      <c r="FUR12" s="235"/>
      <c r="FUS12" s="235"/>
      <c r="FUT12" s="235"/>
      <c r="FUU12" s="235"/>
      <c r="FUV12" s="235"/>
      <c r="FUW12" s="235"/>
      <c r="FUX12" s="235"/>
      <c r="FUY12" s="235"/>
      <c r="FUZ12" s="235"/>
      <c r="FVA12" s="235"/>
      <c r="FVB12" s="235"/>
      <c r="FVC12" s="235"/>
      <c r="FVD12" s="235"/>
      <c r="FVE12" s="235"/>
      <c r="FVF12" s="235"/>
      <c r="FVG12" s="235"/>
      <c r="FVH12" s="235"/>
      <c r="FVI12" s="235"/>
      <c r="FVJ12" s="235"/>
      <c r="FVK12" s="235"/>
      <c r="FVL12" s="235"/>
      <c r="FVM12" s="235"/>
      <c r="FVN12" s="235"/>
      <c r="FVO12" s="235"/>
      <c r="FVP12" s="235"/>
      <c r="FVQ12" s="235"/>
      <c r="FVR12" s="235"/>
      <c r="FVS12" s="235"/>
      <c r="FVT12" s="235"/>
      <c r="FVU12" s="235"/>
      <c r="FVV12" s="235"/>
      <c r="FVW12" s="235"/>
      <c r="FVX12" s="235"/>
      <c r="FVY12" s="235"/>
      <c r="FVZ12" s="235"/>
      <c r="FWA12" s="235"/>
      <c r="FWB12" s="235"/>
      <c r="FWC12" s="235"/>
      <c r="FWD12" s="235"/>
      <c r="FWE12" s="235"/>
      <c r="FWF12" s="235"/>
      <c r="FWG12" s="235"/>
      <c r="FWH12" s="235"/>
      <c r="FWI12" s="235"/>
      <c r="FWJ12" s="235"/>
      <c r="FWK12" s="235"/>
      <c r="FWL12" s="235"/>
      <c r="FWM12" s="235"/>
      <c r="FWN12" s="235"/>
      <c r="FWO12" s="235"/>
      <c r="FWP12" s="235"/>
      <c r="FWQ12" s="235"/>
      <c r="FWR12" s="235"/>
      <c r="FWS12" s="235"/>
      <c r="FWT12" s="235"/>
      <c r="FWU12" s="235"/>
      <c r="FWV12" s="235"/>
      <c r="FWW12" s="235"/>
      <c r="FWX12" s="235"/>
      <c r="FWY12" s="235"/>
      <c r="FWZ12" s="235"/>
      <c r="FXA12" s="235"/>
      <c r="FXB12" s="235"/>
      <c r="FXC12" s="235"/>
      <c r="FXD12" s="235"/>
      <c r="FXE12" s="235"/>
      <c r="FXF12" s="235"/>
      <c r="FXG12" s="235"/>
      <c r="FXH12" s="235"/>
      <c r="FXI12" s="235"/>
      <c r="FXJ12" s="235"/>
      <c r="FXK12" s="235"/>
      <c r="FXL12" s="235"/>
      <c r="FXM12" s="235"/>
      <c r="FXN12" s="235"/>
      <c r="FXO12" s="235"/>
      <c r="FXP12" s="235"/>
      <c r="FXQ12" s="235"/>
      <c r="FXR12" s="235"/>
      <c r="FXS12" s="235"/>
      <c r="FXT12" s="235"/>
      <c r="FXU12" s="235"/>
      <c r="FXV12" s="235"/>
      <c r="FXW12" s="235"/>
      <c r="FXX12" s="235"/>
      <c r="FXY12" s="235"/>
      <c r="FXZ12" s="235"/>
      <c r="FYA12" s="235"/>
      <c r="FYB12" s="235"/>
      <c r="FYC12" s="235"/>
      <c r="FYD12" s="235"/>
      <c r="FYE12" s="235"/>
      <c r="FYF12" s="235"/>
      <c r="FYG12" s="235"/>
      <c r="FYH12" s="235"/>
      <c r="FYI12" s="235"/>
      <c r="FYJ12" s="235"/>
      <c r="FYK12" s="235"/>
      <c r="FYL12" s="235"/>
      <c r="FYM12" s="235"/>
      <c r="FYN12" s="235"/>
      <c r="FYO12" s="235"/>
      <c r="FYP12" s="235"/>
      <c r="FYQ12" s="235"/>
      <c r="FYR12" s="235"/>
      <c r="FYS12" s="235"/>
      <c r="FYT12" s="235"/>
      <c r="FYU12" s="235"/>
      <c r="FYV12" s="235"/>
      <c r="FYW12" s="235"/>
      <c r="FYX12" s="235"/>
      <c r="FYY12" s="235"/>
      <c r="FYZ12" s="235"/>
      <c r="FZA12" s="235"/>
      <c r="FZB12" s="235"/>
      <c r="FZC12" s="235"/>
      <c r="FZD12" s="235"/>
      <c r="FZE12" s="235"/>
      <c r="FZF12" s="235"/>
      <c r="FZG12" s="235"/>
      <c r="FZH12" s="235"/>
      <c r="FZI12" s="235"/>
      <c r="FZJ12" s="235"/>
      <c r="FZK12" s="235"/>
      <c r="FZL12" s="235"/>
      <c r="FZM12" s="235"/>
      <c r="FZN12" s="235"/>
      <c r="FZO12" s="235"/>
      <c r="FZP12" s="235"/>
      <c r="FZQ12" s="235"/>
      <c r="FZR12" s="235"/>
      <c r="FZS12" s="235"/>
      <c r="FZT12" s="235"/>
      <c r="FZU12" s="235"/>
      <c r="FZV12" s="235"/>
      <c r="FZW12" s="235"/>
      <c r="FZX12" s="235"/>
      <c r="FZY12" s="235"/>
      <c r="FZZ12" s="235"/>
      <c r="GAA12" s="235"/>
      <c r="GAB12" s="235"/>
      <c r="GAC12" s="235"/>
      <c r="GAD12" s="235"/>
      <c r="GAE12" s="235"/>
      <c r="GAF12" s="235"/>
      <c r="GAG12" s="235"/>
      <c r="GAH12" s="235"/>
      <c r="GAI12" s="235"/>
      <c r="GAJ12" s="235"/>
      <c r="GAK12" s="235"/>
      <c r="GAL12" s="235"/>
      <c r="GAM12" s="235"/>
      <c r="GAN12" s="235"/>
      <c r="GAO12" s="235"/>
      <c r="GAP12" s="235"/>
      <c r="GAQ12" s="235"/>
      <c r="GAR12" s="235"/>
      <c r="GAS12" s="235"/>
      <c r="GAT12" s="235"/>
      <c r="GAU12" s="235"/>
      <c r="GAV12" s="235"/>
      <c r="GAW12" s="235"/>
      <c r="GAX12" s="235"/>
      <c r="GAY12" s="235"/>
      <c r="GAZ12" s="235"/>
      <c r="GBA12" s="235"/>
      <c r="GBB12" s="235"/>
      <c r="GBC12" s="235"/>
      <c r="GBD12" s="235"/>
      <c r="GBE12" s="235"/>
      <c r="GBF12" s="235"/>
      <c r="GBG12" s="235"/>
      <c r="GBH12" s="235"/>
      <c r="GBI12" s="235"/>
      <c r="GBJ12" s="235"/>
      <c r="GBK12" s="235"/>
      <c r="GBL12" s="235"/>
      <c r="GBM12" s="235"/>
      <c r="GBN12" s="235"/>
      <c r="GBO12" s="235"/>
      <c r="GBP12" s="235"/>
      <c r="GBQ12" s="235"/>
      <c r="GBR12" s="235"/>
      <c r="GBS12" s="235"/>
      <c r="GBT12" s="235"/>
      <c r="GBU12" s="235"/>
      <c r="GBV12" s="235"/>
      <c r="GBW12" s="235"/>
      <c r="GBX12" s="235"/>
      <c r="GBY12" s="235"/>
      <c r="GBZ12" s="235"/>
      <c r="GCA12" s="235"/>
      <c r="GCB12" s="235"/>
      <c r="GCC12" s="235"/>
      <c r="GCD12" s="235"/>
      <c r="GCE12" s="235"/>
      <c r="GCF12" s="235"/>
      <c r="GCG12" s="235"/>
      <c r="GCH12" s="235"/>
      <c r="GCI12" s="235"/>
      <c r="GCJ12" s="235"/>
      <c r="GCK12" s="235"/>
      <c r="GCL12" s="235"/>
      <c r="GCM12" s="235"/>
      <c r="GCN12" s="235"/>
      <c r="GCO12" s="235"/>
      <c r="GCP12" s="235"/>
      <c r="GCQ12" s="235"/>
      <c r="GCR12" s="235"/>
      <c r="GCS12" s="235"/>
      <c r="GCT12" s="235"/>
      <c r="GCU12" s="235"/>
      <c r="GCV12" s="235"/>
      <c r="GCW12" s="235"/>
      <c r="GCX12" s="235"/>
      <c r="GCY12" s="235"/>
      <c r="GCZ12" s="235"/>
      <c r="GDA12" s="235"/>
      <c r="GDB12" s="235"/>
      <c r="GDC12" s="235"/>
      <c r="GDD12" s="235"/>
      <c r="GDE12" s="235"/>
      <c r="GDF12" s="235"/>
      <c r="GDG12" s="235"/>
      <c r="GDH12" s="235"/>
      <c r="GDI12" s="235"/>
      <c r="GDJ12" s="235"/>
      <c r="GDK12" s="235"/>
      <c r="GDL12" s="235"/>
      <c r="GDM12" s="235"/>
      <c r="GDN12" s="235"/>
      <c r="GDO12" s="235"/>
      <c r="GDP12" s="235"/>
      <c r="GDQ12" s="235"/>
      <c r="GDR12" s="235"/>
      <c r="GDS12" s="235"/>
      <c r="GDT12" s="235"/>
      <c r="GDU12" s="235"/>
      <c r="GDV12" s="235"/>
      <c r="GDW12" s="235"/>
      <c r="GDX12" s="235"/>
      <c r="GDY12" s="235"/>
      <c r="GDZ12" s="235"/>
      <c r="GEA12" s="235"/>
      <c r="GEB12" s="235"/>
      <c r="GEC12" s="235"/>
      <c r="GED12" s="235"/>
      <c r="GEE12" s="235"/>
      <c r="GEF12" s="235"/>
      <c r="GEG12" s="235"/>
      <c r="GEH12" s="235"/>
      <c r="GEI12" s="235"/>
      <c r="GEJ12" s="235"/>
      <c r="GEK12" s="235"/>
      <c r="GEL12" s="235"/>
      <c r="GEM12" s="235"/>
      <c r="GEN12" s="235"/>
      <c r="GEO12" s="235"/>
      <c r="GEP12" s="235"/>
      <c r="GEQ12" s="235"/>
      <c r="GER12" s="235"/>
      <c r="GES12" s="235"/>
      <c r="GET12" s="235"/>
      <c r="GEU12" s="235"/>
      <c r="GEV12" s="235"/>
      <c r="GEW12" s="235"/>
      <c r="GEX12" s="235"/>
      <c r="GEY12" s="235"/>
      <c r="GEZ12" s="235"/>
      <c r="GFA12" s="235"/>
      <c r="GFB12" s="235"/>
      <c r="GFC12" s="235"/>
      <c r="GFD12" s="235"/>
      <c r="GFE12" s="235"/>
      <c r="GFF12" s="235"/>
      <c r="GFG12" s="235"/>
      <c r="GFH12" s="235"/>
      <c r="GFI12" s="235"/>
      <c r="GFJ12" s="235"/>
      <c r="GFK12" s="235"/>
      <c r="GFL12" s="235"/>
      <c r="GFM12" s="235"/>
      <c r="GFN12" s="235"/>
      <c r="GFO12" s="235"/>
      <c r="GFP12" s="235"/>
      <c r="GFQ12" s="235"/>
      <c r="GFR12" s="235"/>
      <c r="GFS12" s="235"/>
      <c r="GFT12" s="235"/>
      <c r="GFU12" s="235"/>
      <c r="GFV12" s="235"/>
      <c r="GFW12" s="235"/>
      <c r="GFX12" s="235"/>
      <c r="GFY12" s="235"/>
      <c r="GFZ12" s="235"/>
      <c r="GGA12" s="235"/>
      <c r="GGB12" s="235"/>
      <c r="GGC12" s="235"/>
      <c r="GGD12" s="235"/>
      <c r="GGE12" s="235"/>
      <c r="GGF12" s="235"/>
      <c r="GGG12" s="235"/>
      <c r="GGH12" s="235"/>
      <c r="GGI12" s="235"/>
      <c r="GGJ12" s="235"/>
      <c r="GGK12" s="235"/>
      <c r="GGL12" s="235"/>
      <c r="GGM12" s="235"/>
      <c r="GGN12" s="235"/>
      <c r="GGO12" s="235"/>
      <c r="GGP12" s="235"/>
      <c r="GGQ12" s="235"/>
      <c r="GGR12" s="235"/>
      <c r="GGS12" s="235"/>
      <c r="GGT12" s="235"/>
      <c r="GGU12" s="235"/>
      <c r="GGV12" s="235"/>
      <c r="GGW12" s="235"/>
      <c r="GGX12" s="235"/>
      <c r="GGY12" s="235"/>
      <c r="GGZ12" s="235"/>
      <c r="GHA12" s="235"/>
      <c r="GHB12" s="235"/>
      <c r="GHC12" s="235"/>
      <c r="GHD12" s="235"/>
      <c r="GHE12" s="235"/>
      <c r="GHF12" s="235"/>
      <c r="GHG12" s="235"/>
      <c r="GHH12" s="235"/>
      <c r="GHI12" s="235"/>
      <c r="GHJ12" s="235"/>
      <c r="GHK12" s="235"/>
      <c r="GHL12" s="235"/>
      <c r="GHM12" s="235"/>
      <c r="GHN12" s="235"/>
      <c r="GHO12" s="235"/>
      <c r="GHP12" s="235"/>
      <c r="GHQ12" s="235"/>
      <c r="GHR12" s="235"/>
      <c r="GHS12" s="235"/>
      <c r="GHT12" s="235"/>
      <c r="GHU12" s="235"/>
      <c r="GHV12" s="235"/>
      <c r="GHW12" s="235"/>
      <c r="GHX12" s="235"/>
      <c r="GHY12" s="235"/>
      <c r="GHZ12" s="235"/>
      <c r="GIA12" s="235"/>
      <c r="GIB12" s="235"/>
      <c r="GIC12" s="235"/>
      <c r="GID12" s="235"/>
      <c r="GIE12" s="235"/>
      <c r="GIF12" s="235"/>
      <c r="GIG12" s="235"/>
      <c r="GIH12" s="235"/>
      <c r="GII12" s="235"/>
      <c r="GIJ12" s="235"/>
      <c r="GIK12" s="235"/>
      <c r="GIL12" s="235"/>
      <c r="GIM12" s="235"/>
      <c r="GIN12" s="235"/>
      <c r="GIO12" s="235"/>
      <c r="GIP12" s="235"/>
      <c r="GIQ12" s="235"/>
      <c r="GIR12" s="235"/>
      <c r="GIS12" s="235"/>
      <c r="GIT12" s="235"/>
      <c r="GIU12" s="235"/>
      <c r="GIV12" s="235"/>
      <c r="GIW12" s="235"/>
      <c r="GIX12" s="235"/>
      <c r="GIY12" s="235"/>
      <c r="GIZ12" s="235"/>
      <c r="GJA12" s="235"/>
      <c r="GJB12" s="235"/>
      <c r="GJC12" s="235"/>
      <c r="GJD12" s="235"/>
      <c r="GJE12" s="235"/>
      <c r="GJF12" s="235"/>
      <c r="GJG12" s="235"/>
      <c r="GJH12" s="235"/>
      <c r="GJI12" s="235"/>
      <c r="GJJ12" s="235"/>
      <c r="GJK12" s="235"/>
      <c r="GJL12" s="235"/>
      <c r="GJM12" s="235"/>
      <c r="GJN12" s="235"/>
      <c r="GJO12" s="235"/>
      <c r="GJP12" s="235"/>
      <c r="GJQ12" s="235"/>
      <c r="GJR12" s="235"/>
      <c r="GJS12" s="235"/>
      <c r="GJT12" s="235"/>
      <c r="GJU12" s="235"/>
      <c r="GJV12" s="235"/>
      <c r="GJW12" s="235"/>
      <c r="GJX12" s="235"/>
      <c r="GJY12" s="235"/>
      <c r="GJZ12" s="235"/>
      <c r="GKA12" s="235"/>
      <c r="GKB12" s="235"/>
      <c r="GKC12" s="235"/>
      <c r="GKD12" s="235"/>
      <c r="GKE12" s="235"/>
      <c r="GKF12" s="235"/>
      <c r="GKG12" s="235"/>
      <c r="GKH12" s="235"/>
      <c r="GKI12" s="235"/>
      <c r="GKJ12" s="235"/>
      <c r="GKK12" s="235"/>
      <c r="GKL12" s="235"/>
      <c r="GKM12" s="235"/>
      <c r="GKN12" s="235"/>
      <c r="GKO12" s="235"/>
      <c r="GKP12" s="235"/>
      <c r="GKQ12" s="235"/>
      <c r="GKR12" s="235"/>
      <c r="GKS12" s="235"/>
      <c r="GKT12" s="235"/>
      <c r="GKU12" s="235"/>
      <c r="GKV12" s="235"/>
      <c r="GKW12" s="235"/>
      <c r="GKX12" s="235"/>
      <c r="GKY12" s="235"/>
      <c r="GKZ12" s="235"/>
      <c r="GLA12" s="235"/>
      <c r="GLB12" s="235"/>
      <c r="GLC12" s="235"/>
      <c r="GLD12" s="235"/>
      <c r="GLE12" s="235"/>
      <c r="GLF12" s="235"/>
      <c r="GLG12" s="235"/>
      <c r="GLH12" s="235"/>
      <c r="GLI12" s="235"/>
      <c r="GLJ12" s="235"/>
      <c r="GLK12" s="235"/>
      <c r="GLL12" s="235"/>
      <c r="GLM12" s="235"/>
      <c r="GLN12" s="235"/>
      <c r="GLO12" s="235"/>
      <c r="GLP12" s="235"/>
      <c r="GLQ12" s="235"/>
      <c r="GLR12" s="235"/>
      <c r="GLS12" s="235"/>
      <c r="GLT12" s="235"/>
      <c r="GLU12" s="235"/>
      <c r="GLV12" s="235"/>
      <c r="GLW12" s="235"/>
      <c r="GLX12" s="235"/>
      <c r="GLY12" s="235"/>
      <c r="GLZ12" s="235"/>
      <c r="GMA12" s="235"/>
      <c r="GMB12" s="235"/>
      <c r="GMC12" s="235"/>
      <c r="GMD12" s="235"/>
      <c r="GME12" s="235"/>
      <c r="GMF12" s="235"/>
      <c r="GMG12" s="235"/>
      <c r="GMH12" s="235"/>
      <c r="GMI12" s="235"/>
      <c r="GMJ12" s="235"/>
      <c r="GMK12" s="235"/>
      <c r="GML12" s="235"/>
      <c r="GMM12" s="235"/>
      <c r="GMN12" s="235"/>
      <c r="GMO12" s="235"/>
      <c r="GMP12" s="235"/>
      <c r="GMQ12" s="235"/>
      <c r="GMR12" s="235"/>
      <c r="GMS12" s="235"/>
      <c r="GMT12" s="235"/>
      <c r="GMU12" s="235"/>
      <c r="GMV12" s="235"/>
      <c r="GMW12" s="235"/>
      <c r="GMX12" s="235"/>
      <c r="GMY12" s="235"/>
      <c r="GMZ12" s="235"/>
      <c r="GNA12" s="235"/>
      <c r="GNB12" s="235"/>
      <c r="GNC12" s="235"/>
      <c r="GND12" s="235"/>
      <c r="GNE12" s="235"/>
      <c r="GNF12" s="235"/>
      <c r="GNG12" s="235"/>
      <c r="GNH12" s="235"/>
      <c r="GNI12" s="235"/>
      <c r="GNJ12" s="235"/>
      <c r="GNK12" s="235"/>
      <c r="GNL12" s="235"/>
      <c r="GNM12" s="235"/>
      <c r="GNN12" s="235"/>
      <c r="GNO12" s="235"/>
      <c r="GNP12" s="235"/>
      <c r="GNQ12" s="235"/>
      <c r="GNR12" s="235"/>
      <c r="GNS12" s="235"/>
      <c r="GNT12" s="235"/>
      <c r="GNU12" s="235"/>
      <c r="GNV12" s="235"/>
      <c r="GNW12" s="235"/>
      <c r="GNX12" s="235"/>
      <c r="GNY12" s="235"/>
      <c r="GNZ12" s="235"/>
      <c r="GOA12" s="235"/>
      <c r="GOB12" s="235"/>
      <c r="GOC12" s="235"/>
      <c r="GOD12" s="235"/>
      <c r="GOE12" s="235"/>
      <c r="GOF12" s="235"/>
      <c r="GOG12" s="235"/>
      <c r="GOH12" s="235"/>
      <c r="GOI12" s="235"/>
      <c r="GOJ12" s="235"/>
      <c r="GOK12" s="235"/>
      <c r="GOL12" s="235"/>
      <c r="GOM12" s="235"/>
      <c r="GON12" s="235"/>
      <c r="GOO12" s="235"/>
      <c r="GOP12" s="235"/>
      <c r="GOQ12" s="235"/>
      <c r="GOR12" s="235"/>
      <c r="GOS12" s="235"/>
      <c r="GOT12" s="235"/>
      <c r="GOU12" s="235"/>
      <c r="GOV12" s="235"/>
      <c r="GOW12" s="235"/>
      <c r="GOX12" s="235"/>
      <c r="GOY12" s="235"/>
      <c r="GOZ12" s="235"/>
      <c r="GPA12" s="235"/>
      <c r="GPB12" s="235"/>
      <c r="GPC12" s="235"/>
      <c r="GPD12" s="235"/>
      <c r="GPE12" s="235"/>
      <c r="GPF12" s="235"/>
      <c r="GPG12" s="235"/>
      <c r="GPH12" s="235"/>
      <c r="GPI12" s="235"/>
      <c r="GPJ12" s="235"/>
      <c r="GPK12" s="235"/>
      <c r="GPL12" s="235"/>
      <c r="GPM12" s="235"/>
      <c r="GPN12" s="235"/>
      <c r="GPO12" s="235"/>
      <c r="GPP12" s="235"/>
      <c r="GPQ12" s="235"/>
      <c r="GPR12" s="235"/>
      <c r="GPS12" s="235"/>
      <c r="GPT12" s="235"/>
      <c r="GPU12" s="235"/>
      <c r="GPV12" s="235"/>
      <c r="GPW12" s="235"/>
      <c r="GPX12" s="235"/>
      <c r="GPY12" s="235"/>
      <c r="GPZ12" s="235"/>
      <c r="GQA12" s="235"/>
      <c r="GQB12" s="235"/>
      <c r="GQC12" s="235"/>
      <c r="GQD12" s="235"/>
      <c r="GQE12" s="235"/>
      <c r="GQF12" s="235"/>
      <c r="GQG12" s="235"/>
      <c r="GQH12" s="235"/>
      <c r="GQI12" s="235"/>
      <c r="GQJ12" s="235"/>
      <c r="GQK12" s="235"/>
      <c r="GQL12" s="235"/>
      <c r="GQM12" s="235"/>
      <c r="GQN12" s="235"/>
      <c r="GQO12" s="235"/>
      <c r="GQP12" s="235"/>
      <c r="GQQ12" s="235"/>
      <c r="GQR12" s="235"/>
      <c r="GQS12" s="235"/>
      <c r="GQT12" s="235"/>
      <c r="GQU12" s="235"/>
      <c r="GQV12" s="235"/>
      <c r="GQW12" s="235"/>
      <c r="GQX12" s="235"/>
      <c r="GQY12" s="235"/>
      <c r="GQZ12" s="235"/>
      <c r="GRA12" s="235"/>
      <c r="GRB12" s="235"/>
      <c r="GRC12" s="235"/>
      <c r="GRD12" s="235"/>
      <c r="GRE12" s="235"/>
      <c r="GRF12" s="235"/>
      <c r="GRG12" s="235"/>
      <c r="GRH12" s="235"/>
      <c r="GRI12" s="235"/>
      <c r="GRJ12" s="235"/>
      <c r="GRK12" s="235"/>
      <c r="GRL12" s="235"/>
      <c r="GRM12" s="235"/>
      <c r="GRN12" s="235"/>
      <c r="GRO12" s="235"/>
      <c r="GRP12" s="235"/>
      <c r="GRQ12" s="235"/>
      <c r="GRR12" s="235"/>
      <c r="GRS12" s="235"/>
      <c r="GRT12" s="235"/>
      <c r="GRU12" s="235"/>
      <c r="GRV12" s="235"/>
      <c r="GRW12" s="235"/>
      <c r="GRX12" s="235"/>
      <c r="GRY12" s="235"/>
      <c r="GRZ12" s="235"/>
      <c r="GSA12" s="235"/>
      <c r="GSB12" s="235"/>
      <c r="GSC12" s="235"/>
      <c r="GSD12" s="235"/>
      <c r="GSE12" s="235"/>
      <c r="GSF12" s="235"/>
      <c r="GSG12" s="235"/>
      <c r="GSH12" s="235"/>
      <c r="GSI12" s="235"/>
      <c r="GSJ12" s="235"/>
      <c r="GSK12" s="235"/>
      <c r="GSL12" s="235"/>
      <c r="GSM12" s="235"/>
      <c r="GSN12" s="235"/>
      <c r="GSO12" s="235"/>
      <c r="GSP12" s="235"/>
      <c r="GSQ12" s="235"/>
      <c r="GSR12" s="235"/>
      <c r="GSS12" s="235"/>
      <c r="GST12" s="235"/>
      <c r="GSU12" s="235"/>
      <c r="GSV12" s="235"/>
      <c r="GSW12" s="235"/>
      <c r="GSX12" s="235"/>
      <c r="GSY12" s="235"/>
      <c r="GSZ12" s="235"/>
      <c r="GTA12" s="235"/>
      <c r="GTB12" s="235"/>
      <c r="GTC12" s="235"/>
      <c r="GTD12" s="235"/>
      <c r="GTE12" s="235"/>
      <c r="GTF12" s="235"/>
      <c r="GTG12" s="235"/>
      <c r="GTH12" s="235"/>
      <c r="GTI12" s="235"/>
      <c r="GTJ12" s="235"/>
      <c r="GTK12" s="235"/>
      <c r="GTL12" s="235"/>
      <c r="GTM12" s="235"/>
      <c r="GTN12" s="235"/>
      <c r="GTO12" s="235"/>
      <c r="GTP12" s="235"/>
      <c r="GTQ12" s="235"/>
      <c r="GTR12" s="235"/>
      <c r="GTS12" s="235"/>
      <c r="GTT12" s="235"/>
      <c r="GTU12" s="235"/>
      <c r="GTV12" s="235"/>
      <c r="GTW12" s="235"/>
      <c r="GTX12" s="235"/>
      <c r="GTY12" s="235"/>
      <c r="GTZ12" s="235"/>
      <c r="GUA12" s="235"/>
      <c r="GUB12" s="235"/>
      <c r="GUC12" s="235"/>
      <c r="GUD12" s="235"/>
      <c r="GUE12" s="235"/>
      <c r="GUF12" s="235"/>
      <c r="GUG12" s="235"/>
      <c r="GUH12" s="235"/>
      <c r="GUI12" s="235"/>
      <c r="GUJ12" s="235"/>
      <c r="GUK12" s="235"/>
      <c r="GUL12" s="235"/>
      <c r="GUM12" s="235"/>
      <c r="GUN12" s="235"/>
      <c r="GUO12" s="235"/>
      <c r="GUP12" s="235"/>
      <c r="GUQ12" s="235"/>
      <c r="GUR12" s="235"/>
      <c r="GUS12" s="235"/>
      <c r="GUT12" s="235"/>
      <c r="GUU12" s="235"/>
      <c r="GUV12" s="235"/>
      <c r="GUW12" s="235"/>
      <c r="GUX12" s="235"/>
      <c r="GUY12" s="235"/>
      <c r="GUZ12" s="235"/>
      <c r="GVA12" s="235"/>
      <c r="GVB12" s="235"/>
      <c r="GVC12" s="235"/>
      <c r="GVD12" s="235"/>
      <c r="GVE12" s="235"/>
      <c r="GVF12" s="235"/>
      <c r="GVG12" s="235"/>
      <c r="GVH12" s="235"/>
      <c r="GVI12" s="235"/>
      <c r="GVJ12" s="235"/>
      <c r="GVK12" s="235"/>
      <c r="GVL12" s="235"/>
      <c r="GVM12" s="235"/>
      <c r="GVN12" s="235"/>
      <c r="GVO12" s="235"/>
      <c r="GVP12" s="235"/>
      <c r="GVQ12" s="235"/>
      <c r="GVR12" s="235"/>
      <c r="GVS12" s="235"/>
      <c r="GVT12" s="235"/>
      <c r="GVU12" s="235"/>
      <c r="GVV12" s="235"/>
      <c r="GVW12" s="235"/>
      <c r="GVX12" s="235"/>
      <c r="GVY12" s="235"/>
      <c r="GVZ12" s="235"/>
      <c r="GWA12" s="235"/>
      <c r="GWB12" s="235"/>
      <c r="GWC12" s="235"/>
      <c r="GWD12" s="235"/>
      <c r="GWE12" s="235"/>
      <c r="GWF12" s="235"/>
      <c r="GWG12" s="235"/>
      <c r="GWH12" s="235"/>
      <c r="GWI12" s="235"/>
      <c r="GWJ12" s="235"/>
      <c r="GWK12" s="235"/>
      <c r="GWL12" s="235"/>
      <c r="GWM12" s="235"/>
      <c r="GWN12" s="235"/>
      <c r="GWO12" s="235"/>
      <c r="GWP12" s="235"/>
      <c r="GWQ12" s="235"/>
      <c r="GWR12" s="235"/>
      <c r="GWS12" s="235"/>
      <c r="GWT12" s="235"/>
      <c r="GWU12" s="235"/>
      <c r="GWV12" s="235"/>
      <c r="GWW12" s="235"/>
      <c r="GWX12" s="235"/>
      <c r="GWY12" s="235"/>
      <c r="GWZ12" s="235"/>
      <c r="GXA12" s="235"/>
      <c r="GXB12" s="235"/>
      <c r="GXC12" s="235"/>
      <c r="GXD12" s="235"/>
      <c r="GXE12" s="235"/>
      <c r="GXF12" s="235"/>
      <c r="GXG12" s="235"/>
      <c r="GXH12" s="235"/>
      <c r="GXI12" s="235"/>
      <c r="GXJ12" s="235"/>
      <c r="GXK12" s="235"/>
      <c r="GXL12" s="235"/>
      <c r="GXM12" s="235"/>
      <c r="GXN12" s="235"/>
      <c r="GXO12" s="235"/>
      <c r="GXP12" s="235"/>
      <c r="GXQ12" s="235"/>
      <c r="GXR12" s="235"/>
      <c r="GXS12" s="235"/>
      <c r="GXT12" s="235"/>
      <c r="GXU12" s="235"/>
      <c r="GXV12" s="235"/>
      <c r="GXW12" s="235"/>
      <c r="GXX12" s="235"/>
      <c r="GXY12" s="235"/>
      <c r="GXZ12" s="235"/>
      <c r="GYA12" s="235"/>
      <c r="GYB12" s="235"/>
      <c r="GYC12" s="235"/>
      <c r="GYD12" s="235"/>
      <c r="GYE12" s="235"/>
      <c r="GYF12" s="235"/>
      <c r="GYG12" s="235"/>
      <c r="GYH12" s="235"/>
      <c r="GYI12" s="235"/>
      <c r="GYJ12" s="235"/>
      <c r="GYK12" s="235"/>
      <c r="GYL12" s="235"/>
      <c r="GYM12" s="235"/>
      <c r="GYN12" s="235"/>
      <c r="GYO12" s="235"/>
      <c r="GYP12" s="235"/>
      <c r="GYQ12" s="235"/>
      <c r="GYR12" s="235"/>
      <c r="GYS12" s="235"/>
      <c r="GYT12" s="235"/>
      <c r="GYU12" s="235"/>
      <c r="GYV12" s="235"/>
      <c r="GYW12" s="235"/>
      <c r="GYX12" s="235"/>
      <c r="GYY12" s="235"/>
      <c r="GYZ12" s="235"/>
      <c r="GZA12" s="235"/>
      <c r="GZB12" s="235"/>
      <c r="GZC12" s="235"/>
      <c r="GZD12" s="235"/>
      <c r="GZE12" s="235"/>
      <c r="GZF12" s="235"/>
      <c r="GZG12" s="235"/>
      <c r="GZH12" s="235"/>
      <c r="GZI12" s="235"/>
      <c r="GZJ12" s="235"/>
      <c r="GZK12" s="235"/>
      <c r="GZL12" s="235"/>
      <c r="GZM12" s="235"/>
      <c r="GZN12" s="235"/>
      <c r="GZO12" s="235"/>
      <c r="GZP12" s="235"/>
      <c r="GZQ12" s="235"/>
      <c r="GZR12" s="235"/>
      <c r="GZS12" s="235"/>
      <c r="GZT12" s="235"/>
      <c r="GZU12" s="235"/>
      <c r="GZV12" s="235"/>
      <c r="GZW12" s="235"/>
      <c r="GZX12" s="235"/>
      <c r="GZY12" s="235"/>
      <c r="GZZ12" s="235"/>
      <c r="HAA12" s="235"/>
      <c r="HAB12" s="235"/>
      <c r="HAC12" s="235"/>
      <c r="HAD12" s="235"/>
      <c r="HAE12" s="235"/>
      <c r="HAF12" s="235"/>
      <c r="HAG12" s="235"/>
      <c r="HAH12" s="235"/>
      <c r="HAI12" s="235"/>
      <c r="HAJ12" s="235"/>
      <c r="HAK12" s="235"/>
      <c r="HAL12" s="235"/>
      <c r="HAM12" s="235"/>
      <c r="HAN12" s="235"/>
      <c r="HAO12" s="235"/>
      <c r="HAP12" s="235"/>
      <c r="HAQ12" s="235"/>
      <c r="HAR12" s="235"/>
      <c r="HAS12" s="235"/>
      <c r="HAT12" s="235"/>
      <c r="HAU12" s="235"/>
      <c r="HAV12" s="235"/>
      <c r="HAW12" s="235"/>
      <c r="HAX12" s="235"/>
      <c r="HAY12" s="235"/>
      <c r="HAZ12" s="235"/>
      <c r="HBA12" s="235"/>
      <c r="HBB12" s="235"/>
      <c r="HBC12" s="235"/>
      <c r="HBD12" s="235"/>
      <c r="HBE12" s="235"/>
      <c r="HBF12" s="235"/>
      <c r="HBG12" s="235"/>
      <c r="HBH12" s="235"/>
      <c r="HBI12" s="235"/>
      <c r="HBJ12" s="235"/>
      <c r="HBK12" s="235"/>
      <c r="HBL12" s="235"/>
      <c r="HBM12" s="235"/>
      <c r="HBN12" s="235"/>
      <c r="HBO12" s="235"/>
      <c r="HBP12" s="235"/>
      <c r="HBQ12" s="235"/>
      <c r="HBR12" s="235"/>
      <c r="HBS12" s="235"/>
      <c r="HBT12" s="235"/>
      <c r="HBU12" s="235"/>
      <c r="HBV12" s="235"/>
      <c r="HBW12" s="235"/>
      <c r="HBX12" s="235"/>
      <c r="HBY12" s="235"/>
      <c r="HBZ12" s="235"/>
      <c r="HCA12" s="235"/>
      <c r="HCB12" s="235"/>
      <c r="HCC12" s="235"/>
      <c r="HCD12" s="235"/>
      <c r="HCE12" s="235"/>
      <c r="HCF12" s="235"/>
      <c r="HCG12" s="235"/>
      <c r="HCH12" s="235"/>
      <c r="HCI12" s="235"/>
      <c r="HCJ12" s="235"/>
      <c r="HCK12" s="235"/>
      <c r="HCL12" s="235"/>
      <c r="HCM12" s="235"/>
      <c r="HCN12" s="235"/>
      <c r="HCO12" s="235"/>
      <c r="HCP12" s="235"/>
      <c r="HCQ12" s="235"/>
      <c r="HCR12" s="235"/>
      <c r="HCS12" s="235"/>
      <c r="HCT12" s="235"/>
      <c r="HCU12" s="235"/>
      <c r="HCV12" s="235"/>
      <c r="HCW12" s="235"/>
      <c r="HCX12" s="235"/>
      <c r="HCY12" s="235"/>
      <c r="HCZ12" s="235"/>
      <c r="HDA12" s="235"/>
      <c r="HDB12" s="235"/>
      <c r="HDC12" s="235"/>
      <c r="HDD12" s="235"/>
      <c r="HDE12" s="235"/>
      <c r="HDF12" s="235"/>
      <c r="HDG12" s="235"/>
      <c r="HDH12" s="235"/>
      <c r="HDI12" s="235"/>
      <c r="HDJ12" s="235"/>
      <c r="HDK12" s="235"/>
      <c r="HDL12" s="235"/>
      <c r="HDM12" s="235"/>
      <c r="HDN12" s="235"/>
      <c r="HDO12" s="235"/>
      <c r="HDP12" s="235"/>
      <c r="HDQ12" s="235"/>
      <c r="HDR12" s="235"/>
      <c r="HDS12" s="235"/>
      <c r="HDT12" s="235"/>
      <c r="HDU12" s="235"/>
      <c r="HDV12" s="235"/>
      <c r="HDW12" s="235"/>
      <c r="HDX12" s="235"/>
      <c r="HDY12" s="235"/>
      <c r="HDZ12" s="235"/>
      <c r="HEA12" s="235"/>
      <c r="HEB12" s="235"/>
      <c r="HEC12" s="235"/>
      <c r="HED12" s="235"/>
      <c r="HEE12" s="235"/>
      <c r="HEF12" s="235"/>
      <c r="HEG12" s="235"/>
      <c r="HEH12" s="235"/>
      <c r="HEI12" s="235"/>
      <c r="HEJ12" s="235"/>
      <c r="HEK12" s="235"/>
      <c r="HEL12" s="235"/>
      <c r="HEM12" s="235"/>
      <c r="HEN12" s="235"/>
      <c r="HEO12" s="235"/>
      <c r="HEP12" s="235"/>
      <c r="HEQ12" s="235"/>
      <c r="HER12" s="235"/>
      <c r="HES12" s="235"/>
      <c r="HET12" s="235"/>
      <c r="HEU12" s="235"/>
      <c r="HEV12" s="235"/>
      <c r="HEW12" s="235"/>
      <c r="HEX12" s="235"/>
      <c r="HEY12" s="235"/>
      <c r="HEZ12" s="235"/>
      <c r="HFA12" s="235"/>
      <c r="HFB12" s="235"/>
      <c r="HFC12" s="235"/>
      <c r="HFD12" s="235"/>
      <c r="HFE12" s="235"/>
      <c r="HFF12" s="235"/>
      <c r="HFG12" s="235"/>
      <c r="HFH12" s="235"/>
      <c r="HFI12" s="235"/>
      <c r="HFJ12" s="235"/>
      <c r="HFK12" s="235"/>
      <c r="HFL12" s="235"/>
      <c r="HFM12" s="235"/>
      <c r="HFN12" s="235"/>
      <c r="HFO12" s="235"/>
      <c r="HFP12" s="235"/>
      <c r="HFQ12" s="235"/>
      <c r="HFR12" s="235"/>
      <c r="HFS12" s="235"/>
      <c r="HFT12" s="235"/>
      <c r="HFU12" s="235"/>
      <c r="HFV12" s="235"/>
      <c r="HFW12" s="235"/>
      <c r="HFX12" s="235"/>
      <c r="HFY12" s="235"/>
      <c r="HFZ12" s="235"/>
      <c r="HGA12" s="235"/>
      <c r="HGB12" s="235"/>
      <c r="HGC12" s="235"/>
      <c r="HGD12" s="235"/>
      <c r="HGE12" s="235"/>
      <c r="HGF12" s="235"/>
      <c r="HGG12" s="235"/>
      <c r="HGH12" s="235"/>
      <c r="HGI12" s="235"/>
      <c r="HGJ12" s="235"/>
      <c r="HGK12" s="235"/>
      <c r="HGL12" s="235"/>
      <c r="HGM12" s="235"/>
      <c r="HGN12" s="235"/>
      <c r="HGO12" s="235"/>
      <c r="HGP12" s="235"/>
      <c r="HGQ12" s="235"/>
      <c r="HGR12" s="235"/>
      <c r="HGS12" s="235"/>
      <c r="HGT12" s="235"/>
      <c r="HGU12" s="235"/>
      <c r="HGV12" s="235"/>
      <c r="HGW12" s="235"/>
      <c r="HGX12" s="235"/>
      <c r="HGY12" s="235"/>
      <c r="HGZ12" s="235"/>
      <c r="HHA12" s="235"/>
      <c r="HHB12" s="235"/>
      <c r="HHC12" s="235"/>
      <c r="HHD12" s="235"/>
      <c r="HHE12" s="235"/>
      <c r="HHF12" s="235"/>
      <c r="HHG12" s="235"/>
      <c r="HHH12" s="235"/>
      <c r="HHI12" s="235"/>
      <c r="HHJ12" s="235"/>
      <c r="HHK12" s="235"/>
      <c r="HHL12" s="235"/>
      <c r="HHM12" s="235"/>
      <c r="HHN12" s="235"/>
      <c r="HHO12" s="235"/>
      <c r="HHP12" s="235"/>
      <c r="HHQ12" s="235"/>
      <c r="HHR12" s="235"/>
      <c r="HHS12" s="235"/>
      <c r="HHT12" s="235"/>
      <c r="HHU12" s="235"/>
      <c r="HHV12" s="235"/>
      <c r="HHW12" s="235"/>
      <c r="HHX12" s="235"/>
      <c r="HHY12" s="235"/>
      <c r="HHZ12" s="235"/>
      <c r="HIA12" s="235"/>
      <c r="HIB12" s="235"/>
      <c r="HIC12" s="235"/>
      <c r="HID12" s="235"/>
      <c r="HIE12" s="235"/>
      <c r="HIF12" s="235"/>
      <c r="HIG12" s="235"/>
      <c r="HIH12" s="235"/>
      <c r="HII12" s="235"/>
      <c r="HIJ12" s="235"/>
      <c r="HIK12" s="235"/>
      <c r="HIL12" s="235"/>
      <c r="HIM12" s="235"/>
      <c r="HIN12" s="235"/>
      <c r="HIO12" s="235"/>
      <c r="HIP12" s="235"/>
      <c r="HIQ12" s="235"/>
      <c r="HIR12" s="235"/>
      <c r="HIS12" s="235"/>
      <c r="HIT12" s="235"/>
      <c r="HIU12" s="235"/>
      <c r="HIV12" s="235"/>
      <c r="HIW12" s="235"/>
      <c r="HIX12" s="235"/>
      <c r="HIY12" s="235"/>
      <c r="HIZ12" s="235"/>
      <c r="HJA12" s="235"/>
      <c r="HJB12" s="235"/>
      <c r="HJC12" s="235"/>
      <c r="HJD12" s="235"/>
      <c r="HJE12" s="235"/>
      <c r="HJF12" s="235"/>
      <c r="HJG12" s="235"/>
      <c r="HJH12" s="235"/>
      <c r="HJI12" s="235"/>
      <c r="HJJ12" s="235"/>
      <c r="HJK12" s="235"/>
      <c r="HJL12" s="235"/>
      <c r="HJM12" s="235"/>
      <c r="HJN12" s="235"/>
      <c r="HJO12" s="235"/>
      <c r="HJP12" s="235"/>
      <c r="HJQ12" s="235"/>
      <c r="HJR12" s="235"/>
      <c r="HJS12" s="235"/>
      <c r="HJT12" s="235"/>
      <c r="HJU12" s="235"/>
      <c r="HJV12" s="235"/>
      <c r="HJW12" s="235"/>
      <c r="HJX12" s="235"/>
      <c r="HJY12" s="235"/>
      <c r="HJZ12" s="235"/>
      <c r="HKA12" s="235"/>
      <c r="HKB12" s="235"/>
      <c r="HKC12" s="235"/>
      <c r="HKD12" s="235"/>
      <c r="HKE12" s="235"/>
      <c r="HKF12" s="235"/>
      <c r="HKG12" s="235"/>
      <c r="HKH12" s="235"/>
      <c r="HKI12" s="235"/>
      <c r="HKJ12" s="235"/>
      <c r="HKK12" s="235"/>
      <c r="HKL12" s="235"/>
      <c r="HKM12" s="235"/>
      <c r="HKN12" s="235"/>
      <c r="HKO12" s="235"/>
      <c r="HKP12" s="235"/>
      <c r="HKQ12" s="235"/>
      <c r="HKR12" s="235"/>
      <c r="HKS12" s="235"/>
      <c r="HKT12" s="235"/>
      <c r="HKU12" s="235"/>
      <c r="HKV12" s="235"/>
      <c r="HKW12" s="235"/>
      <c r="HKX12" s="235"/>
      <c r="HKY12" s="235"/>
      <c r="HKZ12" s="235"/>
      <c r="HLA12" s="235"/>
      <c r="HLB12" s="235"/>
      <c r="HLC12" s="235"/>
      <c r="HLD12" s="235"/>
      <c r="HLE12" s="235"/>
      <c r="HLF12" s="235"/>
      <c r="HLG12" s="235"/>
      <c r="HLH12" s="235"/>
      <c r="HLI12" s="235"/>
      <c r="HLJ12" s="235"/>
      <c r="HLK12" s="235"/>
      <c r="HLL12" s="235"/>
      <c r="HLM12" s="235"/>
      <c r="HLN12" s="235"/>
      <c r="HLO12" s="235"/>
      <c r="HLP12" s="235"/>
      <c r="HLQ12" s="235"/>
      <c r="HLR12" s="235"/>
      <c r="HLS12" s="235"/>
      <c r="HLT12" s="235"/>
      <c r="HLU12" s="235"/>
      <c r="HLV12" s="235"/>
      <c r="HLW12" s="235"/>
      <c r="HLX12" s="235"/>
      <c r="HLY12" s="235"/>
      <c r="HLZ12" s="235"/>
      <c r="HMA12" s="235"/>
      <c r="HMB12" s="235"/>
      <c r="HMC12" s="235"/>
      <c r="HMD12" s="235"/>
      <c r="HME12" s="235"/>
      <c r="HMF12" s="235"/>
      <c r="HMG12" s="235"/>
      <c r="HMH12" s="235"/>
      <c r="HMI12" s="235"/>
      <c r="HMJ12" s="235"/>
      <c r="HMK12" s="235"/>
      <c r="HML12" s="235"/>
      <c r="HMM12" s="235"/>
      <c r="HMN12" s="235"/>
      <c r="HMO12" s="235"/>
      <c r="HMP12" s="235"/>
      <c r="HMQ12" s="235"/>
      <c r="HMR12" s="235"/>
      <c r="HMS12" s="235"/>
      <c r="HMT12" s="235"/>
      <c r="HMU12" s="235"/>
      <c r="HMV12" s="235"/>
      <c r="HMW12" s="235"/>
      <c r="HMX12" s="235"/>
      <c r="HMY12" s="235"/>
      <c r="HMZ12" s="235"/>
      <c r="HNA12" s="235"/>
      <c r="HNB12" s="235"/>
      <c r="HNC12" s="235"/>
      <c r="HND12" s="235"/>
      <c r="HNE12" s="235"/>
      <c r="HNF12" s="235"/>
      <c r="HNG12" s="235"/>
      <c r="HNH12" s="235"/>
      <c r="HNI12" s="235"/>
      <c r="HNJ12" s="235"/>
      <c r="HNK12" s="235"/>
      <c r="HNL12" s="235"/>
      <c r="HNM12" s="235"/>
      <c r="HNN12" s="235"/>
      <c r="HNO12" s="235"/>
      <c r="HNP12" s="235"/>
      <c r="HNQ12" s="235"/>
      <c r="HNR12" s="235"/>
      <c r="HNS12" s="235"/>
      <c r="HNT12" s="235"/>
      <c r="HNU12" s="235"/>
      <c r="HNV12" s="235"/>
      <c r="HNW12" s="235"/>
      <c r="HNX12" s="235"/>
      <c r="HNY12" s="235"/>
      <c r="HNZ12" s="235"/>
      <c r="HOA12" s="235"/>
      <c r="HOB12" s="235"/>
      <c r="HOC12" s="235"/>
      <c r="HOD12" s="235"/>
      <c r="HOE12" s="235"/>
      <c r="HOF12" s="235"/>
      <c r="HOG12" s="235"/>
      <c r="HOH12" s="235"/>
      <c r="HOI12" s="235"/>
      <c r="HOJ12" s="235"/>
      <c r="HOK12" s="235"/>
      <c r="HOL12" s="235"/>
      <c r="HOM12" s="235"/>
      <c r="HON12" s="235"/>
      <c r="HOO12" s="235"/>
      <c r="HOP12" s="235"/>
      <c r="HOQ12" s="235"/>
      <c r="HOR12" s="235"/>
      <c r="HOS12" s="235"/>
      <c r="HOT12" s="235"/>
      <c r="HOU12" s="235"/>
      <c r="HOV12" s="235"/>
      <c r="HOW12" s="235"/>
      <c r="HOX12" s="235"/>
      <c r="HOY12" s="235"/>
      <c r="HOZ12" s="235"/>
      <c r="HPA12" s="235"/>
      <c r="HPB12" s="235"/>
      <c r="HPC12" s="235"/>
      <c r="HPD12" s="235"/>
      <c r="HPE12" s="235"/>
      <c r="HPF12" s="235"/>
      <c r="HPG12" s="235"/>
      <c r="HPH12" s="235"/>
      <c r="HPI12" s="235"/>
      <c r="HPJ12" s="235"/>
      <c r="HPK12" s="235"/>
      <c r="HPL12" s="235"/>
      <c r="HPM12" s="235"/>
      <c r="HPN12" s="235"/>
      <c r="HPO12" s="235"/>
      <c r="HPP12" s="235"/>
      <c r="HPQ12" s="235"/>
      <c r="HPR12" s="235"/>
      <c r="HPS12" s="235"/>
      <c r="HPT12" s="235"/>
      <c r="HPU12" s="235"/>
      <c r="HPV12" s="235"/>
      <c r="HPW12" s="235"/>
      <c r="HPX12" s="235"/>
      <c r="HPY12" s="235"/>
      <c r="HPZ12" s="235"/>
      <c r="HQA12" s="235"/>
      <c r="HQB12" s="235"/>
      <c r="HQC12" s="235"/>
      <c r="HQD12" s="235"/>
      <c r="HQE12" s="235"/>
      <c r="HQF12" s="235"/>
      <c r="HQG12" s="235"/>
      <c r="HQH12" s="235"/>
      <c r="HQI12" s="235"/>
      <c r="HQJ12" s="235"/>
      <c r="HQK12" s="235"/>
      <c r="HQL12" s="235"/>
      <c r="HQM12" s="235"/>
      <c r="HQN12" s="235"/>
      <c r="HQO12" s="235"/>
      <c r="HQP12" s="235"/>
      <c r="HQQ12" s="235"/>
      <c r="HQR12" s="235"/>
      <c r="HQS12" s="235"/>
      <c r="HQT12" s="235"/>
      <c r="HQU12" s="235"/>
      <c r="HQV12" s="235"/>
      <c r="HQW12" s="235"/>
      <c r="HQX12" s="235"/>
      <c r="HQY12" s="235"/>
      <c r="HQZ12" s="235"/>
      <c r="HRA12" s="235"/>
      <c r="HRB12" s="235"/>
      <c r="HRC12" s="235"/>
      <c r="HRD12" s="235"/>
      <c r="HRE12" s="235"/>
      <c r="HRF12" s="235"/>
      <c r="HRG12" s="235"/>
      <c r="HRH12" s="235"/>
      <c r="HRI12" s="235"/>
      <c r="HRJ12" s="235"/>
      <c r="HRK12" s="235"/>
      <c r="HRL12" s="235"/>
      <c r="HRM12" s="235"/>
      <c r="HRN12" s="235"/>
      <c r="HRO12" s="235"/>
      <c r="HRP12" s="235"/>
      <c r="HRQ12" s="235"/>
      <c r="HRR12" s="235"/>
      <c r="HRS12" s="235"/>
      <c r="HRT12" s="235"/>
      <c r="HRU12" s="235"/>
      <c r="HRV12" s="235"/>
      <c r="HRW12" s="235"/>
      <c r="HRX12" s="235"/>
      <c r="HRY12" s="235"/>
      <c r="HRZ12" s="235"/>
      <c r="HSA12" s="235"/>
      <c r="HSB12" s="235"/>
      <c r="HSC12" s="235"/>
      <c r="HSD12" s="235"/>
      <c r="HSE12" s="235"/>
      <c r="HSF12" s="235"/>
      <c r="HSG12" s="235"/>
      <c r="HSH12" s="235"/>
      <c r="HSI12" s="235"/>
      <c r="HSJ12" s="235"/>
      <c r="HSK12" s="235"/>
      <c r="HSL12" s="235"/>
      <c r="HSM12" s="235"/>
      <c r="HSN12" s="235"/>
      <c r="HSO12" s="235"/>
      <c r="HSP12" s="235"/>
      <c r="HSQ12" s="235"/>
      <c r="HSR12" s="235"/>
      <c r="HSS12" s="235"/>
      <c r="HST12" s="235"/>
      <c r="HSU12" s="235"/>
      <c r="HSV12" s="235"/>
      <c r="HSW12" s="235"/>
      <c r="HSX12" s="235"/>
      <c r="HSY12" s="235"/>
      <c r="HSZ12" s="235"/>
      <c r="HTA12" s="235"/>
      <c r="HTB12" s="235"/>
      <c r="HTC12" s="235"/>
      <c r="HTD12" s="235"/>
      <c r="HTE12" s="235"/>
      <c r="HTF12" s="235"/>
      <c r="HTG12" s="235"/>
      <c r="HTH12" s="235"/>
      <c r="HTI12" s="235"/>
      <c r="HTJ12" s="235"/>
      <c r="HTK12" s="235"/>
      <c r="HTL12" s="235"/>
      <c r="HTM12" s="235"/>
      <c r="HTN12" s="235"/>
      <c r="HTO12" s="235"/>
      <c r="HTP12" s="235"/>
      <c r="HTQ12" s="235"/>
      <c r="HTR12" s="235"/>
      <c r="HTS12" s="235"/>
      <c r="HTT12" s="235"/>
      <c r="HTU12" s="235"/>
      <c r="HTV12" s="235"/>
      <c r="HTW12" s="235"/>
      <c r="HTX12" s="235"/>
      <c r="HTY12" s="235"/>
      <c r="HTZ12" s="235"/>
      <c r="HUA12" s="235"/>
      <c r="HUB12" s="235"/>
      <c r="HUC12" s="235"/>
      <c r="HUD12" s="235"/>
      <c r="HUE12" s="235"/>
      <c r="HUF12" s="235"/>
      <c r="HUG12" s="235"/>
      <c r="HUH12" s="235"/>
      <c r="HUI12" s="235"/>
      <c r="HUJ12" s="235"/>
      <c r="HUK12" s="235"/>
      <c r="HUL12" s="235"/>
      <c r="HUM12" s="235"/>
      <c r="HUN12" s="235"/>
      <c r="HUO12" s="235"/>
      <c r="HUP12" s="235"/>
      <c r="HUQ12" s="235"/>
      <c r="HUR12" s="235"/>
      <c r="HUS12" s="235"/>
      <c r="HUT12" s="235"/>
      <c r="HUU12" s="235"/>
      <c r="HUV12" s="235"/>
      <c r="HUW12" s="235"/>
      <c r="HUX12" s="235"/>
      <c r="HUY12" s="235"/>
      <c r="HUZ12" s="235"/>
      <c r="HVA12" s="235"/>
      <c r="HVB12" s="235"/>
      <c r="HVC12" s="235"/>
      <c r="HVD12" s="235"/>
      <c r="HVE12" s="235"/>
      <c r="HVF12" s="235"/>
      <c r="HVG12" s="235"/>
      <c r="HVH12" s="235"/>
      <c r="HVI12" s="235"/>
      <c r="HVJ12" s="235"/>
      <c r="HVK12" s="235"/>
      <c r="HVL12" s="235"/>
      <c r="HVM12" s="235"/>
      <c r="HVN12" s="235"/>
      <c r="HVO12" s="235"/>
      <c r="HVP12" s="235"/>
      <c r="HVQ12" s="235"/>
      <c r="HVR12" s="235"/>
      <c r="HVS12" s="235"/>
      <c r="HVT12" s="235"/>
      <c r="HVU12" s="235"/>
      <c r="HVV12" s="235"/>
      <c r="HVW12" s="235"/>
      <c r="HVX12" s="235"/>
      <c r="HVY12" s="235"/>
      <c r="HVZ12" s="235"/>
      <c r="HWA12" s="235"/>
      <c r="HWB12" s="235"/>
      <c r="HWC12" s="235"/>
      <c r="HWD12" s="235"/>
      <c r="HWE12" s="235"/>
      <c r="HWF12" s="235"/>
      <c r="HWG12" s="235"/>
      <c r="HWH12" s="235"/>
      <c r="HWI12" s="235"/>
      <c r="HWJ12" s="235"/>
      <c r="HWK12" s="235"/>
      <c r="HWL12" s="235"/>
      <c r="HWM12" s="235"/>
      <c r="HWN12" s="235"/>
      <c r="HWO12" s="235"/>
      <c r="HWP12" s="235"/>
      <c r="HWQ12" s="235"/>
      <c r="HWR12" s="235"/>
      <c r="HWS12" s="235"/>
      <c r="HWT12" s="235"/>
      <c r="HWU12" s="235"/>
      <c r="HWV12" s="235"/>
      <c r="HWW12" s="235"/>
      <c r="HWX12" s="235"/>
      <c r="HWY12" s="235"/>
      <c r="HWZ12" s="235"/>
      <c r="HXA12" s="235"/>
      <c r="HXB12" s="235"/>
      <c r="HXC12" s="235"/>
      <c r="HXD12" s="235"/>
      <c r="HXE12" s="235"/>
      <c r="HXF12" s="235"/>
      <c r="HXG12" s="235"/>
      <c r="HXH12" s="235"/>
      <c r="HXI12" s="235"/>
      <c r="HXJ12" s="235"/>
      <c r="HXK12" s="235"/>
      <c r="HXL12" s="235"/>
      <c r="HXM12" s="235"/>
      <c r="HXN12" s="235"/>
      <c r="HXO12" s="235"/>
      <c r="HXP12" s="235"/>
      <c r="HXQ12" s="235"/>
      <c r="HXR12" s="235"/>
      <c r="HXS12" s="235"/>
      <c r="HXT12" s="235"/>
      <c r="HXU12" s="235"/>
      <c r="HXV12" s="235"/>
      <c r="HXW12" s="235"/>
      <c r="HXX12" s="235"/>
      <c r="HXY12" s="235"/>
      <c r="HXZ12" s="235"/>
      <c r="HYA12" s="235"/>
      <c r="HYB12" s="235"/>
      <c r="HYC12" s="235"/>
      <c r="HYD12" s="235"/>
      <c r="HYE12" s="235"/>
      <c r="HYF12" s="235"/>
      <c r="HYG12" s="235"/>
      <c r="HYH12" s="235"/>
      <c r="HYI12" s="235"/>
      <c r="HYJ12" s="235"/>
      <c r="HYK12" s="235"/>
      <c r="HYL12" s="235"/>
      <c r="HYM12" s="235"/>
      <c r="HYN12" s="235"/>
      <c r="HYO12" s="235"/>
      <c r="HYP12" s="235"/>
      <c r="HYQ12" s="235"/>
      <c r="HYR12" s="235"/>
      <c r="HYS12" s="235"/>
      <c r="HYT12" s="235"/>
      <c r="HYU12" s="235"/>
      <c r="HYV12" s="235"/>
      <c r="HYW12" s="235"/>
      <c r="HYX12" s="235"/>
      <c r="HYY12" s="235"/>
      <c r="HYZ12" s="235"/>
      <c r="HZA12" s="235"/>
      <c r="HZB12" s="235"/>
      <c r="HZC12" s="235"/>
      <c r="HZD12" s="235"/>
      <c r="HZE12" s="235"/>
      <c r="HZF12" s="235"/>
      <c r="HZG12" s="235"/>
      <c r="HZH12" s="235"/>
      <c r="HZI12" s="235"/>
      <c r="HZJ12" s="235"/>
      <c r="HZK12" s="235"/>
      <c r="HZL12" s="235"/>
      <c r="HZM12" s="235"/>
      <c r="HZN12" s="235"/>
      <c r="HZO12" s="235"/>
      <c r="HZP12" s="235"/>
      <c r="HZQ12" s="235"/>
      <c r="HZR12" s="235"/>
      <c r="HZS12" s="235"/>
      <c r="HZT12" s="235"/>
      <c r="HZU12" s="235"/>
      <c r="HZV12" s="235"/>
      <c r="HZW12" s="235"/>
      <c r="HZX12" s="235"/>
      <c r="HZY12" s="235"/>
      <c r="HZZ12" s="235"/>
      <c r="IAA12" s="235"/>
      <c r="IAB12" s="235"/>
      <c r="IAC12" s="235"/>
      <c r="IAD12" s="235"/>
      <c r="IAE12" s="235"/>
      <c r="IAF12" s="235"/>
      <c r="IAG12" s="235"/>
      <c r="IAH12" s="235"/>
      <c r="IAI12" s="235"/>
      <c r="IAJ12" s="235"/>
      <c r="IAK12" s="235"/>
      <c r="IAL12" s="235"/>
      <c r="IAM12" s="235"/>
      <c r="IAN12" s="235"/>
      <c r="IAO12" s="235"/>
      <c r="IAP12" s="235"/>
      <c r="IAQ12" s="235"/>
      <c r="IAR12" s="235"/>
      <c r="IAS12" s="235"/>
      <c r="IAT12" s="235"/>
      <c r="IAU12" s="235"/>
      <c r="IAV12" s="235"/>
      <c r="IAW12" s="235"/>
      <c r="IAX12" s="235"/>
      <c r="IAY12" s="235"/>
      <c r="IAZ12" s="235"/>
      <c r="IBA12" s="235"/>
      <c r="IBB12" s="235"/>
      <c r="IBC12" s="235"/>
      <c r="IBD12" s="235"/>
      <c r="IBE12" s="235"/>
      <c r="IBF12" s="235"/>
      <c r="IBG12" s="235"/>
      <c r="IBH12" s="235"/>
      <c r="IBI12" s="235"/>
      <c r="IBJ12" s="235"/>
      <c r="IBK12" s="235"/>
      <c r="IBL12" s="235"/>
      <c r="IBM12" s="235"/>
      <c r="IBN12" s="235"/>
      <c r="IBO12" s="235"/>
      <c r="IBP12" s="235"/>
      <c r="IBQ12" s="235"/>
      <c r="IBR12" s="235"/>
      <c r="IBS12" s="235"/>
      <c r="IBT12" s="235"/>
      <c r="IBU12" s="235"/>
      <c r="IBV12" s="235"/>
      <c r="IBW12" s="235"/>
      <c r="IBX12" s="235"/>
      <c r="IBY12" s="235"/>
      <c r="IBZ12" s="235"/>
      <c r="ICA12" s="235"/>
      <c r="ICB12" s="235"/>
      <c r="ICC12" s="235"/>
      <c r="ICD12" s="235"/>
      <c r="ICE12" s="235"/>
      <c r="ICF12" s="235"/>
      <c r="ICG12" s="235"/>
      <c r="ICH12" s="235"/>
      <c r="ICI12" s="235"/>
      <c r="ICJ12" s="235"/>
      <c r="ICK12" s="235"/>
      <c r="ICL12" s="235"/>
      <c r="ICM12" s="235"/>
      <c r="ICN12" s="235"/>
      <c r="ICO12" s="235"/>
      <c r="ICP12" s="235"/>
      <c r="ICQ12" s="235"/>
      <c r="ICR12" s="235"/>
      <c r="ICS12" s="235"/>
      <c r="ICT12" s="235"/>
      <c r="ICU12" s="235"/>
      <c r="ICV12" s="235"/>
      <c r="ICW12" s="235"/>
      <c r="ICX12" s="235"/>
      <c r="ICY12" s="235"/>
      <c r="ICZ12" s="235"/>
      <c r="IDA12" s="235"/>
      <c r="IDB12" s="235"/>
      <c r="IDC12" s="235"/>
      <c r="IDD12" s="235"/>
      <c r="IDE12" s="235"/>
      <c r="IDF12" s="235"/>
      <c r="IDG12" s="235"/>
      <c r="IDH12" s="235"/>
      <c r="IDI12" s="235"/>
      <c r="IDJ12" s="235"/>
      <c r="IDK12" s="235"/>
      <c r="IDL12" s="235"/>
      <c r="IDM12" s="235"/>
      <c r="IDN12" s="235"/>
      <c r="IDO12" s="235"/>
      <c r="IDP12" s="235"/>
      <c r="IDQ12" s="235"/>
      <c r="IDR12" s="235"/>
      <c r="IDS12" s="235"/>
      <c r="IDT12" s="235"/>
      <c r="IDU12" s="235"/>
      <c r="IDV12" s="235"/>
      <c r="IDW12" s="235"/>
      <c r="IDX12" s="235"/>
      <c r="IDY12" s="235"/>
      <c r="IDZ12" s="235"/>
      <c r="IEA12" s="235"/>
      <c r="IEB12" s="235"/>
      <c r="IEC12" s="235"/>
      <c r="IED12" s="235"/>
      <c r="IEE12" s="235"/>
      <c r="IEF12" s="235"/>
      <c r="IEG12" s="235"/>
      <c r="IEH12" s="235"/>
      <c r="IEI12" s="235"/>
      <c r="IEJ12" s="235"/>
      <c r="IEK12" s="235"/>
      <c r="IEL12" s="235"/>
      <c r="IEM12" s="235"/>
      <c r="IEN12" s="235"/>
      <c r="IEO12" s="235"/>
      <c r="IEP12" s="235"/>
      <c r="IEQ12" s="235"/>
      <c r="IER12" s="235"/>
      <c r="IES12" s="235"/>
      <c r="IET12" s="235"/>
      <c r="IEU12" s="235"/>
      <c r="IEV12" s="235"/>
      <c r="IEW12" s="235"/>
      <c r="IEX12" s="235"/>
      <c r="IEY12" s="235"/>
      <c r="IEZ12" s="235"/>
      <c r="IFA12" s="235"/>
      <c r="IFB12" s="235"/>
      <c r="IFC12" s="235"/>
      <c r="IFD12" s="235"/>
      <c r="IFE12" s="235"/>
      <c r="IFF12" s="235"/>
      <c r="IFG12" s="235"/>
      <c r="IFH12" s="235"/>
      <c r="IFI12" s="235"/>
      <c r="IFJ12" s="235"/>
      <c r="IFK12" s="235"/>
      <c r="IFL12" s="235"/>
      <c r="IFM12" s="235"/>
      <c r="IFN12" s="235"/>
      <c r="IFO12" s="235"/>
      <c r="IFP12" s="235"/>
      <c r="IFQ12" s="235"/>
      <c r="IFR12" s="235"/>
      <c r="IFS12" s="235"/>
      <c r="IFT12" s="235"/>
      <c r="IFU12" s="235"/>
      <c r="IFV12" s="235"/>
      <c r="IFW12" s="235"/>
      <c r="IFX12" s="235"/>
      <c r="IFY12" s="235"/>
      <c r="IFZ12" s="235"/>
      <c r="IGA12" s="235"/>
      <c r="IGB12" s="235"/>
      <c r="IGC12" s="235"/>
      <c r="IGD12" s="235"/>
      <c r="IGE12" s="235"/>
      <c r="IGF12" s="235"/>
      <c r="IGG12" s="235"/>
      <c r="IGH12" s="235"/>
      <c r="IGI12" s="235"/>
      <c r="IGJ12" s="235"/>
      <c r="IGK12" s="235"/>
      <c r="IGL12" s="235"/>
      <c r="IGM12" s="235"/>
      <c r="IGN12" s="235"/>
      <c r="IGO12" s="235"/>
      <c r="IGP12" s="235"/>
      <c r="IGQ12" s="235"/>
      <c r="IGR12" s="235"/>
      <c r="IGS12" s="235"/>
      <c r="IGT12" s="235"/>
      <c r="IGU12" s="235"/>
      <c r="IGV12" s="235"/>
      <c r="IGW12" s="235"/>
      <c r="IGX12" s="235"/>
      <c r="IGY12" s="235"/>
      <c r="IGZ12" s="235"/>
      <c r="IHA12" s="235"/>
      <c r="IHB12" s="235"/>
      <c r="IHC12" s="235"/>
      <c r="IHD12" s="235"/>
      <c r="IHE12" s="235"/>
      <c r="IHF12" s="235"/>
      <c r="IHG12" s="235"/>
      <c r="IHH12" s="235"/>
      <c r="IHI12" s="235"/>
      <c r="IHJ12" s="235"/>
      <c r="IHK12" s="235"/>
      <c r="IHL12" s="235"/>
      <c r="IHM12" s="235"/>
      <c r="IHN12" s="235"/>
      <c r="IHO12" s="235"/>
      <c r="IHP12" s="235"/>
      <c r="IHQ12" s="235"/>
      <c r="IHR12" s="235"/>
      <c r="IHS12" s="235"/>
      <c r="IHT12" s="235"/>
      <c r="IHU12" s="235"/>
      <c r="IHV12" s="235"/>
      <c r="IHW12" s="235"/>
      <c r="IHX12" s="235"/>
      <c r="IHY12" s="235"/>
      <c r="IHZ12" s="235"/>
      <c r="IIA12" s="235"/>
      <c r="IIB12" s="235"/>
      <c r="IIC12" s="235"/>
      <c r="IID12" s="235"/>
      <c r="IIE12" s="235"/>
      <c r="IIF12" s="235"/>
      <c r="IIG12" s="235"/>
      <c r="IIH12" s="235"/>
      <c r="III12" s="235"/>
      <c r="IIJ12" s="235"/>
      <c r="IIK12" s="235"/>
      <c r="IIL12" s="235"/>
      <c r="IIM12" s="235"/>
      <c r="IIN12" s="235"/>
      <c r="IIO12" s="235"/>
      <c r="IIP12" s="235"/>
      <c r="IIQ12" s="235"/>
      <c r="IIR12" s="235"/>
      <c r="IIS12" s="235"/>
      <c r="IIT12" s="235"/>
      <c r="IIU12" s="235"/>
      <c r="IIV12" s="235"/>
      <c r="IIW12" s="235"/>
      <c r="IIX12" s="235"/>
      <c r="IIY12" s="235"/>
      <c r="IIZ12" s="235"/>
      <c r="IJA12" s="235"/>
      <c r="IJB12" s="235"/>
      <c r="IJC12" s="235"/>
      <c r="IJD12" s="235"/>
      <c r="IJE12" s="235"/>
      <c r="IJF12" s="235"/>
      <c r="IJG12" s="235"/>
      <c r="IJH12" s="235"/>
      <c r="IJI12" s="235"/>
      <c r="IJJ12" s="235"/>
      <c r="IJK12" s="235"/>
      <c r="IJL12" s="235"/>
      <c r="IJM12" s="235"/>
      <c r="IJN12" s="235"/>
      <c r="IJO12" s="235"/>
      <c r="IJP12" s="235"/>
      <c r="IJQ12" s="235"/>
      <c r="IJR12" s="235"/>
      <c r="IJS12" s="235"/>
      <c r="IJT12" s="235"/>
      <c r="IJU12" s="235"/>
      <c r="IJV12" s="235"/>
      <c r="IJW12" s="235"/>
      <c r="IJX12" s="235"/>
      <c r="IJY12" s="235"/>
      <c r="IJZ12" s="235"/>
      <c r="IKA12" s="235"/>
      <c r="IKB12" s="235"/>
      <c r="IKC12" s="235"/>
      <c r="IKD12" s="235"/>
      <c r="IKE12" s="235"/>
      <c r="IKF12" s="235"/>
      <c r="IKG12" s="235"/>
      <c r="IKH12" s="235"/>
      <c r="IKI12" s="235"/>
      <c r="IKJ12" s="235"/>
      <c r="IKK12" s="235"/>
      <c r="IKL12" s="235"/>
      <c r="IKM12" s="235"/>
      <c r="IKN12" s="235"/>
      <c r="IKO12" s="235"/>
      <c r="IKP12" s="235"/>
      <c r="IKQ12" s="235"/>
      <c r="IKR12" s="235"/>
      <c r="IKS12" s="235"/>
      <c r="IKT12" s="235"/>
      <c r="IKU12" s="235"/>
      <c r="IKV12" s="235"/>
      <c r="IKW12" s="235"/>
      <c r="IKX12" s="235"/>
      <c r="IKY12" s="235"/>
      <c r="IKZ12" s="235"/>
      <c r="ILA12" s="235"/>
      <c r="ILB12" s="235"/>
      <c r="ILC12" s="235"/>
      <c r="ILD12" s="235"/>
      <c r="ILE12" s="235"/>
      <c r="ILF12" s="235"/>
      <c r="ILG12" s="235"/>
      <c r="ILH12" s="235"/>
      <c r="ILI12" s="235"/>
      <c r="ILJ12" s="235"/>
      <c r="ILK12" s="235"/>
      <c r="ILL12" s="235"/>
      <c r="ILM12" s="235"/>
      <c r="ILN12" s="235"/>
      <c r="ILO12" s="235"/>
      <c r="ILP12" s="235"/>
      <c r="ILQ12" s="235"/>
      <c r="ILR12" s="235"/>
      <c r="ILS12" s="235"/>
      <c r="ILT12" s="235"/>
      <c r="ILU12" s="235"/>
      <c r="ILV12" s="235"/>
      <c r="ILW12" s="235"/>
      <c r="ILX12" s="235"/>
      <c r="ILY12" s="235"/>
      <c r="ILZ12" s="235"/>
      <c r="IMA12" s="235"/>
      <c r="IMB12" s="235"/>
      <c r="IMC12" s="235"/>
      <c r="IMD12" s="235"/>
      <c r="IME12" s="235"/>
      <c r="IMF12" s="235"/>
      <c r="IMG12" s="235"/>
      <c r="IMH12" s="235"/>
      <c r="IMI12" s="235"/>
      <c r="IMJ12" s="235"/>
      <c r="IMK12" s="235"/>
      <c r="IML12" s="235"/>
      <c r="IMM12" s="235"/>
      <c r="IMN12" s="235"/>
      <c r="IMO12" s="235"/>
      <c r="IMP12" s="235"/>
      <c r="IMQ12" s="235"/>
      <c r="IMR12" s="235"/>
      <c r="IMS12" s="235"/>
      <c r="IMT12" s="235"/>
      <c r="IMU12" s="235"/>
      <c r="IMV12" s="235"/>
      <c r="IMW12" s="235"/>
      <c r="IMX12" s="235"/>
      <c r="IMY12" s="235"/>
      <c r="IMZ12" s="235"/>
      <c r="INA12" s="235"/>
      <c r="INB12" s="235"/>
      <c r="INC12" s="235"/>
      <c r="IND12" s="235"/>
      <c r="INE12" s="235"/>
      <c r="INF12" s="235"/>
      <c r="ING12" s="235"/>
      <c r="INH12" s="235"/>
      <c r="INI12" s="235"/>
      <c r="INJ12" s="235"/>
      <c r="INK12" s="235"/>
      <c r="INL12" s="235"/>
      <c r="INM12" s="235"/>
      <c r="INN12" s="235"/>
      <c r="INO12" s="235"/>
      <c r="INP12" s="235"/>
      <c r="INQ12" s="235"/>
      <c r="INR12" s="235"/>
      <c r="INS12" s="235"/>
      <c r="INT12" s="235"/>
      <c r="INU12" s="235"/>
      <c r="INV12" s="235"/>
      <c r="INW12" s="235"/>
      <c r="INX12" s="235"/>
      <c r="INY12" s="235"/>
      <c r="INZ12" s="235"/>
      <c r="IOA12" s="235"/>
      <c r="IOB12" s="235"/>
      <c r="IOC12" s="235"/>
      <c r="IOD12" s="235"/>
      <c r="IOE12" s="235"/>
      <c r="IOF12" s="235"/>
      <c r="IOG12" s="235"/>
      <c r="IOH12" s="235"/>
      <c r="IOI12" s="235"/>
      <c r="IOJ12" s="235"/>
      <c r="IOK12" s="235"/>
      <c r="IOL12" s="235"/>
      <c r="IOM12" s="235"/>
      <c r="ION12" s="235"/>
      <c r="IOO12" s="235"/>
      <c r="IOP12" s="235"/>
      <c r="IOQ12" s="235"/>
      <c r="IOR12" s="235"/>
      <c r="IOS12" s="235"/>
      <c r="IOT12" s="235"/>
      <c r="IOU12" s="235"/>
      <c r="IOV12" s="235"/>
      <c r="IOW12" s="235"/>
      <c r="IOX12" s="235"/>
      <c r="IOY12" s="235"/>
      <c r="IOZ12" s="235"/>
      <c r="IPA12" s="235"/>
      <c r="IPB12" s="235"/>
      <c r="IPC12" s="235"/>
      <c r="IPD12" s="235"/>
      <c r="IPE12" s="235"/>
      <c r="IPF12" s="235"/>
      <c r="IPG12" s="235"/>
      <c r="IPH12" s="235"/>
      <c r="IPI12" s="235"/>
      <c r="IPJ12" s="235"/>
      <c r="IPK12" s="235"/>
      <c r="IPL12" s="235"/>
      <c r="IPM12" s="235"/>
      <c r="IPN12" s="235"/>
      <c r="IPO12" s="235"/>
      <c r="IPP12" s="235"/>
      <c r="IPQ12" s="235"/>
      <c r="IPR12" s="235"/>
      <c r="IPS12" s="235"/>
      <c r="IPT12" s="235"/>
      <c r="IPU12" s="235"/>
      <c r="IPV12" s="235"/>
      <c r="IPW12" s="235"/>
      <c r="IPX12" s="235"/>
      <c r="IPY12" s="235"/>
      <c r="IPZ12" s="235"/>
      <c r="IQA12" s="235"/>
      <c r="IQB12" s="235"/>
      <c r="IQC12" s="235"/>
      <c r="IQD12" s="235"/>
      <c r="IQE12" s="235"/>
      <c r="IQF12" s="235"/>
      <c r="IQG12" s="235"/>
      <c r="IQH12" s="235"/>
      <c r="IQI12" s="235"/>
      <c r="IQJ12" s="235"/>
      <c r="IQK12" s="235"/>
      <c r="IQL12" s="235"/>
      <c r="IQM12" s="235"/>
      <c r="IQN12" s="235"/>
      <c r="IQO12" s="235"/>
      <c r="IQP12" s="235"/>
      <c r="IQQ12" s="235"/>
      <c r="IQR12" s="235"/>
      <c r="IQS12" s="235"/>
      <c r="IQT12" s="235"/>
      <c r="IQU12" s="235"/>
      <c r="IQV12" s="235"/>
      <c r="IQW12" s="235"/>
      <c r="IQX12" s="235"/>
      <c r="IQY12" s="235"/>
      <c r="IQZ12" s="235"/>
      <c r="IRA12" s="235"/>
      <c r="IRB12" s="235"/>
      <c r="IRC12" s="235"/>
      <c r="IRD12" s="235"/>
      <c r="IRE12" s="235"/>
      <c r="IRF12" s="235"/>
      <c r="IRG12" s="235"/>
      <c r="IRH12" s="235"/>
      <c r="IRI12" s="235"/>
      <c r="IRJ12" s="235"/>
      <c r="IRK12" s="235"/>
      <c r="IRL12" s="235"/>
      <c r="IRM12" s="235"/>
      <c r="IRN12" s="235"/>
      <c r="IRO12" s="235"/>
      <c r="IRP12" s="235"/>
      <c r="IRQ12" s="235"/>
      <c r="IRR12" s="235"/>
      <c r="IRS12" s="235"/>
      <c r="IRT12" s="235"/>
      <c r="IRU12" s="235"/>
      <c r="IRV12" s="235"/>
      <c r="IRW12" s="235"/>
      <c r="IRX12" s="235"/>
      <c r="IRY12" s="235"/>
      <c r="IRZ12" s="235"/>
      <c r="ISA12" s="235"/>
      <c r="ISB12" s="235"/>
      <c r="ISC12" s="235"/>
      <c r="ISD12" s="235"/>
      <c r="ISE12" s="235"/>
      <c r="ISF12" s="235"/>
      <c r="ISG12" s="235"/>
      <c r="ISH12" s="235"/>
      <c r="ISI12" s="235"/>
      <c r="ISJ12" s="235"/>
      <c r="ISK12" s="235"/>
      <c r="ISL12" s="235"/>
      <c r="ISM12" s="235"/>
      <c r="ISN12" s="235"/>
      <c r="ISO12" s="235"/>
      <c r="ISP12" s="235"/>
      <c r="ISQ12" s="235"/>
      <c r="ISR12" s="235"/>
      <c r="ISS12" s="235"/>
      <c r="IST12" s="235"/>
      <c r="ISU12" s="235"/>
      <c r="ISV12" s="235"/>
      <c r="ISW12" s="235"/>
      <c r="ISX12" s="235"/>
      <c r="ISY12" s="235"/>
      <c r="ISZ12" s="235"/>
      <c r="ITA12" s="235"/>
      <c r="ITB12" s="235"/>
      <c r="ITC12" s="235"/>
      <c r="ITD12" s="235"/>
      <c r="ITE12" s="235"/>
      <c r="ITF12" s="235"/>
      <c r="ITG12" s="235"/>
      <c r="ITH12" s="235"/>
      <c r="ITI12" s="235"/>
      <c r="ITJ12" s="235"/>
      <c r="ITK12" s="235"/>
      <c r="ITL12" s="235"/>
      <c r="ITM12" s="235"/>
      <c r="ITN12" s="235"/>
      <c r="ITO12" s="235"/>
      <c r="ITP12" s="235"/>
      <c r="ITQ12" s="235"/>
      <c r="ITR12" s="235"/>
      <c r="ITS12" s="235"/>
      <c r="ITT12" s="235"/>
      <c r="ITU12" s="235"/>
      <c r="ITV12" s="235"/>
      <c r="ITW12" s="235"/>
      <c r="ITX12" s="235"/>
      <c r="ITY12" s="235"/>
      <c r="ITZ12" s="235"/>
      <c r="IUA12" s="235"/>
      <c r="IUB12" s="235"/>
      <c r="IUC12" s="235"/>
      <c r="IUD12" s="235"/>
      <c r="IUE12" s="235"/>
      <c r="IUF12" s="235"/>
      <c r="IUG12" s="235"/>
      <c r="IUH12" s="235"/>
      <c r="IUI12" s="235"/>
      <c r="IUJ12" s="235"/>
      <c r="IUK12" s="235"/>
      <c r="IUL12" s="235"/>
      <c r="IUM12" s="235"/>
      <c r="IUN12" s="235"/>
      <c r="IUO12" s="235"/>
      <c r="IUP12" s="235"/>
      <c r="IUQ12" s="235"/>
      <c r="IUR12" s="235"/>
      <c r="IUS12" s="235"/>
      <c r="IUT12" s="235"/>
      <c r="IUU12" s="235"/>
      <c r="IUV12" s="235"/>
      <c r="IUW12" s="235"/>
      <c r="IUX12" s="235"/>
      <c r="IUY12" s="235"/>
      <c r="IUZ12" s="235"/>
      <c r="IVA12" s="235"/>
      <c r="IVB12" s="235"/>
      <c r="IVC12" s="235"/>
      <c r="IVD12" s="235"/>
      <c r="IVE12" s="235"/>
      <c r="IVF12" s="235"/>
      <c r="IVG12" s="235"/>
      <c r="IVH12" s="235"/>
      <c r="IVI12" s="235"/>
      <c r="IVJ12" s="235"/>
      <c r="IVK12" s="235"/>
      <c r="IVL12" s="235"/>
      <c r="IVM12" s="235"/>
      <c r="IVN12" s="235"/>
      <c r="IVO12" s="235"/>
      <c r="IVP12" s="235"/>
      <c r="IVQ12" s="235"/>
      <c r="IVR12" s="235"/>
      <c r="IVS12" s="235"/>
      <c r="IVT12" s="235"/>
      <c r="IVU12" s="235"/>
      <c r="IVV12" s="235"/>
      <c r="IVW12" s="235"/>
      <c r="IVX12" s="235"/>
      <c r="IVY12" s="235"/>
      <c r="IVZ12" s="235"/>
      <c r="IWA12" s="235"/>
      <c r="IWB12" s="235"/>
      <c r="IWC12" s="235"/>
      <c r="IWD12" s="235"/>
      <c r="IWE12" s="235"/>
      <c r="IWF12" s="235"/>
      <c r="IWG12" s="235"/>
      <c r="IWH12" s="235"/>
      <c r="IWI12" s="235"/>
      <c r="IWJ12" s="235"/>
      <c r="IWK12" s="235"/>
      <c r="IWL12" s="235"/>
      <c r="IWM12" s="235"/>
      <c r="IWN12" s="235"/>
      <c r="IWO12" s="235"/>
      <c r="IWP12" s="235"/>
      <c r="IWQ12" s="235"/>
      <c r="IWR12" s="235"/>
      <c r="IWS12" s="235"/>
      <c r="IWT12" s="235"/>
      <c r="IWU12" s="235"/>
      <c r="IWV12" s="235"/>
      <c r="IWW12" s="235"/>
      <c r="IWX12" s="235"/>
      <c r="IWY12" s="235"/>
      <c r="IWZ12" s="235"/>
      <c r="IXA12" s="235"/>
      <c r="IXB12" s="235"/>
      <c r="IXC12" s="235"/>
      <c r="IXD12" s="235"/>
      <c r="IXE12" s="235"/>
      <c r="IXF12" s="235"/>
      <c r="IXG12" s="235"/>
      <c r="IXH12" s="235"/>
      <c r="IXI12" s="235"/>
      <c r="IXJ12" s="235"/>
      <c r="IXK12" s="235"/>
      <c r="IXL12" s="235"/>
      <c r="IXM12" s="235"/>
      <c r="IXN12" s="235"/>
      <c r="IXO12" s="235"/>
      <c r="IXP12" s="235"/>
      <c r="IXQ12" s="235"/>
      <c r="IXR12" s="235"/>
      <c r="IXS12" s="235"/>
      <c r="IXT12" s="235"/>
      <c r="IXU12" s="235"/>
      <c r="IXV12" s="235"/>
      <c r="IXW12" s="235"/>
      <c r="IXX12" s="235"/>
      <c r="IXY12" s="235"/>
      <c r="IXZ12" s="235"/>
      <c r="IYA12" s="235"/>
      <c r="IYB12" s="235"/>
      <c r="IYC12" s="235"/>
      <c r="IYD12" s="235"/>
      <c r="IYE12" s="235"/>
      <c r="IYF12" s="235"/>
      <c r="IYG12" s="235"/>
      <c r="IYH12" s="235"/>
      <c r="IYI12" s="235"/>
      <c r="IYJ12" s="235"/>
      <c r="IYK12" s="235"/>
      <c r="IYL12" s="235"/>
      <c r="IYM12" s="235"/>
      <c r="IYN12" s="235"/>
      <c r="IYO12" s="235"/>
      <c r="IYP12" s="235"/>
      <c r="IYQ12" s="235"/>
      <c r="IYR12" s="235"/>
      <c r="IYS12" s="235"/>
      <c r="IYT12" s="235"/>
      <c r="IYU12" s="235"/>
      <c r="IYV12" s="235"/>
      <c r="IYW12" s="235"/>
      <c r="IYX12" s="235"/>
      <c r="IYY12" s="235"/>
      <c r="IYZ12" s="235"/>
      <c r="IZA12" s="235"/>
      <c r="IZB12" s="235"/>
      <c r="IZC12" s="235"/>
      <c r="IZD12" s="235"/>
      <c r="IZE12" s="235"/>
      <c r="IZF12" s="235"/>
      <c r="IZG12" s="235"/>
      <c r="IZH12" s="235"/>
      <c r="IZI12" s="235"/>
      <c r="IZJ12" s="235"/>
      <c r="IZK12" s="235"/>
      <c r="IZL12" s="235"/>
      <c r="IZM12" s="235"/>
      <c r="IZN12" s="235"/>
      <c r="IZO12" s="235"/>
      <c r="IZP12" s="235"/>
      <c r="IZQ12" s="235"/>
      <c r="IZR12" s="235"/>
      <c r="IZS12" s="235"/>
      <c r="IZT12" s="235"/>
      <c r="IZU12" s="235"/>
      <c r="IZV12" s="235"/>
      <c r="IZW12" s="235"/>
      <c r="IZX12" s="235"/>
      <c r="IZY12" s="235"/>
      <c r="IZZ12" s="235"/>
      <c r="JAA12" s="235"/>
      <c r="JAB12" s="235"/>
      <c r="JAC12" s="235"/>
      <c r="JAD12" s="235"/>
      <c r="JAE12" s="235"/>
      <c r="JAF12" s="235"/>
      <c r="JAG12" s="235"/>
      <c r="JAH12" s="235"/>
      <c r="JAI12" s="235"/>
      <c r="JAJ12" s="235"/>
      <c r="JAK12" s="235"/>
      <c r="JAL12" s="235"/>
      <c r="JAM12" s="235"/>
      <c r="JAN12" s="235"/>
      <c r="JAO12" s="235"/>
      <c r="JAP12" s="235"/>
      <c r="JAQ12" s="235"/>
      <c r="JAR12" s="235"/>
      <c r="JAS12" s="235"/>
      <c r="JAT12" s="235"/>
      <c r="JAU12" s="235"/>
      <c r="JAV12" s="235"/>
      <c r="JAW12" s="235"/>
      <c r="JAX12" s="235"/>
      <c r="JAY12" s="235"/>
      <c r="JAZ12" s="235"/>
      <c r="JBA12" s="235"/>
      <c r="JBB12" s="235"/>
      <c r="JBC12" s="235"/>
      <c r="JBD12" s="235"/>
      <c r="JBE12" s="235"/>
      <c r="JBF12" s="235"/>
      <c r="JBG12" s="235"/>
      <c r="JBH12" s="235"/>
      <c r="JBI12" s="235"/>
      <c r="JBJ12" s="235"/>
      <c r="JBK12" s="235"/>
      <c r="JBL12" s="235"/>
      <c r="JBM12" s="235"/>
      <c r="JBN12" s="235"/>
      <c r="JBO12" s="235"/>
      <c r="JBP12" s="235"/>
      <c r="JBQ12" s="235"/>
      <c r="JBR12" s="235"/>
      <c r="JBS12" s="235"/>
      <c r="JBT12" s="235"/>
      <c r="JBU12" s="235"/>
      <c r="JBV12" s="235"/>
      <c r="JBW12" s="235"/>
      <c r="JBX12" s="235"/>
      <c r="JBY12" s="235"/>
      <c r="JBZ12" s="235"/>
      <c r="JCA12" s="235"/>
      <c r="JCB12" s="235"/>
      <c r="JCC12" s="235"/>
      <c r="JCD12" s="235"/>
      <c r="JCE12" s="235"/>
      <c r="JCF12" s="235"/>
      <c r="JCG12" s="235"/>
      <c r="JCH12" s="235"/>
      <c r="JCI12" s="235"/>
      <c r="JCJ12" s="235"/>
      <c r="JCK12" s="235"/>
      <c r="JCL12" s="235"/>
      <c r="JCM12" s="235"/>
      <c r="JCN12" s="235"/>
      <c r="JCO12" s="235"/>
      <c r="JCP12" s="235"/>
      <c r="JCQ12" s="235"/>
      <c r="JCR12" s="235"/>
      <c r="JCS12" s="235"/>
      <c r="JCT12" s="235"/>
      <c r="JCU12" s="235"/>
      <c r="JCV12" s="235"/>
      <c r="JCW12" s="235"/>
      <c r="JCX12" s="235"/>
      <c r="JCY12" s="235"/>
      <c r="JCZ12" s="235"/>
      <c r="JDA12" s="235"/>
      <c r="JDB12" s="235"/>
      <c r="JDC12" s="235"/>
      <c r="JDD12" s="235"/>
      <c r="JDE12" s="235"/>
      <c r="JDF12" s="235"/>
      <c r="JDG12" s="235"/>
      <c r="JDH12" s="235"/>
      <c r="JDI12" s="235"/>
      <c r="JDJ12" s="235"/>
      <c r="JDK12" s="235"/>
      <c r="JDL12" s="235"/>
      <c r="JDM12" s="235"/>
      <c r="JDN12" s="235"/>
      <c r="JDO12" s="235"/>
      <c r="JDP12" s="235"/>
      <c r="JDQ12" s="235"/>
      <c r="JDR12" s="235"/>
      <c r="JDS12" s="235"/>
      <c r="JDT12" s="235"/>
      <c r="JDU12" s="235"/>
      <c r="JDV12" s="235"/>
      <c r="JDW12" s="235"/>
      <c r="JDX12" s="235"/>
      <c r="JDY12" s="235"/>
      <c r="JDZ12" s="235"/>
      <c r="JEA12" s="235"/>
      <c r="JEB12" s="235"/>
      <c r="JEC12" s="235"/>
      <c r="JED12" s="235"/>
      <c r="JEE12" s="235"/>
      <c r="JEF12" s="235"/>
      <c r="JEG12" s="235"/>
      <c r="JEH12" s="235"/>
      <c r="JEI12" s="235"/>
      <c r="JEJ12" s="235"/>
      <c r="JEK12" s="235"/>
      <c r="JEL12" s="235"/>
      <c r="JEM12" s="235"/>
      <c r="JEN12" s="235"/>
      <c r="JEO12" s="235"/>
      <c r="JEP12" s="235"/>
      <c r="JEQ12" s="235"/>
      <c r="JER12" s="235"/>
      <c r="JES12" s="235"/>
      <c r="JET12" s="235"/>
      <c r="JEU12" s="235"/>
      <c r="JEV12" s="235"/>
      <c r="JEW12" s="235"/>
      <c r="JEX12" s="235"/>
      <c r="JEY12" s="235"/>
      <c r="JEZ12" s="235"/>
      <c r="JFA12" s="235"/>
      <c r="JFB12" s="235"/>
      <c r="JFC12" s="235"/>
      <c r="JFD12" s="235"/>
      <c r="JFE12" s="235"/>
      <c r="JFF12" s="235"/>
      <c r="JFG12" s="235"/>
      <c r="JFH12" s="235"/>
      <c r="JFI12" s="235"/>
      <c r="JFJ12" s="235"/>
      <c r="JFK12" s="235"/>
      <c r="JFL12" s="235"/>
      <c r="JFM12" s="235"/>
      <c r="JFN12" s="235"/>
      <c r="JFO12" s="235"/>
      <c r="JFP12" s="235"/>
      <c r="JFQ12" s="235"/>
      <c r="JFR12" s="235"/>
      <c r="JFS12" s="235"/>
      <c r="JFT12" s="235"/>
      <c r="JFU12" s="235"/>
      <c r="JFV12" s="235"/>
      <c r="JFW12" s="235"/>
      <c r="JFX12" s="235"/>
      <c r="JFY12" s="235"/>
      <c r="JFZ12" s="235"/>
      <c r="JGA12" s="235"/>
      <c r="JGB12" s="235"/>
      <c r="JGC12" s="235"/>
      <c r="JGD12" s="235"/>
      <c r="JGE12" s="235"/>
      <c r="JGF12" s="235"/>
      <c r="JGG12" s="235"/>
      <c r="JGH12" s="235"/>
      <c r="JGI12" s="235"/>
      <c r="JGJ12" s="235"/>
      <c r="JGK12" s="235"/>
      <c r="JGL12" s="235"/>
      <c r="JGM12" s="235"/>
      <c r="JGN12" s="235"/>
      <c r="JGO12" s="235"/>
      <c r="JGP12" s="235"/>
      <c r="JGQ12" s="235"/>
      <c r="JGR12" s="235"/>
      <c r="JGS12" s="235"/>
      <c r="JGT12" s="235"/>
      <c r="JGU12" s="235"/>
      <c r="JGV12" s="235"/>
      <c r="JGW12" s="235"/>
      <c r="JGX12" s="235"/>
      <c r="JGY12" s="235"/>
      <c r="JGZ12" s="235"/>
      <c r="JHA12" s="235"/>
      <c r="JHB12" s="235"/>
      <c r="JHC12" s="235"/>
      <c r="JHD12" s="235"/>
      <c r="JHE12" s="235"/>
      <c r="JHF12" s="235"/>
      <c r="JHG12" s="235"/>
      <c r="JHH12" s="235"/>
      <c r="JHI12" s="235"/>
      <c r="JHJ12" s="235"/>
      <c r="JHK12" s="235"/>
      <c r="JHL12" s="235"/>
      <c r="JHM12" s="235"/>
      <c r="JHN12" s="235"/>
      <c r="JHO12" s="235"/>
      <c r="JHP12" s="235"/>
      <c r="JHQ12" s="235"/>
      <c r="JHR12" s="235"/>
      <c r="JHS12" s="235"/>
      <c r="JHT12" s="235"/>
      <c r="JHU12" s="235"/>
      <c r="JHV12" s="235"/>
      <c r="JHW12" s="235"/>
      <c r="JHX12" s="235"/>
      <c r="JHY12" s="235"/>
      <c r="JHZ12" s="235"/>
      <c r="JIA12" s="235"/>
      <c r="JIB12" s="235"/>
      <c r="JIC12" s="235"/>
      <c r="JID12" s="235"/>
      <c r="JIE12" s="235"/>
      <c r="JIF12" s="235"/>
      <c r="JIG12" s="235"/>
      <c r="JIH12" s="235"/>
      <c r="JII12" s="235"/>
      <c r="JIJ12" s="235"/>
      <c r="JIK12" s="235"/>
      <c r="JIL12" s="235"/>
      <c r="JIM12" s="235"/>
      <c r="JIN12" s="235"/>
      <c r="JIO12" s="235"/>
      <c r="JIP12" s="235"/>
      <c r="JIQ12" s="235"/>
      <c r="JIR12" s="235"/>
      <c r="JIS12" s="235"/>
      <c r="JIT12" s="235"/>
      <c r="JIU12" s="235"/>
      <c r="JIV12" s="235"/>
      <c r="JIW12" s="235"/>
      <c r="JIX12" s="235"/>
      <c r="JIY12" s="235"/>
      <c r="JIZ12" s="235"/>
      <c r="JJA12" s="235"/>
      <c r="JJB12" s="235"/>
      <c r="JJC12" s="235"/>
      <c r="JJD12" s="235"/>
      <c r="JJE12" s="235"/>
      <c r="JJF12" s="235"/>
      <c r="JJG12" s="235"/>
      <c r="JJH12" s="235"/>
      <c r="JJI12" s="235"/>
      <c r="JJJ12" s="235"/>
      <c r="JJK12" s="235"/>
      <c r="JJL12" s="235"/>
      <c r="JJM12" s="235"/>
      <c r="JJN12" s="235"/>
      <c r="JJO12" s="235"/>
      <c r="JJP12" s="235"/>
      <c r="JJQ12" s="235"/>
      <c r="JJR12" s="235"/>
      <c r="JJS12" s="235"/>
      <c r="JJT12" s="235"/>
      <c r="JJU12" s="235"/>
      <c r="JJV12" s="235"/>
      <c r="JJW12" s="235"/>
      <c r="JJX12" s="235"/>
      <c r="JJY12" s="235"/>
      <c r="JJZ12" s="235"/>
      <c r="JKA12" s="235"/>
      <c r="JKB12" s="235"/>
      <c r="JKC12" s="235"/>
      <c r="JKD12" s="235"/>
      <c r="JKE12" s="235"/>
      <c r="JKF12" s="235"/>
      <c r="JKG12" s="235"/>
      <c r="JKH12" s="235"/>
      <c r="JKI12" s="235"/>
      <c r="JKJ12" s="235"/>
      <c r="JKK12" s="235"/>
      <c r="JKL12" s="235"/>
      <c r="JKM12" s="235"/>
      <c r="JKN12" s="235"/>
      <c r="JKO12" s="235"/>
      <c r="JKP12" s="235"/>
      <c r="JKQ12" s="235"/>
      <c r="JKR12" s="235"/>
      <c r="JKS12" s="235"/>
      <c r="JKT12" s="235"/>
      <c r="JKU12" s="235"/>
      <c r="JKV12" s="235"/>
      <c r="JKW12" s="235"/>
      <c r="JKX12" s="235"/>
      <c r="JKY12" s="235"/>
      <c r="JKZ12" s="235"/>
      <c r="JLA12" s="235"/>
      <c r="JLB12" s="235"/>
      <c r="JLC12" s="235"/>
      <c r="JLD12" s="235"/>
      <c r="JLE12" s="235"/>
      <c r="JLF12" s="235"/>
      <c r="JLG12" s="235"/>
      <c r="JLH12" s="235"/>
      <c r="JLI12" s="235"/>
      <c r="JLJ12" s="235"/>
      <c r="JLK12" s="235"/>
      <c r="JLL12" s="235"/>
      <c r="JLM12" s="235"/>
      <c r="JLN12" s="235"/>
      <c r="JLO12" s="235"/>
      <c r="JLP12" s="235"/>
      <c r="JLQ12" s="235"/>
      <c r="JLR12" s="235"/>
      <c r="JLS12" s="235"/>
      <c r="JLT12" s="235"/>
      <c r="JLU12" s="235"/>
      <c r="JLV12" s="235"/>
      <c r="JLW12" s="235"/>
      <c r="JLX12" s="235"/>
      <c r="JLY12" s="235"/>
      <c r="JLZ12" s="235"/>
      <c r="JMA12" s="235"/>
      <c r="JMB12" s="235"/>
      <c r="JMC12" s="235"/>
      <c r="JMD12" s="235"/>
      <c r="JME12" s="235"/>
      <c r="JMF12" s="235"/>
      <c r="JMG12" s="235"/>
      <c r="JMH12" s="235"/>
      <c r="JMI12" s="235"/>
      <c r="JMJ12" s="235"/>
      <c r="JMK12" s="235"/>
      <c r="JML12" s="235"/>
      <c r="JMM12" s="235"/>
      <c r="JMN12" s="235"/>
      <c r="JMO12" s="235"/>
      <c r="JMP12" s="235"/>
      <c r="JMQ12" s="235"/>
      <c r="JMR12" s="235"/>
      <c r="JMS12" s="235"/>
      <c r="JMT12" s="235"/>
      <c r="JMU12" s="235"/>
      <c r="JMV12" s="235"/>
      <c r="JMW12" s="235"/>
      <c r="JMX12" s="235"/>
      <c r="JMY12" s="235"/>
      <c r="JMZ12" s="235"/>
      <c r="JNA12" s="235"/>
      <c r="JNB12" s="235"/>
      <c r="JNC12" s="235"/>
      <c r="JND12" s="235"/>
      <c r="JNE12" s="235"/>
      <c r="JNF12" s="235"/>
      <c r="JNG12" s="235"/>
      <c r="JNH12" s="235"/>
      <c r="JNI12" s="235"/>
      <c r="JNJ12" s="235"/>
      <c r="JNK12" s="235"/>
      <c r="JNL12" s="235"/>
      <c r="JNM12" s="235"/>
      <c r="JNN12" s="235"/>
      <c r="JNO12" s="235"/>
      <c r="JNP12" s="235"/>
      <c r="JNQ12" s="235"/>
      <c r="JNR12" s="235"/>
      <c r="JNS12" s="235"/>
      <c r="JNT12" s="235"/>
      <c r="JNU12" s="235"/>
      <c r="JNV12" s="235"/>
      <c r="JNW12" s="235"/>
      <c r="JNX12" s="235"/>
      <c r="JNY12" s="235"/>
      <c r="JNZ12" s="235"/>
      <c r="JOA12" s="235"/>
      <c r="JOB12" s="235"/>
      <c r="JOC12" s="235"/>
      <c r="JOD12" s="235"/>
      <c r="JOE12" s="235"/>
      <c r="JOF12" s="235"/>
      <c r="JOG12" s="235"/>
      <c r="JOH12" s="235"/>
      <c r="JOI12" s="235"/>
      <c r="JOJ12" s="235"/>
      <c r="JOK12" s="235"/>
      <c r="JOL12" s="235"/>
      <c r="JOM12" s="235"/>
      <c r="JON12" s="235"/>
      <c r="JOO12" s="235"/>
      <c r="JOP12" s="235"/>
      <c r="JOQ12" s="235"/>
      <c r="JOR12" s="235"/>
      <c r="JOS12" s="235"/>
      <c r="JOT12" s="235"/>
      <c r="JOU12" s="235"/>
      <c r="JOV12" s="235"/>
      <c r="JOW12" s="235"/>
      <c r="JOX12" s="235"/>
      <c r="JOY12" s="235"/>
      <c r="JOZ12" s="235"/>
      <c r="JPA12" s="235"/>
      <c r="JPB12" s="235"/>
      <c r="JPC12" s="235"/>
      <c r="JPD12" s="235"/>
      <c r="JPE12" s="235"/>
      <c r="JPF12" s="235"/>
      <c r="JPG12" s="235"/>
      <c r="JPH12" s="235"/>
      <c r="JPI12" s="235"/>
      <c r="JPJ12" s="235"/>
      <c r="JPK12" s="235"/>
      <c r="JPL12" s="235"/>
      <c r="JPM12" s="235"/>
      <c r="JPN12" s="235"/>
      <c r="JPO12" s="235"/>
      <c r="JPP12" s="235"/>
      <c r="JPQ12" s="235"/>
      <c r="JPR12" s="235"/>
      <c r="JPS12" s="235"/>
      <c r="JPT12" s="235"/>
      <c r="JPU12" s="235"/>
      <c r="JPV12" s="235"/>
      <c r="JPW12" s="235"/>
      <c r="JPX12" s="235"/>
      <c r="JPY12" s="235"/>
      <c r="JPZ12" s="235"/>
      <c r="JQA12" s="235"/>
      <c r="JQB12" s="235"/>
      <c r="JQC12" s="235"/>
      <c r="JQD12" s="235"/>
      <c r="JQE12" s="235"/>
      <c r="JQF12" s="235"/>
      <c r="JQG12" s="235"/>
      <c r="JQH12" s="235"/>
      <c r="JQI12" s="235"/>
      <c r="JQJ12" s="235"/>
      <c r="JQK12" s="235"/>
      <c r="JQL12" s="235"/>
      <c r="JQM12" s="235"/>
      <c r="JQN12" s="235"/>
      <c r="JQO12" s="235"/>
      <c r="JQP12" s="235"/>
      <c r="JQQ12" s="235"/>
      <c r="JQR12" s="235"/>
      <c r="JQS12" s="235"/>
      <c r="JQT12" s="235"/>
      <c r="JQU12" s="235"/>
      <c r="JQV12" s="235"/>
      <c r="JQW12" s="235"/>
      <c r="JQX12" s="235"/>
      <c r="JQY12" s="235"/>
      <c r="JQZ12" s="235"/>
      <c r="JRA12" s="235"/>
      <c r="JRB12" s="235"/>
      <c r="JRC12" s="235"/>
      <c r="JRD12" s="235"/>
      <c r="JRE12" s="235"/>
      <c r="JRF12" s="235"/>
      <c r="JRG12" s="235"/>
      <c r="JRH12" s="235"/>
      <c r="JRI12" s="235"/>
      <c r="JRJ12" s="235"/>
      <c r="JRK12" s="235"/>
      <c r="JRL12" s="235"/>
      <c r="JRM12" s="235"/>
      <c r="JRN12" s="235"/>
      <c r="JRO12" s="235"/>
      <c r="JRP12" s="235"/>
      <c r="JRQ12" s="235"/>
      <c r="JRR12" s="235"/>
      <c r="JRS12" s="235"/>
      <c r="JRT12" s="235"/>
      <c r="JRU12" s="235"/>
      <c r="JRV12" s="235"/>
      <c r="JRW12" s="235"/>
      <c r="JRX12" s="235"/>
      <c r="JRY12" s="235"/>
      <c r="JRZ12" s="235"/>
      <c r="JSA12" s="235"/>
      <c r="JSB12" s="235"/>
      <c r="JSC12" s="235"/>
      <c r="JSD12" s="235"/>
      <c r="JSE12" s="235"/>
      <c r="JSF12" s="235"/>
      <c r="JSG12" s="235"/>
      <c r="JSH12" s="235"/>
      <c r="JSI12" s="235"/>
      <c r="JSJ12" s="235"/>
      <c r="JSK12" s="235"/>
      <c r="JSL12" s="235"/>
      <c r="JSM12" s="235"/>
      <c r="JSN12" s="235"/>
      <c r="JSO12" s="235"/>
      <c r="JSP12" s="235"/>
      <c r="JSQ12" s="235"/>
      <c r="JSR12" s="235"/>
      <c r="JSS12" s="235"/>
      <c r="JST12" s="235"/>
      <c r="JSU12" s="235"/>
      <c r="JSV12" s="235"/>
      <c r="JSW12" s="235"/>
      <c r="JSX12" s="235"/>
      <c r="JSY12" s="235"/>
      <c r="JSZ12" s="235"/>
      <c r="JTA12" s="235"/>
      <c r="JTB12" s="235"/>
      <c r="JTC12" s="235"/>
      <c r="JTD12" s="235"/>
      <c r="JTE12" s="235"/>
      <c r="JTF12" s="235"/>
      <c r="JTG12" s="235"/>
      <c r="JTH12" s="235"/>
      <c r="JTI12" s="235"/>
      <c r="JTJ12" s="235"/>
      <c r="JTK12" s="235"/>
      <c r="JTL12" s="235"/>
      <c r="JTM12" s="235"/>
      <c r="JTN12" s="235"/>
      <c r="JTO12" s="235"/>
      <c r="JTP12" s="235"/>
      <c r="JTQ12" s="235"/>
      <c r="JTR12" s="235"/>
      <c r="JTS12" s="235"/>
      <c r="JTT12" s="235"/>
      <c r="JTU12" s="235"/>
      <c r="JTV12" s="235"/>
      <c r="JTW12" s="235"/>
      <c r="JTX12" s="235"/>
      <c r="JTY12" s="235"/>
      <c r="JTZ12" s="235"/>
      <c r="JUA12" s="235"/>
      <c r="JUB12" s="235"/>
      <c r="JUC12" s="235"/>
      <c r="JUD12" s="235"/>
      <c r="JUE12" s="235"/>
      <c r="JUF12" s="235"/>
      <c r="JUG12" s="235"/>
      <c r="JUH12" s="235"/>
      <c r="JUI12" s="235"/>
      <c r="JUJ12" s="235"/>
      <c r="JUK12" s="235"/>
      <c r="JUL12" s="235"/>
      <c r="JUM12" s="235"/>
      <c r="JUN12" s="235"/>
      <c r="JUO12" s="235"/>
      <c r="JUP12" s="235"/>
      <c r="JUQ12" s="235"/>
      <c r="JUR12" s="235"/>
      <c r="JUS12" s="235"/>
      <c r="JUT12" s="235"/>
      <c r="JUU12" s="235"/>
      <c r="JUV12" s="235"/>
      <c r="JUW12" s="235"/>
      <c r="JUX12" s="235"/>
      <c r="JUY12" s="235"/>
      <c r="JUZ12" s="235"/>
      <c r="JVA12" s="235"/>
      <c r="JVB12" s="235"/>
      <c r="JVC12" s="235"/>
      <c r="JVD12" s="235"/>
      <c r="JVE12" s="235"/>
      <c r="JVF12" s="235"/>
      <c r="JVG12" s="235"/>
      <c r="JVH12" s="235"/>
      <c r="JVI12" s="235"/>
      <c r="JVJ12" s="235"/>
      <c r="JVK12" s="235"/>
      <c r="JVL12" s="235"/>
      <c r="JVM12" s="235"/>
      <c r="JVN12" s="235"/>
      <c r="JVO12" s="235"/>
      <c r="JVP12" s="235"/>
      <c r="JVQ12" s="235"/>
      <c r="JVR12" s="235"/>
      <c r="JVS12" s="235"/>
      <c r="JVT12" s="235"/>
      <c r="JVU12" s="235"/>
      <c r="JVV12" s="235"/>
      <c r="JVW12" s="235"/>
      <c r="JVX12" s="235"/>
      <c r="JVY12" s="235"/>
      <c r="JVZ12" s="235"/>
      <c r="JWA12" s="235"/>
      <c r="JWB12" s="235"/>
      <c r="JWC12" s="235"/>
      <c r="JWD12" s="235"/>
      <c r="JWE12" s="235"/>
      <c r="JWF12" s="235"/>
      <c r="JWG12" s="235"/>
      <c r="JWH12" s="235"/>
      <c r="JWI12" s="235"/>
      <c r="JWJ12" s="235"/>
      <c r="JWK12" s="235"/>
      <c r="JWL12" s="235"/>
      <c r="JWM12" s="235"/>
      <c r="JWN12" s="235"/>
      <c r="JWO12" s="235"/>
      <c r="JWP12" s="235"/>
      <c r="JWQ12" s="235"/>
      <c r="JWR12" s="235"/>
      <c r="JWS12" s="235"/>
      <c r="JWT12" s="235"/>
      <c r="JWU12" s="235"/>
      <c r="JWV12" s="235"/>
      <c r="JWW12" s="235"/>
      <c r="JWX12" s="235"/>
      <c r="JWY12" s="235"/>
      <c r="JWZ12" s="235"/>
      <c r="JXA12" s="235"/>
      <c r="JXB12" s="235"/>
      <c r="JXC12" s="235"/>
      <c r="JXD12" s="235"/>
      <c r="JXE12" s="235"/>
      <c r="JXF12" s="235"/>
      <c r="JXG12" s="235"/>
      <c r="JXH12" s="235"/>
      <c r="JXI12" s="235"/>
      <c r="JXJ12" s="235"/>
      <c r="JXK12" s="235"/>
      <c r="JXL12" s="235"/>
      <c r="JXM12" s="235"/>
      <c r="JXN12" s="235"/>
      <c r="JXO12" s="235"/>
      <c r="JXP12" s="235"/>
      <c r="JXQ12" s="235"/>
      <c r="JXR12" s="235"/>
      <c r="JXS12" s="235"/>
      <c r="JXT12" s="235"/>
      <c r="JXU12" s="235"/>
      <c r="JXV12" s="235"/>
      <c r="JXW12" s="235"/>
      <c r="JXX12" s="235"/>
      <c r="JXY12" s="235"/>
      <c r="JXZ12" s="235"/>
      <c r="JYA12" s="235"/>
      <c r="JYB12" s="235"/>
      <c r="JYC12" s="235"/>
      <c r="JYD12" s="235"/>
      <c r="JYE12" s="235"/>
      <c r="JYF12" s="235"/>
      <c r="JYG12" s="235"/>
      <c r="JYH12" s="235"/>
      <c r="JYI12" s="235"/>
      <c r="JYJ12" s="235"/>
      <c r="JYK12" s="235"/>
      <c r="JYL12" s="235"/>
      <c r="JYM12" s="235"/>
      <c r="JYN12" s="235"/>
      <c r="JYO12" s="235"/>
      <c r="JYP12" s="235"/>
      <c r="JYQ12" s="235"/>
      <c r="JYR12" s="235"/>
      <c r="JYS12" s="235"/>
      <c r="JYT12" s="235"/>
      <c r="JYU12" s="235"/>
      <c r="JYV12" s="235"/>
      <c r="JYW12" s="235"/>
      <c r="JYX12" s="235"/>
      <c r="JYY12" s="235"/>
      <c r="JYZ12" s="235"/>
      <c r="JZA12" s="235"/>
      <c r="JZB12" s="235"/>
      <c r="JZC12" s="235"/>
      <c r="JZD12" s="235"/>
      <c r="JZE12" s="235"/>
      <c r="JZF12" s="235"/>
      <c r="JZG12" s="235"/>
      <c r="JZH12" s="235"/>
      <c r="JZI12" s="235"/>
      <c r="JZJ12" s="235"/>
      <c r="JZK12" s="235"/>
      <c r="JZL12" s="235"/>
      <c r="JZM12" s="235"/>
      <c r="JZN12" s="235"/>
      <c r="JZO12" s="235"/>
      <c r="JZP12" s="235"/>
      <c r="JZQ12" s="235"/>
      <c r="JZR12" s="235"/>
      <c r="JZS12" s="235"/>
      <c r="JZT12" s="235"/>
      <c r="JZU12" s="235"/>
      <c r="JZV12" s="235"/>
      <c r="JZW12" s="235"/>
      <c r="JZX12" s="235"/>
      <c r="JZY12" s="235"/>
      <c r="JZZ12" s="235"/>
      <c r="KAA12" s="235"/>
      <c r="KAB12" s="235"/>
      <c r="KAC12" s="235"/>
      <c r="KAD12" s="235"/>
      <c r="KAE12" s="235"/>
      <c r="KAF12" s="235"/>
      <c r="KAG12" s="235"/>
      <c r="KAH12" s="235"/>
      <c r="KAI12" s="235"/>
      <c r="KAJ12" s="235"/>
      <c r="KAK12" s="235"/>
      <c r="KAL12" s="235"/>
      <c r="KAM12" s="235"/>
      <c r="KAN12" s="235"/>
      <c r="KAO12" s="235"/>
      <c r="KAP12" s="235"/>
      <c r="KAQ12" s="235"/>
      <c r="KAR12" s="235"/>
      <c r="KAS12" s="235"/>
      <c r="KAT12" s="235"/>
      <c r="KAU12" s="235"/>
      <c r="KAV12" s="235"/>
      <c r="KAW12" s="235"/>
      <c r="KAX12" s="235"/>
      <c r="KAY12" s="235"/>
      <c r="KAZ12" s="235"/>
      <c r="KBA12" s="235"/>
      <c r="KBB12" s="235"/>
      <c r="KBC12" s="235"/>
      <c r="KBD12" s="235"/>
      <c r="KBE12" s="235"/>
      <c r="KBF12" s="235"/>
      <c r="KBG12" s="235"/>
      <c r="KBH12" s="235"/>
      <c r="KBI12" s="235"/>
      <c r="KBJ12" s="235"/>
      <c r="KBK12" s="235"/>
      <c r="KBL12" s="235"/>
      <c r="KBM12" s="235"/>
      <c r="KBN12" s="235"/>
      <c r="KBO12" s="235"/>
      <c r="KBP12" s="235"/>
      <c r="KBQ12" s="235"/>
      <c r="KBR12" s="235"/>
      <c r="KBS12" s="235"/>
      <c r="KBT12" s="235"/>
      <c r="KBU12" s="235"/>
      <c r="KBV12" s="235"/>
      <c r="KBW12" s="235"/>
      <c r="KBX12" s="235"/>
      <c r="KBY12" s="235"/>
      <c r="KBZ12" s="235"/>
      <c r="KCA12" s="235"/>
      <c r="KCB12" s="235"/>
      <c r="KCC12" s="235"/>
      <c r="KCD12" s="235"/>
      <c r="KCE12" s="235"/>
      <c r="KCF12" s="235"/>
      <c r="KCG12" s="235"/>
      <c r="KCH12" s="235"/>
      <c r="KCI12" s="235"/>
      <c r="KCJ12" s="235"/>
      <c r="KCK12" s="235"/>
      <c r="KCL12" s="235"/>
      <c r="KCM12" s="235"/>
      <c r="KCN12" s="235"/>
      <c r="KCO12" s="235"/>
      <c r="KCP12" s="235"/>
      <c r="KCQ12" s="235"/>
      <c r="KCR12" s="235"/>
      <c r="KCS12" s="235"/>
      <c r="KCT12" s="235"/>
      <c r="KCU12" s="235"/>
      <c r="KCV12" s="235"/>
      <c r="KCW12" s="235"/>
      <c r="KCX12" s="235"/>
      <c r="KCY12" s="235"/>
      <c r="KCZ12" s="235"/>
      <c r="KDA12" s="235"/>
      <c r="KDB12" s="235"/>
      <c r="KDC12" s="235"/>
      <c r="KDD12" s="235"/>
      <c r="KDE12" s="235"/>
      <c r="KDF12" s="235"/>
      <c r="KDG12" s="235"/>
      <c r="KDH12" s="235"/>
      <c r="KDI12" s="235"/>
      <c r="KDJ12" s="235"/>
      <c r="KDK12" s="235"/>
      <c r="KDL12" s="235"/>
      <c r="KDM12" s="235"/>
      <c r="KDN12" s="235"/>
      <c r="KDO12" s="235"/>
      <c r="KDP12" s="235"/>
      <c r="KDQ12" s="235"/>
      <c r="KDR12" s="235"/>
      <c r="KDS12" s="235"/>
      <c r="KDT12" s="235"/>
      <c r="KDU12" s="235"/>
      <c r="KDV12" s="235"/>
      <c r="KDW12" s="235"/>
      <c r="KDX12" s="235"/>
      <c r="KDY12" s="235"/>
      <c r="KDZ12" s="235"/>
      <c r="KEA12" s="235"/>
      <c r="KEB12" s="235"/>
      <c r="KEC12" s="235"/>
      <c r="KED12" s="235"/>
      <c r="KEE12" s="235"/>
      <c r="KEF12" s="235"/>
      <c r="KEG12" s="235"/>
      <c r="KEH12" s="235"/>
      <c r="KEI12" s="235"/>
      <c r="KEJ12" s="235"/>
      <c r="KEK12" s="235"/>
      <c r="KEL12" s="235"/>
      <c r="KEM12" s="235"/>
      <c r="KEN12" s="235"/>
      <c r="KEO12" s="235"/>
      <c r="KEP12" s="235"/>
      <c r="KEQ12" s="235"/>
      <c r="KER12" s="235"/>
      <c r="KES12" s="235"/>
      <c r="KET12" s="235"/>
      <c r="KEU12" s="235"/>
      <c r="KEV12" s="235"/>
      <c r="KEW12" s="235"/>
      <c r="KEX12" s="235"/>
      <c r="KEY12" s="235"/>
      <c r="KEZ12" s="235"/>
      <c r="KFA12" s="235"/>
      <c r="KFB12" s="235"/>
      <c r="KFC12" s="235"/>
      <c r="KFD12" s="235"/>
      <c r="KFE12" s="235"/>
      <c r="KFF12" s="235"/>
      <c r="KFG12" s="235"/>
      <c r="KFH12" s="235"/>
      <c r="KFI12" s="235"/>
      <c r="KFJ12" s="235"/>
      <c r="KFK12" s="235"/>
      <c r="KFL12" s="235"/>
      <c r="KFM12" s="235"/>
      <c r="KFN12" s="235"/>
      <c r="KFO12" s="235"/>
      <c r="KFP12" s="235"/>
      <c r="KFQ12" s="235"/>
      <c r="KFR12" s="235"/>
      <c r="KFS12" s="235"/>
      <c r="KFT12" s="235"/>
      <c r="KFU12" s="235"/>
      <c r="KFV12" s="235"/>
      <c r="KFW12" s="235"/>
      <c r="KFX12" s="235"/>
      <c r="KFY12" s="235"/>
      <c r="KFZ12" s="235"/>
      <c r="KGA12" s="235"/>
      <c r="KGB12" s="235"/>
      <c r="KGC12" s="235"/>
      <c r="KGD12" s="235"/>
      <c r="KGE12" s="235"/>
      <c r="KGF12" s="235"/>
      <c r="KGG12" s="235"/>
      <c r="KGH12" s="235"/>
      <c r="KGI12" s="235"/>
      <c r="KGJ12" s="235"/>
      <c r="KGK12" s="235"/>
      <c r="KGL12" s="235"/>
      <c r="KGM12" s="235"/>
      <c r="KGN12" s="235"/>
      <c r="KGO12" s="235"/>
      <c r="KGP12" s="235"/>
      <c r="KGQ12" s="235"/>
      <c r="KGR12" s="235"/>
      <c r="KGS12" s="235"/>
      <c r="KGT12" s="235"/>
      <c r="KGU12" s="235"/>
      <c r="KGV12" s="235"/>
      <c r="KGW12" s="235"/>
      <c r="KGX12" s="235"/>
      <c r="KGY12" s="235"/>
      <c r="KGZ12" s="235"/>
      <c r="KHA12" s="235"/>
      <c r="KHB12" s="235"/>
      <c r="KHC12" s="235"/>
      <c r="KHD12" s="235"/>
      <c r="KHE12" s="235"/>
      <c r="KHF12" s="235"/>
      <c r="KHG12" s="235"/>
      <c r="KHH12" s="235"/>
      <c r="KHI12" s="235"/>
      <c r="KHJ12" s="235"/>
      <c r="KHK12" s="235"/>
      <c r="KHL12" s="235"/>
      <c r="KHM12" s="235"/>
      <c r="KHN12" s="235"/>
      <c r="KHO12" s="235"/>
      <c r="KHP12" s="235"/>
      <c r="KHQ12" s="235"/>
      <c r="KHR12" s="235"/>
      <c r="KHS12" s="235"/>
      <c r="KHT12" s="235"/>
      <c r="KHU12" s="235"/>
      <c r="KHV12" s="235"/>
      <c r="KHW12" s="235"/>
      <c r="KHX12" s="235"/>
      <c r="KHY12" s="235"/>
      <c r="KHZ12" s="235"/>
      <c r="KIA12" s="235"/>
      <c r="KIB12" s="235"/>
      <c r="KIC12" s="235"/>
      <c r="KID12" s="235"/>
      <c r="KIE12" s="235"/>
      <c r="KIF12" s="235"/>
      <c r="KIG12" s="235"/>
      <c r="KIH12" s="235"/>
      <c r="KII12" s="235"/>
      <c r="KIJ12" s="235"/>
      <c r="KIK12" s="235"/>
      <c r="KIL12" s="235"/>
      <c r="KIM12" s="235"/>
      <c r="KIN12" s="235"/>
      <c r="KIO12" s="235"/>
      <c r="KIP12" s="235"/>
      <c r="KIQ12" s="235"/>
      <c r="KIR12" s="235"/>
      <c r="KIS12" s="235"/>
      <c r="KIT12" s="235"/>
      <c r="KIU12" s="235"/>
      <c r="KIV12" s="235"/>
      <c r="KIW12" s="235"/>
      <c r="KIX12" s="235"/>
      <c r="KIY12" s="235"/>
      <c r="KIZ12" s="235"/>
      <c r="KJA12" s="235"/>
      <c r="KJB12" s="235"/>
      <c r="KJC12" s="235"/>
      <c r="KJD12" s="235"/>
      <c r="KJE12" s="235"/>
      <c r="KJF12" s="235"/>
      <c r="KJG12" s="235"/>
      <c r="KJH12" s="235"/>
      <c r="KJI12" s="235"/>
      <c r="KJJ12" s="235"/>
      <c r="KJK12" s="235"/>
      <c r="KJL12" s="235"/>
      <c r="KJM12" s="235"/>
      <c r="KJN12" s="235"/>
      <c r="KJO12" s="235"/>
      <c r="KJP12" s="235"/>
      <c r="KJQ12" s="235"/>
      <c r="KJR12" s="235"/>
      <c r="KJS12" s="235"/>
      <c r="KJT12" s="235"/>
      <c r="KJU12" s="235"/>
      <c r="KJV12" s="235"/>
      <c r="KJW12" s="235"/>
      <c r="KJX12" s="235"/>
      <c r="KJY12" s="235"/>
      <c r="KJZ12" s="235"/>
      <c r="KKA12" s="235"/>
      <c r="KKB12" s="235"/>
      <c r="KKC12" s="235"/>
      <c r="KKD12" s="235"/>
      <c r="KKE12" s="235"/>
      <c r="KKF12" s="235"/>
      <c r="KKG12" s="235"/>
      <c r="KKH12" s="235"/>
      <c r="KKI12" s="235"/>
      <c r="KKJ12" s="235"/>
      <c r="KKK12" s="235"/>
      <c r="KKL12" s="235"/>
      <c r="KKM12" s="235"/>
      <c r="KKN12" s="235"/>
      <c r="KKO12" s="235"/>
      <c r="KKP12" s="235"/>
      <c r="KKQ12" s="235"/>
      <c r="KKR12" s="235"/>
      <c r="KKS12" s="235"/>
      <c r="KKT12" s="235"/>
      <c r="KKU12" s="235"/>
      <c r="KKV12" s="235"/>
      <c r="KKW12" s="235"/>
      <c r="KKX12" s="235"/>
      <c r="KKY12" s="235"/>
      <c r="KKZ12" s="235"/>
      <c r="KLA12" s="235"/>
      <c r="KLB12" s="235"/>
      <c r="KLC12" s="235"/>
      <c r="KLD12" s="235"/>
      <c r="KLE12" s="235"/>
      <c r="KLF12" s="235"/>
      <c r="KLG12" s="235"/>
      <c r="KLH12" s="235"/>
      <c r="KLI12" s="235"/>
      <c r="KLJ12" s="235"/>
      <c r="KLK12" s="235"/>
      <c r="KLL12" s="235"/>
      <c r="KLM12" s="235"/>
      <c r="KLN12" s="235"/>
      <c r="KLO12" s="235"/>
      <c r="KLP12" s="235"/>
      <c r="KLQ12" s="235"/>
      <c r="KLR12" s="235"/>
      <c r="KLS12" s="235"/>
      <c r="KLT12" s="235"/>
      <c r="KLU12" s="235"/>
      <c r="KLV12" s="235"/>
      <c r="KLW12" s="235"/>
      <c r="KLX12" s="235"/>
      <c r="KLY12" s="235"/>
      <c r="KLZ12" s="235"/>
      <c r="KMA12" s="235"/>
      <c r="KMB12" s="235"/>
      <c r="KMC12" s="235"/>
      <c r="KMD12" s="235"/>
      <c r="KME12" s="235"/>
      <c r="KMF12" s="235"/>
      <c r="KMG12" s="235"/>
      <c r="KMH12" s="235"/>
      <c r="KMI12" s="235"/>
      <c r="KMJ12" s="235"/>
      <c r="KMK12" s="235"/>
      <c r="KML12" s="235"/>
      <c r="KMM12" s="235"/>
      <c r="KMN12" s="235"/>
      <c r="KMO12" s="235"/>
      <c r="KMP12" s="235"/>
      <c r="KMQ12" s="235"/>
      <c r="KMR12" s="235"/>
      <c r="KMS12" s="235"/>
      <c r="KMT12" s="235"/>
      <c r="KMU12" s="235"/>
      <c r="KMV12" s="235"/>
      <c r="KMW12" s="235"/>
      <c r="KMX12" s="235"/>
      <c r="KMY12" s="235"/>
      <c r="KMZ12" s="235"/>
      <c r="KNA12" s="235"/>
      <c r="KNB12" s="235"/>
      <c r="KNC12" s="235"/>
      <c r="KND12" s="235"/>
      <c r="KNE12" s="235"/>
      <c r="KNF12" s="235"/>
      <c r="KNG12" s="235"/>
      <c r="KNH12" s="235"/>
      <c r="KNI12" s="235"/>
      <c r="KNJ12" s="235"/>
      <c r="KNK12" s="235"/>
      <c r="KNL12" s="235"/>
      <c r="KNM12" s="235"/>
      <c r="KNN12" s="235"/>
      <c r="KNO12" s="235"/>
      <c r="KNP12" s="235"/>
      <c r="KNQ12" s="235"/>
      <c r="KNR12" s="235"/>
      <c r="KNS12" s="235"/>
      <c r="KNT12" s="235"/>
      <c r="KNU12" s="235"/>
      <c r="KNV12" s="235"/>
      <c r="KNW12" s="235"/>
      <c r="KNX12" s="235"/>
      <c r="KNY12" s="235"/>
      <c r="KNZ12" s="235"/>
      <c r="KOA12" s="235"/>
      <c r="KOB12" s="235"/>
      <c r="KOC12" s="235"/>
      <c r="KOD12" s="235"/>
      <c r="KOE12" s="235"/>
      <c r="KOF12" s="235"/>
      <c r="KOG12" s="235"/>
      <c r="KOH12" s="235"/>
      <c r="KOI12" s="235"/>
      <c r="KOJ12" s="235"/>
      <c r="KOK12" s="235"/>
      <c r="KOL12" s="235"/>
      <c r="KOM12" s="235"/>
      <c r="KON12" s="235"/>
      <c r="KOO12" s="235"/>
      <c r="KOP12" s="235"/>
      <c r="KOQ12" s="235"/>
      <c r="KOR12" s="235"/>
      <c r="KOS12" s="235"/>
      <c r="KOT12" s="235"/>
      <c r="KOU12" s="235"/>
      <c r="KOV12" s="235"/>
      <c r="KOW12" s="235"/>
      <c r="KOX12" s="235"/>
      <c r="KOY12" s="235"/>
      <c r="KOZ12" s="235"/>
      <c r="KPA12" s="235"/>
      <c r="KPB12" s="235"/>
      <c r="KPC12" s="235"/>
      <c r="KPD12" s="235"/>
      <c r="KPE12" s="235"/>
      <c r="KPF12" s="235"/>
      <c r="KPG12" s="235"/>
      <c r="KPH12" s="235"/>
      <c r="KPI12" s="235"/>
      <c r="KPJ12" s="235"/>
      <c r="KPK12" s="235"/>
      <c r="KPL12" s="235"/>
      <c r="KPM12" s="235"/>
      <c r="KPN12" s="235"/>
      <c r="KPO12" s="235"/>
      <c r="KPP12" s="235"/>
      <c r="KPQ12" s="235"/>
      <c r="KPR12" s="235"/>
      <c r="KPS12" s="235"/>
      <c r="KPT12" s="235"/>
      <c r="KPU12" s="235"/>
      <c r="KPV12" s="235"/>
      <c r="KPW12" s="235"/>
      <c r="KPX12" s="235"/>
      <c r="KPY12" s="235"/>
      <c r="KPZ12" s="235"/>
      <c r="KQA12" s="235"/>
      <c r="KQB12" s="235"/>
      <c r="KQC12" s="235"/>
      <c r="KQD12" s="235"/>
      <c r="KQE12" s="235"/>
      <c r="KQF12" s="235"/>
      <c r="KQG12" s="235"/>
      <c r="KQH12" s="235"/>
      <c r="KQI12" s="235"/>
      <c r="KQJ12" s="235"/>
      <c r="KQK12" s="235"/>
      <c r="KQL12" s="235"/>
      <c r="KQM12" s="235"/>
      <c r="KQN12" s="235"/>
      <c r="KQO12" s="235"/>
      <c r="KQP12" s="235"/>
      <c r="KQQ12" s="235"/>
      <c r="KQR12" s="235"/>
      <c r="KQS12" s="235"/>
      <c r="KQT12" s="235"/>
      <c r="KQU12" s="235"/>
      <c r="KQV12" s="235"/>
      <c r="KQW12" s="235"/>
      <c r="KQX12" s="235"/>
      <c r="KQY12" s="235"/>
      <c r="KQZ12" s="235"/>
      <c r="KRA12" s="235"/>
      <c r="KRB12" s="235"/>
      <c r="KRC12" s="235"/>
      <c r="KRD12" s="235"/>
      <c r="KRE12" s="235"/>
      <c r="KRF12" s="235"/>
      <c r="KRG12" s="235"/>
      <c r="KRH12" s="235"/>
      <c r="KRI12" s="235"/>
      <c r="KRJ12" s="235"/>
      <c r="KRK12" s="235"/>
      <c r="KRL12" s="235"/>
      <c r="KRM12" s="235"/>
      <c r="KRN12" s="235"/>
      <c r="KRO12" s="235"/>
      <c r="KRP12" s="235"/>
      <c r="KRQ12" s="235"/>
      <c r="KRR12" s="235"/>
      <c r="KRS12" s="235"/>
      <c r="KRT12" s="235"/>
      <c r="KRU12" s="235"/>
      <c r="KRV12" s="235"/>
      <c r="KRW12" s="235"/>
      <c r="KRX12" s="235"/>
      <c r="KRY12" s="235"/>
      <c r="KRZ12" s="235"/>
      <c r="KSA12" s="235"/>
      <c r="KSB12" s="235"/>
      <c r="KSC12" s="235"/>
      <c r="KSD12" s="235"/>
      <c r="KSE12" s="235"/>
      <c r="KSF12" s="235"/>
      <c r="KSG12" s="235"/>
      <c r="KSH12" s="235"/>
      <c r="KSI12" s="235"/>
      <c r="KSJ12" s="235"/>
      <c r="KSK12" s="235"/>
      <c r="KSL12" s="235"/>
      <c r="KSM12" s="235"/>
      <c r="KSN12" s="235"/>
      <c r="KSO12" s="235"/>
      <c r="KSP12" s="235"/>
      <c r="KSQ12" s="235"/>
      <c r="KSR12" s="235"/>
      <c r="KSS12" s="235"/>
      <c r="KST12" s="235"/>
      <c r="KSU12" s="235"/>
      <c r="KSV12" s="235"/>
      <c r="KSW12" s="235"/>
      <c r="KSX12" s="235"/>
      <c r="KSY12" s="235"/>
      <c r="KSZ12" s="235"/>
      <c r="KTA12" s="235"/>
      <c r="KTB12" s="235"/>
      <c r="KTC12" s="235"/>
      <c r="KTD12" s="235"/>
      <c r="KTE12" s="235"/>
      <c r="KTF12" s="235"/>
      <c r="KTG12" s="235"/>
      <c r="KTH12" s="235"/>
      <c r="KTI12" s="235"/>
      <c r="KTJ12" s="235"/>
      <c r="KTK12" s="235"/>
      <c r="KTL12" s="235"/>
      <c r="KTM12" s="235"/>
      <c r="KTN12" s="235"/>
      <c r="KTO12" s="235"/>
      <c r="KTP12" s="235"/>
      <c r="KTQ12" s="235"/>
      <c r="KTR12" s="235"/>
      <c r="KTS12" s="235"/>
      <c r="KTT12" s="235"/>
      <c r="KTU12" s="235"/>
      <c r="KTV12" s="235"/>
      <c r="KTW12" s="235"/>
      <c r="KTX12" s="235"/>
      <c r="KTY12" s="235"/>
      <c r="KTZ12" s="235"/>
      <c r="KUA12" s="235"/>
      <c r="KUB12" s="235"/>
      <c r="KUC12" s="235"/>
      <c r="KUD12" s="235"/>
      <c r="KUE12" s="235"/>
      <c r="KUF12" s="235"/>
      <c r="KUG12" s="235"/>
      <c r="KUH12" s="235"/>
      <c r="KUI12" s="235"/>
      <c r="KUJ12" s="235"/>
      <c r="KUK12" s="235"/>
      <c r="KUL12" s="235"/>
      <c r="KUM12" s="235"/>
      <c r="KUN12" s="235"/>
      <c r="KUO12" s="235"/>
      <c r="KUP12" s="235"/>
      <c r="KUQ12" s="235"/>
      <c r="KUR12" s="235"/>
      <c r="KUS12" s="235"/>
      <c r="KUT12" s="235"/>
      <c r="KUU12" s="235"/>
      <c r="KUV12" s="235"/>
      <c r="KUW12" s="235"/>
      <c r="KUX12" s="235"/>
      <c r="KUY12" s="235"/>
      <c r="KUZ12" s="235"/>
      <c r="KVA12" s="235"/>
      <c r="KVB12" s="235"/>
      <c r="KVC12" s="235"/>
      <c r="KVD12" s="235"/>
      <c r="KVE12" s="235"/>
      <c r="KVF12" s="235"/>
      <c r="KVG12" s="235"/>
      <c r="KVH12" s="235"/>
      <c r="KVI12" s="235"/>
      <c r="KVJ12" s="235"/>
      <c r="KVK12" s="235"/>
      <c r="KVL12" s="235"/>
      <c r="KVM12" s="235"/>
      <c r="KVN12" s="235"/>
      <c r="KVO12" s="235"/>
      <c r="KVP12" s="235"/>
      <c r="KVQ12" s="235"/>
      <c r="KVR12" s="235"/>
      <c r="KVS12" s="235"/>
      <c r="KVT12" s="235"/>
      <c r="KVU12" s="235"/>
      <c r="KVV12" s="235"/>
      <c r="KVW12" s="235"/>
      <c r="KVX12" s="235"/>
      <c r="KVY12" s="235"/>
      <c r="KVZ12" s="235"/>
      <c r="KWA12" s="235"/>
      <c r="KWB12" s="235"/>
      <c r="KWC12" s="235"/>
      <c r="KWD12" s="235"/>
      <c r="KWE12" s="235"/>
      <c r="KWF12" s="235"/>
      <c r="KWG12" s="235"/>
      <c r="KWH12" s="235"/>
      <c r="KWI12" s="235"/>
      <c r="KWJ12" s="235"/>
      <c r="KWK12" s="235"/>
      <c r="KWL12" s="235"/>
      <c r="KWM12" s="235"/>
      <c r="KWN12" s="235"/>
      <c r="KWO12" s="235"/>
      <c r="KWP12" s="235"/>
      <c r="KWQ12" s="235"/>
      <c r="KWR12" s="235"/>
      <c r="KWS12" s="235"/>
      <c r="KWT12" s="235"/>
      <c r="KWU12" s="235"/>
      <c r="KWV12" s="235"/>
      <c r="KWW12" s="235"/>
      <c r="KWX12" s="235"/>
      <c r="KWY12" s="235"/>
      <c r="KWZ12" s="235"/>
      <c r="KXA12" s="235"/>
      <c r="KXB12" s="235"/>
      <c r="KXC12" s="235"/>
      <c r="KXD12" s="235"/>
      <c r="KXE12" s="235"/>
      <c r="KXF12" s="235"/>
      <c r="KXG12" s="235"/>
      <c r="KXH12" s="235"/>
      <c r="KXI12" s="235"/>
      <c r="KXJ12" s="235"/>
      <c r="KXK12" s="235"/>
      <c r="KXL12" s="235"/>
      <c r="KXM12" s="235"/>
      <c r="KXN12" s="235"/>
      <c r="KXO12" s="235"/>
      <c r="KXP12" s="235"/>
      <c r="KXQ12" s="235"/>
      <c r="KXR12" s="235"/>
      <c r="KXS12" s="235"/>
      <c r="KXT12" s="235"/>
      <c r="KXU12" s="235"/>
      <c r="KXV12" s="235"/>
      <c r="KXW12" s="235"/>
      <c r="KXX12" s="235"/>
      <c r="KXY12" s="235"/>
      <c r="KXZ12" s="235"/>
      <c r="KYA12" s="235"/>
      <c r="KYB12" s="235"/>
      <c r="KYC12" s="235"/>
      <c r="KYD12" s="235"/>
      <c r="KYE12" s="235"/>
      <c r="KYF12" s="235"/>
      <c r="KYG12" s="235"/>
      <c r="KYH12" s="235"/>
      <c r="KYI12" s="235"/>
      <c r="KYJ12" s="235"/>
      <c r="KYK12" s="235"/>
      <c r="KYL12" s="235"/>
      <c r="KYM12" s="235"/>
      <c r="KYN12" s="235"/>
      <c r="KYO12" s="235"/>
      <c r="KYP12" s="235"/>
      <c r="KYQ12" s="235"/>
      <c r="KYR12" s="235"/>
      <c r="KYS12" s="235"/>
      <c r="KYT12" s="235"/>
      <c r="KYU12" s="235"/>
      <c r="KYV12" s="235"/>
      <c r="KYW12" s="235"/>
      <c r="KYX12" s="235"/>
      <c r="KYY12" s="235"/>
      <c r="KYZ12" s="235"/>
      <c r="KZA12" s="235"/>
      <c r="KZB12" s="235"/>
      <c r="KZC12" s="235"/>
      <c r="KZD12" s="235"/>
      <c r="KZE12" s="235"/>
      <c r="KZF12" s="235"/>
      <c r="KZG12" s="235"/>
      <c r="KZH12" s="235"/>
      <c r="KZI12" s="235"/>
      <c r="KZJ12" s="235"/>
      <c r="KZK12" s="235"/>
      <c r="KZL12" s="235"/>
      <c r="KZM12" s="235"/>
      <c r="KZN12" s="235"/>
      <c r="KZO12" s="235"/>
      <c r="KZP12" s="235"/>
      <c r="KZQ12" s="235"/>
      <c r="KZR12" s="235"/>
      <c r="KZS12" s="235"/>
      <c r="KZT12" s="235"/>
      <c r="KZU12" s="235"/>
      <c r="KZV12" s="235"/>
      <c r="KZW12" s="235"/>
      <c r="KZX12" s="235"/>
      <c r="KZY12" s="235"/>
      <c r="KZZ12" s="235"/>
      <c r="LAA12" s="235"/>
      <c r="LAB12" s="235"/>
      <c r="LAC12" s="235"/>
      <c r="LAD12" s="235"/>
      <c r="LAE12" s="235"/>
      <c r="LAF12" s="235"/>
      <c r="LAG12" s="235"/>
      <c r="LAH12" s="235"/>
      <c r="LAI12" s="235"/>
      <c r="LAJ12" s="235"/>
      <c r="LAK12" s="235"/>
      <c r="LAL12" s="235"/>
      <c r="LAM12" s="235"/>
      <c r="LAN12" s="235"/>
      <c r="LAO12" s="235"/>
      <c r="LAP12" s="235"/>
      <c r="LAQ12" s="235"/>
      <c r="LAR12" s="235"/>
      <c r="LAS12" s="235"/>
      <c r="LAT12" s="235"/>
      <c r="LAU12" s="235"/>
      <c r="LAV12" s="235"/>
      <c r="LAW12" s="235"/>
      <c r="LAX12" s="235"/>
      <c r="LAY12" s="235"/>
      <c r="LAZ12" s="235"/>
      <c r="LBA12" s="235"/>
      <c r="LBB12" s="235"/>
      <c r="LBC12" s="235"/>
      <c r="LBD12" s="235"/>
      <c r="LBE12" s="235"/>
      <c r="LBF12" s="235"/>
      <c r="LBG12" s="235"/>
      <c r="LBH12" s="235"/>
      <c r="LBI12" s="235"/>
      <c r="LBJ12" s="235"/>
      <c r="LBK12" s="235"/>
      <c r="LBL12" s="235"/>
      <c r="LBM12" s="235"/>
      <c r="LBN12" s="235"/>
      <c r="LBO12" s="235"/>
      <c r="LBP12" s="235"/>
      <c r="LBQ12" s="235"/>
      <c r="LBR12" s="235"/>
      <c r="LBS12" s="235"/>
      <c r="LBT12" s="235"/>
      <c r="LBU12" s="235"/>
      <c r="LBV12" s="235"/>
      <c r="LBW12" s="235"/>
      <c r="LBX12" s="235"/>
      <c r="LBY12" s="235"/>
      <c r="LBZ12" s="235"/>
      <c r="LCA12" s="235"/>
      <c r="LCB12" s="235"/>
      <c r="LCC12" s="235"/>
      <c r="LCD12" s="235"/>
      <c r="LCE12" s="235"/>
      <c r="LCF12" s="235"/>
      <c r="LCG12" s="235"/>
      <c r="LCH12" s="235"/>
      <c r="LCI12" s="235"/>
      <c r="LCJ12" s="235"/>
      <c r="LCK12" s="235"/>
      <c r="LCL12" s="235"/>
      <c r="LCM12" s="235"/>
      <c r="LCN12" s="235"/>
      <c r="LCO12" s="235"/>
      <c r="LCP12" s="235"/>
      <c r="LCQ12" s="235"/>
      <c r="LCR12" s="235"/>
      <c r="LCS12" s="235"/>
      <c r="LCT12" s="235"/>
      <c r="LCU12" s="235"/>
      <c r="LCV12" s="235"/>
      <c r="LCW12" s="235"/>
      <c r="LCX12" s="235"/>
      <c r="LCY12" s="235"/>
      <c r="LCZ12" s="235"/>
      <c r="LDA12" s="235"/>
      <c r="LDB12" s="235"/>
      <c r="LDC12" s="235"/>
      <c r="LDD12" s="235"/>
      <c r="LDE12" s="235"/>
      <c r="LDF12" s="235"/>
      <c r="LDG12" s="235"/>
      <c r="LDH12" s="235"/>
      <c r="LDI12" s="235"/>
      <c r="LDJ12" s="235"/>
      <c r="LDK12" s="235"/>
      <c r="LDL12" s="235"/>
      <c r="LDM12" s="235"/>
      <c r="LDN12" s="235"/>
      <c r="LDO12" s="235"/>
      <c r="LDP12" s="235"/>
      <c r="LDQ12" s="235"/>
      <c r="LDR12" s="235"/>
      <c r="LDS12" s="235"/>
      <c r="LDT12" s="235"/>
      <c r="LDU12" s="235"/>
      <c r="LDV12" s="235"/>
      <c r="LDW12" s="235"/>
      <c r="LDX12" s="235"/>
      <c r="LDY12" s="235"/>
      <c r="LDZ12" s="235"/>
      <c r="LEA12" s="235"/>
      <c r="LEB12" s="235"/>
      <c r="LEC12" s="235"/>
      <c r="LED12" s="235"/>
      <c r="LEE12" s="235"/>
      <c r="LEF12" s="235"/>
      <c r="LEG12" s="235"/>
      <c r="LEH12" s="235"/>
      <c r="LEI12" s="235"/>
      <c r="LEJ12" s="235"/>
      <c r="LEK12" s="235"/>
      <c r="LEL12" s="235"/>
      <c r="LEM12" s="235"/>
      <c r="LEN12" s="235"/>
      <c r="LEO12" s="235"/>
      <c r="LEP12" s="235"/>
      <c r="LEQ12" s="235"/>
      <c r="LER12" s="235"/>
      <c r="LES12" s="235"/>
      <c r="LET12" s="235"/>
      <c r="LEU12" s="235"/>
      <c r="LEV12" s="235"/>
      <c r="LEW12" s="235"/>
      <c r="LEX12" s="235"/>
      <c r="LEY12" s="235"/>
      <c r="LEZ12" s="235"/>
      <c r="LFA12" s="235"/>
      <c r="LFB12" s="235"/>
      <c r="LFC12" s="235"/>
      <c r="LFD12" s="235"/>
      <c r="LFE12" s="235"/>
      <c r="LFF12" s="235"/>
      <c r="LFG12" s="235"/>
      <c r="LFH12" s="235"/>
      <c r="LFI12" s="235"/>
      <c r="LFJ12" s="235"/>
      <c r="LFK12" s="235"/>
      <c r="LFL12" s="235"/>
      <c r="LFM12" s="235"/>
      <c r="LFN12" s="235"/>
      <c r="LFO12" s="235"/>
      <c r="LFP12" s="235"/>
      <c r="LFQ12" s="235"/>
      <c r="LFR12" s="235"/>
      <c r="LFS12" s="235"/>
      <c r="LFT12" s="235"/>
      <c r="LFU12" s="235"/>
      <c r="LFV12" s="235"/>
      <c r="LFW12" s="235"/>
      <c r="LFX12" s="235"/>
      <c r="LFY12" s="235"/>
      <c r="LFZ12" s="235"/>
      <c r="LGA12" s="235"/>
      <c r="LGB12" s="235"/>
      <c r="LGC12" s="235"/>
      <c r="LGD12" s="235"/>
      <c r="LGE12" s="235"/>
      <c r="LGF12" s="235"/>
      <c r="LGG12" s="235"/>
      <c r="LGH12" s="235"/>
      <c r="LGI12" s="235"/>
      <c r="LGJ12" s="235"/>
      <c r="LGK12" s="235"/>
      <c r="LGL12" s="235"/>
      <c r="LGM12" s="235"/>
      <c r="LGN12" s="235"/>
      <c r="LGO12" s="235"/>
      <c r="LGP12" s="235"/>
      <c r="LGQ12" s="235"/>
      <c r="LGR12" s="235"/>
      <c r="LGS12" s="235"/>
      <c r="LGT12" s="235"/>
      <c r="LGU12" s="235"/>
      <c r="LGV12" s="235"/>
      <c r="LGW12" s="235"/>
      <c r="LGX12" s="235"/>
      <c r="LGY12" s="235"/>
      <c r="LGZ12" s="235"/>
      <c r="LHA12" s="235"/>
      <c r="LHB12" s="235"/>
      <c r="LHC12" s="235"/>
      <c r="LHD12" s="235"/>
      <c r="LHE12" s="235"/>
      <c r="LHF12" s="235"/>
      <c r="LHG12" s="235"/>
      <c r="LHH12" s="235"/>
      <c r="LHI12" s="235"/>
      <c r="LHJ12" s="235"/>
      <c r="LHK12" s="235"/>
      <c r="LHL12" s="235"/>
      <c r="LHM12" s="235"/>
      <c r="LHN12" s="235"/>
      <c r="LHO12" s="235"/>
      <c r="LHP12" s="235"/>
      <c r="LHQ12" s="235"/>
      <c r="LHR12" s="235"/>
      <c r="LHS12" s="235"/>
      <c r="LHT12" s="235"/>
      <c r="LHU12" s="235"/>
      <c r="LHV12" s="235"/>
      <c r="LHW12" s="235"/>
      <c r="LHX12" s="235"/>
      <c r="LHY12" s="235"/>
      <c r="LHZ12" s="235"/>
      <c r="LIA12" s="235"/>
      <c r="LIB12" s="235"/>
      <c r="LIC12" s="235"/>
      <c r="LID12" s="235"/>
      <c r="LIE12" s="235"/>
      <c r="LIF12" s="235"/>
      <c r="LIG12" s="235"/>
      <c r="LIH12" s="235"/>
      <c r="LII12" s="235"/>
      <c r="LIJ12" s="235"/>
      <c r="LIK12" s="235"/>
      <c r="LIL12" s="235"/>
      <c r="LIM12" s="235"/>
      <c r="LIN12" s="235"/>
      <c r="LIO12" s="235"/>
      <c r="LIP12" s="235"/>
      <c r="LIQ12" s="235"/>
      <c r="LIR12" s="235"/>
      <c r="LIS12" s="235"/>
      <c r="LIT12" s="235"/>
      <c r="LIU12" s="235"/>
      <c r="LIV12" s="235"/>
      <c r="LIW12" s="235"/>
      <c r="LIX12" s="235"/>
      <c r="LIY12" s="235"/>
      <c r="LIZ12" s="235"/>
      <c r="LJA12" s="235"/>
      <c r="LJB12" s="235"/>
      <c r="LJC12" s="235"/>
      <c r="LJD12" s="235"/>
      <c r="LJE12" s="235"/>
      <c r="LJF12" s="235"/>
      <c r="LJG12" s="235"/>
      <c r="LJH12" s="235"/>
      <c r="LJI12" s="235"/>
      <c r="LJJ12" s="235"/>
      <c r="LJK12" s="235"/>
      <c r="LJL12" s="235"/>
      <c r="LJM12" s="235"/>
      <c r="LJN12" s="235"/>
      <c r="LJO12" s="235"/>
      <c r="LJP12" s="235"/>
      <c r="LJQ12" s="235"/>
      <c r="LJR12" s="235"/>
      <c r="LJS12" s="235"/>
      <c r="LJT12" s="235"/>
      <c r="LJU12" s="235"/>
      <c r="LJV12" s="235"/>
      <c r="LJW12" s="235"/>
      <c r="LJX12" s="235"/>
      <c r="LJY12" s="235"/>
      <c r="LJZ12" s="235"/>
      <c r="LKA12" s="235"/>
      <c r="LKB12" s="235"/>
      <c r="LKC12" s="235"/>
      <c r="LKD12" s="235"/>
      <c r="LKE12" s="235"/>
      <c r="LKF12" s="235"/>
      <c r="LKG12" s="235"/>
      <c r="LKH12" s="235"/>
      <c r="LKI12" s="235"/>
      <c r="LKJ12" s="235"/>
      <c r="LKK12" s="235"/>
      <c r="LKL12" s="235"/>
      <c r="LKM12" s="235"/>
      <c r="LKN12" s="235"/>
      <c r="LKO12" s="235"/>
      <c r="LKP12" s="235"/>
      <c r="LKQ12" s="235"/>
      <c r="LKR12" s="235"/>
      <c r="LKS12" s="235"/>
      <c r="LKT12" s="235"/>
      <c r="LKU12" s="235"/>
      <c r="LKV12" s="235"/>
      <c r="LKW12" s="235"/>
      <c r="LKX12" s="235"/>
      <c r="LKY12" s="235"/>
      <c r="LKZ12" s="235"/>
      <c r="LLA12" s="235"/>
      <c r="LLB12" s="235"/>
      <c r="LLC12" s="235"/>
      <c r="LLD12" s="235"/>
      <c r="LLE12" s="235"/>
      <c r="LLF12" s="235"/>
      <c r="LLG12" s="235"/>
      <c r="LLH12" s="235"/>
      <c r="LLI12" s="235"/>
      <c r="LLJ12" s="235"/>
      <c r="LLK12" s="235"/>
      <c r="LLL12" s="235"/>
      <c r="LLM12" s="235"/>
      <c r="LLN12" s="235"/>
      <c r="LLO12" s="235"/>
      <c r="LLP12" s="235"/>
      <c r="LLQ12" s="235"/>
      <c r="LLR12" s="235"/>
      <c r="LLS12" s="235"/>
      <c r="LLT12" s="235"/>
      <c r="LLU12" s="235"/>
      <c r="LLV12" s="235"/>
      <c r="LLW12" s="235"/>
      <c r="LLX12" s="235"/>
      <c r="LLY12" s="235"/>
      <c r="LLZ12" s="235"/>
      <c r="LMA12" s="235"/>
      <c r="LMB12" s="235"/>
      <c r="LMC12" s="235"/>
      <c r="LMD12" s="235"/>
      <c r="LME12" s="235"/>
      <c r="LMF12" s="235"/>
      <c r="LMG12" s="235"/>
      <c r="LMH12" s="235"/>
      <c r="LMI12" s="235"/>
      <c r="LMJ12" s="235"/>
      <c r="LMK12" s="235"/>
      <c r="LML12" s="235"/>
      <c r="LMM12" s="235"/>
      <c r="LMN12" s="235"/>
      <c r="LMO12" s="235"/>
      <c r="LMP12" s="235"/>
      <c r="LMQ12" s="235"/>
      <c r="LMR12" s="235"/>
      <c r="LMS12" s="235"/>
      <c r="LMT12" s="235"/>
      <c r="LMU12" s="235"/>
      <c r="LMV12" s="235"/>
      <c r="LMW12" s="235"/>
      <c r="LMX12" s="235"/>
      <c r="LMY12" s="235"/>
      <c r="LMZ12" s="235"/>
      <c r="LNA12" s="235"/>
      <c r="LNB12" s="235"/>
      <c r="LNC12" s="235"/>
      <c r="LND12" s="235"/>
      <c r="LNE12" s="235"/>
      <c r="LNF12" s="235"/>
      <c r="LNG12" s="235"/>
      <c r="LNH12" s="235"/>
      <c r="LNI12" s="235"/>
      <c r="LNJ12" s="235"/>
      <c r="LNK12" s="235"/>
      <c r="LNL12" s="235"/>
      <c r="LNM12" s="235"/>
      <c r="LNN12" s="235"/>
      <c r="LNO12" s="235"/>
      <c r="LNP12" s="235"/>
      <c r="LNQ12" s="235"/>
      <c r="LNR12" s="235"/>
      <c r="LNS12" s="235"/>
      <c r="LNT12" s="235"/>
      <c r="LNU12" s="235"/>
      <c r="LNV12" s="235"/>
      <c r="LNW12" s="235"/>
      <c r="LNX12" s="235"/>
      <c r="LNY12" s="235"/>
      <c r="LNZ12" s="235"/>
      <c r="LOA12" s="235"/>
      <c r="LOB12" s="235"/>
      <c r="LOC12" s="235"/>
      <c r="LOD12" s="235"/>
      <c r="LOE12" s="235"/>
      <c r="LOF12" s="235"/>
      <c r="LOG12" s="235"/>
      <c r="LOH12" s="235"/>
      <c r="LOI12" s="235"/>
      <c r="LOJ12" s="235"/>
      <c r="LOK12" s="235"/>
      <c r="LOL12" s="235"/>
      <c r="LOM12" s="235"/>
      <c r="LON12" s="235"/>
      <c r="LOO12" s="235"/>
      <c r="LOP12" s="235"/>
      <c r="LOQ12" s="235"/>
      <c r="LOR12" s="235"/>
      <c r="LOS12" s="235"/>
      <c r="LOT12" s="235"/>
      <c r="LOU12" s="235"/>
      <c r="LOV12" s="235"/>
      <c r="LOW12" s="235"/>
      <c r="LOX12" s="235"/>
      <c r="LOY12" s="235"/>
      <c r="LOZ12" s="235"/>
      <c r="LPA12" s="235"/>
      <c r="LPB12" s="235"/>
      <c r="LPC12" s="235"/>
      <c r="LPD12" s="235"/>
      <c r="LPE12" s="235"/>
      <c r="LPF12" s="235"/>
      <c r="LPG12" s="235"/>
      <c r="LPH12" s="235"/>
      <c r="LPI12" s="235"/>
      <c r="LPJ12" s="235"/>
      <c r="LPK12" s="235"/>
      <c r="LPL12" s="235"/>
      <c r="LPM12" s="235"/>
      <c r="LPN12" s="235"/>
      <c r="LPO12" s="235"/>
      <c r="LPP12" s="235"/>
      <c r="LPQ12" s="235"/>
      <c r="LPR12" s="235"/>
      <c r="LPS12" s="235"/>
      <c r="LPT12" s="235"/>
      <c r="LPU12" s="235"/>
      <c r="LPV12" s="235"/>
      <c r="LPW12" s="235"/>
      <c r="LPX12" s="235"/>
      <c r="LPY12" s="235"/>
      <c r="LPZ12" s="235"/>
      <c r="LQA12" s="235"/>
      <c r="LQB12" s="235"/>
      <c r="LQC12" s="235"/>
      <c r="LQD12" s="235"/>
      <c r="LQE12" s="235"/>
      <c r="LQF12" s="235"/>
      <c r="LQG12" s="235"/>
      <c r="LQH12" s="235"/>
      <c r="LQI12" s="235"/>
      <c r="LQJ12" s="235"/>
      <c r="LQK12" s="235"/>
      <c r="LQL12" s="235"/>
      <c r="LQM12" s="235"/>
      <c r="LQN12" s="235"/>
      <c r="LQO12" s="235"/>
      <c r="LQP12" s="235"/>
      <c r="LQQ12" s="235"/>
      <c r="LQR12" s="235"/>
      <c r="LQS12" s="235"/>
      <c r="LQT12" s="235"/>
      <c r="LQU12" s="235"/>
      <c r="LQV12" s="235"/>
      <c r="LQW12" s="235"/>
      <c r="LQX12" s="235"/>
      <c r="LQY12" s="235"/>
      <c r="LQZ12" s="235"/>
      <c r="LRA12" s="235"/>
      <c r="LRB12" s="235"/>
      <c r="LRC12" s="235"/>
      <c r="LRD12" s="235"/>
      <c r="LRE12" s="235"/>
      <c r="LRF12" s="235"/>
      <c r="LRG12" s="235"/>
      <c r="LRH12" s="235"/>
      <c r="LRI12" s="235"/>
      <c r="LRJ12" s="235"/>
      <c r="LRK12" s="235"/>
      <c r="LRL12" s="235"/>
      <c r="LRM12" s="235"/>
      <c r="LRN12" s="235"/>
      <c r="LRO12" s="235"/>
      <c r="LRP12" s="235"/>
      <c r="LRQ12" s="235"/>
      <c r="LRR12" s="235"/>
      <c r="LRS12" s="235"/>
      <c r="LRT12" s="235"/>
      <c r="LRU12" s="235"/>
      <c r="LRV12" s="235"/>
      <c r="LRW12" s="235"/>
      <c r="LRX12" s="235"/>
      <c r="LRY12" s="235"/>
      <c r="LRZ12" s="235"/>
      <c r="LSA12" s="235"/>
      <c r="LSB12" s="235"/>
      <c r="LSC12" s="235"/>
      <c r="LSD12" s="235"/>
      <c r="LSE12" s="235"/>
      <c r="LSF12" s="235"/>
      <c r="LSG12" s="235"/>
      <c r="LSH12" s="235"/>
      <c r="LSI12" s="235"/>
      <c r="LSJ12" s="235"/>
      <c r="LSK12" s="235"/>
      <c r="LSL12" s="235"/>
      <c r="LSM12" s="235"/>
      <c r="LSN12" s="235"/>
      <c r="LSO12" s="235"/>
      <c r="LSP12" s="235"/>
      <c r="LSQ12" s="235"/>
      <c r="LSR12" s="235"/>
      <c r="LSS12" s="235"/>
      <c r="LST12" s="235"/>
      <c r="LSU12" s="235"/>
      <c r="LSV12" s="235"/>
      <c r="LSW12" s="235"/>
      <c r="LSX12" s="235"/>
      <c r="LSY12" s="235"/>
      <c r="LSZ12" s="235"/>
      <c r="LTA12" s="235"/>
      <c r="LTB12" s="235"/>
      <c r="LTC12" s="235"/>
      <c r="LTD12" s="235"/>
      <c r="LTE12" s="235"/>
      <c r="LTF12" s="235"/>
      <c r="LTG12" s="235"/>
      <c r="LTH12" s="235"/>
      <c r="LTI12" s="235"/>
      <c r="LTJ12" s="235"/>
      <c r="LTK12" s="235"/>
      <c r="LTL12" s="235"/>
      <c r="LTM12" s="235"/>
      <c r="LTN12" s="235"/>
      <c r="LTO12" s="235"/>
      <c r="LTP12" s="235"/>
      <c r="LTQ12" s="235"/>
      <c r="LTR12" s="235"/>
      <c r="LTS12" s="235"/>
      <c r="LTT12" s="235"/>
      <c r="LTU12" s="235"/>
      <c r="LTV12" s="235"/>
      <c r="LTW12" s="235"/>
      <c r="LTX12" s="235"/>
      <c r="LTY12" s="235"/>
      <c r="LTZ12" s="235"/>
      <c r="LUA12" s="235"/>
      <c r="LUB12" s="235"/>
      <c r="LUC12" s="235"/>
      <c r="LUD12" s="235"/>
      <c r="LUE12" s="235"/>
      <c r="LUF12" s="235"/>
      <c r="LUG12" s="235"/>
      <c r="LUH12" s="235"/>
      <c r="LUI12" s="235"/>
      <c r="LUJ12" s="235"/>
      <c r="LUK12" s="235"/>
      <c r="LUL12" s="235"/>
      <c r="LUM12" s="235"/>
      <c r="LUN12" s="235"/>
      <c r="LUO12" s="235"/>
      <c r="LUP12" s="235"/>
      <c r="LUQ12" s="235"/>
      <c r="LUR12" s="235"/>
      <c r="LUS12" s="235"/>
      <c r="LUT12" s="235"/>
      <c r="LUU12" s="235"/>
      <c r="LUV12" s="235"/>
      <c r="LUW12" s="235"/>
      <c r="LUX12" s="235"/>
      <c r="LUY12" s="235"/>
      <c r="LUZ12" s="235"/>
      <c r="LVA12" s="235"/>
      <c r="LVB12" s="235"/>
      <c r="LVC12" s="235"/>
      <c r="LVD12" s="235"/>
      <c r="LVE12" s="235"/>
      <c r="LVF12" s="235"/>
      <c r="LVG12" s="235"/>
      <c r="LVH12" s="235"/>
      <c r="LVI12" s="235"/>
      <c r="LVJ12" s="235"/>
      <c r="LVK12" s="235"/>
      <c r="LVL12" s="235"/>
      <c r="LVM12" s="235"/>
      <c r="LVN12" s="235"/>
      <c r="LVO12" s="235"/>
      <c r="LVP12" s="235"/>
      <c r="LVQ12" s="235"/>
      <c r="LVR12" s="235"/>
      <c r="LVS12" s="235"/>
      <c r="LVT12" s="235"/>
      <c r="LVU12" s="235"/>
      <c r="LVV12" s="235"/>
      <c r="LVW12" s="235"/>
      <c r="LVX12" s="235"/>
      <c r="LVY12" s="235"/>
      <c r="LVZ12" s="235"/>
      <c r="LWA12" s="235"/>
      <c r="LWB12" s="235"/>
      <c r="LWC12" s="235"/>
      <c r="LWD12" s="235"/>
      <c r="LWE12" s="235"/>
      <c r="LWF12" s="235"/>
      <c r="LWG12" s="235"/>
      <c r="LWH12" s="235"/>
      <c r="LWI12" s="235"/>
      <c r="LWJ12" s="235"/>
      <c r="LWK12" s="235"/>
      <c r="LWL12" s="235"/>
      <c r="LWM12" s="235"/>
      <c r="LWN12" s="235"/>
      <c r="LWO12" s="235"/>
      <c r="LWP12" s="235"/>
      <c r="LWQ12" s="235"/>
      <c r="LWR12" s="235"/>
      <c r="LWS12" s="235"/>
      <c r="LWT12" s="235"/>
      <c r="LWU12" s="235"/>
      <c r="LWV12" s="235"/>
      <c r="LWW12" s="235"/>
      <c r="LWX12" s="235"/>
      <c r="LWY12" s="235"/>
      <c r="LWZ12" s="235"/>
      <c r="LXA12" s="235"/>
      <c r="LXB12" s="235"/>
      <c r="LXC12" s="235"/>
      <c r="LXD12" s="235"/>
      <c r="LXE12" s="235"/>
      <c r="LXF12" s="235"/>
      <c r="LXG12" s="235"/>
      <c r="LXH12" s="235"/>
      <c r="LXI12" s="235"/>
      <c r="LXJ12" s="235"/>
      <c r="LXK12" s="235"/>
      <c r="LXL12" s="235"/>
      <c r="LXM12" s="235"/>
      <c r="LXN12" s="235"/>
      <c r="LXO12" s="235"/>
      <c r="LXP12" s="235"/>
      <c r="LXQ12" s="235"/>
      <c r="LXR12" s="235"/>
      <c r="LXS12" s="235"/>
      <c r="LXT12" s="235"/>
      <c r="LXU12" s="235"/>
      <c r="LXV12" s="235"/>
      <c r="LXW12" s="235"/>
      <c r="LXX12" s="235"/>
      <c r="LXY12" s="235"/>
      <c r="LXZ12" s="235"/>
      <c r="LYA12" s="235"/>
      <c r="LYB12" s="235"/>
      <c r="LYC12" s="235"/>
      <c r="LYD12" s="235"/>
      <c r="LYE12" s="235"/>
      <c r="LYF12" s="235"/>
      <c r="LYG12" s="235"/>
      <c r="LYH12" s="235"/>
      <c r="LYI12" s="235"/>
      <c r="LYJ12" s="235"/>
      <c r="LYK12" s="235"/>
      <c r="LYL12" s="235"/>
      <c r="LYM12" s="235"/>
      <c r="LYN12" s="235"/>
      <c r="LYO12" s="235"/>
      <c r="LYP12" s="235"/>
      <c r="LYQ12" s="235"/>
      <c r="LYR12" s="235"/>
      <c r="LYS12" s="235"/>
      <c r="LYT12" s="235"/>
      <c r="LYU12" s="235"/>
      <c r="LYV12" s="235"/>
      <c r="LYW12" s="235"/>
      <c r="LYX12" s="235"/>
      <c r="LYY12" s="235"/>
      <c r="LYZ12" s="235"/>
      <c r="LZA12" s="235"/>
      <c r="LZB12" s="235"/>
      <c r="LZC12" s="235"/>
      <c r="LZD12" s="235"/>
      <c r="LZE12" s="235"/>
      <c r="LZF12" s="235"/>
      <c r="LZG12" s="235"/>
      <c r="LZH12" s="235"/>
      <c r="LZI12" s="235"/>
      <c r="LZJ12" s="235"/>
      <c r="LZK12" s="235"/>
      <c r="LZL12" s="235"/>
      <c r="LZM12" s="235"/>
      <c r="LZN12" s="235"/>
      <c r="LZO12" s="235"/>
      <c r="LZP12" s="235"/>
      <c r="LZQ12" s="235"/>
      <c r="LZR12" s="235"/>
      <c r="LZS12" s="235"/>
      <c r="LZT12" s="235"/>
      <c r="LZU12" s="235"/>
      <c r="LZV12" s="235"/>
      <c r="LZW12" s="235"/>
      <c r="LZX12" s="235"/>
      <c r="LZY12" s="235"/>
      <c r="LZZ12" s="235"/>
      <c r="MAA12" s="235"/>
      <c r="MAB12" s="235"/>
      <c r="MAC12" s="235"/>
      <c r="MAD12" s="235"/>
      <c r="MAE12" s="235"/>
      <c r="MAF12" s="235"/>
      <c r="MAG12" s="235"/>
      <c r="MAH12" s="235"/>
      <c r="MAI12" s="235"/>
      <c r="MAJ12" s="235"/>
      <c r="MAK12" s="235"/>
      <c r="MAL12" s="235"/>
      <c r="MAM12" s="235"/>
      <c r="MAN12" s="235"/>
      <c r="MAO12" s="235"/>
      <c r="MAP12" s="235"/>
      <c r="MAQ12" s="235"/>
      <c r="MAR12" s="235"/>
      <c r="MAS12" s="235"/>
      <c r="MAT12" s="235"/>
      <c r="MAU12" s="235"/>
      <c r="MAV12" s="235"/>
      <c r="MAW12" s="235"/>
      <c r="MAX12" s="235"/>
      <c r="MAY12" s="235"/>
      <c r="MAZ12" s="235"/>
      <c r="MBA12" s="235"/>
      <c r="MBB12" s="235"/>
      <c r="MBC12" s="235"/>
      <c r="MBD12" s="235"/>
      <c r="MBE12" s="235"/>
      <c r="MBF12" s="235"/>
      <c r="MBG12" s="235"/>
      <c r="MBH12" s="235"/>
      <c r="MBI12" s="235"/>
      <c r="MBJ12" s="235"/>
      <c r="MBK12" s="235"/>
      <c r="MBL12" s="235"/>
      <c r="MBM12" s="235"/>
      <c r="MBN12" s="235"/>
      <c r="MBO12" s="235"/>
      <c r="MBP12" s="235"/>
      <c r="MBQ12" s="235"/>
      <c r="MBR12" s="235"/>
      <c r="MBS12" s="235"/>
      <c r="MBT12" s="235"/>
      <c r="MBU12" s="235"/>
      <c r="MBV12" s="235"/>
      <c r="MBW12" s="235"/>
      <c r="MBX12" s="235"/>
      <c r="MBY12" s="235"/>
      <c r="MBZ12" s="235"/>
      <c r="MCA12" s="235"/>
      <c r="MCB12" s="235"/>
      <c r="MCC12" s="235"/>
      <c r="MCD12" s="235"/>
      <c r="MCE12" s="235"/>
      <c r="MCF12" s="235"/>
      <c r="MCG12" s="235"/>
      <c r="MCH12" s="235"/>
      <c r="MCI12" s="235"/>
      <c r="MCJ12" s="235"/>
      <c r="MCK12" s="235"/>
      <c r="MCL12" s="235"/>
      <c r="MCM12" s="235"/>
      <c r="MCN12" s="235"/>
      <c r="MCO12" s="235"/>
      <c r="MCP12" s="235"/>
      <c r="MCQ12" s="235"/>
      <c r="MCR12" s="235"/>
      <c r="MCS12" s="235"/>
      <c r="MCT12" s="235"/>
      <c r="MCU12" s="235"/>
      <c r="MCV12" s="235"/>
      <c r="MCW12" s="235"/>
      <c r="MCX12" s="235"/>
      <c r="MCY12" s="235"/>
      <c r="MCZ12" s="235"/>
      <c r="MDA12" s="235"/>
      <c r="MDB12" s="235"/>
      <c r="MDC12" s="235"/>
      <c r="MDD12" s="235"/>
      <c r="MDE12" s="235"/>
      <c r="MDF12" s="235"/>
      <c r="MDG12" s="235"/>
      <c r="MDH12" s="235"/>
      <c r="MDI12" s="235"/>
      <c r="MDJ12" s="235"/>
      <c r="MDK12" s="235"/>
      <c r="MDL12" s="235"/>
      <c r="MDM12" s="235"/>
      <c r="MDN12" s="235"/>
      <c r="MDO12" s="235"/>
      <c r="MDP12" s="235"/>
      <c r="MDQ12" s="235"/>
      <c r="MDR12" s="235"/>
      <c r="MDS12" s="235"/>
      <c r="MDT12" s="235"/>
      <c r="MDU12" s="235"/>
      <c r="MDV12" s="235"/>
      <c r="MDW12" s="235"/>
      <c r="MDX12" s="235"/>
      <c r="MDY12" s="235"/>
      <c r="MDZ12" s="235"/>
      <c r="MEA12" s="235"/>
      <c r="MEB12" s="235"/>
      <c r="MEC12" s="235"/>
      <c r="MED12" s="235"/>
      <c r="MEE12" s="235"/>
      <c r="MEF12" s="235"/>
      <c r="MEG12" s="235"/>
      <c r="MEH12" s="235"/>
      <c r="MEI12" s="235"/>
      <c r="MEJ12" s="235"/>
      <c r="MEK12" s="235"/>
      <c r="MEL12" s="235"/>
      <c r="MEM12" s="235"/>
      <c r="MEN12" s="235"/>
      <c r="MEO12" s="235"/>
      <c r="MEP12" s="235"/>
      <c r="MEQ12" s="235"/>
      <c r="MER12" s="235"/>
      <c r="MES12" s="235"/>
      <c r="MET12" s="235"/>
      <c r="MEU12" s="235"/>
      <c r="MEV12" s="235"/>
      <c r="MEW12" s="235"/>
      <c r="MEX12" s="235"/>
      <c r="MEY12" s="235"/>
      <c r="MEZ12" s="235"/>
      <c r="MFA12" s="235"/>
      <c r="MFB12" s="235"/>
      <c r="MFC12" s="235"/>
      <c r="MFD12" s="235"/>
      <c r="MFE12" s="235"/>
      <c r="MFF12" s="235"/>
      <c r="MFG12" s="235"/>
      <c r="MFH12" s="235"/>
      <c r="MFI12" s="235"/>
      <c r="MFJ12" s="235"/>
      <c r="MFK12" s="235"/>
      <c r="MFL12" s="235"/>
      <c r="MFM12" s="235"/>
      <c r="MFN12" s="235"/>
      <c r="MFO12" s="235"/>
      <c r="MFP12" s="235"/>
      <c r="MFQ12" s="235"/>
      <c r="MFR12" s="235"/>
      <c r="MFS12" s="235"/>
      <c r="MFT12" s="235"/>
      <c r="MFU12" s="235"/>
      <c r="MFV12" s="235"/>
      <c r="MFW12" s="235"/>
      <c r="MFX12" s="235"/>
      <c r="MFY12" s="235"/>
      <c r="MFZ12" s="235"/>
      <c r="MGA12" s="235"/>
      <c r="MGB12" s="235"/>
      <c r="MGC12" s="235"/>
      <c r="MGD12" s="235"/>
      <c r="MGE12" s="235"/>
      <c r="MGF12" s="235"/>
      <c r="MGG12" s="235"/>
      <c r="MGH12" s="235"/>
      <c r="MGI12" s="235"/>
      <c r="MGJ12" s="235"/>
      <c r="MGK12" s="235"/>
      <c r="MGL12" s="235"/>
      <c r="MGM12" s="235"/>
      <c r="MGN12" s="235"/>
      <c r="MGO12" s="235"/>
      <c r="MGP12" s="235"/>
      <c r="MGQ12" s="235"/>
      <c r="MGR12" s="235"/>
      <c r="MGS12" s="235"/>
      <c r="MGT12" s="235"/>
      <c r="MGU12" s="235"/>
      <c r="MGV12" s="235"/>
      <c r="MGW12" s="235"/>
      <c r="MGX12" s="235"/>
      <c r="MGY12" s="235"/>
      <c r="MGZ12" s="235"/>
      <c r="MHA12" s="235"/>
      <c r="MHB12" s="235"/>
      <c r="MHC12" s="235"/>
      <c r="MHD12" s="235"/>
      <c r="MHE12" s="235"/>
      <c r="MHF12" s="235"/>
      <c r="MHG12" s="235"/>
      <c r="MHH12" s="235"/>
      <c r="MHI12" s="235"/>
      <c r="MHJ12" s="235"/>
      <c r="MHK12" s="235"/>
      <c r="MHL12" s="235"/>
      <c r="MHM12" s="235"/>
      <c r="MHN12" s="235"/>
      <c r="MHO12" s="235"/>
      <c r="MHP12" s="235"/>
      <c r="MHQ12" s="235"/>
      <c r="MHR12" s="235"/>
      <c r="MHS12" s="235"/>
      <c r="MHT12" s="235"/>
      <c r="MHU12" s="235"/>
      <c r="MHV12" s="235"/>
      <c r="MHW12" s="235"/>
      <c r="MHX12" s="235"/>
      <c r="MHY12" s="235"/>
      <c r="MHZ12" s="235"/>
      <c r="MIA12" s="235"/>
      <c r="MIB12" s="235"/>
      <c r="MIC12" s="235"/>
      <c r="MID12" s="235"/>
      <c r="MIE12" s="235"/>
      <c r="MIF12" s="235"/>
      <c r="MIG12" s="235"/>
      <c r="MIH12" s="235"/>
      <c r="MII12" s="235"/>
      <c r="MIJ12" s="235"/>
      <c r="MIK12" s="235"/>
      <c r="MIL12" s="235"/>
      <c r="MIM12" s="235"/>
      <c r="MIN12" s="235"/>
      <c r="MIO12" s="235"/>
      <c r="MIP12" s="235"/>
      <c r="MIQ12" s="235"/>
      <c r="MIR12" s="235"/>
      <c r="MIS12" s="235"/>
      <c r="MIT12" s="235"/>
      <c r="MIU12" s="235"/>
      <c r="MIV12" s="235"/>
      <c r="MIW12" s="235"/>
      <c r="MIX12" s="235"/>
      <c r="MIY12" s="235"/>
      <c r="MIZ12" s="235"/>
      <c r="MJA12" s="235"/>
      <c r="MJB12" s="235"/>
      <c r="MJC12" s="235"/>
      <c r="MJD12" s="235"/>
      <c r="MJE12" s="235"/>
      <c r="MJF12" s="235"/>
      <c r="MJG12" s="235"/>
      <c r="MJH12" s="235"/>
      <c r="MJI12" s="235"/>
      <c r="MJJ12" s="235"/>
      <c r="MJK12" s="235"/>
      <c r="MJL12" s="235"/>
      <c r="MJM12" s="235"/>
      <c r="MJN12" s="235"/>
      <c r="MJO12" s="235"/>
      <c r="MJP12" s="235"/>
      <c r="MJQ12" s="235"/>
      <c r="MJR12" s="235"/>
      <c r="MJS12" s="235"/>
      <c r="MJT12" s="235"/>
      <c r="MJU12" s="235"/>
      <c r="MJV12" s="235"/>
      <c r="MJW12" s="235"/>
      <c r="MJX12" s="235"/>
      <c r="MJY12" s="235"/>
      <c r="MJZ12" s="235"/>
      <c r="MKA12" s="235"/>
      <c r="MKB12" s="235"/>
      <c r="MKC12" s="235"/>
      <c r="MKD12" s="235"/>
      <c r="MKE12" s="235"/>
      <c r="MKF12" s="235"/>
      <c r="MKG12" s="235"/>
      <c r="MKH12" s="235"/>
      <c r="MKI12" s="235"/>
      <c r="MKJ12" s="235"/>
      <c r="MKK12" s="235"/>
      <c r="MKL12" s="235"/>
      <c r="MKM12" s="235"/>
      <c r="MKN12" s="235"/>
      <c r="MKO12" s="235"/>
      <c r="MKP12" s="235"/>
      <c r="MKQ12" s="235"/>
      <c r="MKR12" s="235"/>
      <c r="MKS12" s="235"/>
      <c r="MKT12" s="235"/>
      <c r="MKU12" s="235"/>
      <c r="MKV12" s="235"/>
      <c r="MKW12" s="235"/>
      <c r="MKX12" s="235"/>
      <c r="MKY12" s="235"/>
      <c r="MKZ12" s="235"/>
      <c r="MLA12" s="235"/>
      <c r="MLB12" s="235"/>
      <c r="MLC12" s="235"/>
      <c r="MLD12" s="235"/>
      <c r="MLE12" s="235"/>
      <c r="MLF12" s="235"/>
      <c r="MLG12" s="235"/>
      <c r="MLH12" s="235"/>
      <c r="MLI12" s="235"/>
      <c r="MLJ12" s="235"/>
      <c r="MLK12" s="235"/>
      <c r="MLL12" s="235"/>
      <c r="MLM12" s="235"/>
      <c r="MLN12" s="235"/>
      <c r="MLO12" s="235"/>
      <c r="MLP12" s="235"/>
      <c r="MLQ12" s="235"/>
      <c r="MLR12" s="235"/>
      <c r="MLS12" s="235"/>
      <c r="MLT12" s="235"/>
      <c r="MLU12" s="235"/>
      <c r="MLV12" s="235"/>
      <c r="MLW12" s="235"/>
      <c r="MLX12" s="235"/>
      <c r="MLY12" s="235"/>
      <c r="MLZ12" s="235"/>
      <c r="MMA12" s="235"/>
      <c r="MMB12" s="235"/>
      <c r="MMC12" s="235"/>
      <c r="MMD12" s="235"/>
      <c r="MME12" s="235"/>
      <c r="MMF12" s="235"/>
      <c r="MMG12" s="235"/>
      <c r="MMH12" s="235"/>
      <c r="MMI12" s="235"/>
      <c r="MMJ12" s="235"/>
      <c r="MMK12" s="235"/>
      <c r="MML12" s="235"/>
      <c r="MMM12" s="235"/>
      <c r="MMN12" s="235"/>
      <c r="MMO12" s="235"/>
      <c r="MMP12" s="235"/>
      <c r="MMQ12" s="235"/>
      <c r="MMR12" s="235"/>
      <c r="MMS12" s="235"/>
      <c r="MMT12" s="235"/>
      <c r="MMU12" s="235"/>
      <c r="MMV12" s="235"/>
      <c r="MMW12" s="235"/>
      <c r="MMX12" s="235"/>
      <c r="MMY12" s="235"/>
      <c r="MMZ12" s="235"/>
      <c r="MNA12" s="235"/>
      <c r="MNB12" s="235"/>
      <c r="MNC12" s="235"/>
      <c r="MND12" s="235"/>
      <c r="MNE12" s="235"/>
      <c r="MNF12" s="235"/>
      <c r="MNG12" s="235"/>
      <c r="MNH12" s="235"/>
      <c r="MNI12" s="235"/>
      <c r="MNJ12" s="235"/>
      <c r="MNK12" s="235"/>
      <c r="MNL12" s="235"/>
      <c r="MNM12" s="235"/>
      <c r="MNN12" s="235"/>
      <c r="MNO12" s="235"/>
      <c r="MNP12" s="235"/>
      <c r="MNQ12" s="235"/>
      <c r="MNR12" s="235"/>
      <c r="MNS12" s="235"/>
      <c r="MNT12" s="235"/>
      <c r="MNU12" s="235"/>
      <c r="MNV12" s="235"/>
      <c r="MNW12" s="235"/>
      <c r="MNX12" s="235"/>
      <c r="MNY12" s="235"/>
      <c r="MNZ12" s="235"/>
      <c r="MOA12" s="235"/>
      <c r="MOB12" s="235"/>
      <c r="MOC12" s="235"/>
      <c r="MOD12" s="235"/>
      <c r="MOE12" s="235"/>
      <c r="MOF12" s="235"/>
      <c r="MOG12" s="235"/>
      <c r="MOH12" s="235"/>
      <c r="MOI12" s="235"/>
      <c r="MOJ12" s="235"/>
      <c r="MOK12" s="235"/>
      <c r="MOL12" s="235"/>
      <c r="MOM12" s="235"/>
      <c r="MON12" s="235"/>
      <c r="MOO12" s="235"/>
      <c r="MOP12" s="235"/>
      <c r="MOQ12" s="235"/>
      <c r="MOR12" s="235"/>
      <c r="MOS12" s="235"/>
      <c r="MOT12" s="235"/>
      <c r="MOU12" s="235"/>
      <c r="MOV12" s="235"/>
      <c r="MOW12" s="235"/>
      <c r="MOX12" s="235"/>
      <c r="MOY12" s="235"/>
      <c r="MOZ12" s="235"/>
      <c r="MPA12" s="235"/>
      <c r="MPB12" s="235"/>
      <c r="MPC12" s="235"/>
      <c r="MPD12" s="235"/>
      <c r="MPE12" s="235"/>
      <c r="MPF12" s="235"/>
      <c r="MPG12" s="235"/>
      <c r="MPH12" s="235"/>
      <c r="MPI12" s="235"/>
      <c r="MPJ12" s="235"/>
      <c r="MPK12" s="235"/>
      <c r="MPL12" s="235"/>
      <c r="MPM12" s="235"/>
      <c r="MPN12" s="235"/>
      <c r="MPO12" s="235"/>
      <c r="MPP12" s="235"/>
      <c r="MPQ12" s="235"/>
      <c r="MPR12" s="235"/>
      <c r="MPS12" s="235"/>
      <c r="MPT12" s="235"/>
      <c r="MPU12" s="235"/>
      <c r="MPV12" s="235"/>
      <c r="MPW12" s="235"/>
      <c r="MPX12" s="235"/>
      <c r="MPY12" s="235"/>
      <c r="MPZ12" s="235"/>
      <c r="MQA12" s="235"/>
      <c r="MQB12" s="235"/>
      <c r="MQC12" s="235"/>
      <c r="MQD12" s="235"/>
      <c r="MQE12" s="235"/>
      <c r="MQF12" s="235"/>
      <c r="MQG12" s="235"/>
      <c r="MQH12" s="235"/>
      <c r="MQI12" s="235"/>
      <c r="MQJ12" s="235"/>
      <c r="MQK12" s="235"/>
      <c r="MQL12" s="235"/>
      <c r="MQM12" s="235"/>
      <c r="MQN12" s="235"/>
      <c r="MQO12" s="235"/>
      <c r="MQP12" s="235"/>
      <c r="MQQ12" s="235"/>
      <c r="MQR12" s="235"/>
      <c r="MQS12" s="235"/>
      <c r="MQT12" s="235"/>
      <c r="MQU12" s="235"/>
      <c r="MQV12" s="235"/>
      <c r="MQW12" s="235"/>
      <c r="MQX12" s="235"/>
      <c r="MQY12" s="235"/>
      <c r="MQZ12" s="235"/>
      <c r="MRA12" s="235"/>
      <c r="MRB12" s="235"/>
      <c r="MRC12" s="235"/>
      <c r="MRD12" s="235"/>
      <c r="MRE12" s="235"/>
      <c r="MRF12" s="235"/>
      <c r="MRG12" s="235"/>
      <c r="MRH12" s="235"/>
      <c r="MRI12" s="235"/>
      <c r="MRJ12" s="235"/>
      <c r="MRK12" s="235"/>
      <c r="MRL12" s="235"/>
      <c r="MRM12" s="235"/>
      <c r="MRN12" s="235"/>
      <c r="MRO12" s="235"/>
      <c r="MRP12" s="235"/>
      <c r="MRQ12" s="235"/>
      <c r="MRR12" s="235"/>
      <c r="MRS12" s="235"/>
      <c r="MRT12" s="235"/>
      <c r="MRU12" s="235"/>
      <c r="MRV12" s="235"/>
      <c r="MRW12" s="235"/>
      <c r="MRX12" s="235"/>
      <c r="MRY12" s="235"/>
      <c r="MRZ12" s="235"/>
      <c r="MSA12" s="235"/>
      <c r="MSB12" s="235"/>
      <c r="MSC12" s="235"/>
      <c r="MSD12" s="235"/>
      <c r="MSE12" s="235"/>
      <c r="MSF12" s="235"/>
      <c r="MSG12" s="235"/>
      <c r="MSH12" s="235"/>
      <c r="MSI12" s="235"/>
      <c r="MSJ12" s="235"/>
      <c r="MSK12" s="235"/>
      <c r="MSL12" s="235"/>
      <c r="MSM12" s="235"/>
      <c r="MSN12" s="235"/>
      <c r="MSO12" s="235"/>
      <c r="MSP12" s="235"/>
      <c r="MSQ12" s="235"/>
      <c r="MSR12" s="235"/>
      <c r="MSS12" s="235"/>
      <c r="MST12" s="235"/>
      <c r="MSU12" s="235"/>
      <c r="MSV12" s="235"/>
      <c r="MSW12" s="235"/>
      <c r="MSX12" s="235"/>
      <c r="MSY12" s="235"/>
      <c r="MSZ12" s="235"/>
      <c r="MTA12" s="235"/>
      <c r="MTB12" s="235"/>
      <c r="MTC12" s="235"/>
      <c r="MTD12" s="235"/>
      <c r="MTE12" s="235"/>
      <c r="MTF12" s="235"/>
      <c r="MTG12" s="235"/>
      <c r="MTH12" s="235"/>
      <c r="MTI12" s="235"/>
      <c r="MTJ12" s="235"/>
      <c r="MTK12" s="235"/>
      <c r="MTL12" s="235"/>
      <c r="MTM12" s="235"/>
      <c r="MTN12" s="235"/>
      <c r="MTO12" s="235"/>
      <c r="MTP12" s="235"/>
      <c r="MTQ12" s="235"/>
      <c r="MTR12" s="235"/>
      <c r="MTS12" s="235"/>
      <c r="MTT12" s="235"/>
      <c r="MTU12" s="235"/>
      <c r="MTV12" s="235"/>
      <c r="MTW12" s="235"/>
      <c r="MTX12" s="235"/>
      <c r="MTY12" s="235"/>
      <c r="MTZ12" s="235"/>
      <c r="MUA12" s="235"/>
      <c r="MUB12" s="235"/>
      <c r="MUC12" s="235"/>
      <c r="MUD12" s="235"/>
      <c r="MUE12" s="235"/>
      <c r="MUF12" s="235"/>
      <c r="MUG12" s="235"/>
      <c r="MUH12" s="235"/>
      <c r="MUI12" s="235"/>
      <c r="MUJ12" s="235"/>
      <c r="MUK12" s="235"/>
      <c r="MUL12" s="235"/>
      <c r="MUM12" s="235"/>
      <c r="MUN12" s="235"/>
      <c r="MUO12" s="235"/>
      <c r="MUP12" s="235"/>
      <c r="MUQ12" s="235"/>
      <c r="MUR12" s="235"/>
      <c r="MUS12" s="235"/>
      <c r="MUT12" s="235"/>
      <c r="MUU12" s="235"/>
      <c r="MUV12" s="235"/>
      <c r="MUW12" s="235"/>
      <c r="MUX12" s="235"/>
      <c r="MUY12" s="235"/>
      <c r="MUZ12" s="235"/>
      <c r="MVA12" s="235"/>
      <c r="MVB12" s="235"/>
      <c r="MVC12" s="235"/>
      <c r="MVD12" s="235"/>
      <c r="MVE12" s="235"/>
      <c r="MVF12" s="235"/>
      <c r="MVG12" s="235"/>
      <c r="MVH12" s="235"/>
      <c r="MVI12" s="235"/>
      <c r="MVJ12" s="235"/>
      <c r="MVK12" s="235"/>
      <c r="MVL12" s="235"/>
      <c r="MVM12" s="235"/>
      <c r="MVN12" s="235"/>
      <c r="MVO12" s="235"/>
      <c r="MVP12" s="235"/>
      <c r="MVQ12" s="235"/>
      <c r="MVR12" s="235"/>
      <c r="MVS12" s="235"/>
      <c r="MVT12" s="235"/>
      <c r="MVU12" s="235"/>
      <c r="MVV12" s="235"/>
      <c r="MVW12" s="235"/>
      <c r="MVX12" s="235"/>
      <c r="MVY12" s="235"/>
      <c r="MVZ12" s="235"/>
      <c r="MWA12" s="235"/>
      <c r="MWB12" s="235"/>
      <c r="MWC12" s="235"/>
      <c r="MWD12" s="235"/>
      <c r="MWE12" s="235"/>
      <c r="MWF12" s="235"/>
      <c r="MWG12" s="235"/>
      <c r="MWH12" s="235"/>
      <c r="MWI12" s="235"/>
      <c r="MWJ12" s="235"/>
      <c r="MWK12" s="235"/>
      <c r="MWL12" s="235"/>
      <c r="MWM12" s="235"/>
      <c r="MWN12" s="235"/>
      <c r="MWO12" s="235"/>
      <c r="MWP12" s="235"/>
      <c r="MWQ12" s="235"/>
      <c r="MWR12" s="235"/>
      <c r="MWS12" s="235"/>
      <c r="MWT12" s="235"/>
      <c r="MWU12" s="235"/>
      <c r="MWV12" s="235"/>
      <c r="MWW12" s="235"/>
      <c r="MWX12" s="235"/>
      <c r="MWY12" s="235"/>
      <c r="MWZ12" s="235"/>
      <c r="MXA12" s="235"/>
      <c r="MXB12" s="235"/>
      <c r="MXC12" s="235"/>
      <c r="MXD12" s="235"/>
      <c r="MXE12" s="235"/>
      <c r="MXF12" s="235"/>
      <c r="MXG12" s="235"/>
      <c r="MXH12" s="235"/>
      <c r="MXI12" s="235"/>
      <c r="MXJ12" s="235"/>
      <c r="MXK12" s="235"/>
      <c r="MXL12" s="235"/>
      <c r="MXM12" s="235"/>
      <c r="MXN12" s="235"/>
      <c r="MXO12" s="235"/>
      <c r="MXP12" s="235"/>
      <c r="MXQ12" s="235"/>
      <c r="MXR12" s="235"/>
      <c r="MXS12" s="235"/>
      <c r="MXT12" s="235"/>
      <c r="MXU12" s="235"/>
      <c r="MXV12" s="235"/>
      <c r="MXW12" s="235"/>
      <c r="MXX12" s="235"/>
      <c r="MXY12" s="235"/>
      <c r="MXZ12" s="235"/>
      <c r="MYA12" s="235"/>
      <c r="MYB12" s="235"/>
      <c r="MYC12" s="235"/>
      <c r="MYD12" s="235"/>
      <c r="MYE12" s="235"/>
      <c r="MYF12" s="235"/>
      <c r="MYG12" s="235"/>
      <c r="MYH12" s="235"/>
      <c r="MYI12" s="235"/>
      <c r="MYJ12" s="235"/>
      <c r="MYK12" s="235"/>
      <c r="MYL12" s="235"/>
      <c r="MYM12" s="235"/>
      <c r="MYN12" s="235"/>
      <c r="MYO12" s="235"/>
      <c r="MYP12" s="235"/>
      <c r="MYQ12" s="235"/>
      <c r="MYR12" s="235"/>
      <c r="MYS12" s="235"/>
      <c r="MYT12" s="235"/>
      <c r="MYU12" s="235"/>
      <c r="MYV12" s="235"/>
      <c r="MYW12" s="235"/>
      <c r="MYX12" s="235"/>
      <c r="MYY12" s="235"/>
      <c r="MYZ12" s="235"/>
      <c r="MZA12" s="235"/>
      <c r="MZB12" s="235"/>
      <c r="MZC12" s="235"/>
      <c r="MZD12" s="235"/>
      <c r="MZE12" s="235"/>
      <c r="MZF12" s="235"/>
      <c r="MZG12" s="235"/>
      <c r="MZH12" s="235"/>
      <c r="MZI12" s="235"/>
      <c r="MZJ12" s="235"/>
      <c r="MZK12" s="235"/>
      <c r="MZL12" s="235"/>
      <c r="MZM12" s="235"/>
      <c r="MZN12" s="235"/>
      <c r="MZO12" s="235"/>
      <c r="MZP12" s="235"/>
      <c r="MZQ12" s="235"/>
      <c r="MZR12" s="235"/>
      <c r="MZS12" s="235"/>
      <c r="MZT12" s="235"/>
      <c r="MZU12" s="235"/>
      <c r="MZV12" s="235"/>
      <c r="MZW12" s="235"/>
      <c r="MZX12" s="235"/>
      <c r="MZY12" s="235"/>
      <c r="MZZ12" s="235"/>
      <c r="NAA12" s="235"/>
      <c r="NAB12" s="235"/>
      <c r="NAC12" s="235"/>
      <c r="NAD12" s="235"/>
      <c r="NAE12" s="235"/>
      <c r="NAF12" s="235"/>
      <c r="NAG12" s="235"/>
      <c r="NAH12" s="235"/>
      <c r="NAI12" s="235"/>
      <c r="NAJ12" s="235"/>
      <c r="NAK12" s="235"/>
      <c r="NAL12" s="235"/>
      <c r="NAM12" s="235"/>
      <c r="NAN12" s="235"/>
      <c r="NAO12" s="235"/>
      <c r="NAP12" s="235"/>
      <c r="NAQ12" s="235"/>
      <c r="NAR12" s="235"/>
      <c r="NAS12" s="235"/>
      <c r="NAT12" s="235"/>
      <c r="NAU12" s="235"/>
      <c r="NAV12" s="235"/>
      <c r="NAW12" s="235"/>
      <c r="NAX12" s="235"/>
      <c r="NAY12" s="235"/>
      <c r="NAZ12" s="235"/>
      <c r="NBA12" s="235"/>
      <c r="NBB12" s="235"/>
      <c r="NBC12" s="235"/>
      <c r="NBD12" s="235"/>
      <c r="NBE12" s="235"/>
      <c r="NBF12" s="235"/>
      <c r="NBG12" s="235"/>
      <c r="NBH12" s="235"/>
      <c r="NBI12" s="235"/>
      <c r="NBJ12" s="235"/>
      <c r="NBK12" s="235"/>
      <c r="NBL12" s="235"/>
      <c r="NBM12" s="235"/>
      <c r="NBN12" s="235"/>
      <c r="NBO12" s="235"/>
      <c r="NBP12" s="235"/>
      <c r="NBQ12" s="235"/>
      <c r="NBR12" s="235"/>
      <c r="NBS12" s="235"/>
      <c r="NBT12" s="235"/>
      <c r="NBU12" s="235"/>
      <c r="NBV12" s="235"/>
      <c r="NBW12" s="235"/>
      <c r="NBX12" s="235"/>
      <c r="NBY12" s="235"/>
      <c r="NBZ12" s="235"/>
      <c r="NCA12" s="235"/>
      <c r="NCB12" s="235"/>
      <c r="NCC12" s="235"/>
      <c r="NCD12" s="235"/>
      <c r="NCE12" s="235"/>
      <c r="NCF12" s="235"/>
      <c r="NCG12" s="235"/>
      <c r="NCH12" s="235"/>
      <c r="NCI12" s="235"/>
      <c r="NCJ12" s="235"/>
      <c r="NCK12" s="235"/>
      <c r="NCL12" s="235"/>
      <c r="NCM12" s="235"/>
      <c r="NCN12" s="235"/>
      <c r="NCO12" s="235"/>
      <c r="NCP12" s="235"/>
      <c r="NCQ12" s="235"/>
      <c r="NCR12" s="235"/>
      <c r="NCS12" s="235"/>
      <c r="NCT12" s="235"/>
      <c r="NCU12" s="235"/>
      <c r="NCV12" s="235"/>
      <c r="NCW12" s="235"/>
      <c r="NCX12" s="235"/>
      <c r="NCY12" s="235"/>
      <c r="NCZ12" s="235"/>
      <c r="NDA12" s="235"/>
      <c r="NDB12" s="235"/>
      <c r="NDC12" s="235"/>
      <c r="NDD12" s="235"/>
      <c r="NDE12" s="235"/>
      <c r="NDF12" s="235"/>
      <c r="NDG12" s="235"/>
      <c r="NDH12" s="235"/>
      <c r="NDI12" s="235"/>
      <c r="NDJ12" s="235"/>
      <c r="NDK12" s="235"/>
      <c r="NDL12" s="235"/>
      <c r="NDM12" s="235"/>
      <c r="NDN12" s="235"/>
      <c r="NDO12" s="235"/>
      <c r="NDP12" s="235"/>
      <c r="NDQ12" s="235"/>
      <c r="NDR12" s="235"/>
      <c r="NDS12" s="235"/>
      <c r="NDT12" s="235"/>
      <c r="NDU12" s="235"/>
      <c r="NDV12" s="235"/>
      <c r="NDW12" s="235"/>
      <c r="NDX12" s="235"/>
      <c r="NDY12" s="235"/>
      <c r="NDZ12" s="235"/>
      <c r="NEA12" s="235"/>
      <c r="NEB12" s="235"/>
      <c r="NEC12" s="235"/>
      <c r="NED12" s="235"/>
      <c r="NEE12" s="235"/>
      <c r="NEF12" s="235"/>
      <c r="NEG12" s="235"/>
      <c r="NEH12" s="235"/>
      <c r="NEI12" s="235"/>
      <c r="NEJ12" s="235"/>
      <c r="NEK12" s="235"/>
      <c r="NEL12" s="235"/>
      <c r="NEM12" s="235"/>
      <c r="NEN12" s="235"/>
      <c r="NEO12" s="235"/>
      <c r="NEP12" s="235"/>
      <c r="NEQ12" s="235"/>
      <c r="NER12" s="235"/>
      <c r="NES12" s="235"/>
      <c r="NET12" s="235"/>
      <c r="NEU12" s="235"/>
      <c r="NEV12" s="235"/>
      <c r="NEW12" s="235"/>
      <c r="NEX12" s="235"/>
      <c r="NEY12" s="235"/>
      <c r="NEZ12" s="235"/>
      <c r="NFA12" s="235"/>
      <c r="NFB12" s="235"/>
      <c r="NFC12" s="235"/>
      <c r="NFD12" s="235"/>
      <c r="NFE12" s="235"/>
      <c r="NFF12" s="235"/>
      <c r="NFG12" s="235"/>
      <c r="NFH12" s="235"/>
      <c r="NFI12" s="235"/>
      <c r="NFJ12" s="235"/>
      <c r="NFK12" s="235"/>
      <c r="NFL12" s="235"/>
      <c r="NFM12" s="235"/>
      <c r="NFN12" s="235"/>
      <c r="NFO12" s="235"/>
      <c r="NFP12" s="235"/>
      <c r="NFQ12" s="235"/>
      <c r="NFR12" s="235"/>
      <c r="NFS12" s="235"/>
      <c r="NFT12" s="235"/>
      <c r="NFU12" s="235"/>
      <c r="NFV12" s="235"/>
      <c r="NFW12" s="235"/>
      <c r="NFX12" s="235"/>
      <c r="NFY12" s="235"/>
      <c r="NFZ12" s="235"/>
      <c r="NGA12" s="235"/>
      <c r="NGB12" s="235"/>
      <c r="NGC12" s="235"/>
      <c r="NGD12" s="235"/>
      <c r="NGE12" s="235"/>
      <c r="NGF12" s="235"/>
      <c r="NGG12" s="235"/>
      <c r="NGH12" s="235"/>
      <c r="NGI12" s="235"/>
      <c r="NGJ12" s="235"/>
      <c r="NGK12" s="235"/>
      <c r="NGL12" s="235"/>
      <c r="NGM12" s="235"/>
      <c r="NGN12" s="235"/>
      <c r="NGO12" s="235"/>
      <c r="NGP12" s="235"/>
      <c r="NGQ12" s="235"/>
      <c r="NGR12" s="235"/>
      <c r="NGS12" s="235"/>
      <c r="NGT12" s="235"/>
      <c r="NGU12" s="235"/>
      <c r="NGV12" s="235"/>
      <c r="NGW12" s="235"/>
      <c r="NGX12" s="235"/>
      <c r="NGY12" s="235"/>
      <c r="NGZ12" s="235"/>
      <c r="NHA12" s="235"/>
      <c r="NHB12" s="235"/>
      <c r="NHC12" s="235"/>
      <c r="NHD12" s="235"/>
      <c r="NHE12" s="235"/>
      <c r="NHF12" s="235"/>
      <c r="NHG12" s="235"/>
      <c r="NHH12" s="235"/>
      <c r="NHI12" s="235"/>
      <c r="NHJ12" s="235"/>
      <c r="NHK12" s="235"/>
      <c r="NHL12" s="235"/>
      <c r="NHM12" s="235"/>
      <c r="NHN12" s="235"/>
      <c r="NHO12" s="235"/>
      <c r="NHP12" s="235"/>
      <c r="NHQ12" s="235"/>
      <c r="NHR12" s="235"/>
      <c r="NHS12" s="235"/>
      <c r="NHT12" s="235"/>
      <c r="NHU12" s="235"/>
      <c r="NHV12" s="235"/>
      <c r="NHW12" s="235"/>
      <c r="NHX12" s="235"/>
      <c r="NHY12" s="235"/>
      <c r="NHZ12" s="235"/>
      <c r="NIA12" s="235"/>
      <c r="NIB12" s="235"/>
      <c r="NIC12" s="235"/>
      <c r="NID12" s="235"/>
      <c r="NIE12" s="235"/>
      <c r="NIF12" s="235"/>
      <c r="NIG12" s="235"/>
      <c r="NIH12" s="235"/>
      <c r="NII12" s="235"/>
      <c r="NIJ12" s="235"/>
      <c r="NIK12" s="235"/>
      <c r="NIL12" s="235"/>
      <c r="NIM12" s="235"/>
      <c r="NIN12" s="235"/>
      <c r="NIO12" s="235"/>
      <c r="NIP12" s="235"/>
      <c r="NIQ12" s="235"/>
      <c r="NIR12" s="235"/>
      <c r="NIS12" s="235"/>
      <c r="NIT12" s="235"/>
      <c r="NIU12" s="235"/>
      <c r="NIV12" s="235"/>
      <c r="NIW12" s="235"/>
      <c r="NIX12" s="235"/>
      <c r="NIY12" s="235"/>
      <c r="NIZ12" s="235"/>
      <c r="NJA12" s="235"/>
      <c r="NJB12" s="235"/>
      <c r="NJC12" s="235"/>
      <c r="NJD12" s="235"/>
      <c r="NJE12" s="235"/>
      <c r="NJF12" s="235"/>
      <c r="NJG12" s="235"/>
      <c r="NJH12" s="235"/>
      <c r="NJI12" s="235"/>
      <c r="NJJ12" s="235"/>
      <c r="NJK12" s="235"/>
      <c r="NJL12" s="235"/>
      <c r="NJM12" s="235"/>
      <c r="NJN12" s="235"/>
      <c r="NJO12" s="235"/>
      <c r="NJP12" s="235"/>
      <c r="NJQ12" s="235"/>
      <c r="NJR12" s="235"/>
      <c r="NJS12" s="235"/>
      <c r="NJT12" s="235"/>
      <c r="NJU12" s="235"/>
      <c r="NJV12" s="235"/>
      <c r="NJW12" s="235"/>
      <c r="NJX12" s="235"/>
      <c r="NJY12" s="235"/>
      <c r="NJZ12" s="235"/>
      <c r="NKA12" s="235"/>
      <c r="NKB12" s="235"/>
      <c r="NKC12" s="235"/>
      <c r="NKD12" s="235"/>
      <c r="NKE12" s="235"/>
      <c r="NKF12" s="235"/>
      <c r="NKG12" s="235"/>
      <c r="NKH12" s="235"/>
      <c r="NKI12" s="235"/>
      <c r="NKJ12" s="235"/>
      <c r="NKK12" s="235"/>
      <c r="NKL12" s="235"/>
      <c r="NKM12" s="235"/>
      <c r="NKN12" s="235"/>
      <c r="NKO12" s="235"/>
      <c r="NKP12" s="235"/>
      <c r="NKQ12" s="235"/>
      <c r="NKR12" s="235"/>
      <c r="NKS12" s="235"/>
      <c r="NKT12" s="235"/>
      <c r="NKU12" s="235"/>
      <c r="NKV12" s="235"/>
      <c r="NKW12" s="235"/>
      <c r="NKX12" s="235"/>
      <c r="NKY12" s="235"/>
      <c r="NKZ12" s="235"/>
      <c r="NLA12" s="235"/>
      <c r="NLB12" s="235"/>
      <c r="NLC12" s="235"/>
      <c r="NLD12" s="235"/>
      <c r="NLE12" s="235"/>
      <c r="NLF12" s="235"/>
      <c r="NLG12" s="235"/>
      <c r="NLH12" s="235"/>
      <c r="NLI12" s="235"/>
      <c r="NLJ12" s="235"/>
      <c r="NLK12" s="235"/>
      <c r="NLL12" s="235"/>
      <c r="NLM12" s="235"/>
      <c r="NLN12" s="235"/>
      <c r="NLO12" s="235"/>
      <c r="NLP12" s="235"/>
      <c r="NLQ12" s="235"/>
      <c r="NLR12" s="235"/>
      <c r="NLS12" s="235"/>
      <c r="NLT12" s="235"/>
      <c r="NLU12" s="235"/>
      <c r="NLV12" s="235"/>
      <c r="NLW12" s="235"/>
      <c r="NLX12" s="235"/>
      <c r="NLY12" s="235"/>
      <c r="NLZ12" s="235"/>
      <c r="NMA12" s="235"/>
      <c r="NMB12" s="235"/>
      <c r="NMC12" s="235"/>
      <c r="NMD12" s="235"/>
      <c r="NME12" s="235"/>
      <c r="NMF12" s="235"/>
      <c r="NMG12" s="235"/>
      <c r="NMH12" s="235"/>
      <c r="NMI12" s="235"/>
      <c r="NMJ12" s="235"/>
      <c r="NMK12" s="235"/>
      <c r="NML12" s="235"/>
      <c r="NMM12" s="235"/>
      <c r="NMN12" s="235"/>
      <c r="NMO12" s="235"/>
      <c r="NMP12" s="235"/>
      <c r="NMQ12" s="235"/>
      <c r="NMR12" s="235"/>
      <c r="NMS12" s="235"/>
      <c r="NMT12" s="235"/>
      <c r="NMU12" s="235"/>
      <c r="NMV12" s="235"/>
      <c r="NMW12" s="235"/>
      <c r="NMX12" s="235"/>
      <c r="NMY12" s="235"/>
      <c r="NMZ12" s="235"/>
      <c r="NNA12" s="235"/>
      <c r="NNB12" s="235"/>
      <c r="NNC12" s="235"/>
      <c r="NND12" s="235"/>
      <c r="NNE12" s="235"/>
      <c r="NNF12" s="235"/>
      <c r="NNG12" s="235"/>
      <c r="NNH12" s="235"/>
      <c r="NNI12" s="235"/>
      <c r="NNJ12" s="235"/>
      <c r="NNK12" s="235"/>
      <c r="NNL12" s="235"/>
      <c r="NNM12" s="235"/>
      <c r="NNN12" s="235"/>
      <c r="NNO12" s="235"/>
      <c r="NNP12" s="235"/>
      <c r="NNQ12" s="235"/>
      <c r="NNR12" s="235"/>
      <c r="NNS12" s="235"/>
      <c r="NNT12" s="235"/>
      <c r="NNU12" s="235"/>
      <c r="NNV12" s="235"/>
      <c r="NNW12" s="235"/>
      <c r="NNX12" s="235"/>
      <c r="NNY12" s="235"/>
      <c r="NNZ12" s="235"/>
      <c r="NOA12" s="235"/>
      <c r="NOB12" s="235"/>
      <c r="NOC12" s="235"/>
      <c r="NOD12" s="235"/>
      <c r="NOE12" s="235"/>
      <c r="NOF12" s="235"/>
      <c r="NOG12" s="235"/>
      <c r="NOH12" s="235"/>
      <c r="NOI12" s="235"/>
      <c r="NOJ12" s="235"/>
      <c r="NOK12" s="235"/>
      <c r="NOL12" s="235"/>
      <c r="NOM12" s="235"/>
      <c r="NON12" s="235"/>
      <c r="NOO12" s="235"/>
      <c r="NOP12" s="235"/>
      <c r="NOQ12" s="235"/>
      <c r="NOR12" s="235"/>
      <c r="NOS12" s="235"/>
      <c r="NOT12" s="235"/>
      <c r="NOU12" s="235"/>
      <c r="NOV12" s="235"/>
      <c r="NOW12" s="235"/>
      <c r="NOX12" s="235"/>
      <c r="NOY12" s="235"/>
      <c r="NOZ12" s="235"/>
      <c r="NPA12" s="235"/>
      <c r="NPB12" s="235"/>
      <c r="NPC12" s="235"/>
      <c r="NPD12" s="235"/>
      <c r="NPE12" s="235"/>
      <c r="NPF12" s="235"/>
      <c r="NPG12" s="235"/>
      <c r="NPH12" s="235"/>
      <c r="NPI12" s="235"/>
      <c r="NPJ12" s="235"/>
      <c r="NPK12" s="235"/>
      <c r="NPL12" s="235"/>
      <c r="NPM12" s="235"/>
      <c r="NPN12" s="235"/>
      <c r="NPO12" s="235"/>
      <c r="NPP12" s="235"/>
      <c r="NPQ12" s="235"/>
      <c r="NPR12" s="235"/>
      <c r="NPS12" s="235"/>
      <c r="NPT12" s="235"/>
      <c r="NPU12" s="235"/>
      <c r="NPV12" s="235"/>
      <c r="NPW12" s="235"/>
      <c r="NPX12" s="235"/>
      <c r="NPY12" s="235"/>
      <c r="NPZ12" s="235"/>
      <c r="NQA12" s="235"/>
      <c r="NQB12" s="235"/>
      <c r="NQC12" s="235"/>
      <c r="NQD12" s="235"/>
      <c r="NQE12" s="235"/>
      <c r="NQF12" s="235"/>
      <c r="NQG12" s="235"/>
      <c r="NQH12" s="235"/>
      <c r="NQI12" s="235"/>
      <c r="NQJ12" s="235"/>
      <c r="NQK12" s="235"/>
      <c r="NQL12" s="235"/>
      <c r="NQM12" s="235"/>
      <c r="NQN12" s="235"/>
      <c r="NQO12" s="235"/>
      <c r="NQP12" s="235"/>
      <c r="NQQ12" s="235"/>
      <c r="NQR12" s="235"/>
      <c r="NQS12" s="235"/>
      <c r="NQT12" s="235"/>
      <c r="NQU12" s="235"/>
      <c r="NQV12" s="235"/>
      <c r="NQW12" s="235"/>
      <c r="NQX12" s="235"/>
      <c r="NQY12" s="235"/>
      <c r="NQZ12" s="235"/>
      <c r="NRA12" s="235"/>
      <c r="NRB12" s="235"/>
      <c r="NRC12" s="235"/>
      <c r="NRD12" s="235"/>
      <c r="NRE12" s="235"/>
      <c r="NRF12" s="235"/>
      <c r="NRG12" s="235"/>
      <c r="NRH12" s="235"/>
      <c r="NRI12" s="235"/>
      <c r="NRJ12" s="235"/>
      <c r="NRK12" s="235"/>
      <c r="NRL12" s="235"/>
      <c r="NRM12" s="235"/>
      <c r="NRN12" s="235"/>
      <c r="NRO12" s="235"/>
      <c r="NRP12" s="235"/>
      <c r="NRQ12" s="235"/>
      <c r="NRR12" s="235"/>
      <c r="NRS12" s="235"/>
      <c r="NRT12" s="235"/>
      <c r="NRU12" s="235"/>
      <c r="NRV12" s="235"/>
      <c r="NRW12" s="235"/>
      <c r="NRX12" s="235"/>
      <c r="NRY12" s="235"/>
      <c r="NRZ12" s="235"/>
      <c r="NSA12" s="235"/>
      <c r="NSB12" s="235"/>
      <c r="NSC12" s="235"/>
      <c r="NSD12" s="235"/>
      <c r="NSE12" s="235"/>
      <c r="NSF12" s="235"/>
      <c r="NSG12" s="235"/>
      <c r="NSH12" s="235"/>
      <c r="NSI12" s="235"/>
      <c r="NSJ12" s="235"/>
      <c r="NSK12" s="235"/>
      <c r="NSL12" s="235"/>
      <c r="NSM12" s="235"/>
      <c r="NSN12" s="235"/>
      <c r="NSO12" s="235"/>
      <c r="NSP12" s="235"/>
      <c r="NSQ12" s="235"/>
      <c r="NSR12" s="235"/>
      <c r="NSS12" s="235"/>
      <c r="NST12" s="235"/>
      <c r="NSU12" s="235"/>
      <c r="NSV12" s="235"/>
      <c r="NSW12" s="235"/>
      <c r="NSX12" s="235"/>
      <c r="NSY12" s="235"/>
      <c r="NSZ12" s="235"/>
      <c r="NTA12" s="235"/>
      <c r="NTB12" s="235"/>
      <c r="NTC12" s="235"/>
      <c r="NTD12" s="235"/>
      <c r="NTE12" s="235"/>
      <c r="NTF12" s="235"/>
      <c r="NTG12" s="235"/>
      <c r="NTH12" s="235"/>
      <c r="NTI12" s="235"/>
      <c r="NTJ12" s="235"/>
      <c r="NTK12" s="235"/>
      <c r="NTL12" s="235"/>
      <c r="NTM12" s="235"/>
      <c r="NTN12" s="235"/>
      <c r="NTO12" s="235"/>
      <c r="NTP12" s="235"/>
      <c r="NTQ12" s="235"/>
      <c r="NTR12" s="235"/>
      <c r="NTS12" s="235"/>
      <c r="NTT12" s="235"/>
      <c r="NTU12" s="235"/>
      <c r="NTV12" s="235"/>
      <c r="NTW12" s="235"/>
      <c r="NTX12" s="235"/>
      <c r="NTY12" s="235"/>
      <c r="NTZ12" s="235"/>
      <c r="NUA12" s="235"/>
      <c r="NUB12" s="235"/>
      <c r="NUC12" s="235"/>
      <c r="NUD12" s="235"/>
      <c r="NUE12" s="235"/>
      <c r="NUF12" s="235"/>
      <c r="NUG12" s="235"/>
      <c r="NUH12" s="235"/>
      <c r="NUI12" s="235"/>
      <c r="NUJ12" s="235"/>
      <c r="NUK12" s="235"/>
      <c r="NUL12" s="235"/>
      <c r="NUM12" s="235"/>
      <c r="NUN12" s="235"/>
      <c r="NUO12" s="235"/>
      <c r="NUP12" s="235"/>
      <c r="NUQ12" s="235"/>
      <c r="NUR12" s="235"/>
      <c r="NUS12" s="235"/>
      <c r="NUT12" s="235"/>
      <c r="NUU12" s="235"/>
      <c r="NUV12" s="235"/>
      <c r="NUW12" s="235"/>
      <c r="NUX12" s="235"/>
      <c r="NUY12" s="235"/>
      <c r="NUZ12" s="235"/>
      <c r="NVA12" s="235"/>
      <c r="NVB12" s="235"/>
      <c r="NVC12" s="235"/>
      <c r="NVD12" s="235"/>
      <c r="NVE12" s="235"/>
      <c r="NVF12" s="235"/>
      <c r="NVG12" s="235"/>
      <c r="NVH12" s="235"/>
      <c r="NVI12" s="235"/>
      <c r="NVJ12" s="235"/>
      <c r="NVK12" s="235"/>
      <c r="NVL12" s="235"/>
      <c r="NVM12" s="235"/>
      <c r="NVN12" s="235"/>
      <c r="NVO12" s="235"/>
      <c r="NVP12" s="235"/>
      <c r="NVQ12" s="235"/>
      <c r="NVR12" s="235"/>
      <c r="NVS12" s="235"/>
      <c r="NVT12" s="235"/>
      <c r="NVU12" s="235"/>
      <c r="NVV12" s="235"/>
      <c r="NVW12" s="235"/>
      <c r="NVX12" s="235"/>
      <c r="NVY12" s="235"/>
      <c r="NVZ12" s="235"/>
      <c r="NWA12" s="235"/>
      <c r="NWB12" s="235"/>
      <c r="NWC12" s="235"/>
      <c r="NWD12" s="235"/>
      <c r="NWE12" s="235"/>
      <c r="NWF12" s="235"/>
      <c r="NWG12" s="235"/>
      <c r="NWH12" s="235"/>
      <c r="NWI12" s="235"/>
      <c r="NWJ12" s="235"/>
      <c r="NWK12" s="235"/>
      <c r="NWL12" s="235"/>
      <c r="NWM12" s="235"/>
      <c r="NWN12" s="235"/>
      <c r="NWO12" s="235"/>
      <c r="NWP12" s="235"/>
      <c r="NWQ12" s="235"/>
      <c r="NWR12" s="235"/>
      <c r="NWS12" s="235"/>
      <c r="NWT12" s="235"/>
      <c r="NWU12" s="235"/>
      <c r="NWV12" s="235"/>
      <c r="NWW12" s="235"/>
      <c r="NWX12" s="235"/>
      <c r="NWY12" s="235"/>
      <c r="NWZ12" s="235"/>
      <c r="NXA12" s="235"/>
      <c r="NXB12" s="235"/>
      <c r="NXC12" s="235"/>
      <c r="NXD12" s="235"/>
      <c r="NXE12" s="235"/>
      <c r="NXF12" s="235"/>
      <c r="NXG12" s="235"/>
      <c r="NXH12" s="235"/>
      <c r="NXI12" s="235"/>
      <c r="NXJ12" s="235"/>
      <c r="NXK12" s="235"/>
      <c r="NXL12" s="235"/>
      <c r="NXM12" s="235"/>
      <c r="NXN12" s="235"/>
      <c r="NXO12" s="235"/>
      <c r="NXP12" s="235"/>
      <c r="NXQ12" s="235"/>
      <c r="NXR12" s="235"/>
      <c r="NXS12" s="235"/>
      <c r="NXT12" s="235"/>
      <c r="NXU12" s="235"/>
      <c r="NXV12" s="235"/>
      <c r="NXW12" s="235"/>
      <c r="NXX12" s="235"/>
      <c r="NXY12" s="235"/>
      <c r="NXZ12" s="235"/>
      <c r="NYA12" s="235"/>
      <c r="NYB12" s="235"/>
      <c r="NYC12" s="235"/>
      <c r="NYD12" s="235"/>
      <c r="NYE12" s="235"/>
      <c r="NYF12" s="235"/>
      <c r="NYG12" s="235"/>
      <c r="NYH12" s="235"/>
      <c r="NYI12" s="235"/>
      <c r="NYJ12" s="235"/>
      <c r="NYK12" s="235"/>
      <c r="NYL12" s="235"/>
      <c r="NYM12" s="235"/>
      <c r="NYN12" s="235"/>
      <c r="NYO12" s="235"/>
      <c r="NYP12" s="235"/>
      <c r="NYQ12" s="235"/>
      <c r="NYR12" s="235"/>
      <c r="NYS12" s="235"/>
      <c r="NYT12" s="235"/>
      <c r="NYU12" s="235"/>
      <c r="NYV12" s="235"/>
      <c r="NYW12" s="235"/>
      <c r="NYX12" s="235"/>
      <c r="NYY12" s="235"/>
      <c r="NYZ12" s="235"/>
      <c r="NZA12" s="235"/>
      <c r="NZB12" s="235"/>
      <c r="NZC12" s="235"/>
      <c r="NZD12" s="235"/>
      <c r="NZE12" s="235"/>
      <c r="NZF12" s="235"/>
      <c r="NZG12" s="235"/>
      <c r="NZH12" s="235"/>
      <c r="NZI12" s="235"/>
      <c r="NZJ12" s="235"/>
      <c r="NZK12" s="235"/>
      <c r="NZL12" s="235"/>
      <c r="NZM12" s="235"/>
      <c r="NZN12" s="235"/>
      <c r="NZO12" s="235"/>
      <c r="NZP12" s="235"/>
      <c r="NZQ12" s="235"/>
      <c r="NZR12" s="235"/>
      <c r="NZS12" s="235"/>
      <c r="NZT12" s="235"/>
      <c r="NZU12" s="235"/>
      <c r="NZV12" s="235"/>
      <c r="NZW12" s="235"/>
      <c r="NZX12" s="235"/>
      <c r="NZY12" s="235"/>
      <c r="NZZ12" s="235"/>
      <c r="OAA12" s="235"/>
      <c r="OAB12" s="235"/>
      <c r="OAC12" s="235"/>
      <c r="OAD12" s="235"/>
      <c r="OAE12" s="235"/>
      <c r="OAF12" s="235"/>
      <c r="OAG12" s="235"/>
      <c r="OAH12" s="235"/>
      <c r="OAI12" s="235"/>
      <c r="OAJ12" s="235"/>
      <c r="OAK12" s="235"/>
      <c r="OAL12" s="235"/>
      <c r="OAM12" s="235"/>
      <c r="OAN12" s="235"/>
      <c r="OAO12" s="235"/>
      <c r="OAP12" s="235"/>
      <c r="OAQ12" s="235"/>
      <c r="OAR12" s="235"/>
      <c r="OAS12" s="235"/>
      <c r="OAT12" s="235"/>
      <c r="OAU12" s="235"/>
      <c r="OAV12" s="235"/>
      <c r="OAW12" s="235"/>
      <c r="OAX12" s="235"/>
      <c r="OAY12" s="235"/>
      <c r="OAZ12" s="235"/>
      <c r="OBA12" s="235"/>
      <c r="OBB12" s="235"/>
      <c r="OBC12" s="235"/>
      <c r="OBD12" s="235"/>
      <c r="OBE12" s="235"/>
      <c r="OBF12" s="235"/>
      <c r="OBG12" s="235"/>
      <c r="OBH12" s="235"/>
      <c r="OBI12" s="235"/>
      <c r="OBJ12" s="235"/>
      <c r="OBK12" s="235"/>
      <c r="OBL12" s="235"/>
      <c r="OBM12" s="235"/>
      <c r="OBN12" s="235"/>
      <c r="OBO12" s="235"/>
      <c r="OBP12" s="235"/>
      <c r="OBQ12" s="235"/>
      <c r="OBR12" s="235"/>
      <c r="OBS12" s="235"/>
      <c r="OBT12" s="235"/>
      <c r="OBU12" s="235"/>
      <c r="OBV12" s="235"/>
      <c r="OBW12" s="235"/>
      <c r="OBX12" s="235"/>
      <c r="OBY12" s="235"/>
      <c r="OBZ12" s="235"/>
      <c r="OCA12" s="235"/>
      <c r="OCB12" s="235"/>
      <c r="OCC12" s="235"/>
      <c r="OCD12" s="235"/>
      <c r="OCE12" s="235"/>
      <c r="OCF12" s="235"/>
      <c r="OCG12" s="235"/>
      <c r="OCH12" s="235"/>
      <c r="OCI12" s="235"/>
      <c r="OCJ12" s="235"/>
      <c r="OCK12" s="235"/>
      <c r="OCL12" s="235"/>
      <c r="OCM12" s="235"/>
      <c r="OCN12" s="235"/>
      <c r="OCO12" s="235"/>
      <c r="OCP12" s="235"/>
      <c r="OCQ12" s="235"/>
      <c r="OCR12" s="235"/>
      <c r="OCS12" s="235"/>
      <c r="OCT12" s="235"/>
      <c r="OCU12" s="235"/>
      <c r="OCV12" s="235"/>
      <c r="OCW12" s="235"/>
      <c r="OCX12" s="235"/>
      <c r="OCY12" s="235"/>
      <c r="OCZ12" s="235"/>
      <c r="ODA12" s="235"/>
      <c r="ODB12" s="235"/>
      <c r="ODC12" s="235"/>
      <c r="ODD12" s="235"/>
      <c r="ODE12" s="235"/>
      <c r="ODF12" s="235"/>
      <c r="ODG12" s="235"/>
      <c r="ODH12" s="235"/>
      <c r="ODI12" s="235"/>
      <c r="ODJ12" s="235"/>
      <c r="ODK12" s="235"/>
      <c r="ODL12" s="235"/>
      <c r="ODM12" s="235"/>
      <c r="ODN12" s="235"/>
      <c r="ODO12" s="235"/>
      <c r="ODP12" s="235"/>
      <c r="ODQ12" s="235"/>
      <c r="ODR12" s="235"/>
      <c r="ODS12" s="235"/>
      <c r="ODT12" s="235"/>
      <c r="ODU12" s="235"/>
      <c r="ODV12" s="235"/>
      <c r="ODW12" s="235"/>
      <c r="ODX12" s="235"/>
      <c r="ODY12" s="235"/>
      <c r="ODZ12" s="235"/>
      <c r="OEA12" s="235"/>
      <c r="OEB12" s="235"/>
      <c r="OEC12" s="235"/>
      <c r="OED12" s="235"/>
      <c r="OEE12" s="235"/>
      <c r="OEF12" s="235"/>
      <c r="OEG12" s="235"/>
      <c r="OEH12" s="235"/>
      <c r="OEI12" s="235"/>
      <c r="OEJ12" s="235"/>
      <c r="OEK12" s="235"/>
      <c r="OEL12" s="235"/>
      <c r="OEM12" s="235"/>
      <c r="OEN12" s="235"/>
      <c r="OEO12" s="235"/>
      <c r="OEP12" s="235"/>
      <c r="OEQ12" s="235"/>
      <c r="OER12" s="235"/>
      <c r="OES12" s="235"/>
      <c r="OET12" s="235"/>
      <c r="OEU12" s="235"/>
      <c r="OEV12" s="235"/>
      <c r="OEW12" s="235"/>
      <c r="OEX12" s="235"/>
      <c r="OEY12" s="235"/>
      <c r="OEZ12" s="235"/>
      <c r="OFA12" s="235"/>
      <c r="OFB12" s="235"/>
      <c r="OFC12" s="235"/>
      <c r="OFD12" s="235"/>
      <c r="OFE12" s="235"/>
      <c r="OFF12" s="235"/>
      <c r="OFG12" s="235"/>
      <c r="OFH12" s="235"/>
      <c r="OFI12" s="235"/>
      <c r="OFJ12" s="235"/>
      <c r="OFK12" s="235"/>
      <c r="OFL12" s="235"/>
      <c r="OFM12" s="235"/>
      <c r="OFN12" s="235"/>
      <c r="OFO12" s="235"/>
      <c r="OFP12" s="235"/>
      <c r="OFQ12" s="235"/>
      <c r="OFR12" s="235"/>
      <c r="OFS12" s="235"/>
      <c r="OFT12" s="235"/>
      <c r="OFU12" s="235"/>
      <c r="OFV12" s="235"/>
      <c r="OFW12" s="235"/>
      <c r="OFX12" s="235"/>
      <c r="OFY12" s="235"/>
      <c r="OFZ12" s="235"/>
      <c r="OGA12" s="235"/>
      <c r="OGB12" s="235"/>
      <c r="OGC12" s="235"/>
      <c r="OGD12" s="235"/>
      <c r="OGE12" s="235"/>
      <c r="OGF12" s="235"/>
      <c r="OGG12" s="235"/>
      <c r="OGH12" s="235"/>
      <c r="OGI12" s="235"/>
      <c r="OGJ12" s="235"/>
      <c r="OGK12" s="235"/>
      <c r="OGL12" s="235"/>
      <c r="OGM12" s="235"/>
      <c r="OGN12" s="235"/>
      <c r="OGO12" s="235"/>
      <c r="OGP12" s="235"/>
      <c r="OGQ12" s="235"/>
      <c r="OGR12" s="235"/>
      <c r="OGS12" s="235"/>
      <c r="OGT12" s="235"/>
      <c r="OGU12" s="235"/>
      <c r="OGV12" s="235"/>
      <c r="OGW12" s="235"/>
      <c r="OGX12" s="235"/>
      <c r="OGY12" s="235"/>
      <c r="OGZ12" s="235"/>
      <c r="OHA12" s="235"/>
      <c r="OHB12" s="235"/>
      <c r="OHC12" s="235"/>
      <c r="OHD12" s="235"/>
      <c r="OHE12" s="235"/>
      <c r="OHF12" s="235"/>
      <c r="OHG12" s="235"/>
      <c r="OHH12" s="235"/>
      <c r="OHI12" s="235"/>
      <c r="OHJ12" s="235"/>
      <c r="OHK12" s="235"/>
      <c r="OHL12" s="235"/>
      <c r="OHM12" s="235"/>
      <c r="OHN12" s="235"/>
      <c r="OHO12" s="235"/>
      <c r="OHP12" s="235"/>
      <c r="OHQ12" s="235"/>
      <c r="OHR12" s="235"/>
      <c r="OHS12" s="235"/>
      <c r="OHT12" s="235"/>
      <c r="OHU12" s="235"/>
      <c r="OHV12" s="235"/>
      <c r="OHW12" s="235"/>
      <c r="OHX12" s="235"/>
      <c r="OHY12" s="235"/>
      <c r="OHZ12" s="235"/>
      <c r="OIA12" s="235"/>
      <c r="OIB12" s="235"/>
      <c r="OIC12" s="235"/>
      <c r="OID12" s="235"/>
      <c r="OIE12" s="235"/>
      <c r="OIF12" s="235"/>
      <c r="OIG12" s="235"/>
      <c r="OIH12" s="235"/>
      <c r="OII12" s="235"/>
      <c r="OIJ12" s="235"/>
      <c r="OIK12" s="235"/>
      <c r="OIL12" s="235"/>
      <c r="OIM12" s="235"/>
      <c r="OIN12" s="235"/>
      <c r="OIO12" s="235"/>
      <c r="OIP12" s="235"/>
      <c r="OIQ12" s="235"/>
      <c r="OIR12" s="235"/>
      <c r="OIS12" s="235"/>
      <c r="OIT12" s="235"/>
      <c r="OIU12" s="235"/>
      <c r="OIV12" s="235"/>
      <c r="OIW12" s="235"/>
      <c r="OIX12" s="235"/>
      <c r="OIY12" s="235"/>
      <c r="OIZ12" s="235"/>
      <c r="OJA12" s="235"/>
      <c r="OJB12" s="235"/>
      <c r="OJC12" s="235"/>
      <c r="OJD12" s="235"/>
      <c r="OJE12" s="235"/>
      <c r="OJF12" s="235"/>
      <c r="OJG12" s="235"/>
      <c r="OJH12" s="235"/>
      <c r="OJI12" s="235"/>
      <c r="OJJ12" s="235"/>
      <c r="OJK12" s="235"/>
      <c r="OJL12" s="235"/>
      <c r="OJM12" s="235"/>
      <c r="OJN12" s="235"/>
      <c r="OJO12" s="235"/>
      <c r="OJP12" s="235"/>
      <c r="OJQ12" s="235"/>
      <c r="OJR12" s="235"/>
      <c r="OJS12" s="235"/>
      <c r="OJT12" s="235"/>
      <c r="OJU12" s="235"/>
      <c r="OJV12" s="235"/>
      <c r="OJW12" s="235"/>
      <c r="OJX12" s="235"/>
      <c r="OJY12" s="235"/>
      <c r="OJZ12" s="235"/>
      <c r="OKA12" s="235"/>
      <c r="OKB12" s="235"/>
      <c r="OKC12" s="235"/>
      <c r="OKD12" s="235"/>
      <c r="OKE12" s="235"/>
      <c r="OKF12" s="235"/>
      <c r="OKG12" s="235"/>
      <c r="OKH12" s="235"/>
      <c r="OKI12" s="235"/>
      <c r="OKJ12" s="235"/>
      <c r="OKK12" s="235"/>
      <c r="OKL12" s="235"/>
      <c r="OKM12" s="235"/>
      <c r="OKN12" s="235"/>
      <c r="OKO12" s="235"/>
      <c r="OKP12" s="235"/>
      <c r="OKQ12" s="235"/>
      <c r="OKR12" s="235"/>
      <c r="OKS12" s="235"/>
      <c r="OKT12" s="235"/>
      <c r="OKU12" s="235"/>
      <c r="OKV12" s="235"/>
      <c r="OKW12" s="235"/>
      <c r="OKX12" s="235"/>
      <c r="OKY12" s="235"/>
      <c r="OKZ12" s="235"/>
      <c r="OLA12" s="235"/>
      <c r="OLB12" s="235"/>
      <c r="OLC12" s="235"/>
      <c r="OLD12" s="235"/>
      <c r="OLE12" s="235"/>
      <c r="OLF12" s="235"/>
      <c r="OLG12" s="235"/>
      <c r="OLH12" s="235"/>
      <c r="OLI12" s="235"/>
      <c r="OLJ12" s="235"/>
      <c r="OLK12" s="235"/>
      <c r="OLL12" s="235"/>
      <c r="OLM12" s="235"/>
      <c r="OLN12" s="235"/>
      <c r="OLO12" s="235"/>
      <c r="OLP12" s="235"/>
      <c r="OLQ12" s="235"/>
      <c r="OLR12" s="235"/>
      <c r="OLS12" s="235"/>
      <c r="OLT12" s="235"/>
      <c r="OLU12" s="235"/>
      <c r="OLV12" s="235"/>
      <c r="OLW12" s="235"/>
      <c r="OLX12" s="235"/>
      <c r="OLY12" s="235"/>
      <c r="OLZ12" s="235"/>
      <c r="OMA12" s="235"/>
      <c r="OMB12" s="235"/>
      <c r="OMC12" s="235"/>
      <c r="OMD12" s="235"/>
      <c r="OME12" s="235"/>
      <c r="OMF12" s="235"/>
      <c r="OMG12" s="235"/>
      <c r="OMH12" s="235"/>
      <c r="OMI12" s="235"/>
      <c r="OMJ12" s="235"/>
      <c r="OMK12" s="235"/>
      <c r="OML12" s="235"/>
      <c r="OMM12" s="235"/>
      <c r="OMN12" s="235"/>
      <c r="OMO12" s="235"/>
      <c r="OMP12" s="235"/>
      <c r="OMQ12" s="235"/>
      <c r="OMR12" s="235"/>
      <c r="OMS12" s="235"/>
      <c r="OMT12" s="235"/>
      <c r="OMU12" s="235"/>
      <c r="OMV12" s="235"/>
      <c r="OMW12" s="235"/>
      <c r="OMX12" s="235"/>
      <c r="OMY12" s="235"/>
      <c r="OMZ12" s="235"/>
      <c r="ONA12" s="235"/>
      <c r="ONB12" s="235"/>
      <c r="ONC12" s="235"/>
      <c r="OND12" s="235"/>
      <c r="ONE12" s="235"/>
      <c r="ONF12" s="235"/>
      <c r="ONG12" s="235"/>
      <c r="ONH12" s="235"/>
      <c r="ONI12" s="235"/>
      <c r="ONJ12" s="235"/>
      <c r="ONK12" s="235"/>
      <c r="ONL12" s="235"/>
      <c r="ONM12" s="235"/>
      <c r="ONN12" s="235"/>
      <c r="ONO12" s="235"/>
      <c r="ONP12" s="235"/>
      <c r="ONQ12" s="235"/>
      <c r="ONR12" s="235"/>
      <c r="ONS12" s="235"/>
      <c r="ONT12" s="235"/>
      <c r="ONU12" s="235"/>
      <c r="ONV12" s="235"/>
      <c r="ONW12" s="235"/>
      <c r="ONX12" s="235"/>
      <c r="ONY12" s="235"/>
      <c r="ONZ12" s="235"/>
      <c r="OOA12" s="235"/>
      <c r="OOB12" s="235"/>
      <c r="OOC12" s="235"/>
      <c r="OOD12" s="235"/>
      <c r="OOE12" s="235"/>
      <c r="OOF12" s="235"/>
      <c r="OOG12" s="235"/>
      <c r="OOH12" s="235"/>
      <c r="OOI12" s="235"/>
      <c r="OOJ12" s="235"/>
      <c r="OOK12" s="235"/>
      <c r="OOL12" s="235"/>
      <c r="OOM12" s="235"/>
      <c r="OON12" s="235"/>
      <c r="OOO12" s="235"/>
      <c r="OOP12" s="235"/>
      <c r="OOQ12" s="235"/>
      <c r="OOR12" s="235"/>
      <c r="OOS12" s="235"/>
      <c r="OOT12" s="235"/>
      <c r="OOU12" s="235"/>
      <c r="OOV12" s="235"/>
      <c r="OOW12" s="235"/>
      <c r="OOX12" s="235"/>
      <c r="OOY12" s="235"/>
      <c r="OOZ12" s="235"/>
      <c r="OPA12" s="235"/>
      <c r="OPB12" s="235"/>
      <c r="OPC12" s="235"/>
      <c r="OPD12" s="235"/>
      <c r="OPE12" s="235"/>
      <c r="OPF12" s="235"/>
      <c r="OPG12" s="235"/>
      <c r="OPH12" s="235"/>
      <c r="OPI12" s="235"/>
      <c r="OPJ12" s="235"/>
      <c r="OPK12" s="235"/>
      <c r="OPL12" s="235"/>
      <c r="OPM12" s="235"/>
      <c r="OPN12" s="235"/>
      <c r="OPO12" s="235"/>
      <c r="OPP12" s="235"/>
      <c r="OPQ12" s="235"/>
      <c r="OPR12" s="235"/>
      <c r="OPS12" s="235"/>
      <c r="OPT12" s="235"/>
      <c r="OPU12" s="235"/>
      <c r="OPV12" s="235"/>
      <c r="OPW12" s="235"/>
      <c r="OPX12" s="235"/>
      <c r="OPY12" s="235"/>
      <c r="OPZ12" s="235"/>
      <c r="OQA12" s="235"/>
      <c r="OQB12" s="235"/>
      <c r="OQC12" s="235"/>
      <c r="OQD12" s="235"/>
      <c r="OQE12" s="235"/>
      <c r="OQF12" s="235"/>
      <c r="OQG12" s="235"/>
      <c r="OQH12" s="235"/>
      <c r="OQI12" s="235"/>
      <c r="OQJ12" s="235"/>
      <c r="OQK12" s="235"/>
      <c r="OQL12" s="235"/>
      <c r="OQM12" s="235"/>
      <c r="OQN12" s="235"/>
      <c r="OQO12" s="235"/>
      <c r="OQP12" s="235"/>
      <c r="OQQ12" s="235"/>
      <c r="OQR12" s="235"/>
      <c r="OQS12" s="235"/>
      <c r="OQT12" s="235"/>
      <c r="OQU12" s="235"/>
      <c r="OQV12" s="235"/>
      <c r="OQW12" s="235"/>
      <c r="OQX12" s="235"/>
      <c r="OQY12" s="235"/>
      <c r="OQZ12" s="235"/>
      <c r="ORA12" s="235"/>
      <c r="ORB12" s="235"/>
      <c r="ORC12" s="235"/>
      <c r="ORD12" s="235"/>
      <c r="ORE12" s="235"/>
      <c r="ORF12" s="235"/>
      <c r="ORG12" s="235"/>
      <c r="ORH12" s="235"/>
      <c r="ORI12" s="235"/>
      <c r="ORJ12" s="235"/>
      <c r="ORK12" s="235"/>
      <c r="ORL12" s="235"/>
      <c r="ORM12" s="235"/>
      <c r="ORN12" s="235"/>
      <c r="ORO12" s="235"/>
      <c r="ORP12" s="235"/>
      <c r="ORQ12" s="235"/>
      <c r="ORR12" s="235"/>
      <c r="ORS12" s="235"/>
      <c r="ORT12" s="235"/>
      <c r="ORU12" s="235"/>
      <c r="ORV12" s="235"/>
      <c r="ORW12" s="235"/>
      <c r="ORX12" s="235"/>
      <c r="ORY12" s="235"/>
      <c r="ORZ12" s="235"/>
      <c r="OSA12" s="235"/>
      <c r="OSB12" s="235"/>
      <c r="OSC12" s="235"/>
      <c r="OSD12" s="235"/>
      <c r="OSE12" s="235"/>
      <c r="OSF12" s="235"/>
      <c r="OSG12" s="235"/>
      <c r="OSH12" s="235"/>
      <c r="OSI12" s="235"/>
      <c r="OSJ12" s="235"/>
      <c r="OSK12" s="235"/>
      <c r="OSL12" s="235"/>
      <c r="OSM12" s="235"/>
      <c r="OSN12" s="235"/>
      <c r="OSO12" s="235"/>
      <c r="OSP12" s="235"/>
      <c r="OSQ12" s="235"/>
      <c r="OSR12" s="235"/>
      <c r="OSS12" s="235"/>
      <c r="OST12" s="235"/>
      <c r="OSU12" s="235"/>
      <c r="OSV12" s="235"/>
      <c r="OSW12" s="235"/>
      <c r="OSX12" s="235"/>
      <c r="OSY12" s="235"/>
      <c r="OSZ12" s="235"/>
      <c r="OTA12" s="235"/>
      <c r="OTB12" s="235"/>
      <c r="OTC12" s="235"/>
      <c r="OTD12" s="235"/>
      <c r="OTE12" s="235"/>
      <c r="OTF12" s="235"/>
      <c r="OTG12" s="235"/>
      <c r="OTH12" s="235"/>
      <c r="OTI12" s="235"/>
      <c r="OTJ12" s="235"/>
      <c r="OTK12" s="235"/>
      <c r="OTL12" s="235"/>
      <c r="OTM12" s="235"/>
      <c r="OTN12" s="235"/>
      <c r="OTO12" s="235"/>
      <c r="OTP12" s="235"/>
      <c r="OTQ12" s="235"/>
      <c r="OTR12" s="235"/>
      <c r="OTS12" s="235"/>
      <c r="OTT12" s="235"/>
      <c r="OTU12" s="235"/>
      <c r="OTV12" s="235"/>
      <c r="OTW12" s="235"/>
      <c r="OTX12" s="235"/>
      <c r="OTY12" s="235"/>
      <c r="OTZ12" s="235"/>
      <c r="OUA12" s="235"/>
      <c r="OUB12" s="235"/>
      <c r="OUC12" s="235"/>
      <c r="OUD12" s="235"/>
      <c r="OUE12" s="235"/>
      <c r="OUF12" s="235"/>
      <c r="OUG12" s="235"/>
      <c r="OUH12" s="235"/>
      <c r="OUI12" s="235"/>
      <c r="OUJ12" s="235"/>
      <c r="OUK12" s="235"/>
      <c r="OUL12" s="235"/>
      <c r="OUM12" s="235"/>
      <c r="OUN12" s="235"/>
      <c r="OUO12" s="235"/>
      <c r="OUP12" s="235"/>
      <c r="OUQ12" s="235"/>
      <c r="OUR12" s="235"/>
      <c r="OUS12" s="235"/>
      <c r="OUT12" s="235"/>
      <c r="OUU12" s="235"/>
      <c r="OUV12" s="235"/>
      <c r="OUW12" s="235"/>
      <c r="OUX12" s="235"/>
      <c r="OUY12" s="235"/>
      <c r="OUZ12" s="235"/>
      <c r="OVA12" s="235"/>
      <c r="OVB12" s="235"/>
      <c r="OVC12" s="235"/>
      <c r="OVD12" s="235"/>
      <c r="OVE12" s="235"/>
      <c r="OVF12" s="235"/>
      <c r="OVG12" s="235"/>
      <c r="OVH12" s="235"/>
      <c r="OVI12" s="235"/>
      <c r="OVJ12" s="235"/>
      <c r="OVK12" s="235"/>
      <c r="OVL12" s="235"/>
      <c r="OVM12" s="235"/>
      <c r="OVN12" s="235"/>
      <c r="OVO12" s="235"/>
      <c r="OVP12" s="235"/>
      <c r="OVQ12" s="235"/>
      <c r="OVR12" s="235"/>
      <c r="OVS12" s="235"/>
      <c r="OVT12" s="235"/>
      <c r="OVU12" s="235"/>
      <c r="OVV12" s="235"/>
      <c r="OVW12" s="235"/>
      <c r="OVX12" s="235"/>
      <c r="OVY12" s="235"/>
      <c r="OVZ12" s="235"/>
      <c r="OWA12" s="235"/>
      <c r="OWB12" s="235"/>
      <c r="OWC12" s="235"/>
      <c r="OWD12" s="235"/>
      <c r="OWE12" s="235"/>
      <c r="OWF12" s="235"/>
      <c r="OWG12" s="235"/>
      <c r="OWH12" s="235"/>
      <c r="OWI12" s="235"/>
      <c r="OWJ12" s="235"/>
      <c r="OWK12" s="235"/>
      <c r="OWL12" s="235"/>
      <c r="OWM12" s="235"/>
      <c r="OWN12" s="235"/>
      <c r="OWO12" s="235"/>
      <c r="OWP12" s="235"/>
      <c r="OWQ12" s="235"/>
      <c r="OWR12" s="235"/>
      <c r="OWS12" s="235"/>
      <c r="OWT12" s="235"/>
      <c r="OWU12" s="235"/>
      <c r="OWV12" s="235"/>
      <c r="OWW12" s="235"/>
      <c r="OWX12" s="235"/>
      <c r="OWY12" s="235"/>
      <c r="OWZ12" s="235"/>
      <c r="OXA12" s="235"/>
      <c r="OXB12" s="235"/>
      <c r="OXC12" s="235"/>
      <c r="OXD12" s="235"/>
      <c r="OXE12" s="235"/>
      <c r="OXF12" s="235"/>
      <c r="OXG12" s="235"/>
      <c r="OXH12" s="235"/>
      <c r="OXI12" s="235"/>
      <c r="OXJ12" s="235"/>
      <c r="OXK12" s="235"/>
      <c r="OXL12" s="235"/>
      <c r="OXM12" s="235"/>
      <c r="OXN12" s="235"/>
      <c r="OXO12" s="235"/>
      <c r="OXP12" s="235"/>
      <c r="OXQ12" s="235"/>
      <c r="OXR12" s="235"/>
      <c r="OXS12" s="235"/>
      <c r="OXT12" s="235"/>
      <c r="OXU12" s="235"/>
      <c r="OXV12" s="235"/>
      <c r="OXW12" s="235"/>
      <c r="OXX12" s="235"/>
      <c r="OXY12" s="235"/>
      <c r="OXZ12" s="235"/>
      <c r="OYA12" s="235"/>
      <c r="OYB12" s="235"/>
      <c r="OYC12" s="235"/>
      <c r="OYD12" s="235"/>
      <c r="OYE12" s="235"/>
      <c r="OYF12" s="235"/>
      <c r="OYG12" s="235"/>
      <c r="OYH12" s="235"/>
      <c r="OYI12" s="235"/>
      <c r="OYJ12" s="235"/>
      <c r="OYK12" s="235"/>
      <c r="OYL12" s="235"/>
      <c r="OYM12" s="235"/>
      <c r="OYN12" s="235"/>
      <c r="OYO12" s="235"/>
      <c r="OYP12" s="235"/>
      <c r="OYQ12" s="235"/>
      <c r="OYR12" s="235"/>
      <c r="OYS12" s="235"/>
      <c r="OYT12" s="235"/>
      <c r="OYU12" s="235"/>
      <c r="OYV12" s="235"/>
      <c r="OYW12" s="235"/>
      <c r="OYX12" s="235"/>
      <c r="OYY12" s="235"/>
      <c r="OYZ12" s="235"/>
      <c r="OZA12" s="235"/>
      <c r="OZB12" s="235"/>
      <c r="OZC12" s="235"/>
      <c r="OZD12" s="235"/>
      <c r="OZE12" s="235"/>
      <c r="OZF12" s="235"/>
      <c r="OZG12" s="235"/>
      <c r="OZH12" s="235"/>
      <c r="OZI12" s="235"/>
      <c r="OZJ12" s="235"/>
      <c r="OZK12" s="235"/>
      <c r="OZL12" s="235"/>
      <c r="OZM12" s="235"/>
      <c r="OZN12" s="235"/>
      <c r="OZO12" s="235"/>
      <c r="OZP12" s="235"/>
      <c r="OZQ12" s="235"/>
      <c r="OZR12" s="235"/>
      <c r="OZS12" s="235"/>
      <c r="OZT12" s="235"/>
      <c r="OZU12" s="235"/>
      <c r="OZV12" s="235"/>
      <c r="OZW12" s="235"/>
      <c r="OZX12" s="235"/>
      <c r="OZY12" s="235"/>
      <c r="OZZ12" s="235"/>
      <c r="PAA12" s="235"/>
      <c r="PAB12" s="235"/>
      <c r="PAC12" s="235"/>
      <c r="PAD12" s="235"/>
      <c r="PAE12" s="235"/>
      <c r="PAF12" s="235"/>
      <c r="PAG12" s="235"/>
      <c r="PAH12" s="235"/>
      <c r="PAI12" s="235"/>
      <c r="PAJ12" s="235"/>
      <c r="PAK12" s="235"/>
      <c r="PAL12" s="235"/>
      <c r="PAM12" s="235"/>
      <c r="PAN12" s="235"/>
      <c r="PAO12" s="235"/>
      <c r="PAP12" s="235"/>
      <c r="PAQ12" s="235"/>
      <c r="PAR12" s="235"/>
      <c r="PAS12" s="235"/>
      <c r="PAT12" s="235"/>
      <c r="PAU12" s="235"/>
      <c r="PAV12" s="235"/>
      <c r="PAW12" s="235"/>
      <c r="PAX12" s="235"/>
      <c r="PAY12" s="235"/>
      <c r="PAZ12" s="235"/>
      <c r="PBA12" s="235"/>
      <c r="PBB12" s="235"/>
      <c r="PBC12" s="235"/>
      <c r="PBD12" s="235"/>
      <c r="PBE12" s="235"/>
      <c r="PBF12" s="235"/>
      <c r="PBG12" s="235"/>
      <c r="PBH12" s="235"/>
      <c r="PBI12" s="235"/>
      <c r="PBJ12" s="235"/>
      <c r="PBK12" s="235"/>
      <c r="PBL12" s="235"/>
      <c r="PBM12" s="235"/>
      <c r="PBN12" s="235"/>
      <c r="PBO12" s="235"/>
      <c r="PBP12" s="235"/>
      <c r="PBQ12" s="235"/>
      <c r="PBR12" s="235"/>
      <c r="PBS12" s="235"/>
      <c r="PBT12" s="235"/>
      <c r="PBU12" s="235"/>
      <c r="PBV12" s="235"/>
      <c r="PBW12" s="235"/>
      <c r="PBX12" s="235"/>
      <c r="PBY12" s="235"/>
      <c r="PBZ12" s="235"/>
      <c r="PCA12" s="235"/>
      <c r="PCB12" s="235"/>
      <c r="PCC12" s="235"/>
      <c r="PCD12" s="235"/>
      <c r="PCE12" s="235"/>
      <c r="PCF12" s="235"/>
      <c r="PCG12" s="235"/>
      <c r="PCH12" s="235"/>
      <c r="PCI12" s="235"/>
      <c r="PCJ12" s="235"/>
      <c r="PCK12" s="235"/>
      <c r="PCL12" s="235"/>
      <c r="PCM12" s="235"/>
      <c r="PCN12" s="235"/>
      <c r="PCO12" s="235"/>
      <c r="PCP12" s="235"/>
      <c r="PCQ12" s="235"/>
      <c r="PCR12" s="235"/>
      <c r="PCS12" s="235"/>
      <c r="PCT12" s="235"/>
      <c r="PCU12" s="235"/>
      <c r="PCV12" s="235"/>
      <c r="PCW12" s="235"/>
      <c r="PCX12" s="235"/>
      <c r="PCY12" s="235"/>
      <c r="PCZ12" s="235"/>
      <c r="PDA12" s="235"/>
      <c r="PDB12" s="235"/>
      <c r="PDC12" s="235"/>
      <c r="PDD12" s="235"/>
      <c r="PDE12" s="235"/>
      <c r="PDF12" s="235"/>
      <c r="PDG12" s="235"/>
      <c r="PDH12" s="235"/>
      <c r="PDI12" s="235"/>
      <c r="PDJ12" s="235"/>
      <c r="PDK12" s="235"/>
      <c r="PDL12" s="235"/>
      <c r="PDM12" s="235"/>
      <c r="PDN12" s="235"/>
      <c r="PDO12" s="235"/>
      <c r="PDP12" s="235"/>
      <c r="PDQ12" s="235"/>
      <c r="PDR12" s="235"/>
      <c r="PDS12" s="235"/>
      <c r="PDT12" s="235"/>
      <c r="PDU12" s="235"/>
      <c r="PDV12" s="235"/>
      <c r="PDW12" s="235"/>
      <c r="PDX12" s="235"/>
      <c r="PDY12" s="235"/>
      <c r="PDZ12" s="235"/>
      <c r="PEA12" s="235"/>
      <c r="PEB12" s="235"/>
      <c r="PEC12" s="235"/>
      <c r="PED12" s="235"/>
      <c r="PEE12" s="235"/>
      <c r="PEF12" s="235"/>
      <c r="PEG12" s="235"/>
      <c r="PEH12" s="235"/>
      <c r="PEI12" s="235"/>
      <c r="PEJ12" s="235"/>
      <c r="PEK12" s="235"/>
      <c r="PEL12" s="235"/>
      <c r="PEM12" s="235"/>
      <c r="PEN12" s="235"/>
      <c r="PEO12" s="235"/>
      <c r="PEP12" s="235"/>
      <c r="PEQ12" s="235"/>
      <c r="PER12" s="235"/>
      <c r="PES12" s="235"/>
      <c r="PET12" s="235"/>
      <c r="PEU12" s="235"/>
      <c r="PEV12" s="235"/>
      <c r="PEW12" s="235"/>
      <c r="PEX12" s="235"/>
      <c r="PEY12" s="235"/>
      <c r="PEZ12" s="235"/>
      <c r="PFA12" s="235"/>
      <c r="PFB12" s="235"/>
      <c r="PFC12" s="235"/>
      <c r="PFD12" s="235"/>
      <c r="PFE12" s="235"/>
      <c r="PFF12" s="235"/>
      <c r="PFG12" s="235"/>
      <c r="PFH12" s="235"/>
      <c r="PFI12" s="235"/>
      <c r="PFJ12" s="235"/>
      <c r="PFK12" s="235"/>
      <c r="PFL12" s="235"/>
      <c r="PFM12" s="235"/>
      <c r="PFN12" s="235"/>
      <c r="PFO12" s="235"/>
      <c r="PFP12" s="235"/>
      <c r="PFQ12" s="235"/>
      <c r="PFR12" s="235"/>
      <c r="PFS12" s="235"/>
      <c r="PFT12" s="235"/>
      <c r="PFU12" s="235"/>
      <c r="PFV12" s="235"/>
      <c r="PFW12" s="235"/>
      <c r="PFX12" s="235"/>
      <c r="PFY12" s="235"/>
      <c r="PFZ12" s="235"/>
      <c r="PGA12" s="235"/>
      <c r="PGB12" s="235"/>
      <c r="PGC12" s="235"/>
      <c r="PGD12" s="235"/>
      <c r="PGE12" s="235"/>
      <c r="PGF12" s="235"/>
      <c r="PGG12" s="235"/>
      <c r="PGH12" s="235"/>
      <c r="PGI12" s="235"/>
      <c r="PGJ12" s="235"/>
      <c r="PGK12" s="235"/>
      <c r="PGL12" s="235"/>
      <c r="PGM12" s="235"/>
      <c r="PGN12" s="235"/>
      <c r="PGO12" s="235"/>
      <c r="PGP12" s="235"/>
      <c r="PGQ12" s="235"/>
      <c r="PGR12" s="235"/>
      <c r="PGS12" s="235"/>
      <c r="PGT12" s="235"/>
      <c r="PGU12" s="235"/>
      <c r="PGV12" s="235"/>
      <c r="PGW12" s="235"/>
      <c r="PGX12" s="235"/>
      <c r="PGY12" s="235"/>
      <c r="PGZ12" s="235"/>
      <c r="PHA12" s="235"/>
      <c r="PHB12" s="235"/>
      <c r="PHC12" s="235"/>
      <c r="PHD12" s="235"/>
      <c r="PHE12" s="235"/>
      <c r="PHF12" s="235"/>
      <c r="PHG12" s="235"/>
      <c r="PHH12" s="235"/>
      <c r="PHI12" s="235"/>
      <c r="PHJ12" s="235"/>
      <c r="PHK12" s="235"/>
      <c r="PHL12" s="235"/>
      <c r="PHM12" s="235"/>
      <c r="PHN12" s="235"/>
      <c r="PHO12" s="235"/>
      <c r="PHP12" s="235"/>
      <c r="PHQ12" s="235"/>
      <c r="PHR12" s="235"/>
      <c r="PHS12" s="235"/>
      <c r="PHT12" s="235"/>
      <c r="PHU12" s="235"/>
      <c r="PHV12" s="235"/>
      <c r="PHW12" s="235"/>
      <c r="PHX12" s="235"/>
      <c r="PHY12" s="235"/>
      <c r="PHZ12" s="235"/>
      <c r="PIA12" s="235"/>
      <c r="PIB12" s="235"/>
      <c r="PIC12" s="235"/>
      <c r="PID12" s="235"/>
      <c r="PIE12" s="235"/>
      <c r="PIF12" s="235"/>
      <c r="PIG12" s="235"/>
      <c r="PIH12" s="235"/>
      <c r="PII12" s="235"/>
      <c r="PIJ12" s="235"/>
      <c r="PIK12" s="235"/>
      <c r="PIL12" s="235"/>
      <c r="PIM12" s="235"/>
      <c r="PIN12" s="235"/>
      <c r="PIO12" s="235"/>
      <c r="PIP12" s="235"/>
      <c r="PIQ12" s="235"/>
      <c r="PIR12" s="235"/>
      <c r="PIS12" s="235"/>
      <c r="PIT12" s="235"/>
      <c r="PIU12" s="235"/>
      <c r="PIV12" s="235"/>
      <c r="PIW12" s="235"/>
      <c r="PIX12" s="235"/>
      <c r="PIY12" s="235"/>
      <c r="PIZ12" s="235"/>
      <c r="PJA12" s="235"/>
      <c r="PJB12" s="235"/>
      <c r="PJC12" s="235"/>
      <c r="PJD12" s="235"/>
      <c r="PJE12" s="235"/>
      <c r="PJF12" s="235"/>
      <c r="PJG12" s="235"/>
      <c r="PJH12" s="235"/>
      <c r="PJI12" s="235"/>
      <c r="PJJ12" s="235"/>
      <c r="PJK12" s="235"/>
      <c r="PJL12" s="235"/>
      <c r="PJM12" s="235"/>
      <c r="PJN12" s="235"/>
      <c r="PJO12" s="235"/>
      <c r="PJP12" s="235"/>
      <c r="PJQ12" s="235"/>
      <c r="PJR12" s="235"/>
      <c r="PJS12" s="235"/>
      <c r="PJT12" s="235"/>
      <c r="PJU12" s="235"/>
      <c r="PJV12" s="235"/>
      <c r="PJW12" s="235"/>
      <c r="PJX12" s="235"/>
      <c r="PJY12" s="235"/>
      <c r="PJZ12" s="235"/>
      <c r="PKA12" s="235"/>
      <c r="PKB12" s="235"/>
      <c r="PKC12" s="235"/>
      <c r="PKD12" s="235"/>
      <c r="PKE12" s="235"/>
      <c r="PKF12" s="235"/>
      <c r="PKG12" s="235"/>
      <c r="PKH12" s="235"/>
      <c r="PKI12" s="235"/>
      <c r="PKJ12" s="235"/>
      <c r="PKK12" s="235"/>
      <c r="PKL12" s="235"/>
      <c r="PKM12" s="235"/>
      <c r="PKN12" s="235"/>
      <c r="PKO12" s="235"/>
      <c r="PKP12" s="235"/>
      <c r="PKQ12" s="235"/>
      <c r="PKR12" s="235"/>
      <c r="PKS12" s="235"/>
      <c r="PKT12" s="235"/>
      <c r="PKU12" s="235"/>
      <c r="PKV12" s="235"/>
      <c r="PKW12" s="235"/>
      <c r="PKX12" s="235"/>
      <c r="PKY12" s="235"/>
      <c r="PKZ12" s="235"/>
      <c r="PLA12" s="235"/>
      <c r="PLB12" s="235"/>
      <c r="PLC12" s="235"/>
      <c r="PLD12" s="235"/>
      <c r="PLE12" s="235"/>
      <c r="PLF12" s="235"/>
      <c r="PLG12" s="235"/>
      <c r="PLH12" s="235"/>
      <c r="PLI12" s="235"/>
      <c r="PLJ12" s="235"/>
      <c r="PLK12" s="235"/>
      <c r="PLL12" s="235"/>
      <c r="PLM12" s="235"/>
      <c r="PLN12" s="235"/>
      <c r="PLO12" s="235"/>
      <c r="PLP12" s="235"/>
      <c r="PLQ12" s="235"/>
      <c r="PLR12" s="235"/>
      <c r="PLS12" s="235"/>
      <c r="PLT12" s="235"/>
      <c r="PLU12" s="235"/>
      <c r="PLV12" s="235"/>
      <c r="PLW12" s="235"/>
      <c r="PLX12" s="235"/>
      <c r="PLY12" s="235"/>
      <c r="PLZ12" s="235"/>
      <c r="PMA12" s="235"/>
      <c r="PMB12" s="235"/>
      <c r="PMC12" s="235"/>
      <c r="PMD12" s="235"/>
      <c r="PME12" s="235"/>
      <c r="PMF12" s="235"/>
      <c r="PMG12" s="235"/>
      <c r="PMH12" s="235"/>
      <c r="PMI12" s="235"/>
      <c r="PMJ12" s="235"/>
      <c r="PMK12" s="235"/>
      <c r="PML12" s="235"/>
      <c r="PMM12" s="235"/>
      <c r="PMN12" s="235"/>
      <c r="PMO12" s="235"/>
      <c r="PMP12" s="235"/>
      <c r="PMQ12" s="235"/>
      <c r="PMR12" s="235"/>
      <c r="PMS12" s="235"/>
      <c r="PMT12" s="235"/>
      <c r="PMU12" s="235"/>
      <c r="PMV12" s="235"/>
      <c r="PMW12" s="235"/>
      <c r="PMX12" s="235"/>
      <c r="PMY12" s="235"/>
      <c r="PMZ12" s="235"/>
      <c r="PNA12" s="235"/>
      <c r="PNB12" s="235"/>
      <c r="PNC12" s="235"/>
      <c r="PND12" s="235"/>
      <c r="PNE12" s="235"/>
      <c r="PNF12" s="235"/>
      <c r="PNG12" s="235"/>
      <c r="PNH12" s="235"/>
      <c r="PNI12" s="235"/>
      <c r="PNJ12" s="235"/>
      <c r="PNK12" s="235"/>
      <c r="PNL12" s="235"/>
      <c r="PNM12" s="235"/>
      <c r="PNN12" s="235"/>
      <c r="PNO12" s="235"/>
      <c r="PNP12" s="235"/>
      <c r="PNQ12" s="235"/>
      <c r="PNR12" s="235"/>
      <c r="PNS12" s="235"/>
      <c r="PNT12" s="235"/>
      <c r="PNU12" s="235"/>
      <c r="PNV12" s="235"/>
      <c r="PNW12" s="235"/>
      <c r="PNX12" s="235"/>
      <c r="PNY12" s="235"/>
      <c r="PNZ12" s="235"/>
      <c r="POA12" s="235"/>
      <c r="POB12" s="235"/>
      <c r="POC12" s="235"/>
      <c r="POD12" s="235"/>
      <c r="POE12" s="235"/>
      <c r="POF12" s="235"/>
      <c r="POG12" s="235"/>
      <c r="POH12" s="235"/>
      <c r="POI12" s="235"/>
      <c r="POJ12" s="235"/>
      <c r="POK12" s="235"/>
      <c r="POL12" s="235"/>
      <c r="POM12" s="235"/>
      <c r="PON12" s="235"/>
      <c r="POO12" s="235"/>
      <c r="POP12" s="235"/>
      <c r="POQ12" s="235"/>
      <c r="POR12" s="235"/>
      <c r="POS12" s="235"/>
      <c r="POT12" s="235"/>
      <c r="POU12" s="235"/>
      <c r="POV12" s="235"/>
      <c r="POW12" s="235"/>
      <c r="POX12" s="235"/>
      <c r="POY12" s="235"/>
      <c r="POZ12" s="235"/>
      <c r="PPA12" s="235"/>
      <c r="PPB12" s="235"/>
      <c r="PPC12" s="235"/>
      <c r="PPD12" s="235"/>
      <c r="PPE12" s="235"/>
      <c r="PPF12" s="235"/>
      <c r="PPG12" s="235"/>
      <c r="PPH12" s="235"/>
      <c r="PPI12" s="235"/>
      <c r="PPJ12" s="235"/>
      <c r="PPK12" s="235"/>
      <c r="PPL12" s="235"/>
      <c r="PPM12" s="235"/>
      <c r="PPN12" s="235"/>
      <c r="PPO12" s="235"/>
      <c r="PPP12" s="235"/>
      <c r="PPQ12" s="235"/>
      <c r="PPR12" s="235"/>
      <c r="PPS12" s="235"/>
      <c r="PPT12" s="235"/>
      <c r="PPU12" s="235"/>
      <c r="PPV12" s="235"/>
      <c r="PPW12" s="235"/>
      <c r="PPX12" s="235"/>
      <c r="PPY12" s="235"/>
      <c r="PPZ12" s="235"/>
      <c r="PQA12" s="235"/>
      <c r="PQB12" s="235"/>
      <c r="PQC12" s="235"/>
      <c r="PQD12" s="235"/>
      <c r="PQE12" s="235"/>
      <c r="PQF12" s="235"/>
      <c r="PQG12" s="235"/>
      <c r="PQH12" s="235"/>
      <c r="PQI12" s="235"/>
      <c r="PQJ12" s="235"/>
      <c r="PQK12" s="235"/>
      <c r="PQL12" s="235"/>
      <c r="PQM12" s="235"/>
      <c r="PQN12" s="235"/>
      <c r="PQO12" s="235"/>
      <c r="PQP12" s="235"/>
      <c r="PQQ12" s="235"/>
      <c r="PQR12" s="235"/>
      <c r="PQS12" s="235"/>
      <c r="PQT12" s="235"/>
      <c r="PQU12" s="235"/>
      <c r="PQV12" s="235"/>
      <c r="PQW12" s="235"/>
      <c r="PQX12" s="235"/>
      <c r="PQY12" s="235"/>
      <c r="PQZ12" s="235"/>
      <c r="PRA12" s="235"/>
      <c r="PRB12" s="235"/>
      <c r="PRC12" s="235"/>
      <c r="PRD12" s="235"/>
      <c r="PRE12" s="235"/>
      <c r="PRF12" s="235"/>
      <c r="PRG12" s="235"/>
      <c r="PRH12" s="235"/>
      <c r="PRI12" s="235"/>
      <c r="PRJ12" s="235"/>
      <c r="PRK12" s="235"/>
      <c r="PRL12" s="235"/>
      <c r="PRM12" s="235"/>
      <c r="PRN12" s="235"/>
      <c r="PRO12" s="235"/>
      <c r="PRP12" s="235"/>
      <c r="PRQ12" s="235"/>
      <c r="PRR12" s="235"/>
      <c r="PRS12" s="235"/>
      <c r="PRT12" s="235"/>
      <c r="PRU12" s="235"/>
      <c r="PRV12" s="235"/>
      <c r="PRW12" s="235"/>
      <c r="PRX12" s="235"/>
      <c r="PRY12" s="235"/>
      <c r="PRZ12" s="235"/>
      <c r="PSA12" s="235"/>
      <c r="PSB12" s="235"/>
      <c r="PSC12" s="235"/>
      <c r="PSD12" s="235"/>
      <c r="PSE12" s="235"/>
      <c r="PSF12" s="235"/>
      <c r="PSG12" s="235"/>
      <c r="PSH12" s="235"/>
      <c r="PSI12" s="235"/>
      <c r="PSJ12" s="235"/>
      <c r="PSK12" s="235"/>
      <c r="PSL12" s="235"/>
      <c r="PSM12" s="235"/>
      <c r="PSN12" s="235"/>
      <c r="PSO12" s="235"/>
      <c r="PSP12" s="235"/>
      <c r="PSQ12" s="235"/>
      <c r="PSR12" s="235"/>
      <c r="PSS12" s="235"/>
      <c r="PST12" s="235"/>
      <c r="PSU12" s="235"/>
      <c r="PSV12" s="235"/>
      <c r="PSW12" s="235"/>
      <c r="PSX12" s="235"/>
      <c r="PSY12" s="235"/>
      <c r="PSZ12" s="235"/>
      <c r="PTA12" s="235"/>
      <c r="PTB12" s="235"/>
      <c r="PTC12" s="235"/>
      <c r="PTD12" s="235"/>
      <c r="PTE12" s="235"/>
      <c r="PTF12" s="235"/>
      <c r="PTG12" s="235"/>
      <c r="PTH12" s="235"/>
      <c r="PTI12" s="235"/>
      <c r="PTJ12" s="235"/>
      <c r="PTK12" s="235"/>
      <c r="PTL12" s="235"/>
      <c r="PTM12" s="235"/>
      <c r="PTN12" s="235"/>
      <c r="PTO12" s="235"/>
      <c r="PTP12" s="235"/>
      <c r="PTQ12" s="235"/>
      <c r="PTR12" s="235"/>
      <c r="PTS12" s="235"/>
      <c r="PTT12" s="235"/>
      <c r="PTU12" s="235"/>
      <c r="PTV12" s="235"/>
      <c r="PTW12" s="235"/>
      <c r="PTX12" s="235"/>
      <c r="PTY12" s="235"/>
      <c r="PTZ12" s="235"/>
      <c r="PUA12" s="235"/>
      <c r="PUB12" s="235"/>
      <c r="PUC12" s="235"/>
      <c r="PUD12" s="235"/>
      <c r="PUE12" s="235"/>
      <c r="PUF12" s="235"/>
      <c r="PUG12" s="235"/>
      <c r="PUH12" s="235"/>
      <c r="PUI12" s="235"/>
      <c r="PUJ12" s="235"/>
      <c r="PUK12" s="235"/>
      <c r="PUL12" s="235"/>
      <c r="PUM12" s="235"/>
      <c r="PUN12" s="235"/>
      <c r="PUO12" s="235"/>
      <c r="PUP12" s="235"/>
      <c r="PUQ12" s="235"/>
      <c r="PUR12" s="235"/>
      <c r="PUS12" s="235"/>
      <c r="PUT12" s="235"/>
      <c r="PUU12" s="235"/>
      <c r="PUV12" s="235"/>
      <c r="PUW12" s="235"/>
      <c r="PUX12" s="235"/>
      <c r="PUY12" s="235"/>
      <c r="PUZ12" s="235"/>
      <c r="PVA12" s="235"/>
      <c r="PVB12" s="235"/>
      <c r="PVC12" s="235"/>
      <c r="PVD12" s="235"/>
      <c r="PVE12" s="235"/>
      <c r="PVF12" s="235"/>
      <c r="PVG12" s="235"/>
      <c r="PVH12" s="235"/>
      <c r="PVI12" s="235"/>
      <c r="PVJ12" s="235"/>
      <c r="PVK12" s="235"/>
      <c r="PVL12" s="235"/>
      <c r="PVM12" s="235"/>
      <c r="PVN12" s="235"/>
      <c r="PVO12" s="235"/>
      <c r="PVP12" s="235"/>
      <c r="PVQ12" s="235"/>
      <c r="PVR12" s="235"/>
      <c r="PVS12" s="235"/>
      <c r="PVT12" s="235"/>
      <c r="PVU12" s="235"/>
      <c r="PVV12" s="235"/>
      <c r="PVW12" s="235"/>
      <c r="PVX12" s="235"/>
      <c r="PVY12" s="235"/>
      <c r="PVZ12" s="235"/>
      <c r="PWA12" s="235"/>
      <c r="PWB12" s="235"/>
      <c r="PWC12" s="235"/>
      <c r="PWD12" s="235"/>
      <c r="PWE12" s="235"/>
      <c r="PWF12" s="235"/>
      <c r="PWG12" s="235"/>
      <c r="PWH12" s="235"/>
      <c r="PWI12" s="235"/>
      <c r="PWJ12" s="235"/>
      <c r="PWK12" s="235"/>
      <c r="PWL12" s="235"/>
      <c r="PWM12" s="235"/>
      <c r="PWN12" s="235"/>
      <c r="PWO12" s="235"/>
      <c r="PWP12" s="235"/>
      <c r="PWQ12" s="235"/>
      <c r="PWR12" s="235"/>
      <c r="PWS12" s="235"/>
      <c r="PWT12" s="235"/>
      <c r="PWU12" s="235"/>
      <c r="PWV12" s="235"/>
      <c r="PWW12" s="235"/>
      <c r="PWX12" s="235"/>
      <c r="PWY12" s="235"/>
      <c r="PWZ12" s="235"/>
      <c r="PXA12" s="235"/>
      <c r="PXB12" s="235"/>
      <c r="PXC12" s="235"/>
      <c r="PXD12" s="235"/>
      <c r="PXE12" s="235"/>
      <c r="PXF12" s="235"/>
      <c r="PXG12" s="235"/>
      <c r="PXH12" s="235"/>
      <c r="PXI12" s="235"/>
      <c r="PXJ12" s="235"/>
      <c r="PXK12" s="235"/>
      <c r="PXL12" s="235"/>
      <c r="PXM12" s="235"/>
      <c r="PXN12" s="235"/>
      <c r="PXO12" s="235"/>
      <c r="PXP12" s="235"/>
      <c r="PXQ12" s="235"/>
      <c r="PXR12" s="235"/>
      <c r="PXS12" s="235"/>
      <c r="PXT12" s="235"/>
      <c r="PXU12" s="235"/>
      <c r="PXV12" s="235"/>
      <c r="PXW12" s="235"/>
      <c r="PXX12" s="235"/>
      <c r="PXY12" s="235"/>
      <c r="PXZ12" s="235"/>
      <c r="PYA12" s="235"/>
      <c r="PYB12" s="235"/>
      <c r="PYC12" s="235"/>
      <c r="PYD12" s="235"/>
      <c r="PYE12" s="235"/>
      <c r="PYF12" s="235"/>
      <c r="PYG12" s="235"/>
      <c r="PYH12" s="235"/>
      <c r="PYI12" s="235"/>
      <c r="PYJ12" s="235"/>
      <c r="PYK12" s="235"/>
      <c r="PYL12" s="235"/>
      <c r="PYM12" s="235"/>
      <c r="PYN12" s="235"/>
      <c r="PYO12" s="235"/>
      <c r="PYP12" s="235"/>
      <c r="PYQ12" s="235"/>
      <c r="PYR12" s="235"/>
      <c r="PYS12" s="235"/>
      <c r="PYT12" s="235"/>
      <c r="PYU12" s="235"/>
      <c r="PYV12" s="235"/>
      <c r="PYW12" s="235"/>
      <c r="PYX12" s="235"/>
      <c r="PYY12" s="235"/>
      <c r="PYZ12" s="235"/>
      <c r="PZA12" s="235"/>
      <c r="PZB12" s="235"/>
      <c r="PZC12" s="235"/>
      <c r="PZD12" s="235"/>
      <c r="PZE12" s="235"/>
      <c r="PZF12" s="235"/>
      <c r="PZG12" s="235"/>
      <c r="PZH12" s="235"/>
      <c r="PZI12" s="235"/>
      <c r="PZJ12" s="235"/>
      <c r="PZK12" s="235"/>
      <c r="PZL12" s="235"/>
      <c r="PZM12" s="235"/>
      <c r="PZN12" s="235"/>
      <c r="PZO12" s="235"/>
      <c r="PZP12" s="235"/>
      <c r="PZQ12" s="235"/>
      <c r="PZR12" s="235"/>
      <c r="PZS12" s="235"/>
      <c r="PZT12" s="235"/>
      <c r="PZU12" s="235"/>
      <c r="PZV12" s="235"/>
      <c r="PZW12" s="235"/>
      <c r="PZX12" s="235"/>
      <c r="PZY12" s="235"/>
      <c r="PZZ12" s="235"/>
      <c r="QAA12" s="235"/>
      <c r="QAB12" s="235"/>
      <c r="QAC12" s="235"/>
      <c r="QAD12" s="235"/>
      <c r="QAE12" s="235"/>
      <c r="QAF12" s="235"/>
      <c r="QAG12" s="235"/>
      <c r="QAH12" s="235"/>
      <c r="QAI12" s="235"/>
      <c r="QAJ12" s="235"/>
      <c r="QAK12" s="235"/>
      <c r="QAL12" s="235"/>
      <c r="QAM12" s="235"/>
      <c r="QAN12" s="235"/>
      <c r="QAO12" s="235"/>
      <c r="QAP12" s="235"/>
      <c r="QAQ12" s="235"/>
      <c r="QAR12" s="235"/>
      <c r="QAS12" s="235"/>
      <c r="QAT12" s="235"/>
      <c r="QAU12" s="235"/>
      <c r="QAV12" s="235"/>
      <c r="QAW12" s="235"/>
      <c r="QAX12" s="235"/>
      <c r="QAY12" s="235"/>
      <c r="QAZ12" s="235"/>
      <c r="QBA12" s="235"/>
      <c r="QBB12" s="235"/>
      <c r="QBC12" s="235"/>
      <c r="QBD12" s="235"/>
      <c r="QBE12" s="235"/>
      <c r="QBF12" s="235"/>
      <c r="QBG12" s="235"/>
      <c r="QBH12" s="235"/>
      <c r="QBI12" s="235"/>
      <c r="QBJ12" s="235"/>
      <c r="QBK12" s="235"/>
      <c r="QBL12" s="235"/>
      <c r="QBM12" s="235"/>
      <c r="QBN12" s="235"/>
      <c r="QBO12" s="235"/>
      <c r="QBP12" s="235"/>
      <c r="QBQ12" s="235"/>
      <c r="QBR12" s="235"/>
      <c r="QBS12" s="235"/>
      <c r="QBT12" s="235"/>
      <c r="QBU12" s="235"/>
      <c r="QBV12" s="235"/>
      <c r="QBW12" s="235"/>
      <c r="QBX12" s="235"/>
      <c r="QBY12" s="235"/>
      <c r="QBZ12" s="235"/>
      <c r="QCA12" s="235"/>
      <c r="QCB12" s="235"/>
      <c r="QCC12" s="235"/>
      <c r="QCD12" s="235"/>
      <c r="QCE12" s="235"/>
      <c r="QCF12" s="235"/>
      <c r="QCG12" s="235"/>
      <c r="QCH12" s="235"/>
      <c r="QCI12" s="235"/>
      <c r="QCJ12" s="235"/>
      <c r="QCK12" s="235"/>
      <c r="QCL12" s="235"/>
      <c r="QCM12" s="235"/>
      <c r="QCN12" s="235"/>
      <c r="QCO12" s="235"/>
      <c r="QCP12" s="235"/>
      <c r="QCQ12" s="235"/>
      <c r="QCR12" s="235"/>
      <c r="QCS12" s="235"/>
      <c r="QCT12" s="235"/>
      <c r="QCU12" s="235"/>
      <c r="QCV12" s="235"/>
      <c r="QCW12" s="235"/>
      <c r="QCX12" s="235"/>
      <c r="QCY12" s="235"/>
      <c r="QCZ12" s="235"/>
      <c r="QDA12" s="235"/>
      <c r="QDB12" s="235"/>
      <c r="QDC12" s="235"/>
      <c r="QDD12" s="235"/>
      <c r="QDE12" s="235"/>
      <c r="QDF12" s="235"/>
      <c r="QDG12" s="235"/>
      <c r="QDH12" s="235"/>
      <c r="QDI12" s="235"/>
      <c r="QDJ12" s="235"/>
      <c r="QDK12" s="235"/>
      <c r="QDL12" s="235"/>
      <c r="QDM12" s="235"/>
      <c r="QDN12" s="235"/>
      <c r="QDO12" s="235"/>
      <c r="QDP12" s="235"/>
      <c r="QDQ12" s="235"/>
      <c r="QDR12" s="235"/>
      <c r="QDS12" s="235"/>
      <c r="QDT12" s="235"/>
      <c r="QDU12" s="235"/>
      <c r="QDV12" s="235"/>
      <c r="QDW12" s="235"/>
      <c r="QDX12" s="235"/>
      <c r="QDY12" s="235"/>
      <c r="QDZ12" s="235"/>
      <c r="QEA12" s="235"/>
      <c r="QEB12" s="235"/>
      <c r="QEC12" s="235"/>
      <c r="QED12" s="235"/>
      <c r="QEE12" s="235"/>
      <c r="QEF12" s="235"/>
      <c r="QEG12" s="235"/>
      <c r="QEH12" s="235"/>
      <c r="QEI12" s="235"/>
      <c r="QEJ12" s="235"/>
      <c r="QEK12" s="235"/>
      <c r="QEL12" s="235"/>
      <c r="QEM12" s="235"/>
      <c r="QEN12" s="235"/>
      <c r="QEO12" s="235"/>
      <c r="QEP12" s="235"/>
      <c r="QEQ12" s="235"/>
      <c r="QER12" s="235"/>
      <c r="QES12" s="235"/>
      <c r="QET12" s="235"/>
      <c r="QEU12" s="235"/>
      <c r="QEV12" s="235"/>
      <c r="QEW12" s="235"/>
      <c r="QEX12" s="235"/>
      <c r="QEY12" s="235"/>
      <c r="QEZ12" s="235"/>
      <c r="QFA12" s="235"/>
      <c r="QFB12" s="235"/>
      <c r="QFC12" s="235"/>
      <c r="QFD12" s="235"/>
      <c r="QFE12" s="235"/>
      <c r="QFF12" s="235"/>
      <c r="QFG12" s="235"/>
      <c r="QFH12" s="235"/>
      <c r="QFI12" s="235"/>
      <c r="QFJ12" s="235"/>
      <c r="QFK12" s="235"/>
      <c r="QFL12" s="235"/>
      <c r="QFM12" s="235"/>
      <c r="QFN12" s="235"/>
      <c r="QFO12" s="235"/>
      <c r="QFP12" s="235"/>
      <c r="QFQ12" s="235"/>
      <c r="QFR12" s="235"/>
      <c r="QFS12" s="235"/>
      <c r="QFT12" s="235"/>
      <c r="QFU12" s="235"/>
      <c r="QFV12" s="235"/>
      <c r="QFW12" s="235"/>
      <c r="QFX12" s="235"/>
      <c r="QFY12" s="235"/>
      <c r="QFZ12" s="235"/>
      <c r="QGA12" s="235"/>
      <c r="QGB12" s="235"/>
      <c r="QGC12" s="235"/>
      <c r="QGD12" s="235"/>
      <c r="QGE12" s="235"/>
      <c r="QGF12" s="235"/>
      <c r="QGG12" s="235"/>
      <c r="QGH12" s="235"/>
      <c r="QGI12" s="235"/>
      <c r="QGJ12" s="235"/>
      <c r="QGK12" s="235"/>
      <c r="QGL12" s="235"/>
      <c r="QGM12" s="235"/>
      <c r="QGN12" s="235"/>
      <c r="QGO12" s="235"/>
      <c r="QGP12" s="235"/>
      <c r="QGQ12" s="235"/>
      <c r="QGR12" s="235"/>
      <c r="QGS12" s="235"/>
      <c r="QGT12" s="235"/>
      <c r="QGU12" s="235"/>
      <c r="QGV12" s="235"/>
      <c r="QGW12" s="235"/>
      <c r="QGX12" s="235"/>
      <c r="QGY12" s="235"/>
      <c r="QGZ12" s="235"/>
      <c r="QHA12" s="235"/>
      <c r="QHB12" s="235"/>
      <c r="QHC12" s="235"/>
      <c r="QHD12" s="235"/>
      <c r="QHE12" s="235"/>
      <c r="QHF12" s="235"/>
      <c r="QHG12" s="235"/>
      <c r="QHH12" s="235"/>
      <c r="QHI12" s="235"/>
      <c r="QHJ12" s="235"/>
      <c r="QHK12" s="235"/>
      <c r="QHL12" s="235"/>
      <c r="QHM12" s="235"/>
      <c r="QHN12" s="235"/>
      <c r="QHO12" s="235"/>
      <c r="QHP12" s="235"/>
      <c r="QHQ12" s="235"/>
      <c r="QHR12" s="235"/>
      <c r="QHS12" s="235"/>
      <c r="QHT12" s="235"/>
      <c r="QHU12" s="235"/>
      <c r="QHV12" s="235"/>
      <c r="QHW12" s="235"/>
      <c r="QHX12" s="235"/>
      <c r="QHY12" s="235"/>
      <c r="QHZ12" s="235"/>
      <c r="QIA12" s="235"/>
      <c r="QIB12" s="235"/>
      <c r="QIC12" s="235"/>
      <c r="QID12" s="235"/>
      <c r="QIE12" s="235"/>
      <c r="QIF12" s="235"/>
      <c r="QIG12" s="235"/>
      <c r="QIH12" s="235"/>
      <c r="QII12" s="235"/>
      <c r="QIJ12" s="235"/>
      <c r="QIK12" s="235"/>
      <c r="QIL12" s="235"/>
      <c r="QIM12" s="235"/>
      <c r="QIN12" s="235"/>
      <c r="QIO12" s="235"/>
      <c r="QIP12" s="235"/>
      <c r="QIQ12" s="235"/>
      <c r="QIR12" s="235"/>
      <c r="QIS12" s="235"/>
      <c r="QIT12" s="235"/>
      <c r="QIU12" s="235"/>
      <c r="QIV12" s="235"/>
      <c r="QIW12" s="235"/>
      <c r="QIX12" s="235"/>
      <c r="QIY12" s="235"/>
      <c r="QIZ12" s="235"/>
      <c r="QJA12" s="235"/>
      <c r="QJB12" s="235"/>
      <c r="QJC12" s="235"/>
      <c r="QJD12" s="235"/>
      <c r="QJE12" s="235"/>
      <c r="QJF12" s="235"/>
      <c r="QJG12" s="235"/>
      <c r="QJH12" s="235"/>
      <c r="QJI12" s="235"/>
      <c r="QJJ12" s="235"/>
      <c r="QJK12" s="235"/>
      <c r="QJL12" s="235"/>
      <c r="QJM12" s="235"/>
      <c r="QJN12" s="235"/>
      <c r="QJO12" s="235"/>
      <c r="QJP12" s="235"/>
      <c r="QJQ12" s="235"/>
      <c r="QJR12" s="235"/>
      <c r="QJS12" s="235"/>
      <c r="QJT12" s="235"/>
      <c r="QJU12" s="235"/>
      <c r="QJV12" s="235"/>
      <c r="QJW12" s="235"/>
      <c r="QJX12" s="235"/>
      <c r="QJY12" s="235"/>
      <c r="QJZ12" s="235"/>
      <c r="QKA12" s="235"/>
      <c r="QKB12" s="235"/>
      <c r="QKC12" s="235"/>
      <c r="QKD12" s="235"/>
      <c r="QKE12" s="235"/>
      <c r="QKF12" s="235"/>
      <c r="QKG12" s="235"/>
      <c r="QKH12" s="235"/>
      <c r="QKI12" s="235"/>
      <c r="QKJ12" s="235"/>
      <c r="QKK12" s="235"/>
      <c r="QKL12" s="235"/>
      <c r="QKM12" s="235"/>
      <c r="QKN12" s="235"/>
      <c r="QKO12" s="235"/>
      <c r="QKP12" s="235"/>
      <c r="QKQ12" s="235"/>
      <c r="QKR12" s="235"/>
      <c r="QKS12" s="235"/>
      <c r="QKT12" s="235"/>
      <c r="QKU12" s="235"/>
      <c r="QKV12" s="235"/>
      <c r="QKW12" s="235"/>
      <c r="QKX12" s="235"/>
      <c r="QKY12" s="235"/>
      <c r="QKZ12" s="235"/>
      <c r="QLA12" s="235"/>
      <c r="QLB12" s="235"/>
      <c r="QLC12" s="235"/>
      <c r="QLD12" s="235"/>
      <c r="QLE12" s="235"/>
      <c r="QLF12" s="235"/>
      <c r="QLG12" s="235"/>
      <c r="QLH12" s="235"/>
      <c r="QLI12" s="235"/>
      <c r="QLJ12" s="235"/>
      <c r="QLK12" s="235"/>
      <c r="QLL12" s="235"/>
      <c r="QLM12" s="235"/>
      <c r="QLN12" s="235"/>
      <c r="QLO12" s="235"/>
      <c r="QLP12" s="235"/>
      <c r="QLQ12" s="235"/>
      <c r="QLR12" s="235"/>
      <c r="QLS12" s="235"/>
      <c r="QLT12" s="235"/>
      <c r="QLU12" s="235"/>
      <c r="QLV12" s="235"/>
      <c r="QLW12" s="235"/>
      <c r="QLX12" s="235"/>
      <c r="QLY12" s="235"/>
      <c r="QLZ12" s="235"/>
      <c r="QMA12" s="235"/>
      <c r="QMB12" s="235"/>
      <c r="QMC12" s="235"/>
      <c r="QMD12" s="235"/>
      <c r="QME12" s="235"/>
      <c r="QMF12" s="235"/>
      <c r="QMG12" s="235"/>
      <c r="QMH12" s="235"/>
      <c r="QMI12" s="235"/>
      <c r="QMJ12" s="235"/>
      <c r="QMK12" s="235"/>
      <c r="QML12" s="235"/>
      <c r="QMM12" s="235"/>
      <c r="QMN12" s="235"/>
      <c r="QMO12" s="235"/>
      <c r="QMP12" s="235"/>
      <c r="QMQ12" s="235"/>
      <c r="QMR12" s="235"/>
      <c r="QMS12" s="235"/>
      <c r="QMT12" s="235"/>
      <c r="QMU12" s="235"/>
      <c r="QMV12" s="235"/>
      <c r="QMW12" s="235"/>
      <c r="QMX12" s="235"/>
      <c r="QMY12" s="235"/>
      <c r="QMZ12" s="235"/>
      <c r="QNA12" s="235"/>
      <c r="QNB12" s="235"/>
      <c r="QNC12" s="235"/>
      <c r="QND12" s="235"/>
      <c r="QNE12" s="235"/>
      <c r="QNF12" s="235"/>
      <c r="QNG12" s="235"/>
      <c r="QNH12" s="235"/>
      <c r="QNI12" s="235"/>
      <c r="QNJ12" s="235"/>
      <c r="QNK12" s="235"/>
      <c r="QNL12" s="235"/>
      <c r="QNM12" s="235"/>
      <c r="QNN12" s="235"/>
      <c r="QNO12" s="235"/>
      <c r="QNP12" s="235"/>
      <c r="QNQ12" s="235"/>
      <c r="QNR12" s="235"/>
      <c r="QNS12" s="235"/>
      <c r="QNT12" s="235"/>
      <c r="QNU12" s="235"/>
      <c r="QNV12" s="235"/>
      <c r="QNW12" s="235"/>
      <c r="QNX12" s="235"/>
      <c r="QNY12" s="235"/>
      <c r="QNZ12" s="235"/>
      <c r="QOA12" s="235"/>
      <c r="QOB12" s="235"/>
      <c r="QOC12" s="235"/>
      <c r="QOD12" s="235"/>
      <c r="QOE12" s="235"/>
      <c r="QOF12" s="235"/>
      <c r="QOG12" s="235"/>
      <c r="QOH12" s="235"/>
      <c r="QOI12" s="235"/>
      <c r="QOJ12" s="235"/>
      <c r="QOK12" s="235"/>
      <c r="QOL12" s="235"/>
      <c r="QOM12" s="235"/>
      <c r="QON12" s="235"/>
      <c r="QOO12" s="235"/>
      <c r="QOP12" s="235"/>
      <c r="QOQ12" s="235"/>
      <c r="QOR12" s="235"/>
      <c r="QOS12" s="235"/>
      <c r="QOT12" s="235"/>
      <c r="QOU12" s="235"/>
      <c r="QOV12" s="235"/>
      <c r="QOW12" s="235"/>
      <c r="QOX12" s="235"/>
      <c r="QOY12" s="235"/>
      <c r="QOZ12" s="235"/>
      <c r="QPA12" s="235"/>
      <c r="QPB12" s="235"/>
      <c r="QPC12" s="235"/>
      <c r="QPD12" s="235"/>
      <c r="QPE12" s="235"/>
      <c r="QPF12" s="235"/>
      <c r="QPG12" s="235"/>
      <c r="QPH12" s="235"/>
      <c r="QPI12" s="235"/>
      <c r="QPJ12" s="235"/>
      <c r="QPK12" s="235"/>
      <c r="QPL12" s="235"/>
      <c r="QPM12" s="235"/>
      <c r="QPN12" s="235"/>
      <c r="QPO12" s="235"/>
      <c r="QPP12" s="235"/>
      <c r="QPQ12" s="235"/>
      <c r="QPR12" s="235"/>
      <c r="QPS12" s="235"/>
      <c r="QPT12" s="235"/>
      <c r="QPU12" s="235"/>
      <c r="QPV12" s="235"/>
      <c r="QPW12" s="235"/>
      <c r="QPX12" s="235"/>
      <c r="QPY12" s="235"/>
      <c r="QPZ12" s="235"/>
      <c r="QQA12" s="235"/>
      <c r="QQB12" s="235"/>
      <c r="QQC12" s="235"/>
      <c r="QQD12" s="235"/>
      <c r="QQE12" s="235"/>
      <c r="QQF12" s="235"/>
      <c r="QQG12" s="235"/>
      <c r="QQH12" s="235"/>
      <c r="QQI12" s="235"/>
      <c r="QQJ12" s="235"/>
      <c r="QQK12" s="235"/>
      <c r="QQL12" s="235"/>
      <c r="QQM12" s="235"/>
      <c r="QQN12" s="235"/>
      <c r="QQO12" s="235"/>
      <c r="QQP12" s="235"/>
      <c r="QQQ12" s="235"/>
      <c r="QQR12" s="235"/>
      <c r="QQS12" s="235"/>
      <c r="QQT12" s="235"/>
      <c r="QQU12" s="235"/>
      <c r="QQV12" s="235"/>
      <c r="QQW12" s="235"/>
      <c r="QQX12" s="235"/>
      <c r="QQY12" s="235"/>
      <c r="QQZ12" s="235"/>
      <c r="QRA12" s="235"/>
      <c r="QRB12" s="235"/>
      <c r="QRC12" s="235"/>
      <c r="QRD12" s="235"/>
      <c r="QRE12" s="235"/>
      <c r="QRF12" s="235"/>
      <c r="QRG12" s="235"/>
      <c r="QRH12" s="235"/>
      <c r="QRI12" s="235"/>
      <c r="QRJ12" s="235"/>
      <c r="QRK12" s="235"/>
      <c r="QRL12" s="235"/>
      <c r="QRM12" s="235"/>
      <c r="QRN12" s="235"/>
      <c r="QRO12" s="235"/>
      <c r="QRP12" s="235"/>
      <c r="QRQ12" s="235"/>
      <c r="QRR12" s="235"/>
      <c r="QRS12" s="235"/>
      <c r="QRT12" s="235"/>
      <c r="QRU12" s="235"/>
      <c r="QRV12" s="235"/>
      <c r="QRW12" s="235"/>
      <c r="QRX12" s="235"/>
      <c r="QRY12" s="235"/>
      <c r="QRZ12" s="235"/>
      <c r="QSA12" s="235"/>
      <c r="QSB12" s="235"/>
      <c r="QSC12" s="235"/>
      <c r="QSD12" s="235"/>
      <c r="QSE12" s="235"/>
      <c r="QSF12" s="235"/>
      <c r="QSG12" s="235"/>
      <c r="QSH12" s="235"/>
      <c r="QSI12" s="235"/>
      <c r="QSJ12" s="235"/>
      <c r="QSK12" s="235"/>
      <c r="QSL12" s="235"/>
      <c r="QSM12" s="235"/>
      <c r="QSN12" s="235"/>
      <c r="QSO12" s="235"/>
      <c r="QSP12" s="235"/>
      <c r="QSQ12" s="235"/>
      <c r="QSR12" s="235"/>
      <c r="QSS12" s="235"/>
      <c r="QST12" s="235"/>
      <c r="QSU12" s="235"/>
      <c r="QSV12" s="235"/>
      <c r="QSW12" s="235"/>
      <c r="QSX12" s="235"/>
      <c r="QSY12" s="235"/>
      <c r="QSZ12" s="235"/>
      <c r="QTA12" s="235"/>
      <c r="QTB12" s="235"/>
      <c r="QTC12" s="235"/>
      <c r="QTD12" s="235"/>
      <c r="QTE12" s="235"/>
      <c r="QTF12" s="235"/>
      <c r="QTG12" s="235"/>
      <c r="QTH12" s="235"/>
      <c r="QTI12" s="235"/>
      <c r="QTJ12" s="235"/>
      <c r="QTK12" s="235"/>
      <c r="QTL12" s="235"/>
      <c r="QTM12" s="235"/>
      <c r="QTN12" s="235"/>
      <c r="QTO12" s="235"/>
      <c r="QTP12" s="235"/>
      <c r="QTQ12" s="235"/>
      <c r="QTR12" s="235"/>
      <c r="QTS12" s="235"/>
      <c r="QTT12" s="235"/>
      <c r="QTU12" s="235"/>
      <c r="QTV12" s="235"/>
      <c r="QTW12" s="235"/>
      <c r="QTX12" s="235"/>
      <c r="QTY12" s="235"/>
      <c r="QTZ12" s="235"/>
      <c r="QUA12" s="235"/>
      <c r="QUB12" s="235"/>
      <c r="QUC12" s="235"/>
      <c r="QUD12" s="235"/>
      <c r="QUE12" s="235"/>
      <c r="QUF12" s="235"/>
      <c r="QUG12" s="235"/>
      <c r="QUH12" s="235"/>
      <c r="QUI12" s="235"/>
      <c r="QUJ12" s="235"/>
      <c r="QUK12" s="235"/>
      <c r="QUL12" s="235"/>
      <c r="QUM12" s="235"/>
      <c r="QUN12" s="235"/>
      <c r="QUO12" s="235"/>
      <c r="QUP12" s="235"/>
      <c r="QUQ12" s="235"/>
      <c r="QUR12" s="235"/>
      <c r="QUS12" s="235"/>
      <c r="QUT12" s="235"/>
      <c r="QUU12" s="235"/>
      <c r="QUV12" s="235"/>
      <c r="QUW12" s="235"/>
      <c r="QUX12" s="235"/>
      <c r="QUY12" s="235"/>
      <c r="QUZ12" s="235"/>
      <c r="QVA12" s="235"/>
      <c r="QVB12" s="235"/>
      <c r="QVC12" s="235"/>
      <c r="QVD12" s="235"/>
      <c r="QVE12" s="235"/>
      <c r="QVF12" s="235"/>
      <c r="QVG12" s="235"/>
      <c r="QVH12" s="235"/>
      <c r="QVI12" s="235"/>
      <c r="QVJ12" s="235"/>
      <c r="QVK12" s="235"/>
      <c r="QVL12" s="235"/>
      <c r="QVM12" s="235"/>
      <c r="QVN12" s="235"/>
      <c r="QVO12" s="235"/>
      <c r="QVP12" s="235"/>
      <c r="QVQ12" s="235"/>
      <c r="QVR12" s="235"/>
      <c r="QVS12" s="235"/>
      <c r="QVT12" s="235"/>
      <c r="QVU12" s="235"/>
      <c r="QVV12" s="235"/>
      <c r="QVW12" s="235"/>
      <c r="QVX12" s="235"/>
      <c r="QVY12" s="235"/>
      <c r="QVZ12" s="235"/>
      <c r="QWA12" s="235"/>
      <c r="QWB12" s="235"/>
      <c r="QWC12" s="235"/>
      <c r="QWD12" s="235"/>
      <c r="QWE12" s="235"/>
      <c r="QWF12" s="235"/>
      <c r="QWG12" s="235"/>
      <c r="QWH12" s="235"/>
      <c r="QWI12" s="235"/>
      <c r="QWJ12" s="235"/>
      <c r="QWK12" s="235"/>
      <c r="QWL12" s="235"/>
      <c r="QWM12" s="235"/>
      <c r="QWN12" s="235"/>
      <c r="QWO12" s="235"/>
      <c r="QWP12" s="235"/>
      <c r="QWQ12" s="235"/>
      <c r="QWR12" s="235"/>
      <c r="QWS12" s="235"/>
      <c r="QWT12" s="235"/>
      <c r="QWU12" s="235"/>
      <c r="QWV12" s="235"/>
      <c r="QWW12" s="235"/>
      <c r="QWX12" s="235"/>
      <c r="QWY12" s="235"/>
      <c r="QWZ12" s="235"/>
      <c r="QXA12" s="235"/>
      <c r="QXB12" s="235"/>
      <c r="QXC12" s="235"/>
      <c r="QXD12" s="235"/>
      <c r="QXE12" s="235"/>
      <c r="QXF12" s="235"/>
      <c r="QXG12" s="235"/>
      <c r="QXH12" s="235"/>
      <c r="QXI12" s="235"/>
      <c r="QXJ12" s="235"/>
      <c r="QXK12" s="235"/>
      <c r="QXL12" s="235"/>
      <c r="QXM12" s="235"/>
      <c r="QXN12" s="235"/>
      <c r="QXO12" s="235"/>
      <c r="QXP12" s="235"/>
      <c r="QXQ12" s="235"/>
      <c r="QXR12" s="235"/>
      <c r="QXS12" s="235"/>
      <c r="QXT12" s="235"/>
      <c r="QXU12" s="235"/>
      <c r="QXV12" s="235"/>
      <c r="QXW12" s="235"/>
      <c r="QXX12" s="235"/>
      <c r="QXY12" s="235"/>
      <c r="QXZ12" s="235"/>
      <c r="QYA12" s="235"/>
      <c r="QYB12" s="235"/>
      <c r="QYC12" s="235"/>
      <c r="QYD12" s="235"/>
      <c r="QYE12" s="235"/>
      <c r="QYF12" s="235"/>
      <c r="QYG12" s="235"/>
      <c r="QYH12" s="235"/>
      <c r="QYI12" s="235"/>
      <c r="QYJ12" s="235"/>
      <c r="QYK12" s="235"/>
      <c r="QYL12" s="235"/>
      <c r="QYM12" s="235"/>
      <c r="QYN12" s="235"/>
      <c r="QYO12" s="235"/>
      <c r="QYP12" s="235"/>
      <c r="QYQ12" s="235"/>
      <c r="QYR12" s="235"/>
      <c r="QYS12" s="235"/>
      <c r="QYT12" s="235"/>
      <c r="QYU12" s="235"/>
      <c r="QYV12" s="235"/>
      <c r="QYW12" s="235"/>
      <c r="QYX12" s="235"/>
      <c r="QYY12" s="235"/>
      <c r="QYZ12" s="235"/>
      <c r="QZA12" s="235"/>
      <c r="QZB12" s="235"/>
      <c r="QZC12" s="235"/>
      <c r="QZD12" s="235"/>
      <c r="QZE12" s="235"/>
      <c r="QZF12" s="235"/>
      <c r="QZG12" s="235"/>
      <c r="QZH12" s="235"/>
      <c r="QZI12" s="235"/>
      <c r="QZJ12" s="235"/>
      <c r="QZK12" s="235"/>
      <c r="QZL12" s="235"/>
      <c r="QZM12" s="235"/>
      <c r="QZN12" s="235"/>
      <c r="QZO12" s="235"/>
      <c r="QZP12" s="235"/>
      <c r="QZQ12" s="235"/>
      <c r="QZR12" s="235"/>
      <c r="QZS12" s="235"/>
      <c r="QZT12" s="235"/>
      <c r="QZU12" s="235"/>
      <c r="QZV12" s="235"/>
      <c r="QZW12" s="235"/>
      <c r="QZX12" s="235"/>
      <c r="QZY12" s="235"/>
      <c r="QZZ12" s="235"/>
      <c r="RAA12" s="235"/>
      <c r="RAB12" s="235"/>
      <c r="RAC12" s="235"/>
      <c r="RAD12" s="235"/>
      <c r="RAE12" s="235"/>
      <c r="RAF12" s="235"/>
      <c r="RAG12" s="235"/>
      <c r="RAH12" s="235"/>
      <c r="RAI12" s="235"/>
      <c r="RAJ12" s="235"/>
      <c r="RAK12" s="235"/>
      <c r="RAL12" s="235"/>
      <c r="RAM12" s="235"/>
      <c r="RAN12" s="235"/>
      <c r="RAO12" s="235"/>
      <c r="RAP12" s="235"/>
      <c r="RAQ12" s="235"/>
      <c r="RAR12" s="235"/>
      <c r="RAS12" s="235"/>
      <c r="RAT12" s="235"/>
      <c r="RAU12" s="235"/>
      <c r="RAV12" s="235"/>
      <c r="RAW12" s="235"/>
      <c r="RAX12" s="235"/>
      <c r="RAY12" s="235"/>
      <c r="RAZ12" s="235"/>
      <c r="RBA12" s="235"/>
      <c r="RBB12" s="235"/>
      <c r="RBC12" s="235"/>
      <c r="RBD12" s="235"/>
      <c r="RBE12" s="235"/>
      <c r="RBF12" s="235"/>
      <c r="RBG12" s="235"/>
      <c r="RBH12" s="235"/>
      <c r="RBI12" s="235"/>
      <c r="RBJ12" s="235"/>
      <c r="RBK12" s="235"/>
      <c r="RBL12" s="235"/>
      <c r="RBM12" s="235"/>
      <c r="RBN12" s="235"/>
      <c r="RBO12" s="235"/>
      <c r="RBP12" s="235"/>
      <c r="RBQ12" s="235"/>
      <c r="RBR12" s="235"/>
      <c r="RBS12" s="235"/>
      <c r="RBT12" s="235"/>
      <c r="RBU12" s="235"/>
      <c r="RBV12" s="235"/>
      <c r="RBW12" s="235"/>
      <c r="RBX12" s="235"/>
      <c r="RBY12" s="235"/>
      <c r="RBZ12" s="235"/>
      <c r="RCA12" s="235"/>
      <c r="RCB12" s="235"/>
      <c r="RCC12" s="235"/>
      <c r="RCD12" s="235"/>
      <c r="RCE12" s="235"/>
      <c r="RCF12" s="235"/>
      <c r="RCG12" s="235"/>
      <c r="RCH12" s="235"/>
      <c r="RCI12" s="235"/>
      <c r="RCJ12" s="235"/>
      <c r="RCK12" s="235"/>
      <c r="RCL12" s="235"/>
      <c r="RCM12" s="235"/>
      <c r="RCN12" s="235"/>
      <c r="RCO12" s="235"/>
      <c r="RCP12" s="235"/>
      <c r="RCQ12" s="235"/>
      <c r="RCR12" s="235"/>
      <c r="RCS12" s="235"/>
      <c r="RCT12" s="235"/>
      <c r="RCU12" s="235"/>
      <c r="RCV12" s="235"/>
      <c r="RCW12" s="235"/>
      <c r="RCX12" s="235"/>
      <c r="RCY12" s="235"/>
      <c r="RCZ12" s="235"/>
      <c r="RDA12" s="235"/>
      <c r="RDB12" s="235"/>
      <c r="RDC12" s="235"/>
      <c r="RDD12" s="235"/>
      <c r="RDE12" s="235"/>
      <c r="RDF12" s="235"/>
      <c r="RDG12" s="235"/>
      <c r="RDH12" s="235"/>
      <c r="RDI12" s="235"/>
      <c r="RDJ12" s="235"/>
      <c r="RDK12" s="235"/>
      <c r="RDL12" s="235"/>
      <c r="RDM12" s="235"/>
      <c r="RDN12" s="235"/>
      <c r="RDO12" s="235"/>
      <c r="RDP12" s="235"/>
      <c r="RDQ12" s="235"/>
      <c r="RDR12" s="235"/>
      <c r="RDS12" s="235"/>
      <c r="RDT12" s="235"/>
      <c r="RDU12" s="235"/>
      <c r="RDV12" s="235"/>
      <c r="RDW12" s="235"/>
      <c r="RDX12" s="235"/>
      <c r="RDY12" s="235"/>
      <c r="RDZ12" s="235"/>
      <c r="REA12" s="235"/>
      <c r="REB12" s="235"/>
      <c r="REC12" s="235"/>
      <c r="RED12" s="235"/>
      <c r="REE12" s="235"/>
      <c r="REF12" s="235"/>
      <c r="REG12" s="235"/>
      <c r="REH12" s="235"/>
      <c r="REI12" s="235"/>
      <c r="REJ12" s="235"/>
      <c r="REK12" s="235"/>
      <c r="REL12" s="235"/>
      <c r="REM12" s="235"/>
      <c r="REN12" s="235"/>
      <c r="REO12" s="235"/>
      <c r="REP12" s="235"/>
      <c r="REQ12" s="235"/>
      <c r="RER12" s="235"/>
      <c r="RES12" s="235"/>
      <c r="RET12" s="235"/>
      <c r="REU12" s="235"/>
      <c r="REV12" s="235"/>
      <c r="REW12" s="235"/>
      <c r="REX12" s="235"/>
      <c r="REY12" s="235"/>
      <c r="REZ12" s="235"/>
      <c r="RFA12" s="235"/>
      <c r="RFB12" s="235"/>
      <c r="RFC12" s="235"/>
      <c r="RFD12" s="235"/>
      <c r="RFE12" s="235"/>
      <c r="RFF12" s="235"/>
      <c r="RFG12" s="235"/>
      <c r="RFH12" s="235"/>
      <c r="RFI12" s="235"/>
      <c r="RFJ12" s="235"/>
      <c r="RFK12" s="235"/>
      <c r="RFL12" s="235"/>
      <c r="RFM12" s="235"/>
      <c r="RFN12" s="235"/>
      <c r="RFO12" s="235"/>
      <c r="RFP12" s="235"/>
      <c r="RFQ12" s="235"/>
      <c r="RFR12" s="235"/>
      <c r="RFS12" s="235"/>
      <c r="RFT12" s="235"/>
      <c r="RFU12" s="235"/>
      <c r="RFV12" s="235"/>
      <c r="RFW12" s="235"/>
      <c r="RFX12" s="235"/>
      <c r="RFY12" s="235"/>
      <c r="RFZ12" s="235"/>
      <c r="RGA12" s="235"/>
      <c r="RGB12" s="235"/>
      <c r="RGC12" s="235"/>
      <c r="RGD12" s="235"/>
      <c r="RGE12" s="235"/>
      <c r="RGF12" s="235"/>
      <c r="RGG12" s="235"/>
      <c r="RGH12" s="235"/>
      <c r="RGI12" s="235"/>
      <c r="RGJ12" s="235"/>
      <c r="RGK12" s="235"/>
      <c r="RGL12" s="235"/>
      <c r="RGM12" s="235"/>
      <c r="RGN12" s="235"/>
      <c r="RGO12" s="235"/>
      <c r="RGP12" s="235"/>
      <c r="RGQ12" s="235"/>
      <c r="RGR12" s="235"/>
      <c r="RGS12" s="235"/>
      <c r="RGT12" s="235"/>
      <c r="RGU12" s="235"/>
      <c r="RGV12" s="235"/>
      <c r="RGW12" s="235"/>
      <c r="RGX12" s="235"/>
      <c r="RGY12" s="235"/>
      <c r="RGZ12" s="235"/>
      <c r="RHA12" s="235"/>
      <c r="RHB12" s="235"/>
      <c r="RHC12" s="235"/>
      <c r="RHD12" s="235"/>
      <c r="RHE12" s="235"/>
      <c r="RHF12" s="235"/>
      <c r="RHG12" s="235"/>
      <c r="RHH12" s="235"/>
      <c r="RHI12" s="235"/>
      <c r="RHJ12" s="235"/>
      <c r="RHK12" s="235"/>
      <c r="RHL12" s="235"/>
      <c r="RHM12" s="235"/>
      <c r="RHN12" s="235"/>
      <c r="RHO12" s="235"/>
      <c r="RHP12" s="235"/>
      <c r="RHQ12" s="235"/>
      <c r="RHR12" s="235"/>
      <c r="RHS12" s="235"/>
      <c r="RHT12" s="235"/>
      <c r="RHU12" s="235"/>
      <c r="RHV12" s="235"/>
      <c r="RHW12" s="235"/>
      <c r="RHX12" s="235"/>
      <c r="RHY12" s="235"/>
      <c r="RHZ12" s="235"/>
      <c r="RIA12" s="235"/>
      <c r="RIB12" s="235"/>
      <c r="RIC12" s="235"/>
      <c r="RID12" s="235"/>
      <c r="RIE12" s="235"/>
      <c r="RIF12" s="235"/>
      <c r="RIG12" s="235"/>
      <c r="RIH12" s="235"/>
      <c r="RII12" s="235"/>
      <c r="RIJ12" s="235"/>
      <c r="RIK12" s="235"/>
      <c r="RIL12" s="235"/>
      <c r="RIM12" s="235"/>
      <c r="RIN12" s="235"/>
      <c r="RIO12" s="235"/>
      <c r="RIP12" s="235"/>
      <c r="RIQ12" s="235"/>
      <c r="RIR12" s="235"/>
      <c r="RIS12" s="235"/>
      <c r="RIT12" s="235"/>
      <c r="RIU12" s="235"/>
      <c r="RIV12" s="235"/>
      <c r="RIW12" s="235"/>
      <c r="RIX12" s="235"/>
      <c r="RIY12" s="235"/>
      <c r="RIZ12" s="235"/>
      <c r="RJA12" s="235"/>
      <c r="RJB12" s="235"/>
      <c r="RJC12" s="235"/>
      <c r="RJD12" s="235"/>
      <c r="RJE12" s="235"/>
      <c r="RJF12" s="235"/>
      <c r="RJG12" s="235"/>
      <c r="RJH12" s="235"/>
      <c r="RJI12" s="235"/>
      <c r="RJJ12" s="235"/>
      <c r="RJK12" s="235"/>
      <c r="RJL12" s="235"/>
      <c r="RJM12" s="235"/>
      <c r="RJN12" s="235"/>
      <c r="RJO12" s="235"/>
      <c r="RJP12" s="235"/>
      <c r="RJQ12" s="235"/>
      <c r="RJR12" s="235"/>
      <c r="RJS12" s="235"/>
      <c r="RJT12" s="235"/>
      <c r="RJU12" s="235"/>
      <c r="RJV12" s="235"/>
      <c r="RJW12" s="235"/>
      <c r="RJX12" s="235"/>
      <c r="RJY12" s="235"/>
      <c r="RJZ12" s="235"/>
      <c r="RKA12" s="235"/>
      <c r="RKB12" s="235"/>
      <c r="RKC12" s="235"/>
      <c r="RKD12" s="235"/>
      <c r="RKE12" s="235"/>
      <c r="RKF12" s="235"/>
      <c r="RKG12" s="235"/>
      <c r="RKH12" s="235"/>
      <c r="RKI12" s="235"/>
      <c r="RKJ12" s="235"/>
      <c r="RKK12" s="235"/>
      <c r="RKL12" s="235"/>
      <c r="RKM12" s="235"/>
      <c r="RKN12" s="235"/>
      <c r="RKO12" s="235"/>
      <c r="RKP12" s="235"/>
      <c r="RKQ12" s="235"/>
      <c r="RKR12" s="235"/>
      <c r="RKS12" s="235"/>
      <c r="RKT12" s="235"/>
      <c r="RKU12" s="235"/>
      <c r="RKV12" s="235"/>
      <c r="RKW12" s="235"/>
      <c r="RKX12" s="235"/>
      <c r="RKY12" s="235"/>
      <c r="RKZ12" s="235"/>
      <c r="RLA12" s="235"/>
      <c r="RLB12" s="235"/>
      <c r="RLC12" s="235"/>
      <c r="RLD12" s="235"/>
      <c r="RLE12" s="235"/>
      <c r="RLF12" s="235"/>
      <c r="RLG12" s="235"/>
      <c r="RLH12" s="235"/>
      <c r="RLI12" s="235"/>
      <c r="RLJ12" s="235"/>
      <c r="RLK12" s="235"/>
      <c r="RLL12" s="235"/>
      <c r="RLM12" s="235"/>
      <c r="RLN12" s="235"/>
      <c r="RLO12" s="235"/>
      <c r="RLP12" s="235"/>
      <c r="RLQ12" s="235"/>
      <c r="RLR12" s="235"/>
      <c r="RLS12" s="235"/>
      <c r="RLT12" s="235"/>
      <c r="RLU12" s="235"/>
      <c r="RLV12" s="235"/>
      <c r="RLW12" s="235"/>
      <c r="RLX12" s="235"/>
      <c r="RLY12" s="235"/>
      <c r="RLZ12" s="235"/>
      <c r="RMA12" s="235"/>
      <c r="RMB12" s="235"/>
      <c r="RMC12" s="235"/>
      <c r="RMD12" s="235"/>
      <c r="RME12" s="235"/>
      <c r="RMF12" s="235"/>
      <c r="RMG12" s="235"/>
      <c r="RMH12" s="235"/>
      <c r="RMI12" s="235"/>
      <c r="RMJ12" s="235"/>
      <c r="RMK12" s="235"/>
      <c r="RML12" s="235"/>
      <c r="RMM12" s="235"/>
      <c r="RMN12" s="235"/>
      <c r="RMO12" s="235"/>
      <c r="RMP12" s="235"/>
      <c r="RMQ12" s="235"/>
      <c r="RMR12" s="235"/>
      <c r="RMS12" s="235"/>
      <c r="RMT12" s="235"/>
      <c r="RMU12" s="235"/>
      <c r="RMV12" s="235"/>
      <c r="RMW12" s="235"/>
      <c r="RMX12" s="235"/>
      <c r="RMY12" s="235"/>
      <c r="RMZ12" s="235"/>
      <c r="RNA12" s="235"/>
      <c r="RNB12" s="235"/>
      <c r="RNC12" s="235"/>
      <c r="RND12" s="235"/>
      <c r="RNE12" s="235"/>
      <c r="RNF12" s="235"/>
      <c r="RNG12" s="235"/>
      <c r="RNH12" s="235"/>
      <c r="RNI12" s="235"/>
      <c r="RNJ12" s="235"/>
      <c r="RNK12" s="235"/>
      <c r="RNL12" s="235"/>
      <c r="RNM12" s="235"/>
      <c r="RNN12" s="235"/>
      <c r="RNO12" s="235"/>
      <c r="RNP12" s="235"/>
      <c r="RNQ12" s="235"/>
      <c r="RNR12" s="235"/>
      <c r="RNS12" s="235"/>
      <c r="RNT12" s="235"/>
      <c r="RNU12" s="235"/>
      <c r="RNV12" s="235"/>
      <c r="RNW12" s="235"/>
      <c r="RNX12" s="235"/>
      <c r="RNY12" s="235"/>
      <c r="RNZ12" s="235"/>
      <c r="ROA12" s="235"/>
      <c r="ROB12" s="235"/>
      <c r="ROC12" s="235"/>
      <c r="ROD12" s="235"/>
      <c r="ROE12" s="235"/>
      <c r="ROF12" s="235"/>
      <c r="ROG12" s="235"/>
      <c r="ROH12" s="235"/>
      <c r="ROI12" s="235"/>
      <c r="ROJ12" s="235"/>
      <c r="ROK12" s="235"/>
      <c r="ROL12" s="235"/>
      <c r="ROM12" s="235"/>
      <c r="RON12" s="235"/>
      <c r="ROO12" s="235"/>
      <c r="ROP12" s="235"/>
      <c r="ROQ12" s="235"/>
      <c r="ROR12" s="235"/>
      <c r="ROS12" s="235"/>
      <c r="ROT12" s="235"/>
      <c r="ROU12" s="235"/>
      <c r="ROV12" s="235"/>
      <c r="ROW12" s="235"/>
      <c r="ROX12" s="235"/>
      <c r="ROY12" s="235"/>
      <c r="ROZ12" s="235"/>
      <c r="RPA12" s="235"/>
      <c r="RPB12" s="235"/>
      <c r="RPC12" s="235"/>
      <c r="RPD12" s="235"/>
      <c r="RPE12" s="235"/>
      <c r="RPF12" s="235"/>
      <c r="RPG12" s="235"/>
      <c r="RPH12" s="235"/>
      <c r="RPI12" s="235"/>
      <c r="RPJ12" s="235"/>
      <c r="RPK12" s="235"/>
      <c r="RPL12" s="235"/>
      <c r="RPM12" s="235"/>
      <c r="RPN12" s="235"/>
      <c r="RPO12" s="235"/>
      <c r="RPP12" s="235"/>
      <c r="RPQ12" s="235"/>
      <c r="RPR12" s="235"/>
      <c r="RPS12" s="235"/>
      <c r="RPT12" s="235"/>
      <c r="RPU12" s="235"/>
      <c r="RPV12" s="235"/>
      <c r="RPW12" s="235"/>
      <c r="RPX12" s="235"/>
      <c r="RPY12" s="235"/>
      <c r="RPZ12" s="235"/>
      <c r="RQA12" s="235"/>
      <c r="RQB12" s="235"/>
      <c r="RQC12" s="235"/>
      <c r="RQD12" s="235"/>
      <c r="RQE12" s="235"/>
      <c r="RQF12" s="235"/>
      <c r="RQG12" s="235"/>
      <c r="RQH12" s="235"/>
      <c r="RQI12" s="235"/>
      <c r="RQJ12" s="235"/>
      <c r="RQK12" s="235"/>
      <c r="RQL12" s="235"/>
      <c r="RQM12" s="235"/>
      <c r="RQN12" s="235"/>
      <c r="RQO12" s="235"/>
      <c r="RQP12" s="235"/>
      <c r="RQQ12" s="235"/>
      <c r="RQR12" s="235"/>
      <c r="RQS12" s="235"/>
      <c r="RQT12" s="235"/>
      <c r="RQU12" s="235"/>
      <c r="RQV12" s="235"/>
      <c r="RQW12" s="235"/>
      <c r="RQX12" s="235"/>
      <c r="RQY12" s="235"/>
      <c r="RQZ12" s="235"/>
      <c r="RRA12" s="235"/>
      <c r="RRB12" s="235"/>
      <c r="RRC12" s="235"/>
      <c r="RRD12" s="235"/>
      <c r="RRE12" s="235"/>
      <c r="RRF12" s="235"/>
      <c r="RRG12" s="235"/>
      <c r="RRH12" s="235"/>
      <c r="RRI12" s="235"/>
      <c r="RRJ12" s="235"/>
      <c r="RRK12" s="235"/>
      <c r="RRL12" s="235"/>
      <c r="RRM12" s="235"/>
      <c r="RRN12" s="235"/>
      <c r="RRO12" s="235"/>
      <c r="RRP12" s="235"/>
      <c r="RRQ12" s="235"/>
      <c r="RRR12" s="235"/>
      <c r="RRS12" s="235"/>
      <c r="RRT12" s="235"/>
      <c r="RRU12" s="235"/>
      <c r="RRV12" s="235"/>
      <c r="RRW12" s="235"/>
      <c r="RRX12" s="235"/>
      <c r="RRY12" s="235"/>
      <c r="RRZ12" s="235"/>
      <c r="RSA12" s="235"/>
      <c r="RSB12" s="235"/>
      <c r="RSC12" s="235"/>
      <c r="RSD12" s="235"/>
      <c r="RSE12" s="235"/>
      <c r="RSF12" s="235"/>
      <c r="RSG12" s="235"/>
      <c r="RSH12" s="235"/>
      <c r="RSI12" s="235"/>
      <c r="RSJ12" s="235"/>
      <c r="RSK12" s="235"/>
      <c r="RSL12" s="235"/>
      <c r="RSM12" s="235"/>
      <c r="RSN12" s="235"/>
      <c r="RSO12" s="235"/>
      <c r="RSP12" s="235"/>
      <c r="RSQ12" s="235"/>
      <c r="RSR12" s="235"/>
      <c r="RSS12" s="235"/>
      <c r="RST12" s="235"/>
      <c r="RSU12" s="235"/>
      <c r="RSV12" s="235"/>
      <c r="RSW12" s="235"/>
      <c r="RSX12" s="235"/>
      <c r="RSY12" s="235"/>
      <c r="RSZ12" s="235"/>
      <c r="RTA12" s="235"/>
      <c r="RTB12" s="235"/>
      <c r="RTC12" s="235"/>
      <c r="RTD12" s="235"/>
      <c r="RTE12" s="235"/>
      <c r="RTF12" s="235"/>
      <c r="RTG12" s="235"/>
      <c r="RTH12" s="235"/>
      <c r="RTI12" s="235"/>
      <c r="RTJ12" s="235"/>
      <c r="RTK12" s="235"/>
      <c r="RTL12" s="235"/>
      <c r="RTM12" s="235"/>
      <c r="RTN12" s="235"/>
      <c r="RTO12" s="235"/>
      <c r="RTP12" s="235"/>
      <c r="RTQ12" s="235"/>
      <c r="RTR12" s="235"/>
      <c r="RTS12" s="235"/>
      <c r="RTT12" s="235"/>
      <c r="RTU12" s="235"/>
      <c r="RTV12" s="235"/>
      <c r="RTW12" s="235"/>
      <c r="RTX12" s="235"/>
      <c r="RTY12" s="235"/>
      <c r="RTZ12" s="235"/>
      <c r="RUA12" s="235"/>
      <c r="RUB12" s="235"/>
      <c r="RUC12" s="235"/>
      <c r="RUD12" s="235"/>
      <c r="RUE12" s="235"/>
      <c r="RUF12" s="235"/>
      <c r="RUG12" s="235"/>
      <c r="RUH12" s="235"/>
      <c r="RUI12" s="235"/>
      <c r="RUJ12" s="235"/>
      <c r="RUK12" s="235"/>
      <c r="RUL12" s="235"/>
      <c r="RUM12" s="235"/>
      <c r="RUN12" s="235"/>
      <c r="RUO12" s="235"/>
      <c r="RUP12" s="235"/>
      <c r="RUQ12" s="235"/>
      <c r="RUR12" s="235"/>
      <c r="RUS12" s="235"/>
      <c r="RUT12" s="235"/>
      <c r="RUU12" s="235"/>
      <c r="RUV12" s="235"/>
      <c r="RUW12" s="235"/>
      <c r="RUX12" s="235"/>
      <c r="RUY12" s="235"/>
      <c r="RUZ12" s="235"/>
      <c r="RVA12" s="235"/>
      <c r="RVB12" s="235"/>
      <c r="RVC12" s="235"/>
      <c r="RVD12" s="235"/>
      <c r="RVE12" s="235"/>
      <c r="RVF12" s="235"/>
      <c r="RVG12" s="235"/>
      <c r="RVH12" s="235"/>
      <c r="RVI12" s="235"/>
      <c r="RVJ12" s="235"/>
      <c r="RVK12" s="235"/>
      <c r="RVL12" s="235"/>
      <c r="RVM12" s="235"/>
      <c r="RVN12" s="235"/>
      <c r="RVO12" s="235"/>
      <c r="RVP12" s="235"/>
      <c r="RVQ12" s="235"/>
      <c r="RVR12" s="235"/>
      <c r="RVS12" s="235"/>
      <c r="RVT12" s="235"/>
      <c r="RVU12" s="235"/>
      <c r="RVV12" s="235"/>
      <c r="RVW12" s="235"/>
      <c r="RVX12" s="235"/>
      <c r="RVY12" s="235"/>
      <c r="RVZ12" s="235"/>
      <c r="RWA12" s="235"/>
      <c r="RWB12" s="235"/>
      <c r="RWC12" s="235"/>
      <c r="RWD12" s="235"/>
      <c r="RWE12" s="235"/>
      <c r="RWF12" s="235"/>
      <c r="RWG12" s="235"/>
      <c r="RWH12" s="235"/>
      <c r="RWI12" s="235"/>
      <c r="RWJ12" s="235"/>
      <c r="RWK12" s="235"/>
      <c r="RWL12" s="235"/>
      <c r="RWM12" s="235"/>
      <c r="RWN12" s="235"/>
      <c r="RWO12" s="235"/>
      <c r="RWP12" s="235"/>
      <c r="RWQ12" s="235"/>
      <c r="RWR12" s="235"/>
      <c r="RWS12" s="235"/>
      <c r="RWT12" s="235"/>
      <c r="RWU12" s="235"/>
      <c r="RWV12" s="235"/>
      <c r="RWW12" s="235"/>
      <c r="RWX12" s="235"/>
      <c r="RWY12" s="235"/>
      <c r="RWZ12" s="235"/>
      <c r="RXA12" s="235"/>
      <c r="RXB12" s="235"/>
      <c r="RXC12" s="235"/>
      <c r="RXD12" s="235"/>
      <c r="RXE12" s="235"/>
      <c r="RXF12" s="235"/>
      <c r="RXG12" s="235"/>
      <c r="RXH12" s="235"/>
      <c r="RXI12" s="235"/>
      <c r="RXJ12" s="235"/>
      <c r="RXK12" s="235"/>
      <c r="RXL12" s="235"/>
      <c r="RXM12" s="235"/>
      <c r="RXN12" s="235"/>
      <c r="RXO12" s="235"/>
      <c r="RXP12" s="235"/>
      <c r="RXQ12" s="235"/>
      <c r="RXR12" s="235"/>
      <c r="RXS12" s="235"/>
      <c r="RXT12" s="235"/>
      <c r="RXU12" s="235"/>
      <c r="RXV12" s="235"/>
      <c r="RXW12" s="235"/>
      <c r="RXX12" s="235"/>
      <c r="RXY12" s="235"/>
      <c r="RXZ12" s="235"/>
      <c r="RYA12" s="235"/>
      <c r="RYB12" s="235"/>
      <c r="RYC12" s="235"/>
      <c r="RYD12" s="235"/>
      <c r="RYE12" s="235"/>
      <c r="RYF12" s="235"/>
      <c r="RYG12" s="235"/>
      <c r="RYH12" s="235"/>
      <c r="RYI12" s="235"/>
      <c r="RYJ12" s="235"/>
      <c r="RYK12" s="235"/>
      <c r="RYL12" s="235"/>
      <c r="RYM12" s="235"/>
      <c r="RYN12" s="235"/>
      <c r="RYO12" s="235"/>
      <c r="RYP12" s="235"/>
      <c r="RYQ12" s="235"/>
      <c r="RYR12" s="235"/>
      <c r="RYS12" s="235"/>
      <c r="RYT12" s="235"/>
      <c r="RYU12" s="235"/>
      <c r="RYV12" s="235"/>
      <c r="RYW12" s="235"/>
      <c r="RYX12" s="235"/>
      <c r="RYY12" s="235"/>
      <c r="RYZ12" s="235"/>
      <c r="RZA12" s="235"/>
      <c r="RZB12" s="235"/>
      <c r="RZC12" s="235"/>
      <c r="RZD12" s="235"/>
      <c r="RZE12" s="235"/>
      <c r="RZF12" s="235"/>
      <c r="RZG12" s="235"/>
      <c r="RZH12" s="235"/>
      <c r="RZI12" s="235"/>
      <c r="RZJ12" s="235"/>
      <c r="RZK12" s="235"/>
      <c r="RZL12" s="235"/>
      <c r="RZM12" s="235"/>
      <c r="RZN12" s="235"/>
      <c r="RZO12" s="235"/>
      <c r="RZP12" s="235"/>
      <c r="RZQ12" s="235"/>
      <c r="RZR12" s="235"/>
      <c r="RZS12" s="235"/>
      <c r="RZT12" s="235"/>
      <c r="RZU12" s="235"/>
      <c r="RZV12" s="235"/>
      <c r="RZW12" s="235"/>
      <c r="RZX12" s="235"/>
      <c r="RZY12" s="235"/>
      <c r="RZZ12" s="235"/>
      <c r="SAA12" s="235"/>
      <c r="SAB12" s="235"/>
      <c r="SAC12" s="235"/>
      <c r="SAD12" s="235"/>
      <c r="SAE12" s="235"/>
      <c r="SAF12" s="235"/>
      <c r="SAG12" s="235"/>
      <c r="SAH12" s="235"/>
      <c r="SAI12" s="235"/>
      <c r="SAJ12" s="235"/>
      <c r="SAK12" s="235"/>
      <c r="SAL12" s="235"/>
      <c r="SAM12" s="235"/>
      <c r="SAN12" s="235"/>
      <c r="SAO12" s="235"/>
      <c r="SAP12" s="235"/>
      <c r="SAQ12" s="235"/>
      <c r="SAR12" s="235"/>
      <c r="SAS12" s="235"/>
      <c r="SAT12" s="235"/>
      <c r="SAU12" s="235"/>
      <c r="SAV12" s="235"/>
      <c r="SAW12" s="235"/>
      <c r="SAX12" s="235"/>
      <c r="SAY12" s="235"/>
      <c r="SAZ12" s="235"/>
      <c r="SBA12" s="235"/>
      <c r="SBB12" s="235"/>
      <c r="SBC12" s="235"/>
      <c r="SBD12" s="235"/>
      <c r="SBE12" s="235"/>
      <c r="SBF12" s="235"/>
      <c r="SBG12" s="235"/>
      <c r="SBH12" s="235"/>
      <c r="SBI12" s="235"/>
      <c r="SBJ12" s="235"/>
      <c r="SBK12" s="235"/>
      <c r="SBL12" s="235"/>
      <c r="SBM12" s="235"/>
      <c r="SBN12" s="235"/>
      <c r="SBO12" s="235"/>
      <c r="SBP12" s="235"/>
      <c r="SBQ12" s="235"/>
      <c r="SBR12" s="235"/>
      <c r="SBS12" s="235"/>
      <c r="SBT12" s="235"/>
      <c r="SBU12" s="235"/>
      <c r="SBV12" s="235"/>
      <c r="SBW12" s="235"/>
      <c r="SBX12" s="235"/>
      <c r="SBY12" s="235"/>
      <c r="SBZ12" s="235"/>
      <c r="SCA12" s="235"/>
      <c r="SCB12" s="235"/>
      <c r="SCC12" s="235"/>
      <c r="SCD12" s="235"/>
      <c r="SCE12" s="235"/>
      <c r="SCF12" s="235"/>
      <c r="SCG12" s="235"/>
      <c r="SCH12" s="235"/>
      <c r="SCI12" s="235"/>
      <c r="SCJ12" s="235"/>
      <c r="SCK12" s="235"/>
      <c r="SCL12" s="235"/>
      <c r="SCM12" s="235"/>
      <c r="SCN12" s="235"/>
      <c r="SCO12" s="235"/>
      <c r="SCP12" s="235"/>
      <c r="SCQ12" s="235"/>
      <c r="SCR12" s="235"/>
      <c r="SCS12" s="235"/>
      <c r="SCT12" s="235"/>
      <c r="SCU12" s="235"/>
      <c r="SCV12" s="235"/>
      <c r="SCW12" s="235"/>
      <c r="SCX12" s="235"/>
      <c r="SCY12" s="235"/>
      <c r="SCZ12" s="235"/>
      <c r="SDA12" s="235"/>
      <c r="SDB12" s="235"/>
      <c r="SDC12" s="235"/>
      <c r="SDD12" s="235"/>
      <c r="SDE12" s="235"/>
      <c r="SDF12" s="235"/>
      <c r="SDG12" s="235"/>
      <c r="SDH12" s="235"/>
      <c r="SDI12" s="235"/>
      <c r="SDJ12" s="235"/>
      <c r="SDK12" s="235"/>
      <c r="SDL12" s="235"/>
      <c r="SDM12" s="235"/>
      <c r="SDN12" s="235"/>
      <c r="SDO12" s="235"/>
      <c r="SDP12" s="235"/>
      <c r="SDQ12" s="235"/>
      <c r="SDR12" s="235"/>
      <c r="SDS12" s="235"/>
      <c r="SDT12" s="235"/>
      <c r="SDU12" s="235"/>
      <c r="SDV12" s="235"/>
      <c r="SDW12" s="235"/>
      <c r="SDX12" s="235"/>
      <c r="SDY12" s="235"/>
      <c r="SDZ12" s="235"/>
      <c r="SEA12" s="235"/>
      <c r="SEB12" s="235"/>
      <c r="SEC12" s="235"/>
      <c r="SED12" s="235"/>
      <c r="SEE12" s="235"/>
      <c r="SEF12" s="235"/>
      <c r="SEG12" s="235"/>
      <c r="SEH12" s="235"/>
      <c r="SEI12" s="235"/>
      <c r="SEJ12" s="235"/>
      <c r="SEK12" s="235"/>
      <c r="SEL12" s="235"/>
      <c r="SEM12" s="235"/>
      <c r="SEN12" s="235"/>
      <c r="SEO12" s="235"/>
      <c r="SEP12" s="235"/>
      <c r="SEQ12" s="235"/>
      <c r="SER12" s="235"/>
      <c r="SES12" s="235"/>
      <c r="SET12" s="235"/>
      <c r="SEU12" s="235"/>
      <c r="SEV12" s="235"/>
      <c r="SEW12" s="235"/>
      <c r="SEX12" s="235"/>
      <c r="SEY12" s="235"/>
      <c r="SEZ12" s="235"/>
      <c r="SFA12" s="235"/>
      <c r="SFB12" s="235"/>
      <c r="SFC12" s="235"/>
      <c r="SFD12" s="235"/>
      <c r="SFE12" s="235"/>
      <c r="SFF12" s="235"/>
      <c r="SFG12" s="235"/>
      <c r="SFH12" s="235"/>
      <c r="SFI12" s="235"/>
      <c r="SFJ12" s="235"/>
      <c r="SFK12" s="235"/>
      <c r="SFL12" s="235"/>
      <c r="SFM12" s="235"/>
      <c r="SFN12" s="235"/>
      <c r="SFO12" s="235"/>
      <c r="SFP12" s="235"/>
      <c r="SFQ12" s="235"/>
      <c r="SFR12" s="235"/>
      <c r="SFS12" s="235"/>
      <c r="SFT12" s="235"/>
      <c r="SFU12" s="235"/>
      <c r="SFV12" s="235"/>
      <c r="SFW12" s="235"/>
      <c r="SFX12" s="235"/>
      <c r="SFY12" s="235"/>
      <c r="SFZ12" s="235"/>
      <c r="SGA12" s="235"/>
      <c r="SGB12" s="235"/>
      <c r="SGC12" s="235"/>
      <c r="SGD12" s="235"/>
      <c r="SGE12" s="235"/>
      <c r="SGF12" s="235"/>
      <c r="SGG12" s="235"/>
      <c r="SGH12" s="235"/>
      <c r="SGI12" s="235"/>
      <c r="SGJ12" s="235"/>
      <c r="SGK12" s="235"/>
      <c r="SGL12" s="235"/>
      <c r="SGM12" s="235"/>
      <c r="SGN12" s="235"/>
      <c r="SGO12" s="235"/>
      <c r="SGP12" s="235"/>
      <c r="SGQ12" s="235"/>
      <c r="SGR12" s="235"/>
      <c r="SGS12" s="235"/>
      <c r="SGT12" s="235"/>
      <c r="SGU12" s="235"/>
      <c r="SGV12" s="235"/>
      <c r="SGW12" s="235"/>
      <c r="SGX12" s="235"/>
      <c r="SGY12" s="235"/>
      <c r="SGZ12" s="235"/>
      <c r="SHA12" s="235"/>
      <c r="SHB12" s="235"/>
      <c r="SHC12" s="235"/>
      <c r="SHD12" s="235"/>
      <c r="SHE12" s="235"/>
      <c r="SHF12" s="235"/>
      <c r="SHG12" s="235"/>
      <c r="SHH12" s="235"/>
      <c r="SHI12" s="235"/>
      <c r="SHJ12" s="235"/>
      <c r="SHK12" s="235"/>
      <c r="SHL12" s="235"/>
      <c r="SHM12" s="235"/>
      <c r="SHN12" s="235"/>
      <c r="SHO12" s="235"/>
      <c r="SHP12" s="235"/>
      <c r="SHQ12" s="235"/>
      <c r="SHR12" s="235"/>
      <c r="SHS12" s="235"/>
      <c r="SHT12" s="235"/>
      <c r="SHU12" s="235"/>
      <c r="SHV12" s="235"/>
      <c r="SHW12" s="235"/>
      <c r="SHX12" s="235"/>
      <c r="SHY12" s="235"/>
      <c r="SHZ12" s="235"/>
      <c r="SIA12" s="235"/>
      <c r="SIB12" s="235"/>
      <c r="SIC12" s="235"/>
      <c r="SID12" s="235"/>
      <c r="SIE12" s="235"/>
      <c r="SIF12" s="235"/>
      <c r="SIG12" s="235"/>
      <c r="SIH12" s="235"/>
      <c r="SII12" s="235"/>
      <c r="SIJ12" s="235"/>
      <c r="SIK12" s="235"/>
      <c r="SIL12" s="235"/>
      <c r="SIM12" s="235"/>
      <c r="SIN12" s="235"/>
      <c r="SIO12" s="235"/>
      <c r="SIP12" s="235"/>
      <c r="SIQ12" s="235"/>
      <c r="SIR12" s="235"/>
      <c r="SIS12" s="235"/>
      <c r="SIT12" s="235"/>
      <c r="SIU12" s="235"/>
      <c r="SIV12" s="235"/>
      <c r="SIW12" s="235"/>
      <c r="SIX12" s="235"/>
      <c r="SIY12" s="235"/>
      <c r="SIZ12" s="235"/>
      <c r="SJA12" s="235"/>
      <c r="SJB12" s="235"/>
      <c r="SJC12" s="235"/>
      <c r="SJD12" s="235"/>
      <c r="SJE12" s="235"/>
      <c r="SJF12" s="235"/>
      <c r="SJG12" s="235"/>
      <c r="SJH12" s="235"/>
      <c r="SJI12" s="235"/>
      <c r="SJJ12" s="235"/>
      <c r="SJK12" s="235"/>
      <c r="SJL12" s="235"/>
      <c r="SJM12" s="235"/>
      <c r="SJN12" s="235"/>
      <c r="SJO12" s="235"/>
      <c r="SJP12" s="235"/>
      <c r="SJQ12" s="235"/>
      <c r="SJR12" s="235"/>
      <c r="SJS12" s="235"/>
      <c r="SJT12" s="235"/>
      <c r="SJU12" s="235"/>
      <c r="SJV12" s="235"/>
      <c r="SJW12" s="235"/>
      <c r="SJX12" s="235"/>
      <c r="SJY12" s="235"/>
      <c r="SJZ12" s="235"/>
      <c r="SKA12" s="235"/>
      <c r="SKB12" s="235"/>
      <c r="SKC12" s="235"/>
      <c r="SKD12" s="235"/>
      <c r="SKE12" s="235"/>
      <c r="SKF12" s="235"/>
      <c r="SKG12" s="235"/>
      <c r="SKH12" s="235"/>
      <c r="SKI12" s="235"/>
      <c r="SKJ12" s="235"/>
      <c r="SKK12" s="235"/>
      <c r="SKL12" s="235"/>
      <c r="SKM12" s="235"/>
      <c r="SKN12" s="235"/>
      <c r="SKO12" s="235"/>
      <c r="SKP12" s="235"/>
      <c r="SKQ12" s="235"/>
      <c r="SKR12" s="235"/>
      <c r="SKS12" s="235"/>
      <c r="SKT12" s="235"/>
      <c r="SKU12" s="235"/>
      <c r="SKV12" s="235"/>
      <c r="SKW12" s="235"/>
      <c r="SKX12" s="235"/>
      <c r="SKY12" s="235"/>
      <c r="SKZ12" s="235"/>
      <c r="SLA12" s="235"/>
      <c r="SLB12" s="235"/>
      <c r="SLC12" s="235"/>
      <c r="SLD12" s="235"/>
      <c r="SLE12" s="235"/>
      <c r="SLF12" s="235"/>
      <c r="SLG12" s="235"/>
      <c r="SLH12" s="235"/>
      <c r="SLI12" s="235"/>
      <c r="SLJ12" s="235"/>
      <c r="SLK12" s="235"/>
      <c r="SLL12" s="235"/>
      <c r="SLM12" s="235"/>
      <c r="SLN12" s="235"/>
      <c r="SLO12" s="235"/>
      <c r="SLP12" s="235"/>
      <c r="SLQ12" s="235"/>
      <c r="SLR12" s="235"/>
      <c r="SLS12" s="235"/>
      <c r="SLT12" s="235"/>
      <c r="SLU12" s="235"/>
      <c r="SLV12" s="235"/>
      <c r="SLW12" s="235"/>
      <c r="SLX12" s="235"/>
      <c r="SLY12" s="235"/>
      <c r="SLZ12" s="235"/>
      <c r="SMA12" s="235"/>
      <c r="SMB12" s="235"/>
      <c r="SMC12" s="235"/>
      <c r="SMD12" s="235"/>
      <c r="SME12" s="235"/>
      <c r="SMF12" s="235"/>
      <c r="SMG12" s="235"/>
      <c r="SMH12" s="235"/>
      <c r="SMI12" s="235"/>
      <c r="SMJ12" s="235"/>
      <c r="SMK12" s="235"/>
      <c r="SML12" s="235"/>
      <c r="SMM12" s="235"/>
      <c r="SMN12" s="235"/>
      <c r="SMO12" s="235"/>
      <c r="SMP12" s="235"/>
      <c r="SMQ12" s="235"/>
      <c r="SMR12" s="235"/>
      <c r="SMS12" s="235"/>
      <c r="SMT12" s="235"/>
      <c r="SMU12" s="235"/>
      <c r="SMV12" s="235"/>
      <c r="SMW12" s="235"/>
      <c r="SMX12" s="235"/>
      <c r="SMY12" s="235"/>
      <c r="SMZ12" s="235"/>
      <c r="SNA12" s="235"/>
      <c r="SNB12" s="235"/>
      <c r="SNC12" s="235"/>
      <c r="SND12" s="235"/>
      <c r="SNE12" s="235"/>
      <c r="SNF12" s="235"/>
      <c r="SNG12" s="235"/>
      <c r="SNH12" s="235"/>
      <c r="SNI12" s="235"/>
      <c r="SNJ12" s="235"/>
      <c r="SNK12" s="235"/>
      <c r="SNL12" s="235"/>
      <c r="SNM12" s="235"/>
      <c r="SNN12" s="235"/>
      <c r="SNO12" s="235"/>
      <c r="SNP12" s="235"/>
      <c r="SNQ12" s="235"/>
      <c r="SNR12" s="235"/>
      <c r="SNS12" s="235"/>
      <c r="SNT12" s="235"/>
      <c r="SNU12" s="235"/>
      <c r="SNV12" s="235"/>
      <c r="SNW12" s="235"/>
      <c r="SNX12" s="235"/>
      <c r="SNY12" s="235"/>
      <c r="SNZ12" s="235"/>
      <c r="SOA12" s="235"/>
      <c r="SOB12" s="235"/>
      <c r="SOC12" s="235"/>
      <c r="SOD12" s="235"/>
      <c r="SOE12" s="235"/>
      <c r="SOF12" s="235"/>
      <c r="SOG12" s="235"/>
      <c r="SOH12" s="235"/>
      <c r="SOI12" s="235"/>
      <c r="SOJ12" s="235"/>
      <c r="SOK12" s="235"/>
      <c r="SOL12" s="235"/>
      <c r="SOM12" s="235"/>
      <c r="SON12" s="235"/>
      <c r="SOO12" s="235"/>
      <c r="SOP12" s="235"/>
      <c r="SOQ12" s="235"/>
      <c r="SOR12" s="235"/>
      <c r="SOS12" s="235"/>
      <c r="SOT12" s="235"/>
      <c r="SOU12" s="235"/>
      <c r="SOV12" s="235"/>
      <c r="SOW12" s="235"/>
      <c r="SOX12" s="235"/>
      <c r="SOY12" s="235"/>
      <c r="SOZ12" s="235"/>
      <c r="SPA12" s="235"/>
      <c r="SPB12" s="235"/>
      <c r="SPC12" s="235"/>
      <c r="SPD12" s="235"/>
      <c r="SPE12" s="235"/>
      <c r="SPF12" s="235"/>
      <c r="SPG12" s="235"/>
      <c r="SPH12" s="235"/>
      <c r="SPI12" s="235"/>
      <c r="SPJ12" s="235"/>
      <c r="SPK12" s="235"/>
      <c r="SPL12" s="235"/>
      <c r="SPM12" s="235"/>
      <c r="SPN12" s="235"/>
      <c r="SPO12" s="235"/>
      <c r="SPP12" s="235"/>
      <c r="SPQ12" s="235"/>
      <c r="SPR12" s="235"/>
      <c r="SPS12" s="235"/>
      <c r="SPT12" s="235"/>
      <c r="SPU12" s="235"/>
      <c r="SPV12" s="235"/>
      <c r="SPW12" s="235"/>
      <c r="SPX12" s="235"/>
      <c r="SPY12" s="235"/>
      <c r="SPZ12" s="235"/>
      <c r="SQA12" s="235"/>
      <c r="SQB12" s="235"/>
      <c r="SQC12" s="235"/>
      <c r="SQD12" s="235"/>
      <c r="SQE12" s="235"/>
      <c r="SQF12" s="235"/>
      <c r="SQG12" s="235"/>
      <c r="SQH12" s="235"/>
      <c r="SQI12" s="235"/>
      <c r="SQJ12" s="235"/>
      <c r="SQK12" s="235"/>
      <c r="SQL12" s="235"/>
      <c r="SQM12" s="235"/>
      <c r="SQN12" s="235"/>
      <c r="SQO12" s="235"/>
      <c r="SQP12" s="235"/>
      <c r="SQQ12" s="235"/>
      <c r="SQR12" s="235"/>
      <c r="SQS12" s="235"/>
      <c r="SQT12" s="235"/>
      <c r="SQU12" s="235"/>
      <c r="SQV12" s="235"/>
      <c r="SQW12" s="235"/>
      <c r="SQX12" s="235"/>
      <c r="SQY12" s="235"/>
      <c r="SQZ12" s="235"/>
      <c r="SRA12" s="235"/>
      <c r="SRB12" s="235"/>
      <c r="SRC12" s="235"/>
      <c r="SRD12" s="235"/>
      <c r="SRE12" s="235"/>
      <c r="SRF12" s="235"/>
      <c r="SRG12" s="235"/>
      <c r="SRH12" s="235"/>
      <c r="SRI12" s="235"/>
      <c r="SRJ12" s="235"/>
      <c r="SRK12" s="235"/>
      <c r="SRL12" s="235"/>
      <c r="SRM12" s="235"/>
      <c r="SRN12" s="235"/>
      <c r="SRO12" s="235"/>
      <c r="SRP12" s="235"/>
      <c r="SRQ12" s="235"/>
      <c r="SRR12" s="235"/>
      <c r="SRS12" s="235"/>
      <c r="SRT12" s="235"/>
      <c r="SRU12" s="235"/>
      <c r="SRV12" s="235"/>
      <c r="SRW12" s="235"/>
      <c r="SRX12" s="235"/>
      <c r="SRY12" s="235"/>
      <c r="SRZ12" s="235"/>
      <c r="SSA12" s="235"/>
      <c r="SSB12" s="235"/>
      <c r="SSC12" s="235"/>
      <c r="SSD12" s="235"/>
      <c r="SSE12" s="235"/>
      <c r="SSF12" s="235"/>
      <c r="SSG12" s="235"/>
      <c r="SSH12" s="235"/>
      <c r="SSI12" s="235"/>
      <c r="SSJ12" s="235"/>
      <c r="SSK12" s="235"/>
      <c r="SSL12" s="235"/>
      <c r="SSM12" s="235"/>
      <c r="SSN12" s="235"/>
      <c r="SSO12" s="235"/>
      <c r="SSP12" s="235"/>
      <c r="SSQ12" s="235"/>
      <c r="SSR12" s="235"/>
      <c r="SSS12" s="235"/>
      <c r="SST12" s="235"/>
      <c r="SSU12" s="235"/>
      <c r="SSV12" s="235"/>
      <c r="SSW12" s="235"/>
      <c r="SSX12" s="235"/>
      <c r="SSY12" s="235"/>
      <c r="SSZ12" s="235"/>
      <c r="STA12" s="235"/>
      <c r="STB12" s="235"/>
      <c r="STC12" s="235"/>
      <c r="STD12" s="235"/>
      <c r="STE12" s="235"/>
      <c r="STF12" s="235"/>
      <c r="STG12" s="235"/>
      <c r="STH12" s="235"/>
      <c r="STI12" s="235"/>
      <c r="STJ12" s="235"/>
      <c r="STK12" s="235"/>
      <c r="STL12" s="235"/>
      <c r="STM12" s="235"/>
      <c r="STN12" s="235"/>
      <c r="STO12" s="235"/>
      <c r="STP12" s="235"/>
      <c r="STQ12" s="235"/>
      <c r="STR12" s="235"/>
      <c r="STS12" s="235"/>
      <c r="STT12" s="235"/>
      <c r="STU12" s="235"/>
      <c r="STV12" s="235"/>
      <c r="STW12" s="235"/>
      <c r="STX12" s="235"/>
      <c r="STY12" s="235"/>
      <c r="STZ12" s="235"/>
      <c r="SUA12" s="235"/>
      <c r="SUB12" s="235"/>
      <c r="SUC12" s="235"/>
      <c r="SUD12" s="235"/>
      <c r="SUE12" s="235"/>
      <c r="SUF12" s="235"/>
      <c r="SUG12" s="235"/>
      <c r="SUH12" s="235"/>
      <c r="SUI12" s="235"/>
      <c r="SUJ12" s="235"/>
      <c r="SUK12" s="235"/>
      <c r="SUL12" s="235"/>
      <c r="SUM12" s="235"/>
      <c r="SUN12" s="235"/>
      <c r="SUO12" s="235"/>
      <c r="SUP12" s="235"/>
      <c r="SUQ12" s="235"/>
      <c r="SUR12" s="235"/>
      <c r="SUS12" s="235"/>
      <c r="SUT12" s="235"/>
      <c r="SUU12" s="235"/>
      <c r="SUV12" s="235"/>
      <c r="SUW12" s="235"/>
      <c r="SUX12" s="235"/>
      <c r="SUY12" s="235"/>
      <c r="SUZ12" s="235"/>
      <c r="SVA12" s="235"/>
      <c r="SVB12" s="235"/>
      <c r="SVC12" s="235"/>
      <c r="SVD12" s="235"/>
      <c r="SVE12" s="235"/>
      <c r="SVF12" s="235"/>
      <c r="SVG12" s="235"/>
      <c r="SVH12" s="235"/>
      <c r="SVI12" s="235"/>
      <c r="SVJ12" s="235"/>
      <c r="SVK12" s="235"/>
      <c r="SVL12" s="235"/>
      <c r="SVM12" s="235"/>
      <c r="SVN12" s="235"/>
      <c r="SVO12" s="235"/>
      <c r="SVP12" s="235"/>
      <c r="SVQ12" s="235"/>
      <c r="SVR12" s="235"/>
      <c r="SVS12" s="235"/>
      <c r="SVT12" s="235"/>
      <c r="SVU12" s="235"/>
      <c r="SVV12" s="235"/>
      <c r="SVW12" s="235"/>
      <c r="SVX12" s="235"/>
      <c r="SVY12" s="235"/>
      <c r="SVZ12" s="235"/>
      <c r="SWA12" s="235"/>
      <c r="SWB12" s="235"/>
      <c r="SWC12" s="235"/>
      <c r="SWD12" s="235"/>
      <c r="SWE12" s="235"/>
      <c r="SWF12" s="235"/>
      <c r="SWG12" s="235"/>
      <c r="SWH12" s="235"/>
      <c r="SWI12" s="235"/>
      <c r="SWJ12" s="235"/>
      <c r="SWK12" s="235"/>
      <c r="SWL12" s="235"/>
      <c r="SWM12" s="235"/>
      <c r="SWN12" s="235"/>
      <c r="SWO12" s="235"/>
      <c r="SWP12" s="235"/>
      <c r="SWQ12" s="235"/>
      <c r="SWR12" s="235"/>
      <c r="SWS12" s="235"/>
      <c r="SWT12" s="235"/>
      <c r="SWU12" s="235"/>
      <c r="SWV12" s="235"/>
      <c r="SWW12" s="235"/>
      <c r="SWX12" s="235"/>
      <c r="SWY12" s="235"/>
      <c r="SWZ12" s="235"/>
      <c r="SXA12" s="235"/>
      <c r="SXB12" s="235"/>
      <c r="SXC12" s="235"/>
      <c r="SXD12" s="235"/>
      <c r="SXE12" s="235"/>
      <c r="SXF12" s="235"/>
      <c r="SXG12" s="235"/>
      <c r="SXH12" s="235"/>
      <c r="SXI12" s="235"/>
      <c r="SXJ12" s="235"/>
      <c r="SXK12" s="235"/>
      <c r="SXL12" s="235"/>
      <c r="SXM12" s="235"/>
      <c r="SXN12" s="235"/>
      <c r="SXO12" s="235"/>
      <c r="SXP12" s="235"/>
      <c r="SXQ12" s="235"/>
      <c r="SXR12" s="235"/>
      <c r="SXS12" s="235"/>
      <c r="SXT12" s="235"/>
      <c r="SXU12" s="235"/>
      <c r="SXV12" s="235"/>
      <c r="SXW12" s="235"/>
      <c r="SXX12" s="235"/>
      <c r="SXY12" s="235"/>
      <c r="SXZ12" s="235"/>
      <c r="SYA12" s="235"/>
      <c r="SYB12" s="235"/>
      <c r="SYC12" s="235"/>
      <c r="SYD12" s="235"/>
      <c r="SYE12" s="235"/>
      <c r="SYF12" s="235"/>
      <c r="SYG12" s="235"/>
      <c r="SYH12" s="235"/>
      <c r="SYI12" s="235"/>
      <c r="SYJ12" s="235"/>
      <c r="SYK12" s="235"/>
      <c r="SYL12" s="235"/>
      <c r="SYM12" s="235"/>
      <c r="SYN12" s="235"/>
      <c r="SYO12" s="235"/>
      <c r="SYP12" s="235"/>
      <c r="SYQ12" s="235"/>
      <c r="SYR12" s="235"/>
      <c r="SYS12" s="235"/>
      <c r="SYT12" s="235"/>
      <c r="SYU12" s="235"/>
      <c r="SYV12" s="235"/>
      <c r="SYW12" s="235"/>
      <c r="SYX12" s="235"/>
      <c r="SYY12" s="235"/>
      <c r="SYZ12" s="235"/>
      <c r="SZA12" s="235"/>
      <c r="SZB12" s="235"/>
      <c r="SZC12" s="235"/>
      <c r="SZD12" s="235"/>
      <c r="SZE12" s="235"/>
      <c r="SZF12" s="235"/>
      <c r="SZG12" s="235"/>
      <c r="SZH12" s="235"/>
      <c r="SZI12" s="235"/>
      <c r="SZJ12" s="235"/>
      <c r="SZK12" s="235"/>
      <c r="SZL12" s="235"/>
      <c r="SZM12" s="235"/>
      <c r="SZN12" s="235"/>
      <c r="SZO12" s="235"/>
      <c r="SZP12" s="235"/>
      <c r="SZQ12" s="235"/>
      <c r="SZR12" s="235"/>
      <c r="SZS12" s="235"/>
      <c r="SZT12" s="235"/>
      <c r="SZU12" s="235"/>
      <c r="SZV12" s="235"/>
      <c r="SZW12" s="235"/>
      <c r="SZX12" s="235"/>
      <c r="SZY12" s="235"/>
      <c r="SZZ12" s="235"/>
      <c r="TAA12" s="235"/>
      <c r="TAB12" s="235"/>
      <c r="TAC12" s="235"/>
      <c r="TAD12" s="235"/>
      <c r="TAE12" s="235"/>
      <c r="TAF12" s="235"/>
      <c r="TAG12" s="235"/>
      <c r="TAH12" s="235"/>
      <c r="TAI12" s="235"/>
      <c r="TAJ12" s="235"/>
      <c r="TAK12" s="235"/>
      <c r="TAL12" s="235"/>
      <c r="TAM12" s="235"/>
      <c r="TAN12" s="235"/>
      <c r="TAO12" s="235"/>
      <c r="TAP12" s="235"/>
      <c r="TAQ12" s="235"/>
      <c r="TAR12" s="235"/>
      <c r="TAS12" s="235"/>
      <c r="TAT12" s="235"/>
      <c r="TAU12" s="235"/>
      <c r="TAV12" s="235"/>
      <c r="TAW12" s="235"/>
      <c r="TAX12" s="235"/>
      <c r="TAY12" s="235"/>
      <c r="TAZ12" s="235"/>
      <c r="TBA12" s="235"/>
      <c r="TBB12" s="235"/>
      <c r="TBC12" s="235"/>
      <c r="TBD12" s="235"/>
      <c r="TBE12" s="235"/>
      <c r="TBF12" s="235"/>
      <c r="TBG12" s="235"/>
      <c r="TBH12" s="235"/>
      <c r="TBI12" s="235"/>
      <c r="TBJ12" s="235"/>
      <c r="TBK12" s="235"/>
      <c r="TBL12" s="235"/>
      <c r="TBM12" s="235"/>
      <c r="TBN12" s="235"/>
      <c r="TBO12" s="235"/>
      <c r="TBP12" s="235"/>
      <c r="TBQ12" s="235"/>
      <c r="TBR12" s="235"/>
      <c r="TBS12" s="235"/>
      <c r="TBT12" s="235"/>
      <c r="TBU12" s="235"/>
      <c r="TBV12" s="235"/>
      <c r="TBW12" s="235"/>
      <c r="TBX12" s="235"/>
      <c r="TBY12" s="235"/>
      <c r="TBZ12" s="235"/>
      <c r="TCA12" s="235"/>
      <c r="TCB12" s="235"/>
      <c r="TCC12" s="235"/>
      <c r="TCD12" s="235"/>
      <c r="TCE12" s="235"/>
      <c r="TCF12" s="235"/>
      <c r="TCG12" s="235"/>
      <c r="TCH12" s="235"/>
      <c r="TCI12" s="235"/>
      <c r="TCJ12" s="235"/>
      <c r="TCK12" s="235"/>
      <c r="TCL12" s="235"/>
      <c r="TCM12" s="235"/>
      <c r="TCN12" s="235"/>
      <c r="TCO12" s="235"/>
      <c r="TCP12" s="235"/>
      <c r="TCQ12" s="235"/>
      <c r="TCR12" s="235"/>
      <c r="TCS12" s="235"/>
      <c r="TCT12" s="235"/>
      <c r="TCU12" s="235"/>
      <c r="TCV12" s="235"/>
      <c r="TCW12" s="235"/>
      <c r="TCX12" s="235"/>
      <c r="TCY12" s="235"/>
      <c r="TCZ12" s="235"/>
      <c r="TDA12" s="235"/>
      <c r="TDB12" s="235"/>
      <c r="TDC12" s="235"/>
      <c r="TDD12" s="235"/>
      <c r="TDE12" s="235"/>
      <c r="TDF12" s="235"/>
      <c r="TDG12" s="235"/>
      <c r="TDH12" s="235"/>
      <c r="TDI12" s="235"/>
      <c r="TDJ12" s="235"/>
      <c r="TDK12" s="235"/>
      <c r="TDL12" s="235"/>
      <c r="TDM12" s="235"/>
      <c r="TDN12" s="235"/>
      <c r="TDO12" s="235"/>
      <c r="TDP12" s="235"/>
      <c r="TDQ12" s="235"/>
      <c r="TDR12" s="235"/>
      <c r="TDS12" s="235"/>
      <c r="TDT12" s="235"/>
      <c r="TDU12" s="235"/>
      <c r="TDV12" s="235"/>
      <c r="TDW12" s="235"/>
      <c r="TDX12" s="235"/>
      <c r="TDY12" s="235"/>
      <c r="TDZ12" s="235"/>
      <c r="TEA12" s="235"/>
      <c r="TEB12" s="235"/>
      <c r="TEC12" s="235"/>
      <c r="TED12" s="235"/>
      <c r="TEE12" s="235"/>
      <c r="TEF12" s="235"/>
      <c r="TEG12" s="235"/>
      <c r="TEH12" s="235"/>
      <c r="TEI12" s="235"/>
      <c r="TEJ12" s="235"/>
      <c r="TEK12" s="235"/>
      <c r="TEL12" s="235"/>
      <c r="TEM12" s="235"/>
      <c r="TEN12" s="235"/>
      <c r="TEO12" s="235"/>
      <c r="TEP12" s="235"/>
      <c r="TEQ12" s="235"/>
      <c r="TER12" s="235"/>
      <c r="TES12" s="235"/>
      <c r="TET12" s="235"/>
      <c r="TEU12" s="235"/>
      <c r="TEV12" s="235"/>
      <c r="TEW12" s="235"/>
      <c r="TEX12" s="235"/>
      <c r="TEY12" s="235"/>
      <c r="TEZ12" s="235"/>
      <c r="TFA12" s="235"/>
      <c r="TFB12" s="235"/>
      <c r="TFC12" s="235"/>
      <c r="TFD12" s="235"/>
      <c r="TFE12" s="235"/>
      <c r="TFF12" s="235"/>
      <c r="TFG12" s="235"/>
      <c r="TFH12" s="235"/>
      <c r="TFI12" s="235"/>
      <c r="TFJ12" s="235"/>
      <c r="TFK12" s="235"/>
      <c r="TFL12" s="235"/>
      <c r="TFM12" s="235"/>
      <c r="TFN12" s="235"/>
      <c r="TFO12" s="235"/>
      <c r="TFP12" s="235"/>
      <c r="TFQ12" s="235"/>
      <c r="TFR12" s="235"/>
      <c r="TFS12" s="235"/>
      <c r="TFT12" s="235"/>
      <c r="TFU12" s="235"/>
      <c r="TFV12" s="235"/>
      <c r="TFW12" s="235"/>
      <c r="TFX12" s="235"/>
      <c r="TFY12" s="235"/>
      <c r="TFZ12" s="235"/>
      <c r="TGA12" s="235"/>
      <c r="TGB12" s="235"/>
      <c r="TGC12" s="235"/>
      <c r="TGD12" s="235"/>
      <c r="TGE12" s="235"/>
      <c r="TGF12" s="235"/>
      <c r="TGG12" s="235"/>
      <c r="TGH12" s="235"/>
      <c r="TGI12" s="235"/>
      <c r="TGJ12" s="235"/>
      <c r="TGK12" s="235"/>
      <c r="TGL12" s="235"/>
      <c r="TGM12" s="235"/>
      <c r="TGN12" s="235"/>
      <c r="TGO12" s="235"/>
      <c r="TGP12" s="235"/>
      <c r="TGQ12" s="235"/>
      <c r="TGR12" s="235"/>
      <c r="TGS12" s="235"/>
      <c r="TGT12" s="235"/>
      <c r="TGU12" s="235"/>
      <c r="TGV12" s="235"/>
      <c r="TGW12" s="235"/>
      <c r="TGX12" s="235"/>
      <c r="TGY12" s="235"/>
      <c r="TGZ12" s="235"/>
      <c r="THA12" s="235"/>
      <c r="THB12" s="235"/>
      <c r="THC12" s="235"/>
      <c r="THD12" s="235"/>
      <c r="THE12" s="235"/>
      <c r="THF12" s="235"/>
      <c r="THG12" s="235"/>
      <c r="THH12" s="235"/>
      <c r="THI12" s="235"/>
      <c r="THJ12" s="235"/>
      <c r="THK12" s="235"/>
      <c r="THL12" s="235"/>
      <c r="THM12" s="235"/>
      <c r="THN12" s="235"/>
      <c r="THO12" s="235"/>
      <c r="THP12" s="235"/>
      <c r="THQ12" s="235"/>
      <c r="THR12" s="235"/>
      <c r="THS12" s="235"/>
      <c r="THT12" s="235"/>
      <c r="THU12" s="235"/>
      <c r="THV12" s="235"/>
      <c r="THW12" s="235"/>
      <c r="THX12" s="235"/>
      <c r="THY12" s="235"/>
      <c r="THZ12" s="235"/>
      <c r="TIA12" s="235"/>
      <c r="TIB12" s="235"/>
      <c r="TIC12" s="235"/>
      <c r="TID12" s="235"/>
      <c r="TIE12" s="235"/>
      <c r="TIF12" s="235"/>
      <c r="TIG12" s="235"/>
      <c r="TIH12" s="235"/>
      <c r="TII12" s="235"/>
      <c r="TIJ12" s="235"/>
      <c r="TIK12" s="235"/>
      <c r="TIL12" s="235"/>
      <c r="TIM12" s="235"/>
      <c r="TIN12" s="235"/>
      <c r="TIO12" s="235"/>
      <c r="TIP12" s="235"/>
      <c r="TIQ12" s="235"/>
      <c r="TIR12" s="235"/>
      <c r="TIS12" s="235"/>
      <c r="TIT12" s="235"/>
      <c r="TIU12" s="235"/>
      <c r="TIV12" s="235"/>
      <c r="TIW12" s="235"/>
      <c r="TIX12" s="235"/>
      <c r="TIY12" s="235"/>
      <c r="TIZ12" s="235"/>
      <c r="TJA12" s="235"/>
      <c r="TJB12" s="235"/>
      <c r="TJC12" s="235"/>
      <c r="TJD12" s="235"/>
      <c r="TJE12" s="235"/>
      <c r="TJF12" s="235"/>
      <c r="TJG12" s="235"/>
      <c r="TJH12" s="235"/>
      <c r="TJI12" s="235"/>
      <c r="TJJ12" s="235"/>
      <c r="TJK12" s="235"/>
      <c r="TJL12" s="235"/>
      <c r="TJM12" s="235"/>
      <c r="TJN12" s="235"/>
      <c r="TJO12" s="235"/>
      <c r="TJP12" s="235"/>
      <c r="TJQ12" s="235"/>
      <c r="TJR12" s="235"/>
      <c r="TJS12" s="235"/>
      <c r="TJT12" s="235"/>
      <c r="TJU12" s="235"/>
      <c r="TJV12" s="235"/>
      <c r="TJW12" s="235"/>
      <c r="TJX12" s="235"/>
      <c r="TJY12" s="235"/>
      <c r="TJZ12" s="235"/>
      <c r="TKA12" s="235"/>
      <c r="TKB12" s="235"/>
      <c r="TKC12" s="235"/>
      <c r="TKD12" s="235"/>
      <c r="TKE12" s="235"/>
      <c r="TKF12" s="235"/>
      <c r="TKG12" s="235"/>
      <c r="TKH12" s="235"/>
      <c r="TKI12" s="235"/>
      <c r="TKJ12" s="235"/>
      <c r="TKK12" s="235"/>
      <c r="TKL12" s="235"/>
      <c r="TKM12" s="235"/>
      <c r="TKN12" s="235"/>
      <c r="TKO12" s="235"/>
      <c r="TKP12" s="235"/>
      <c r="TKQ12" s="235"/>
      <c r="TKR12" s="235"/>
      <c r="TKS12" s="235"/>
      <c r="TKT12" s="235"/>
      <c r="TKU12" s="235"/>
      <c r="TKV12" s="235"/>
      <c r="TKW12" s="235"/>
      <c r="TKX12" s="235"/>
      <c r="TKY12" s="235"/>
      <c r="TKZ12" s="235"/>
      <c r="TLA12" s="235"/>
      <c r="TLB12" s="235"/>
      <c r="TLC12" s="235"/>
      <c r="TLD12" s="235"/>
      <c r="TLE12" s="235"/>
      <c r="TLF12" s="235"/>
      <c r="TLG12" s="235"/>
      <c r="TLH12" s="235"/>
      <c r="TLI12" s="235"/>
      <c r="TLJ12" s="235"/>
      <c r="TLK12" s="235"/>
      <c r="TLL12" s="235"/>
      <c r="TLM12" s="235"/>
      <c r="TLN12" s="235"/>
      <c r="TLO12" s="235"/>
      <c r="TLP12" s="235"/>
      <c r="TLQ12" s="235"/>
      <c r="TLR12" s="235"/>
      <c r="TLS12" s="235"/>
      <c r="TLT12" s="235"/>
      <c r="TLU12" s="235"/>
      <c r="TLV12" s="235"/>
      <c r="TLW12" s="235"/>
      <c r="TLX12" s="235"/>
      <c r="TLY12" s="235"/>
      <c r="TLZ12" s="235"/>
      <c r="TMA12" s="235"/>
      <c r="TMB12" s="235"/>
      <c r="TMC12" s="235"/>
      <c r="TMD12" s="235"/>
      <c r="TME12" s="235"/>
      <c r="TMF12" s="235"/>
      <c r="TMG12" s="235"/>
      <c r="TMH12" s="235"/>
      <c r="TMI12" s="235"/>
      <c r="TMJ12" s="235"/>
      <c r="TMK12" s="235"/>
      <c r="TML12" s="235"/>
      <c r="TMM12" s="235"/>
      <c r="TMN12" s="235"/>
      <c r="TMO12" s="235"/>
      <c r="TMP12" s="235"/>
      <c r="TMQ12" s="235"/>
      <c r="TMR12" s="235"/>
      <c r="TMS12" s="235"/>
      <c r="TMT12" s="235"/>
      <c r="TMU12" s="235"/>
      <c r="TMV12" s="235"/>
      <c r="TMW12" s="235"/>
      <c r="TMX12" s="235"/>
      <c r="TMY12" s="235"/>
      <c r="TMZ12" s="235"/>
      <c r="TNA12" s="235"/>
      <c r="TNB12" s="235"/>
      <c r="TNC12" s="235"/>
      <c r="TND12" s="235"/>
      <c r="TNE12" s="235"/>
      <c r="TNF12" s="235"/>
      <c r="TNG12" s="235"/>
      <c r="TNH12" s="235"/>
      <c r="TNI12" s="235"/>
      <c r="TNJ12" s="235"/>
      <c r="TNK12" s="235"/>
      <c r="TNL12" s="235"/>
      <c r="TNM12" s="235"/>
      <c r="TNN12" s="235"/>
      <c r="TNO12" s="235"/>
      <c r="TNP12" s="235"/>
      <c r="TNQ12" s="235"/>
      <c r="TNR12" s="235"/>
      <c r="TNS12" s="235"/>
      <c r="TNT12" s="235"/>
      <c r="TNU12" s="235"/>
      <c r="TNV12" s="235"/>
      <c r="TNW12" s="235"/>
      <c r="TNX12" s="235"/>
      <c r="TNY12" s="235"/>
      <c r="TNZ12" s="235"/>
      <c r="TOA12" s="235"/>
      <c r="TOB12" s="235"/>
      <c r="TOC12" s="235"/>
      <c r="TOD12" s="235"/>
      <c r="TOE12" s="235"/>
      <c r="TOF12" s="235"/>
      <c r="TOG12" s="235"/>
      <c r="TOH12" s="235"/>
      <c r="TOI12" s="235"/>
      <c r="TOJ12" s="235"/>
      <c r="TOK12" s="235"/>
      <c r="TOL12" s="235"/>
      <c r="TOM12" s="235"/>
      <c r="TON12" s="235"/>
      <c r="TOO12" s="235"/>
      <c r="TOP12" s="235"/>
      <c r="TOQ12" s="235"/>
      <c r="TOR12" s="235"/>
      <c r="TOS12" s="235"/>
      <c r="TOT12" s="235"/>
      <c r="TOU12" s="235"/>
      <c r="TOV12" s="235"/>
      <c r="TOW12" s="235"/>
      <c r="TOX12" s="235"/>
      <c r="TOY12" s="235"/>
      <c r="TOZ12" s="235"/>
      <c r="TPA12" s="235"/>
      <c r="TPB12" s="235"/>
      <c r="TPC12" s="235"/>
      <c r="TPD12" s="235"/>
      <c r="TPE12" s="235"/>
      <c r="TPF12" s="235"/>
      <c r="TPG12" s="235"/>
      <c r="TPH12" s="235"/>
      <c r="TPI12" s="235"/>
      <c r="TPJ12" s="235"/>
      <c r="TPK12" s="235"/>
      <c r="TPL12" s="235"/>
      <c r="TPM12" s="235"/>
      <c r="TPN12" s="235"/>
      <c r="TPO12" s="235"/>
      <c r="TPP12" s="235"/>
      <c r="TPQ12" s="235"/>
      <c r="TPR12" s="235"/>
      <c r="TPS12" s="235"/>
      <c r="TPT12" s="235"/>
      <c r="TPU12" s="235"/>
      <c r="TPV12" s="235"/>
      <c r="TPW12" s="235"/>
      <c r="TPX12" s="235"/>
      <c r="TPY12" s="235"/>
      <c r="TPZ12" s="235"/>
      <c r="TQA12" s="235"/>
      <c r="TQB12" s="235"/>
      <c r="TQC12" s="235"/>
      <c r="TQD12" s="235"/>
      <c r="TQE12" s="235"/>
      <c r="TQF12" s="235"/>
      <c r="TQG12" s="235"/>
      <c r="TQH12" s="235"/>
      <c r="TQI12" s="235"/>
      <c r="TQJ12" s="235"/>
      <c r="TQK12" s="235"/>
      <c r="TQL12" s="235"/>
      <c r="TQM12" s="235"/>
      <c r="TQN12" s="235"/>
      <c r="TQO12" s="235"/>
      <c r="TQP12" s="235"/>
      <c r="TQQ12" s="235"/>
      <c r="TQR12" s="235"/>
      <c r="TQS12" s="235"/>
      <c r="TQT12" s="235"/>
      <c r="TQU12" s="235"/>
      <c r="TQV12" s="235"/>
      <c r="TQW12" s="235"/>
      <c r="TQX12" s="235"/>
      <c r="TQY12" s="235"/>
      <c r="TQZ12" s="235"/>
      <c r="TRA12" s="235"/>
      <c r="TRB12" s="235"/>
      <c r="TRC12" s="235"/>
      <c r="TRD12" s="235"/>
      <c r="TRE12" s="235"/>
      <c r="TRF12" s="235"/>
      <c r="TRG12" s="235"/>
      <c r="TRH12" s="235"/>
      <c r="TRI12" s="235"/>
      <c r="TRJ12" s="235"/>
      <c r="TRK12" s="235"/>
      <c r="TRL12" s="235"/>
      <c r="TRM12" s="235"/>
      <c r="TRN12" s="235"/>
      <c r="TRO12" s="235"/>
      <c r="TRP12" s="235"/>
      <c r="TRQ12" s="235"/>
      <c r="TRR12" s="235"/>
      <c r="TRS12" s="235"/>
      <c r="TRT12" s="235"/>
      <c r="TRU12" s="235"/>
      <c r="TRV12" s="235"/>
      <c r="TRW12" s="235"/>
      <c r="TRX12" s="235"/>
      <c r="TRY12" s="235"/>
      <c r="TRZ12" s="235"/>
      <c r="TSA12" s="235"/>
      <c r="TSB12" s="235"/>
      <c r="TSC12" s="235"/>
      <c r="TSD12" s="235"/>
      <c r="TSE12" s="235"/>
      <c r="TSF12" s="235"/>
      <c r="TSG12" s="235"/>
      <c r="TSH12" s="235"/>
      <c r="TSI12" s="235"/>
      <c r="TSJ12" s="235"/>
      <c r="TSK12" s="235"/>
      <c r="TSL12" s="235"/>
      <c r="TSM12" s="235"/>
      <c r="TSN12" s="235"/>
      <c r="TSO12" s="235"/>
      <c r="TSP12" s="235"/>
      <c r="TSQ12" s="235"/>
      <c r="TSR12" s="235"/>
      <c r="TSS12" s="235"/>
      <c r="TST12" s="235"/>
      <c r="TSU12" s="235"/>
      <c r="TSV12" s="235"/>
      <c r="TSW12" s="235"/>
      <c r="TSX12" s="235"/>
      <c r="TSY12" s="235"/>
      <c r="TSZ12" s="235"/>
      <c r="TTA12" s="235"/>
      <c r="TTB12" s="235"/>
      <c r="TTC12" s="235"/>
      <c r="TTD12" s="235"/>
      <c r="TTE12" s="235"/>
      <c r="TTF12" s="235"/>
      <c r="TTG12" s="235"/>
      <c r="TTH12" s="235"/>
      <c r="TTI12" s="235"/>
      <c r="TTJ12" s="235"/>
      <c r="TTK12" s="235"/>
      <c r="TTL12" s="235"/>
      <c r="TTM12" s="235"/>
      <c r="TTN12" s="235"/>
      <c r="TTO12" s="235"/>
      <c r="TTP12" s="235"/>
      <c r="TTQ12" s="235"/>
      <c r="TTR12" s="235"/>
      <c r="TTS12" s="235"/>
      <c r="TTT12" s="235"/>
      <c r="TTU12" s="235"/>
      <c r="TTV12" s="235"/>
      <c r="TTW12" s="235"/>
      <c r="TTX12" s="235"/>
      <c r="TTY12" s="235"/>
      <c r="TTZ12" s="235"/>
      <c r="TUA12" s="235"/>
      <c r="TUB12" s="235"/>
      <c r="TUC12" s="235"/>
      <c r="TUD12" s="235"/>
      <c r="TUE12" s="235"/>
      <c r="TUF12" s="235"/>
      <c r="TUG12" s="235"/>
      <c r="TUH12" s="235"/>
      <c r="TUI12" s="235"/>
      <c r="TUJ12" s="235"/>
      <c r="TUK12" s="235"/>
      <c r="TUL12" s="235"/>
      <c r="TUM12" s="235"/>
      <c r="TUN12" s="235"/>
      <c r="TUO12" s="235"/>
      <c r="TUP12" s="235"/>
      <c r="TUQ12" s="235"/>
      <c r="TUR12" s="235"/>
      <c r="TUS12" s="235"/>
      <c r="TUT12" s="235"/>
      <c r="TUU12" s="235"/>
      <c r="TUV12" s="235"/>
      <c r="TUW12" s="235"/>
      <c r="TUX12" s="235"/>
      <c r="TUY12" s="235"/>
      <c r="TUZ12" s="235"/>
      <c r="TVA12" s="235"/>
      <c r="TVB12" s="235"/>
      <c r="TVC12" s="235"/>
      <c r="TVD12" s="235"/>
      <c r="TVE12" s="235"/>
      <c r="TVF12" s="235"/>
      <c r="TVG12" s="235"/>
      <c r="TVH12" s="235"/>
      <c r="TVI12" s="235"/>
      <c r="TVJ12" s="235"/>
      <c r="TVK12" s="235"/>
      <c r="TVL12" s="235"/>
      <c r="TVM12" s="235"/>
      <c r="TVN12" s="235"/>
      <c r="TVO12" s="235"/>
      <c r="TVP12" s="235"/>
      <c r="TVQ12" s="235"/>
      <c r="TVR12" s="235"/>
      <c r="TVS12" s="235"/>
      <c r="TVT12" s="235"/>
      <c r="TVU12" s="235"/>
      <c r="TVV12" s="235"/>
      <c r="TVW12" s="235"/>
      <c r="TVX12" s="235"/>
      <c r="TVY12" s="235"/>
      <c r="TVZ12" s="235"/>
      <c r="TWA12" s="235"/>
      <c r="TWB12" s="235"/>
      <c r="TWC12" s="235"/>
      <c r="TWD12" s="235"/>
      <c r="TWE12" s="235"/>
      <c r="TWF12" s="235"/>
      <c r="TWG12" s="235"/>
      <c r="TWH12" s="235"/>
      <c r="TWI12" s="235"/>
      <c r="TWJ12" s="235"/>
      <c r="TWK12" s="235"/>
      <c r="TWL12" s="235"/>
      <c r="TWM12" s="235"/>
      <c r="TWN12" s="235"/>
      <c r="TWO12" s="235"/>
      <c r="TWP12" s="235"/>
      <c r="TWQ12" s="235"/>
      <c r="TWR12" s="235"/>
      <c r="TWS12" s="235"/>
      <c r="TWT12" s="235"/>
      <c r="TWU12" s="235"/>
      <c r="TWV12" s="235"/>
      <c r="TWW12" s="235"/>
      <c r="TWX12" s="235"/>
      <c r="TWY12" s="235"/>
      <c r="TWZ12" s="235"/>
      <c r="TXA12" s="235"/>
      <c r="TXB12" s="235"/>
      <c r="TXC12" s="235"/>
      <c r="TXD12" s="235"/>
      <c r="TXE12" s="235"/>
      <c r="TXF12" s="235"/>
      <c r="TXG12" s="235"/>
      <c r="TXH12" s="235"/>
      <c r="TXI12" s="235"/>
      <c r="TXJ12" s="235"/>
      <c r="TXK12" s="235"/>
      <c r="TXL12" s="235"/>
      <c r="TXM12" s="235"/>
      <c r="TXN12" s="235"/>
      <c r="TXO12" s="235"/>
      <c r="TXP12" s="235"/>
      <c r="TXQ12" s="235"/>
      <c r="TXR12" s="235"/>
      <c r="TXS12" s="235"/>
      <c r="TXT12" s="235"/>
      <c r="TXU12" s="235"/>
      <c r="TXV12" s="235"/>
      <c r="TXW12" s="235"/>
      <c r="TXX12" s="235"/>
      <c r="TXY12" s="235"/>
      <c r="TXZ12" s="235"/>
      <c r="TYA12" s="235"/>
      <c r="TYB12" s="235"/>
      <c r="TYC12" s="235"/>
      <c r="TYD12" s="235"/>
      <c r="TYE12" s="235"/>
      <c r="TYF12" s="235"/>
      <c r="TYG12" s="235"/>
      <c r="TYH12" s="235"/>
      <c r="TYI12" s="235"/>
      <c r="TYJ12" s="235"/>
      <c r="TYK12" s="235"/>
      <c r="TYL12" s="235"/>
      <c r="TYM12" s="235"/>
      <c r="TYN12" s="235"/>
      <c r="TYO12" s="235"/>
      <c r="TYP12" s="235"/>
      <c r="TYQ12" s="235"/>
      <c r="TYR12" s="235"/>
      <c r="TYS12" s="235"/>
      <c r="TYT12" s="235"/>
      <c r="TYU12" s="235"/>
      <c r="TYV12" s="235"/>
      <c r="TYW12" s="235"/>
      <c r="TYX12" s="235"/>
      <c r="TYY12" s="235"/>
      <c r="TYZ12" s="235"/>
      <c r="TZA12" s="235"/>
      <c r="TZB12" s="235"/>
      <c r="TZC12" s="235"/>
      <c r="TZD12" s="235"/>
      <c r="TZE12" s="235"/>
      <c r="TZF12" s="235"/>
      <c r="TZG12" s="235"/>
      <c r="TZH12" s="235"/>
      <c r="TZI12" s="235"/>
      <c r="TZJ12" s="235"/>
      <c r="TZK12" s="235"/>
      <c r="TZL12" s="235"/>
      <c r="TZM12" s="235"/>
      <c r="TZN12" s="235"/>
      <c r="TZO12" s="235"/>
      <c r="TZP12" s="235"/>
      <c r="TZQ12" s="235"/>
      <c r="TZR12" s="235"/>
      <c r="TZS12" s="235"/>
      <c r="TZT12" s="235"/>
      <c r="TZU12" s="235"/>
      <c r="TZV12" s="235"/>
      <c r="TZW12" s="235"/>
      <c r="TZX12" s="235"/>
      <c r="TZY12" s="235"/>
      <c r="TZZ12" s="235"/>
      <c r="UAA12" s="235"/>
      <c r="UAB12" s="235"/>
      <c r="UAC12" s="235"/>
      <c r="UAD12" s="235"/>
      <c r="UAE12" s="235"/>
      <c r="UAF12" s="235"/>
      <c r="UAG12" s="235"/>
      <c r="UAH12" s="235"/>
      <c r="UAI12" s="235"/>
      <c r="UAJ12" s="235"/>
      <c r="UAK12" s="235"/>
      <c r="UAL12" s="235"/>
      <c r="UAM12" s="235"/>
      <c r="UAN12" s="235"/>
      <c r="UAO12" s="235"/>
      <c r="UAP12" s="235"/>
      <c r="UAQ12" s="235"/>
      <c r="UAR12" s="235"/>
      <c r="UAS12" s="235"/>
      <c r="UAT12" s="235"/>
      <c r="UAU12" s="235"/>
      <c r="UAV12" s="235"/>
      <c r="UAW12" s="235"/>
      <c r="UAX12" s="235"/>
      <c r="UAY12" s="235"/>
      <c r="UAZ12" s="235"/>
      <c r="UBA12" s="235"/>
      <c r="UBB12" s="235"/>
      <c r="UBC12" s="235"/>
      <c r="UBD12" s="235"/>
      <c r="UBE12" s="235"/>
      <c r="UBF12" s="235"/>
      <c r="UBG12" s="235"/>
      <c r="UBH12" s="235"/>
      <c r="UBI12" s="235"/>
      <c r="UBJ12" s="235"/>
      <c r="UBK12" s="235"/>
      <c r="UBL12" s="235"/>
      <c r="UBM12" s="235"/>
      <c r="UBN12" s="235"/>
      <c r="UBO12" s="235"/>
      <c r="UBP12" s="235"/>
      <c r="UBQ12" s="235"/>
      <c r="UBR12" s="235"/>
      <c r="UBS12" s="235"/>
      <c r="UBT12" s="235"/>
      <c r="UBU12" s="235"/>
      <c r="UBV12" s="235"/>
      <c r="UBW12" s="235"/>
      <c r="UBX12" s="235"/>
      <c r="UBY12" s="235"/>
      <c r="UBZ12" s="235"/>
      <c r="UCA12" s="235"/>
      <c r="UCB12" s="235"/>
      <c r="UCC12" s="235"/>
      <c r="UCD12" s="235"/>
      <c r="UCE12" s="235"/>
      <c r="UCF12" s="235"/>
      <c r="UCG12" s="235"/>
      <c r="UCH12" s="235"/>
      <c r="UCI12" s="235"/>
      <c r="UCJ12" s="235"/>
      <c r="UCK12" s="235"/>
      <c r="UCL12" s="235"/>
      <c r="UCM12" s="235"/>
      <c r="UCN12" s="235"/>
      <c r="UCO12" s="235"/>
      <c r="UCP12" s="235"/>
      <c r="UCQ12" s="235"/>
      <c r="UCR12" s="235"/>
      <c r="UCS12" s="235"/>
      <c r="UCT12" s="235"/>
      <c r="UCU12" s="235"/>
      <c r="UCV12" s="235"/>
      <c r="UCW12" s="235"/>
      <c r="UCX12" s="235"/>
      <c r="UCY12" s="235"/>
      <c r="UCZ12" s="235"/>
      <c r="UDA12" s="235"/>
      <c r="UDB12" s="235"/>
      <c r="UDC12" s="235"/>
      <c r="UDD12" s="235"/>
      <c r="UDE12" s="235"/>
      <c r="UDF12" s="235"/>
      <c r="UDG12" s="235"/>
      <c r="UDH12" s="235"/>
      <c r="UDI12" s="235"/>
      <c r="UDJ12" s="235"/>
      <c r="UDK12" s="235"/>
      <c r="UDL12" s="235"/>
      <c r="UDM12" s="235"/>
      <c r="UDN12" s="235"/>
      <c r="UDO12" s="235"/>
      <c r="UDP12" s="235"/>
      <c r="UDQ12" s="235"/>
      <c r="UDR12" s="235"/>
      <c r="UDS12" s="235"/>
      <c r="UDT12" s="235"/>
      <c r="UDU12" s="235"/>
      <c r="UDV12" s="235"/>
      <c r="UDW12" s="235"/>
      <c r="UDX12" s="235"/>
      <c r="UDY12" s="235"/>
      <c r="UDZ12" s="235"/>
      <c r="UEA12" s="235"/>
      <c r="UEB12" s="235"/>
      <c r="UEC12" s="235"/>
      <c r="UED12" s="235"/>
      <c r="UEE12" s="235"/>
      <c r="UEF12" s="235"/>
      <c r="UEG12" s="235"/>
      <c r="UEH12" s="235"/>
      <c r="UEI12" s="235"/>
      <c r="UEJ12" s="235"/>
      <c r="UEK12" s="235"/>
      <c r="UEL12" s="235"/>
      <c r="UEM12" s="235"/>
      <c r="UEN12" s="235"/>
      <c r="UEO12" s="235"/>
      <c r="UEP12" s="235"/>
      <c r="UEQ12" s="235"/>
      <c r="UER12" s="235"/>
      <c r="UES12" s="235"/>
      <c r="UET12" s="235"/>
      <c r="UEU12" s="235"/>
      <c r="UEV12" s="235"/>
      <c r="UEW12" s="235"/>
      <c r="UEX12" s="235"/>
      <c r="UEY12" s="235"/>
      <c r="UEZ12" s="235"/>
      <c r="UFA12" s="235"/>
      <c r="UFB12" s="235"/>
      <c r="UFC12" s="235"/>
      <c r="UFD12" s="235"/>
      <c r="UFE12" s="235"/>
      <c r="UFF12" s="235"/>
      <c r="UFG12" s="235"/>
      <c r="UFH12" s="235"/>
      <c r="UFI12" s="235"/>
      <c r="UFJ12" s="235"/>
      <c r="UFK12" s="235"/>
      <c r="UFL12" s="235"/>
      <c r="UFM12" s="235"/>
      <c r="UFN12" s="235"/>
      <c r="UFO12" s="235"/>
      <c r="UFP12" s="235"/>
      <c r="UFQ12" s="235"/>
      <c r="UFR12" s="235"/>
      <c r="UFS12" s="235"/>
      <c r="UFT12" s="235"/>
      <c r="UFU12" s="235"/>
      <c r="UFV12" s="235"/>
      <c r="UFW12" s="235"/>
      <c r="UFX12" s="235"/>
      <c r="UFY12" s="235"/>
      <c r="UFZ12" s="235"/>
      <c r="UGA12" s="235"/>
      <c r="UGB12" s="235"/>
      <c r="UGC12" s="235"/>
      <c r="UGD12" s="235"/>
      <c r="UGE12" s="235"/>
      <c r="UGF12" s="235"/>
      <c r="UGG12" s="235"/>
      <c r="UGH12" s="235"/>
      <c r="UGI12" s="235"/>
      <c r="UGJ12" s="235"/>
      <c r="UGK12" s="235"/>
      <c r="UGL12" s="235"/>
      <c r="UGM12" s="235"/>
      <c r="UGN12" s="235"/>
      <c r="UGO12" s="235"/>
      <c r="UGP12" s="235"/>
      <c r="UGQ12" s="235"/>
      <c r="UGR12" s="235"/>
      <c r="UGS12" s="235"/>
      <c r="UGT12" s="235"/>
      <c r="UGU12" s="235"/>
      <c r="UGV12" s="235"/>
      <c r="UGW12" s="235"/>
      <c r="UGX12" s="235"/>
      <c r="UGY12" s="235"/>
      <c r="UGZ12" s="235"/>
      <c r="UHA12" s="235"/>
      <c r="UHB12" s="235"/>
      <c r="UHC12" s="235"/>
      <c r="UHD12" s="235"/>
      <c r="UHE12" s="235"/>
      <c r="UHF12" s="235"/>
      <c r="UHG12" s="235"/>
      <c r="UHH12" s="235"/>
      <c r="UHI12" s="235"/>
      <c r="UHJ12" s="235"/>
      <c r="UHK12" s="235"/>
      <c r="UHL12" s="235"/>
      <c r="UHM12" s="235"/>
      <c r="UHN12" s="235"/>
      <c r="UHO12" s="235"/>
      <c r="UHP12" s="235"/>
      <c r="UHQ12" s="235"/>
      <c r="UHR12" s="235"/>
      <c r="UHS12" s="235"/>
      <c r="UHT12" s="235"/>
      <c r="UHU12" s="235"/>
      <c r="UHV12" s="235"/>
      <c r="UHW12" s="235"/>
      <c r="UHX12" s="235"/>
      <c r="UHY12" s="235"/>
      <c r="UHZ12" s="235"/>
      <c r="UIA12" s="235"/>
      <c r="UIB12" s="235"/>
      <c r="UIC12" s="235"/>
      <c r="UID12" s="235"/>
      <c r="UIE12" s="235"/>
      <c r="UIF12" s="235"/>
      <c r="UIG12" s="235"/>
      <c r="UIH12" s="235"/>
      <c r="UII12" s="235"/>
      <c r="UIJ12" s="235"/>
      <c r="UIK12" s="235"/>
      <c r="UIL12" s="235"/>
      <c r="UIM12" s="235"/>
      <c r="UIN12" s="235"/>
      <c r="UIO12" s="235"/>
      <c r="UIP12" s="235"/>
      <c r="UIQ12" s="235"/>
      <c r="UIR12" s="235"/>
      <c r="UIS12" s="235"/>
      <c r="UIT12" s="235"/>
      <c r="UIU12" s="235"/>
      <c r="UIV12" s="235"/>
      <c r="UIW12" s="235"/>
      <c r="UIX12" s="235"/>
      <c r="UIY12" s="235"/>
      <c r="UIZ12" s="235"/>
      <c r="UJA12" s="235"/>
      <c r="UJB12" s="235"/>
      <c r="UJC12" s="235"/>
      <c r="UJD12" s="235"/>
      <c r="UJE12" s="235"/>
      <c r="UJF12" s="235"/>
      <c r="UJG12" s="235"/>
      <c r="UJH12" s="235"/>
      <c r="UJI12" s="235"/>
      <c r="UJJ12" s="235"/>
      <c r="UJK12" s="235"/>
      <c r="UJL12" s="235"/>
      <c r="UJM12" s="235"/>
      <c r="UJN12" s="235"/>
      <c r="UJO12" s="235"/>
      <c r="UJP12" s="235"/>
      <c r="UJQ12" s="235"/>
      <c r="UJR12" s="235"/>
      <c r="UJS12" s="235"/>
      <c r="UJT12" s="235"/>
      <c r="UJU12" s="235"/>
      <c r="UJV12" s="235"/>
      <c r="UJW12" s="235"/>
      <c r="UJX12" s="235"/>
      <c r="UJY12" s="235"/>
      <c r="UJZ12" s="235"/>
      <c r="UKA12" s="235"/>
      <c r="UKB12" s="235"/>
      <c r="UKC12" s="235"/>
      <c r="UKD12" s="235"/>
      <c r="UKE12" s="235"/>
      <c r="UKF12" s="235"/>
      <c r="UKG12" s="235"/>
      <c r="UKH12" s="235"/>
      <c r="UKI12" s="235"/>
      <c r="UKJ12" s="235"/>
      <c r="UKK12" s="235"/>
      <c r="UKL12" s="235"/>
      <c r="UKM12" s="235"/>
      <c r="UKN12" s="235"/>
      <c r="UKO12" s="235"/>
      <c r="UKP12" s="235"/>
      <c r="UKQ12" s="235"/>
      <c r="UKR12" s="235"/>
      <c r="UKS12" s="235"/>
      <c r="UKT12" s="235"/>
      <c r="UKU12" s="235"/>
      <c r="UKV12" s="235"/>
      <c r="UKW12" s="235"/>
      <c r="UKX12" s="235"/>
      <c r="UKY12" s="235"/>
      <c r="UKZ12" s="235"/>
      <c r="ULA12" s="235"/>
      <c r="ULB12" s="235"/>
      <c r="ULC12" s="235"/>
      <c r="ULD12" s="235"/>
      <c r="ULE12" s="235"/>
      <c r="ULF12" s="235"/>
      <c r="ULG12" s="235"/>
      <c r="ULH12" s="235"/>
      <c r="ULI12" s="235"/>
      <c r="ULJ12" s="235"/>
      <c r="ULK12" s="235"/>
      <c r="ULL12" s="235"/>
      <c r="ULM12" s="235"/>
      <c r="ULN12" s="235"/>
      <c r="ULO12" s="235"/>
      <c r="ULP12" s="235"/>
      <c r="ULQ12" s="235"/>
      <c r="ULR12" s="235"/>
      <c r="ULS12" s="235"/>
      <c r="ULT12" s="235"/>
      <c r="ULU12" s="235"/>
      <c r="ULV12" s="235"/>
      <c r="ULW12" s="235"/>
      <c r="ULX12" s="235"/>
      <c r="ULY12" s="235"/>
      <c r="ULZ12" s="235"/>
      <c r="UMA12" s="235"/>
      <c r="UMB12" s="235"/>
      <c r="UMC12" s="235"/>
      <c r="UMD12" s="235"/>
      <c r="UME12" s="235"/>
      <c r="UMF12" s="235"/>
      <c r="UMG12" s="235"/>
      <c r="UMH12" s="235"/>
      <c r="UMI12" s="235"/>
      <c r="UMJ12" s="235"/>
      <c r="UMK12" s="235"/>
      <c r="UML12" s="235"/>
      <c r="UMM12" s="235"/>
      <c r="UMN12" s="235"/>
      <c r="UMO12" s="235"/>
      <c r="UMP12" s="235"/>
      <c r="UMQ12" s="235"/>
      <c r="UMR12" s="235"/>
      <c r="UMS12" s="235"/>
      <c r="UMT12" s="235"/>
      <c r="UMU12" s="235"/>
      <c r="UMV12" s="235"/>
      <c r="UMW12" s="235"/>
      <c r="UMX12" s="235"/>
      <c r="UMY12" s="235"/>
      <c r="UMZ12" s="235"/>
      <c r="UNA12" s="235"/>
      <c r="UNB12" s="235"/>
      <c r="UNC12" s="235"/>
      <c r="UND12" s="235"/>
      <c r="UNE12" s="235"/>
      <c r="UNF12" s="235"/>
      <c r="UNG12" s="235"/>
      <c r="UNH12" s="235"/>
      <c r="UNI12" s="235"/>
      <c r="UNJ12" s="235"/>
      <c r="UNK12" s="235"/>
      <c r="UNL12" s="235"/>
      <c r="UNM12" s="235"/>
      <c r="UNN12" s="235"/>
      <c r="UNO12" s="235"/>
      <c r="UNP12" s="235"/>
      <c r="UNQ12" s="235"/>
      <c r="UNR12" s="235"/>
      <c r="UNS12" s="235"/>
      <c r="UNT12" s="235"/>
      <c r="UNU12" s="235"/>
      <c r="UNV12" s="235"/>
      <c r="UNW12" s="235"/>
      <c r="UNX12" s="235"/>
      <c r="UNY12" s="235"/>
      <c r="UNZ12" s="235"/>
      <c r="UOA12" s="235"/>
      <c r="UOB12" s="235"/>
      <c r="UOC12" s="235"/>
      <c r="UOD12" s="235"/>
      <c r="UOE12" s="235"/>
      <c r="UOF12" s="235"/>
      <c r="UOG12" s="235"/>
      <c r="UOH12" s="235"/>
      <c r="UOI12" s="235"/>
      <c r="UOJ12" s="235"/>
      <c r="UOK12" s="235"/>
      <c r="UOL12" s="235"/>
      <c r="UOM12" s="235"/>
      <c r="UON12" s="235"/>
      <c r="UOO12" s="235"/>
      <c r="UOP12" s="235"/>
      <c r="UOQ12" s="235"/>
      <c r="UOR12" s="235"/>
      <c r="UOS12" s="235"/>
      <c r="UOT12" s="235"/>
      <c r="UOU12" s="235"/>
      <c r="UOV12" s="235"/>
      <c r="UOW12" s="235"/>
      <c r="UOX12" s="235"/>
      <c r="UOY12" s="235"/>
      <c r="UOZ12" s="235"/>
      <c r="UPA12" s="235"/>
      <c r="UPB12" s="235"/>
      <c r="UPC12" s="235"/>
      <c r="UPD12" s="235"/>
      <c r="UPE12" s="235"/>
      <c r="UPF12" s="235"/>
      <c r="UPG12" s="235"/>
      <c r="UPH12" s="235"/>
      <c r="UPI12" s="235"/>
      <c r="UPJ12" s="235"/>
      <c r="UPK12" s="235"/>
      <c r="UPL12" s="235"/>
      <c r="UPM12" s="235"/>
      <c r="UPN12" s="235"/>
      <c r="UPO12" s="235"/>
      <c r="UPP12" s="235"/>
      <c r="UPQ12" s="235"/>
      <c r="UPR12" s="235"/>
      <c r="UPS12" s="235"/>
      <c r="UPT12" s="235"/>
      <c r="UPU12" s="235"/>
      <c r="UPV12" s="235"/>
      <c r="UPW12" s="235"/>
      <c r="UPX12" s="235"/>
      <c r="UPY12" s="235"/>
      <c r="UPZ12" s="235"/>
      <c r="UQA12" s="235"/>
      <c r="UQB12" s="235"/>
      <c r="UQC12" s="235"/>
      <c r="UQD12" s="235"/>
      <c r="UQE12" s="235"/>
      <c r="UQF12" s="235"/>
      <c r="UQG12" s="235"/>
      <c r="UQH12" s="235"/>
      <c r="UQI12" s="235"/>
      <c r="UQJ12" s="235"/>
      <c r="UQK12" s="235"/>
      <c r="UQL12" s="235"/>
      <c r="UQM12" s="235"/>
      <c r="UQN12" s="235"/>
      <c r="UQO12" s="235"/>
      <c r="UQP12" s="235"/>
      <c r="UQQ12" s="235"/>
      <c r="UQR12" s="235"/>
      <c r="UQS12" s="235"/>
      <c r="UQT12" s="235"/>
      <c r="UQU12" s="235"/>
      <c r="UQV12" s="235"/>
      <c r="UQW12" s="235"/>
      <c r="UQX12" s="235"/>
      <c r="UQY12" s="235"/>
      <c r="UQZ12" s="235"/>
      <c r="URA12" s="235"/>
      <c r="URB12" s="235"/>
      <c r="URC12" s="235"/>
      <c r="URD12" s="235"/>
      <c r="URE12" s="235"/>
      <c r="URF12" s="235"/>
      <c r="URG12" s="235"/>
      <c r="URH12" s="235"/>
      <c r="URI12" s="235"/>
      <c r="URJ12" s="235"/>
      <c r="URK12" s="235"/>
      <c r="URL12" s="235"/>
      <c r="URM12" s="235"/>
      <c r="URN12" s="235"/>
      <c r="URO12" s="235"/>
      <c r="URP12" s="235"/>
      <c r="URQ12" s="235"/>
      <c r="URR12" s="235"/>
      <c r="URS12" s="235"/>
      <c r="URT12" s="235"/>
      <c r="URU12" s="235"/>
      <c r="URV12" s="235"/>
      <c r="URW12" s="235"/>
      <c r="URX12" s="235"/>
      <c r="URY12" s="235"/>
      <c r="URZ12" s="235"/>
      <c r="USA12" s="235"/>
      <c r="USB12" s="235"/>
      <c r="USC12" s="235"/>
      <c r="USD12" s="235"/>
      <c r="USE12" s="235"/>
      <c r="USF12" s="235"/>
      <c r="USG12" s="235"/>
      <c r="USH12" s="235"/>
      <c r="USI12" s="235"/>
      <c r="USJ12" s="235"/>
      <c r="USK12" s="235"/>
      <c r="USL12" s="235"/>
      <c r="USM12" s="235"/>
      <c r="USN12" s="235"/>
      <c r="USO12" s="235"/>
      <c r="USP12" s="235"/>
      <c r="USQ12" s="235"/>
      <c r="USR12" s="235"/>
      <c r="USS12" s="235"/>
      <c r="UST12" s="235"/>
      <c r="USU12" s="235"/>
      <c r="USV12" s="235"/>
      <c r="USW12" s="235"/>
      <c r="USX12" s="235"/>
      <c r="USY12" s="235"/>
      <c r="USZ12" s="235"/>
      <c r="UTA12" s="235"/>
      <c r="UTB12" s="235"/>
      <c r="UTC12" s="235"/>
      <c r="UTD12" s="235"/>
      <c r="UTE12" s="235"/>
      <c r="UTF12" s="235"/>
      <c r="UTG12" s="235"/>
      <c r="UTH12" s="235"/>
      <c r="UTI12" s="235"/>
      <c r="UTJ12" s="235"/>
      <c r="UTK12" s="235"/>
      <c r="UTL12" s="235"/>
      <c r="UTM12" s="235"/>
      <c r="UTN12" s="235"/>
      <c r="UTO12" s="235"/>
      <c r="UTP12" s="235"/>
      <c r="UTQ12" s="235"/>
      <c r="UTR12" s="235"/>
      <c r="UTS12" s="235"/>
      <c r="UTT12" s="235"/>
      <c r="UTU12" s="235"/>
      <c r="UTV12" s="235"/>
      <c r="UTW12" s="235"/>
      <c r="UTX12" s="235"/>
      <c r="UTY12" s="235"/>
      <c r="UTZ12" s="235"/>
      <c r="UUA12" s="235"/>
      <c r="UUB12" s="235"/>
      <c r="UUC12" s="235"/>
      <c r="UUD12" s="235"/>
      <c r="UUE12" s="235"/>
      <c r="UUF12" s="235"/>
      <c r="UUG12" s="235"/>
      <c r="UUH12" s="235"/>
      <c r="UUI12" s="235"/>
      <c r="UUJ12" s="235"/>
      <c r="UUK12" s="235"/>
      <c r="UUL12" s="235"/>
      <c r="UUM12" s="235"/>
      <c r="UUN12" s="235"/>
      <c r="UUO12" s="235"/>
      <c r="UUP12" s="235"/>
      <c r="UUQ12" s="235"/>
      <c r="UUR12" s="235"/>
      <c r="UUS12" s="235"/>
      <c r="UUT12" s="235"/>
      <c r="UUU12" s="235"/>
      <c r="UUV12" s="235"/>
      <c r="UUW12" s="235"/>
      <c r="UUX12" s="235"/>
      <c r="UUY12" s="235"/>
      <c r="UUZ12" s="235"/>
      <c r="UVA12" s="235"/>
      <c r="UVB12" s="235"/>
      <c r="UVC12" s="235"/>
      <c r="UVD12" s="235"/>
      <c r="UVE12" s="235"/>
      <c r="UVF12" s="235"/>
      <c r="UVG12" s="235"/>
      <c r="UVH12" s="235"/>
      <c r="UVI12" s="235"/>
      <c r="UVJ12" s="235"/>
      <c r="UVK12" s="235"/>
      <c r="UVL12" s="235"/>
      <c r="UVM12" s="235"/>
      <c r="UVN12" s="235"/>
      <c r="UVO12" s="235"/>
      <c r="UVP12" s="235"/>
      <c r="UVQ12" s="235"/>
      <c r="UVR12" s="235"/>
      <c r="UVS12" s="235"/>
      <c r="UVT12" s="235"/>
      <c r="UVU12" s="235"/>
      <c r="UVV12" s="235"/>
      <c r="UVW12" s="235"/>
      <c r="UVX12" s="235"/>
      <c r="UVY12" s="235"/>
      <c r="UVZ12" s="235"/>
      <c r="UWA12" s="235"/>
      <c r="UWB12" s="235"/>
      <c r="UWC12" s="235"/>
      <c r="UWD12" s="235"/>
      <c r="UWE12" s="235"/>
      <c r="UWF12" s="235"/>
      <c r="UWG12" s="235"/>
      <c r="UWH12" s="235"/>
      <c r="UWI12" s="235"/>
      <c r="UWJ12" s="235"/>
      <c r="UWK12" s="235"/>
      <c r="UWL12" s="235"/>
      <c r="UWM12" s="235"/>
      <c r="UWN12" s="235"/>
      <c r="UWO12" s="235"/>
      <c r="UWP12" s="235"/>
      <c r="UWQ12" s="235"/>
      <c r="UWR12" s="235"/>
      <c r="UWS12" s="235"/>
      <c r="UWT12" s="235"/>
      <c r="UWU12" s="235"/>
      <c r="UWV12" s="235"/>
      <c r="UWW12" s="235"/>
      <c r="UWX12" s="235"/>
      <c r="UWY12" s="235"/>
      <c r="UWZ12" s="235"/>
      <c r="UXA12" s="235"/>
      <c r="UXB12" s="235"/>
      <c r="UXC12" s="235"/>
      <c r="UXD12" s="235"/>
      <c r="UXE12" s="235"/>
      <c r="UXF12" s="235"/>
      <c r="UXG12" s="235"/>
      <c r="UXH12" s="235"/>
      <c r="UXI12" s="235"/>
      <c r="UXJ12" s="235"/>
      <c r="UXK12" s="235"/>
      <c r="UXL12" s="235"/>
      <c r="UXM12" s="235"/>
      <c r="UXN12" s="235"/>
      <c r="UXO12" s="235"/>
      <c r="UXP12" s="235"/>
      <c r="UXQ12" s="235"/>
      <c r="UXR12" s="235"/>
      <c r="UXS12" s="235"/>
      <c r="UXT12" s="235"/>
      <c r="UXU12" s="235"/>
      <c r="UXV12" s="235"/>
      <c r="UXW12" s="235"/>
      <c r="UXX12" s="235"/>
      <c r="UXY12" s="235"/>
      <c r="UXZ12" s="235"/>
      <c r="UYA12" s="235"/>
      <c r="UYB12" s="235"/>
      <c r="UYC12" s="235"/>
      <c r="UYD12" s="235"/>
      <c r="UYE12" s="235"/>
      <c r="UYF12" s="235"/>
      <c r="UYG12" s="235"/>
      <c r="UYH12" s="235"/>
      <c r="UYI12" s="235"/>
      <c r="UYJ12" s="235"/>
      <c r="UYK12" s="235"/>
      <c r="UYL12" s="235"/>
      <c r="UYM12" s="235"/>
      <c r="UYN12" s="235"/>
      <c r="UYO12" s="235"/>
      <c r="UYP12" s="235"/>
      <c r="UYQ12" s="235"/>
      <c r="UYR12" s="235"/>
      <c r="UYS12" s="235"/>
      <c r="UYT12" s="235"/>
      <c r="UYU12" s="235"/>
      <c r="UYV12" s="235"/>
      <c r="UYW12" s="235"/>
      <c r="UYX12" s="235"/>
      <c r="UYY12" s="235"/>
      <c r="UYZ12" s="235"/>
      <c r="UZA12" s="235"/>
      <c r="UZB12" s="235"/>
      <c r="UZC12" s="235"/>
      <c r="UZD12" s="235"/>
      <c r="UZE12" s="235"/>
      <c r="UZF12" s="235"/>
      <c r="UZG12" s="235"/>
      <c r="UZH12" s="235"/>
      <c r="UZI12" s="235"/>
      <c r="UZJ12" s="235"/>
      <c r="UZK12" s="235"/>
      <c r="UZL12" s="235"/>
      <c r="UZM12" s="235"/>
      <c r="UZN12" s="235"/>
      <c r="UZO12" s="235"/>
      <c r="UZP12" s="235"/>
      <c r="UZQ12" s="235"/>
      <c r="UZR12" s="235"/>
      <c r="UZS12" s="235"/>
      <c r="UZT12" s="235"/>
      <c r="UZU12" s="235"/>
      <c r="UZV12" s="235"/>
      <c r="UZW12" s="235"/>
      <c r="UZX12" s="235"/>
      <c r="UZY12" s="235"/>
      <c r="UZZ12" s="235"/>
      <c r="VAA12" s="235"/>
      <c r="VAB12" s="235"/>
      <c r="VAC12" s="235"/>
      <c r="VAD12" s="235"/>
      <c r="VAE12" s="235"/>
      <c r="VAF12" s="235"/>
      <c r="VAG12" s="235"/>
      <c r="VAH12" s="235"/>
      <c r="VAI12" s="235"/>
      <c r="VAJ12" s="235"/>
      <c r="VAK12" s="235"/>
      <c r="VAL12" s="235"/>
      <c r="VAM12" s="235"/>
      <c r="VAN12" s="235"/>
      <c r="VAO12" s="235"/>
      <c r="VAP12" s="235"/>
      <c r="VAQ12" s="235"/>
      <c r="VAR12" s="235"/>
      <c r="VAS12" s="235"/>
      <c r="VAT12" s="235"/>
      <c r="VAU12" s="235"/>
      <c r="VAV12" s="235"/>
      <c r="VAW12" s="235"/>
      <c r="VAX12" s="235"/>
      <c r="VAY12" s="235"/>
      <c r="VAZ12" s="235"/>
      <c r="VBA12" s="235"/>
      <c r="VBB12" s="235"/>
      <c r="VBC12" s="235"/>
      <c r="VBD12" s="235"/>
      <c r="VBE12" s="235"/>
      <c r="VBF12" s="235"/>
      <c r="VBG12" s="235"/>
      <c r="VBH12" s="235"/>
      <c r="VBI12" s="235"/>
      <c r="VBJ12" s="235"/>
      <c r="VBK12" s="235"/>
      <c r="VBL12" s="235"/>
      <c r="VBM12" s="235"/>
      <c r="VBN12" s="235"/>
      <c r="VBO12" s="235"/>
      <c r="VBP12" s="235"/>
      <c r="VBQ12" s="235"/>
      <c r="VBR12" s="235"/>
      <c r="VBS12" s="235"/>
      <c r="VBT12" s="235"/>
      <c r="VBU12" s="235"/>
      <c r="VBV12" s="235"/>
      <c r="VBW12" s="235"/>
      <c r="VBX12" s="235"/>
      <c r="VBY12" s="235"/>
      <c r="VBZ12" s="235"/>
      <c r="VCA12" s="235"/>
      <c r="VCB12" s="235"/>
      <c r="VCC12" s="235"/>
      <c r="VCD12" s="235"/>
      <c r="VCE12" s="235"/>
      <c r="VCF12" s="235"/>
      <c r="VCG12" s="235"/>
      <c r="VCH12" s="235"/>
      <c r="VCI12" s="235"/>
      <c r="VCJ12" s="235"/>
      <c r="VCK12" s="235"/>
      <c r="VCL12" s="235"/>
      <c r="VCM12" s="235"/>
      <c r="VCN12" s="235"/>
      <c r="VCO12" s="235"/>
      <c r="VCP12" s="235"/>
      <c r="VCQ12" s="235"/>
      <c r="VCR12" s="235"/>
      <c r="VCS12" s="235"/>
      <c r="VCT12" s="235"/>
      <c r="VCU12" s="235"/>
      <c r="VCV12" s="235"/>
      <c r="VCW12" s="235"/>
      <c r="VCX12" s="235"/>
      <c r="VCY12" s="235"/>
      <c r="VCZ12" s="235"/>
      <c r="VDA12" s="235"/>
      <c r="VDB12" s="235"/>
      <c r="VDC12" s="235"/>
      <c r="VDD12" s="235"/>
      <c r="VDE12" s="235"/>
      <c r="VDF12" s="235"/>
      <c r="VDG12" s="235"/>
      <c r="VDH12" s="235"/>
      <c r="VDI12" s="235"/>
      <c r="VDJ12" s="235"/>
      <c r="VDK12" s="235"/>
      <c r="VDL12" s="235"/>
      <c r="VDM12" s="235"/>
      <c r="VDN12" s="235"/>
      <c r="VDO12" s="235"/>
      <c r="VDP12" s="235"/>
      <c r="VDQ12" s="235"/>
      <c r="VDR12" s="235"/>
      <c r="VDS12" s="235"/>
      <c r="VDT12" s="235"/>
      <c r="VDU12" s="235"/>
      <c r="VDV12" s="235"/>
      <c r="VDW12" s="235"/>
      <c r="VDX12" s="235"/>
      <c r="VDY12" s="235"/>
      <c r="VDZ12" s="235"/>
      <c r="VEA12" s="235"/>
      <c r="VEB12" s="235"/>
      <c r="VEC12" s="235"/>
      <c r="VED12" s="235"/>
      <c r="VEE12" s="235"/>
      <c r="VEF12" s="235"/>
      <c r="VEG12" s="235"/>
      <c r="VEH12" s="235"/>
      <c r="VEI12" s="235"/>
      <c r="VEJ12" s="235"/>
      <c r="VEK12" s="235"/>
      <c r="VEL12" s="235"/>
      <c r="VEM12" s="235"/>
      <c r="VEN12" s="235"/>
      <c r="VEO12" s="235"/>
      <c r="VEP12" s="235"/>
      <c r="VEQ12" s="235"/>
      <c r="VER12" s="235"/>
      <c r="VES12" s="235"/>
      <c r="VET12" s="235"/>
      <c r="VEU12" s="235"/>
      <c r="VEV12" s="235"/>
      <c r="VEW12" s="235"/>
      <c r="VEX12" s="235"/>
      <c r="VEY12" s="235"/>
      <c r="VEZ12" s="235"/>
      <c r="VFA12" s="235"/>
      <c r="VFB12" s="235"/>
      <c r="VFC12" s="235"/>
      <c r="VFD12" s="235"/>
      <c r="VFE12" s="235"/>
      <c r="VFF12" s="235"/>
      <c r="VFG12" s="235"/>
      <c r="VFH12" s="235"/>
      <c r="VFI12" s="235"/>
      <c r="VFJ12" s="235"/>
      <c r="VFK12" s="235"/>
      <c r="VFL12" s="235"/>
      <c r="VFM12" s="235"/>
      <c r="VFN12" s="235"/>
      <c r="VFO12" s="235"/>
      <c r="VFP12" s="235"/>
      <c r="VFQ12" s="235"/>
      <c r="VFR12" s="235"/>
      <c r="VFS12" s="235"/>
      <c r="VFT12" s="235"/>
      <c r="VFU12" s="235"/>
      <c r="VFV12" s="235"/>
      <c r="VFW12" s="235"/>
      <c r="VFX12" s="235"/>
      <c r="VFY12" s="235"/>
      <c r="VFZ12" s="235"/>
      <c r="VGA12" s="235"/>
      <c r="VGB12" s="235"/>
      <c r="VGC12" s="235"/>
      <c r="VGD12" s="235"/>
      <c r="VGE12" s="235"/>
      <c r="VGF12" s="235"/>
      <c r="VGG12" s="235"/>
      <c r="VGH12" s="235"/>
      <c r="VGI12" s="235"/>
      <c r="VGJ12" s="235"/>
      <c r="VGK12" s="235"/>
      <c r="VGL12" s="235"/>
      <c r="VGM12" s="235"/>
      <c r="VGN12" s="235"/>
      <c r="VGO12" s="235"/>
      <c r="VGP12" s="235"/>
      <c r="VGQ12" s="235"/>
      <c r="VGR12" s="235"/>
      <c r="VGS12" s="235"/>
      <c r="VGT12" s="235"/>
      <c r="VGU12" s="235"/>
      <c r="VGV12" s="235"/>
      <c r="VGW12" s="235"/>
      <c r="VGX12" s="235"/>
      <c r="VGY12" s="235"/>
      <c r="VGZ12" s="235"/>
      <c r="VHA12" s="235"/>
      <c r="VHB12" s="235"/>
      <c r="VHC12" s="235"/>
      <c r="VHD12" s="235"/>
      <c r="VHE12" s="235"/>
      <c r="VHF12" s="235"/>
      <c r="VHG12" s="235"/>
      <c r="VHH12" s="235"/>
      <c r="VHI12" s="235"/>
      <c r="VHJ12" s="235"/>
      <c r="VHK12" s="235"/>
      <c r="VHL12" s="235"/>
      <c r="VHM12" s="235"/>
      <c r="VHN12" s="235"/>
      <c r="VHO12" s="235"/>
      <c r="VHP12" s="235"/>
      <c r="VHQ12" s="235"/>
      <c r="VHR12" s="235"/>
      <c r="VHS12" s="235"/>
      <c r="VHT12" s="235"/>
      <c r="VHU12" s="235"/>
      <c r="VHV12" s="235"/>
      <c r="VHW12" s="235"/>
      <c r="VHX12" s="235"/>
      <c r="VHY12" s="235"/>
      <c r="VHZ12" s="235"/>
      <c r="VIA12" s="235"/>
      <c r="VIB12" s="235"/>
      <c r="VIC12" s="235"/>
      <c r="VID12" s="235"/>
      <c r="VIE12" s="235"/>
      <c r="VIF12" s="235"/>
      <c r="VIG12" s="235"/>
      <c r="VIH12" s="235"/>
      <c r="VII12" s="235"/>
      <c r="VIJ12" s="235"/>
      <c r="VIK12" s="235"/>
      <c r="VIL12" s="235"/>
      <c r="VIM12" s="235"/>
      <c r="VIN12" s="235"/>
      <c r="VIO12" s="235"/>
      <c r="VIP12" s="235"/>
      <c r="VIQ12" s="235"/>
      <c r="VIR12" s="235"/>
      <c r="VIS12" s="235"/>
      <c r="VIT12" s="235"/>
      <c r="VIU12" s="235"/>
      <c r="VIV12" s="235"/>
      <c r="VIW12" s="235"/>
      <c r="VIX12" s="235"/>
      <c r="VIY12" s="235"/>
      <c r="VIZ12" s="235"/>
      <c r="VJA12" s="235"/>
      <c r="VJB12" s="235"/>
      <c r="VJC12" s="235"/>
      <c r="VJD12" s="235"/>
      <c r="VJE12" s="235"/>
      <c r="VJF12" s="235"/>
      <c r="VJG12" s="235"/>
      <c r="VJH12" s="235"/>
      <c r="VJI12" s="235"/>
      <c r="VJJ12" s="235"/>
      <c r="VJK12" s="235"/>
      <c r="VJL12" s="235"/>
      <c r="VJM12" s="235"/>
      <c r="VJN12" s="235"/>
      <c r="VJO12" s="235"/>
      <c r="VJP12" s="235"/>
      <c r="VJQ12" s="235"/>
      <c r="VJR12" s="235"/>
      <c r="VJS12" s="235"/>
      <c r="VJT12" s="235"/>
      <c r="VJU12" s="235"/>
      <c r="VJV12" s="235"/>
      <c r="VJW12" s="235"/>
      <c r="VJX12" s="235"/>
      <c r="VJY12" s="235"/>
      <c r="VJZ12" s="235"/>
      <c r="VKA12" s="235"/>
      <c r="VKB12" s="235"/>
      <c r="VKC12" s="235"/>
      <c r="VKD12" s="235"/>
      <c r="VKE12" s="235"/>
      <c r="VKF12" s="235"/>
      <c r="VKG12" s="235"/>
      <c r="VKH12" s="235"/>
      <c r="VKI12" s="235"/>
      <c r="VKJ12" s="235"/>
      <c r="VKK12" s="235"/>
      <c r="VKL12" s="235"/>
      <c r="VKM12" s="235"/>
      <c r="VKN12" s="235"/>
      <c r="VKO12" s="235"/>
      <c r="VKP12" s="235"/>
      <c r="VKQ12" s="235"/>
      <c r="VKR12" s="235"/>
      <c r="VKS12" s="235"/>
      <c r="VKT12" s="235"/>
      <c r="VKU12" s="235"/>
      <c r="VKV12" s="235"/>
      <c r="VKW12" s="235"/>
      <c r="VKX12" s="235"/>
      <c r="VKY12" s="235"/>
      <c r="VKZ12" s="235"/>
      <c r="VLA12" s="235"/>
      <c r="VLB12" s="235"/>
      <c r="VLC12" s="235"/>
      <c r="VLD12" s="235"/>
      <c r="VLE12" s="235"/>
      <c r="VLF12" s="235"/>
      <c r="VLG12" s="235"/>
      <c r="VLH12" s="235"/>
      <c r="VLI12" s="235"/>
      <c r="VLJ12" s="235"/>
      <c r="VLK12" s="235"/>
      <c r="VLL12" s="235"/>
      <c r="VLM12" s="235"/>
      <c r="VLN12" s="235"/>
      <c r="VLO12" s="235"/>
      <c r="VLP12" s="235"/>
      <c r="VLQ12" s="235"/>
      <c r="VLR12" s="235"/>
      <c r="VLS12" s="235"/>
      <c r="VLT12" s="235"/>
      <c r="VLU12" s="235"/>
      <c r="VLV12" s="235"/>
      <c r="VLW12" s="235"/>
      <c r="VLX12" s="235"/>
      <c r="VLY12" s="235"/>
      <c r="VLZ12" s="235"/>
      <c r="VMA12" s="235"/>
      <c r="VMB12" s="235"/>
      <c r="VMC12" s="235"/>
      <c r="VMD12" s="235"/>
      <c r="VME12" s="235"/>
      <c r="VMF12" s="235"/>
      <c r="VMG12" s="235"/>
      <c r="VMH12" s="235"/>
      <c r="VMI12" s="235"/>
      <c r="VMJ12" s="235"/>
      <c r="VMK12" s="235"/>
      <c r="VML12" s="235"/>
      <c r="VMM12" s="235"/>
      <c r="VMN12" s="235"/>
      <c r="VMO12" s="235"/>
      <c r="VMP12" s="235"/>
      <c r="VMQ12" s="235"/>
      <c r="VMR12" s="235"/>
      <c r="VMS12" s="235"/>
      <c r="VMT12" s="235"/>
      <c r="VMU12" s="235"/>
      <c r="VMV12" s="235"/>
      <c r="VMW12" s="235"/>
      <c r="VMX12" s="235"/>
      <c r="VMY12" s="235"/>
      <c r="VMZ12" s="235"/>
      <c r="VNA12" s="235"/>
      <c r="VNB12" s="235"/>
      <c r="VNC12" s="235"/>
      <c r="VND12" s="235"/>
      <c r="VNE12" s="235"/>
      <c r="VNF12" s="235"/>
      <c r="VNG12" s="235"/>
      <c r="VNH12" s="235"/>
      <c r="VNI12" s="235"/>
      <c r="VNJ12" s="235"/>
      <c r="VNK12" s="235"/>
      <c r="VNL12" s="235"/>
      <c r="VNM12" s="235"/>
      <c r="VNN12" s="235"/>
      <c r="VNO12" s="235"/>
      <c r="VNP12" s="235"/>
      <c r="VNQ12" s="235"/>
      <c r="VNR12" s="235"/>
      <c r="VNS12" s="235"/>
      <c r="VNT12" s="235"/>
      <c r="VNU12" s="235"/>
      <c r="VNV12" s="235"/>
      <c r="VNW12" s="235"/>
      <c r="VNX12" s="235"/>
      <c r="VNY12" s="235"/>
      <c r="VNZ12" s="235"/>
      <c r="VOA12" s="235"/>
      <c r="VOB12" s="235"/>
      <c r="VOC12" s="235"/>
      <c r="VOD12" s="235"/>
      <c r="VOE12" s="235"/>
      <c r="VOF12" s="235"/>
      <c r="VOG12" s="235"/>
      <c r="VOH12" s="235"/>
      <c r="VOI12" s="235"/>
      <c r="VOJ12" s="235"/>
      <c r="VOK12" s="235"/>
      <c r="VOL12" s="235"/>
      <c r="VOM12" s="235"/>
      <c r="VON12" s="235"/>
      <c r="VOO12" s="235"/>
      <c r="VOP12" s="235"/>
      <c r="VOQ12" s="235"/>
      <c r="VOR12" s="235"/>
      <c r="VOS12" s="235"/>
      <c r="VOT12" s="235"/>
      <c r="VOU12" s="235"/>
      <c r="VOV12" s="235"/>
      <c r="VOW12" s="235"/>
      <c r="VOX12" s="235"/>
      <c r="VOY12" s="235"/>
      <c r="VOZ12" s="235"/>
      <c r="VPA12" s="235"/>
      <c r="VPB12" s="235"/>
      <c r="VPC12" s="235"/>
      <c r="VPD12" s="235"/>
      <c r="VPE12" s="235"/>
      <c r="VPF12" s="235"/>
      <c r="VPG12" s="235"/>
      <c r="VPH12" s="235"/>
      <c r="VPI12" s="235"/>
      <c r="VPJ12" s="235"/>
      <c r="VPK12" s="235"/>
      <c r="VPL12" s="235"/>
      <c r="VPM12" s="235"/>
      <c r="VPN12" s="235"/>
      <c r="VPO12" s="235"/>
      <c r="VPP12" s="235"/>
      <c r="VPQ12" s="235"/>
      <c r="VPR12" s="235"/>
      <c r="VPS12" s="235"/>
      <c r="VPT12" s="235"/>
      <c r="VPU12" s="235"/>
      <c r="VPV12" s="235"/>
      <c r="VPW12" s="235"/>
      <c r="VPX12" s="235"/>
      <c r="VPY12" s="235"/>
      <c r="VPZ12" s="235"/>
      <c r="VQA12" s="235"/>
      <c r="VQB12" s="235"/>
      <c r="VQC12" s="235"/>
      <c r="VQD12" s="235"/>
      <c r="VQE12" s="235"/>
      <c r="VQF12" s="235"/>
      <c r="VQG12" s="235"/>
      <c r="VQH12" s="235"/>
      <c r="VQI12" s="235"/>
      <c r="VQJ12" s="235"/>
      <c r="VQK12" s="235"/>
      <c r="VQL12" s="235"/>
      <c r="VQM12" s="235"/>
      <c r="VQN12" s="235"/>
      <c r="VQO12" s="235"/>
      <c r="VQP12" s="235"/>
      <c r="VQQ12" s="235"/>
      <c r="VQR12" s="235"/>
      <c r="VQS12" s="235"/>
      <c r="VQT12" s="235"/>
      <c r="VQU12" s="235"/>
      <c r="VQV12" s="235"/>
      <c r="VQW12" s="235"/>
      <c r="VQX12" s="235"/>
      <c r="VQY12" s="235"/>
      <c r="VQZ12" s="235"/>
      <c r="VRA12" s="235"/>
      <c r="VRB12" s="235"/>
      <c r="VRC12" s="235"/>
      <c r="VRD12" s="235"/>
      <c r="VRE12" s="235"/>
      <c r="VRF12" s="235"/>
      <c r="VRG12" s="235"/>
      <c r="VRH12" s="235"/>
      <c r="VRI12" s="235"/>
      <c r="VRJ12" s="235"/>
      <c r="VRK12" s="235"/>
      <c r="VRL12" s="235"/>
      <c r="VRM12" s="235"/>
      <c r="VRN12" s="235"/>
      <c r="VRO12" s="235"/>
      <c r="VRP12" s="235"/>
      <c r="VRQ12" s="235"/>
      <c r="VRR12" s="235"/>
      <c r="VRS12" s="235"/>
      <c r="VRT12" s="235"/>
      <c r="VRU12" s="235"/>
      <c r="VRV12" s="235"/>
      <c r="VRW12" s="235"/>
      <c r="VRX12" s="235"/>
      <c r="VRY12" s="235"/>
      <c r="VRZ12" s="235"/>
      <c r="VSA12" s="235"/>
      <c r="VSB12" s="235"/>
      <c r="VSC12" s="235"/>
      <c r="VSD12" s="235"/>
      <c r="VSE12" s="235"/>
      <c r="VSF12" s="235"/>
      <c r="VSG12" s="235"/>
      <c r="VSH12" s="235"/>
      <c r="VSI12" s="235"/>
      <c r="VSJ12" s="235"/>
      <c r="VSK12" s="235"/>
      <c r="VSL12" s="235"/>
      <c r="VSM12" s="235"/>
      <c r="VSN12" s="235"/>
      <c r="VSO12" s="235"/>
      <c r="VSP12" s="235"/>
      <c r="VSQ12" s="235"/>
      <c r="VSR12" s="235"/>
      <c r="VSS12" s="235"/>
      <c r="VST12" s="235"/>
      <c r="VSU12" s="235"/>
      <c r="VSV12" s="235"/>
      <c r="VSW12" s="235"/>
      <c r="VSX12" s="235"/>
      <c r="VSY12" s="235"/>
      <c r="VSZ12" s="235"/>
      <c r="VTA12" s="235"/>
      <c r="VTB12" s="235"/>
      <c r="VTC12" s="235"/>
      <c r="VTD12" s="235"/>
      <c r="VTE12" s="235"/>
      <c r="VTF12" s="235"/>
      <c r="VTG12" s="235"/>
      <c r="VTH12" s="235"/>
      <c r="VTI12" s="235"/>
      <c r="VTJ12" s="235"/>
      <c r="VTK12" s="235"/>
      <c r="VTL12" s="235"/>
      <c r="VTM12" s="235"/>
      <c r="VTN12" s="235"/>
      <c r="VTO12" s="235"/>
      <c r="VTP12" s="235"/>
      <c r="VTQ12" s="235"/>
      <c r="VTR12" s="235"/>
      <c r="VTS12" s="235"/>
      <c r="VTT12" s="235"/>
      <c r="VTU12" s="235"/>
      <c r="VTV12" s="235"/>
      <c r="VTW12" s="235"/>
      <c r="VTX12" s="235"/>
      <c r="VTY12" s="235"/>
      <c r="VTZ12" s="235"/>
      <c r="VUA12" s="235"/>
      <c r="VUB12" s="235"/>
      <c r="VUC12" s="235"/>
      <c r="VUD12" s="235"/>
      <c r="VUE12" s="235"/>
      <c r="VUF12" s="235"/>
      <c r="VUG12" s="235"/>
      <c r="VUH12" s="235"/>
      <c r="VUI12" s="235"/>
      <c r="VUJ12" s="235"/>
      <c r="VUK12" s="235"/>
      <c r="VUL12" s="235"/>
      <c r="VUM12" s="235"/>
      <c r="VUN12" s="235"/>
      <c r="VUO12" s="235"/>
      <c r="VUP12" s="235"/>
      <c r="VUQ12" s="235"/>
      <c r="VUR12" s="235"/>
      <c r="VUS12" s="235"/>
      <c r="VUT12" s="235"/>
      <c r="VUU12" s="235"/>
      <c r="VUV12" s="235"/>
      <c r="VUW12" s="235"/>
      <c r="VUX12" s="235"/>
      <c r="VUY12" s="235"/>
      <c r="VUZ12" s="235"/>
      <c r="VVA12" s="235"/>
      <c r="VVB12" s="235"/>
      <c r="VVC12" s="235"/>
      <c r="VVD12" s="235"/>
      <c r="VVE12" s="235"/>
      <c r="VVF12" s="235"/>
      <c r="VVG12" s="235"/>
      <c r="VVH12" s="235"/>
      <c r="VVI12" s="235"/>
      <c r="VVJ12" s="235"/>
      <c r="VVK12" s="235"/>
      <c r="VVL12" s="235"/>
      <c r="VVM12" s="235"/>
      <c r="VVN12" s="235"/>
      <c r="VVO12" s="235"/>
      <c r="VVP12" s="235"/>
      <c r="VVQ12" s="235"/>
      <c r="VVR12" s="235"/>
      <c r="VVS12" s="235"/>
      <c r="VVT12" s="235"/>
      <c r="VVU12" s="235"/>
      <c r="VVV12" s="235"/>
      <c r="VVW12" s="235"/>
      <c r="VVX12" s="235"/>
      <c r="VVY12" s="235"/>
      <c r="VVZ12" s="235"/>
      <c r="VWA12" s="235"/>
      <c r="VWB12" s="235"/>
      <c r="VWC12" s="235"/>
      <c r="VWD12" s="235"/>
      <c r="VWE12" s="235"/>
      <c r="VWF12" s="235"/>
      <c r="VWG12" s="235"/>
      <c r="VWH12" s="235"/>
      <c r="VWI12" s="235"/>
      <c r="VWJ12" s="235"/>
      <c r="VWK12" s="235"/>
      <c r="VWL12" s="235"/>
      <c r="VWM12" s="235"/>
      <c r="VWN12" s="235"/>
      <c r="VWO12" s="235"/>
      <c r="VWP12" s="235"/>
      <c r="VWQ12" s="235"/>
      <c r="VWR12" s="235"/>
      <c r="VWS12" s="235"/>
      <c r="VWT12" s="235"/>
      <c r="VWU12" s="235"/>
      <c r="VWV12" s="235"/>
      <c r="VWW12" s="235"/>
      <c r="VWX12" s="235"/>
      <c r="VWY12" s="235"/>
      <c r="VWZ12" s="235"/>
      <c r="VXA12" s="235"/>
      <c r="VXB12" s="235"/>
      <c r="VXC12" s="235"/>
      <c r="VXD12" s="235"/>
      <c r="VXE12" s="235"/>
      <c r="VXF12" s="235"/>
      <c r="VXG12" s="235"/>
      <c r="VXH12" s="235"/>
      <c r="VXI12" s="235"/>
      <c r="VXJ12" s="235"/>
      <c r="VXK12" s="235"/>
      <c r="VXL12" s="235"/>
      <c r="VXM12" s="235"/>
      <c r="VXN12" s="235"/>
      <c r="VXO12" s="235"/>
      <c r="VXP12" s="235"/>
      <c r="VXQ12" s="235"/>
      <c r="VXR12" s="235"/>
      <c r="VXS12" s="235"/>
      <c r="VXT12" s="235"/>
      <c r="VXU12" s="235"/>
      <c r="VXV12" s="235"/>
      <c r="VXW12" s="235"/>
      <c r="VXX12" s="235"/>
      <c r="VXY12" s="235"/>
      <c r="VXZ12" s="235"/>
      <c r="VYA12" s="235"/>
      <c r="VYB12" s="235"/>
      <c r="VYC12" s="235"/>
      <c r="VYD12" s="235"/>
      <c r="VYE12" s="235"/>
      <c r="VYF12" s="235"/>
      <c r="VYG12" s="235"/>
      <c r="VYH12" s="235"/>
      <c r="VYI12" s="235"/>
      <c r="VYJ12" s="235"/>
      <c r="VYK12" s="235"/>
      <c r="VYL12" s="235"/>
      <c r="VYM12" s="235"/>
      <c r="VYN12" s="235"/>
      <c r="VYO12" s="235"/>
      <c r="VYP12" s="235"/>
      <c r="VYQ12" s="235"/>
      <c r="VYR12" s="235"/>
      <c r="VYS12" s="235"/>
      <c r="VYT12" s="235"/>
      <c r="VYU12" s="235"/>
      <c r="VYV12" s="235"/>
      <c r="VYW12" s="235"/>
      <c r="VYX12" s="235"/>
      <c r="VYY12" s="235"/>
      <c r="VYZ12" s="235"/>
      <c r="VZA12" s="235"/>
      <c r="VZB12" s="235"/>
      <c r="VZC12" s="235"/>
      <c r="VZD12" s="235"/>
      <c r="VZE12" s="235"/>
      <c r="VZF12" s="235"/>
      <c r="VZG12" s="235"/>
      <c r="VZH12" s="235"/>
      <c r="VZI12" s="235"/>
      <c r="VZJ12" s="235"/>
      <c r="VZK12" s="235"/>
      <c r="VZL12" s="235"/>
      <c r="VZM12" s="235"/>
      <c r="VZN12" s="235"/>
      <c r="VZO12" s="235"/>
      <c r="VZP12" s="235"/>
      <c r="VZQ12" s="235"/>
      <c r="VZR12" s="235"/>
      <c r="VZS12" s="235"/>
      <c r="VZT12" s="235"/>
      <c r="VZU12" s="235"/>
      <c r="VZV12" s="235"/>
      <c r="VZW12" s="235"/>
      <c r="VZX12" s="235"/>
      <c r="VZY12" s="235"/>
      <c r="VZZ12" s="235"/>
      <c r="WAA12" s="235"/>
      <c r="WAB12" s="235"/>
      <c r="WAC12" s="235"/>
      <c r="WAD12" s="235"/>
      <c r="WAE12" s="235"/>
      <c r="WAF12" s="235"/>
      <c r="WAG12" s="235"/>
      <c r="WAH12" s="235"/>
      <c r="WAI12" s="235"/>
      <c r="WAJ12" s="235"/>
      <c r="WAK12" s="235"/>
      <c r="WAL12" s="235"/>
      <c r="WAM12" s="235"/>
      <c r="WAN12" s="235"/>
      <c r="WAO12" s="235"/>
      <c r="WAP12" s="235"/>
      <c r="WAQ12" s="235"/>
      <c r="WAR12" s="235"/>
      <c r="WAS12" s="235"/>
      <c r="WAT12" s="235"/>
      <c r="WAU12" s="235"/>
      <c r="WAV12" s="235"/>
      <c r="WAW12" s="235"/>
      <c r="WAX12" s="235"/>
      <c r="WAY12" s="235"/>
      <c r="WAZ12" s="235"/>
      <c r="WBA12" s="235"/>
      <c r="WBB12" s="235"/>
      <c r="WBC12" s="235"/>
      <c r="WBD12" s="235"/>
      <c r="WBE12" s="235"/>
      <c r="WBF12" s="235"/>
      <c r="WBG12" s="235"/>
      <c r="WBH12" s="235"/>
      <c r="WBI12" s="235"/>
      <c r="WBJ12" s="235"/>
      <c r="WBK12" s="235"/>
      <c r="WBL12" s="235"/>
      <c r="WBM12" s="235"/>
      <c r="WBN12" s="235"/>
      <c r="WBO12" s="235"/>
      <c r="WBP12" s="235"/>
      <c r="WBQ12" s="235"/>
      <c r="WBR12" s="235"/>
      <c r="WBS12" s="235"/>
      <c r="WBT12" s="235"/>
      <c r="WBU12" s="235"/>
      <c r="WBV12" s="235"/>
      <c r="WBW12" s="235"/>
      <c r="WBX12" s="235"/>
      <c r="WBY12" s="235"/>
      <c r="WBZ12" s="235"/>
      <c r="WCA12" s="235"/>
      <c r="WCB12" s="235"/>
      <c r="WCC12" s="235"/>
      <c r="WCD12" s="235"/>
      <c r="WCE12" s="235"/>
      <c r="WCF12" s="235"/>
      <c r="WCG12" s="235"/>
      <c r="WCH12" s="235"/>
      <c r="WCI12" s="235"/>
      <c r="WCJ12" s="235"/>
      <c r="WCK12" s="235"/>
      <c r="WCL12" s="235"/>
      <c r="WCM12" s="235"/>
      <c r="WCN12" s="235"/>
      <c r="WCO12" s="235"/>
      <c r="WCP12" s="235"/>
      <c r="WCQ12" s="235"/>
      <c r="WCR12" s="235"/>
      <c r="WCS12" s="235"/>
      <c r="WCT12" s="235"/>
      <c r="WCU12" s="235"/>
      <c r="WCV12" s="235"/>
      <c r="WCW12" s="235"/>
      <c r="WCX12" s="235"/>
      <c r="WCY12" s="235"/>
      <c r="WCZ12" s="235"/>
      <c r="WDA12" s="235"/>
      <c r="WDB12" s="235"/>
      <c r="WDC12" s="235"/>
      <c r="WDD12" s="235"/>
      <c r="WDE12" s="235"/>
      <c r="WDF12" s="235"/>
      <c r="WDG12" s="235"/>
      <c r="WDH12" s="235"/>
      <c r="WDI12" s="235"/>
      <c r="WDJ12" s="235"/>
      <c r="WDK12" s="235"/>
      <c r="WDL12" s="235"/>
      <c r="WDM12" s="235"/>
      <c r="WDN12" s="235"/>
      <c r="WDO12" s="235"/>
      <c r="WDP12" s="235"/>
      <c r="WDQ12" s="235"/>
      <c r="WDR12" s="235"/>
      <c r="WDS12" s="235"/>
      <c r="WDT12" s="235"/>
      <c r="WDU12" s="235"/>
      <c r="WDV12" s="235"/>
      <c r="WDW12" s="235"/>
      <c r="WDX12" s="235"/>
      <c r="WDY12" s="235"/>
      <c r="WDZ12" s="235"/>
      <c r="WEA12" s="235"/>
      <c r="WEB12" s="235"/>
      <c r="WEC12" s="235"/>
      <c r="WED12" s="235"/>
      <c r="WEE12" s="235"/>
      <c r="WEF12" s="235"/>
      <c r="WEG12" s="235"/>
      <c r="WEH12" s="235"/>
      <c r="WEI12" s="235"/>
      <c r="WEJ12" s="235"/>
      <c r="WEK12" s="235"/>
      <c r="WEL12" s="235"/>
      <c r="WEM12" s="235"/>
      <c r="WEN12" s="235"/>
      <c r="WEO12" s="235"/>
      <c r="WEP12" s="235"/>
      <c r="WEQ12" s="235"/>
      <c r="WER12" s="235"/>
      <c r="WES12" s="235"/>
      <c r="WET12" s="235"/>
      <c r="WEU12" s="235"/>
      <c r="WEV12" s="235"/>
      <c r="WEW12" s="235"/>
      <c r="WEX12" s="235"/>
      <c r="WEY12" s="235"/>
      <c r="WEZ12" s="235"/>
      <c r="WFA12" s="235"/>
      <c r="WFB12" s="235"/>
      <c r="WFC12" s="235"/>
      <c r="WFD12" s="235"/>
      <c r="WFE12" s="235"/>
      <c r="WFF12" s="235"/>
      <c r="WFG12" s="235"/>
      <c r="WFH12" s="235"/>
      <c r="WFI12" s="235"/>
      <c r="WFJ12" s="235"/>
      <c r="WFK12" s="235"/>
      <c r="WFL12" s="235"/>
      <c r="WFM12" s="235"/>
      <c r="WFN12" s="235"/>
      <c r="WFO12" s="235"/>
      <c r="WFP12" s="235"/>
      <c r="WFQ12" s="235"/>
      <c r="WFR12" s="235"/>
      <c r="WFS12" s="235"/>
      <c r="WFT12" s="235"/>
      <c r="WFU12" s="235"/>
      <c r="WFV12" s="235"/>
      <c r="WFW12" s="235"/>
      <c r="WFX12" s="235"/>
      <c r="WFY12" s="235"/>
      <c r="WFZ12" s="235"/>
      <c r="WGA12" s="235"/>
      <c r="WGB12" s="235"/>
      <c r="WGC12" s="235"/>
      <c r="WGD12" s="235"/>
      <c r="WGE12" s="235"/>
      <c r="WGF12" s="235"/>
      <c r="WGG12" s="235"/>
      <c r="WGH12" s="235"/>
      <c r="WGI12" s="235"/>
      <c r="WGJ12" s="235"/>
      <c r="WGK12" s="235"/>
      <c r="WGL12" s="235"/>
      <c r="WGM12" s="235"/>
      <c r="WGN12" s="235"/>
      <c r="WGO12" s="235"/>
      <c r="WGP12" s="235"/>
      <c r="WGQ12" s="235"/>
      <c r="WGR12" s="235"/>
      <c r="WGS12" s="235"/>
      <c r="WGT12" s="235"/>
      <c r="WGU12" s="235"/>
      <c r="WGV12" s="235"/>
      <c r="WGW12" s="235"/>
      <c r="WGX12" s="235"/>
      <c r="WGY12" s="235"/>
      <c r="WGZ12" s="235"/>
      <c r="WHA12" s="235"/>
      <c r="WHB12" s="235"/>
      <c r="WHC12" s="235"/>
      <c r="WHD12" s="235"/>
      <c r="WHE12" s="235"/>
      <c r="WHF12" s="235"/>
      <c r="WHG12" s="235"/>
      <c r="WHH12" s="235"/>
      <c r="WHI12" s="235"/>
      <c r="WHJ12" s="235"/>
      <c r="WHK12" s="235"/>
      <c r="WHL12" s="235"/>
      <c r="WHM12" s="235"/>
      <c r="WHN12" s="235"/>
      <c r="WHO12" s="235"/>
      <c r="WHP12" s="235"/>
      <c r="WHQ12" s="235"/>
      <c r="WHR12" s="235"/>
      <c r="WHS12" s="235"/>
      <c r="WHT12" s="235"/>
      <c r="WHU12" s="235"/>
      <c r="WHV12" s="235"/>
      <c r="WHW12" s="235"/>
      <c r="WHX12" s="235"/>
      <c r="WHY12" s="235"/>
      <c r="WHZ12" s="235"/>
      <c r="WIA12" s="235"/>
      <c r="WIB12" s="235"/>
      <c r="WIC12" s="235"/>
      <c r="WID12" s="235"/>
      <c r="WIE12" s="235"/>
      <c r="WIF12" s="235"/>
      <c r="WIG12" s="235"/>
      <c r="WIH12" s="235"/>
      <c r="WII12" s="235"/>
      <c r="WIJ12" s="235"/>
      <c r="WIK12" s="235"/>
      <c r="WIL12" s="235"/>
      <c r="WIM12" s="235"/>
      <c r="WIN12" s="235"/>
      <c r="WIO12" s="235"/>
      <c r="WIP12" s="235"/>
      <c r="WIQ12" s="235"/>
      <c r="WIR12" s="235"/>
      <c r="WIS12" s="235"/>
      <c r="WIT12" s="235"/>
      <c r="WIU12" s="235"/>
      <c r="WIV12" s="235"/>
      <c r="WIW12" s="235"/>
      <c r="WIX12" s="235"/>
      <c r="WIY12" s="235"/>
      <c r="WIZ12" s="235"/>
      <c r="WJA12" s="235"/>
      <c r="WJB12" s="235"/>
      <c r="WJC12" s="235"/>
      <c r="WJD12" s="235"/>
      <c r="WJE12" s="235"/>
      <c r="WJF12" s="235"/>
      <c r="WJG12" s="235"/>
      <c r="WJH12" s="235"/>
      <c r="WJI12" s="235"/>
      <c r="WJJ12" s="235"/>
      <c r="WJK12" s="235"/>
      <c r="WJL12" s="235"/>
      <c r="WJM12" s="235"/>
      <c r="WJN12" s="235"/>
      <c r="WJO12" s="235"/>
      <c r="WJP12" s="235"/>
      <c r="WJQ12" s="235"/>
      <c r="WJR12" s="235"/>
      <c r="WJS12" s="235"/>
      <c r="WJT12" s="235"/>
      <c r="WJU12" s="235"/>
      <c r="WJV12" s="235"/>
      <c r="WJW12" s="235"/>
      <c r="WJX12" s="235"/>
      <c r="WJY12" s="235"/>
      <c r="WJZ12" s="235"/>
      <c r="WKA12" s="235"/>
      <c r="WKB12" s="235"/>
      <c r="WKC12" s="235"/>
      <c r="WKD12" s="235"/>
      <c r="WKE12" s="235"/>
      <c r="WKF12" s="235"/>
      <c r="WKG12" s="235"/>
      <c r="WKH12" s="235"/>
      <c r="WKI12" s="235"/>
      <c r="WKJ12" s="235"/>
      <c r="WKK12" s="235"/>
      <c r="WKL12" s="235"/>
      <c r="WKM12" s="235"/>
      <c r="WKN12" s="235"/>
      <c r="WKO12" s="235"/>
      <c r="WKP12" s="235"/>
      <c r="WKQ12" s="235"/>
      <c r="WKR12" s="235"/>
      <c r="WKS12" s="235"/>
      <c r="WKT12" s="235"/>
      <c r="WKU12" s="235"/>
      <c r="WKV12" s="235"/>
      <c r="WKW12" s="235"/>
      <c r="WKX12" s="235"/>
      <c r="WKY12" s="235"/>
      <c r="WKZ12" s="235"/>
      <c r="WLA12" s="235"/>
      <c r="WLB12" s="235"/>
      <c r="WLC12" s="235"/>
      <c r="WLD12" s="235"/>
      <c r="WLE12" s="235"/>
      <c r="WLF12" s="235"/>
      <c r="WLG12" s="235"/>
      <c r="WLH12" s="235"/>
      <c r="WLI12" s="235"/>
      <c r="WLJ12" s="235"/>
      <c r="WLK12" s="235"/>
      <c r="WLL12" s="235"/>
      <c r="WLM12" s="235"/>
      <c r="WLN12" s="235"/>
      <c r="WLO12" s="235"/>
      <c r="WLP12" s="235"/>
      <c r="WLQ12" s="235"/>
      <c r="WLR12" s="235"/>
      <c r="WLS12" s="235"/>
      <c r="WLT12" s="235"/>
      <c r="WLU12" s="235"/>
      <c r="WLV12" s="235"/>
      <c r="WLW12" s="235"/>
      <c r="WLX12" s="235"/>
      <c r="WLY12" s="235"/>
      <c r="WLZ12" s="235"/>
      <c r="WMA12" s="235"/>
      <c r="WMB12" s="235"/>
      <c r="WMC12" s="235"/>
      <c r="WMD12" s="235"/>
      <c r="WME12" s="235"/>
      <c r="WMF12" s="235"/>
      <c r="WMG12" s="235"/>
      <c r="WMH12" s="235"/>
      <c r="WMI12" s="235"/>
      <c r="WMJ12" s="235"/>
      <c r="WMK12" s="235"/>
      <c r="WML12" s="235"/>
      <c r="WMM12" s="235"/>
      <c r="WMN12" s="235"/>
      <c r="WMO12" s="235"/>
      <c r="WMP12" s="235"/>
      <c r="WMQ12" s="235"/>
      <c r="WMR12" s="235"/>
      <c r="WMS12" s="235"/>
      <c r="WMT12" s="235"/>
      <c r="WMU12" s="235"/>
      <c r="WMV12" s="235"/>
      <c r="WMW12" s="235"/>
      <c r="WMX12" s="235"/>
      <c r="WMY12" s="235"/>
      <c r="WMZ12" s="235"/>
      <c r="WNA12" s="235"/>
      <c r="WNB12" s="235"/>
      <c r="WNC12" s="235"/>
      <c r="WND12" s="235"/>
      <c r="WNE12" s="235"/>
      <c r="WNF12" s="235"/>
      <c r="WNG12" s="235"/>
      <c r="WNH12" s="235"/>
      <c r="WNI12" s="235"/>
      <c r="WNJ12" s="235"/>
      <c r="WNK12" s="235"/>
      <c r="WNL12" s="235"/>
      <c r="WNM12" s="235"/>
      <c r="WNN12" s="235"/>
      <c r="WNO12" s="235"/>
      <c r="WNP12" s="235"/>
      <c r="WNQ12" s="235"/>
      <c r="WNR12" s="235"/>
      <c r="WNS12" s="235"/>
      <c r="WNT12" s="235"/>
      <c r="WNU12" s="235"/>
      <c r="WNV12" s="235"/>
      <c r="WNW12" s="235"/>
      <c r="WNX12" s="235"/>
      <c r="WNY12" s="235"/>
      <c r="WNZ12" s="235"/>
      <c r="WOA12" s="235"/>
      <c r="WOB12" s="235"/>
      <c r="WOC12" s="235"/>
      <c r="WOD12" s="235"/>
      <c r="WOE12" s="235"/>
      <c r="WOF12" s="235"/>
      <c r="WOG12" s="235"/>
      <c r="WOH12" s="235"/>
      <c r="WOI12" s="235"/>
      <c r="WOJ12" s="235"/>
      <c r="WOK12" s="235"/>
      <c r="WOL12" s="235"/>
      <c r="WOM12" s="235"/>
      <c r="WON12" s="235"/>
      <c r="WOO12" s="235"/>
      <c r="WOP12" s="235"/>
      <c r="WOQ12" s="235"/>
      <c r="WOR12" s="235"/>
      <c r="WOS12" s="235"/>
      <c r="WOT12" s="235"/>
      <c r="WOU12" s="235"/>
      <c r="WOV12" s="235"/>
      <c r="WOW12" s="235"/>
      <c r="WOX12" s="235"/>
      <c r="WOY12" s="235"/>
      <c r="WOZ12" s="235"/>
      <c r="WPA12" s="235"/>
      <c r="WPB12" s="235"/>
      <c r="WPC12" s="235"/>
      <c r="WPD12" s="235"/>
      <c r="WPE12" s="235"/>
      <c r="WPF12" s="235"/>
      <c r="WPG12" s="235"/>
      <c r="WPH12" s="235"/>
      <c r="WPI12" s="235"/>
      <c r="WPJ12" s="235"/>
      <c r="WPK12" s="235"/>
      <c r="WPL12" s="235"/>
      <c r="WPM12" s="235"/>
      <c r="WPN12" s="235"/>
      <c r="WPO12" s="235"/>
      <c r="WPP12" s="235"/>
      <c r="WPQ12" s="235"/>
      <c r="WPR12" s="235"/>
      <c r="WPS12" s="235"/>
      <c r="WPT12" s="235"/>
      <c r="WPU12" s="235"/>
      <c r="WPV12" s="235"/>
      <c r="WPW12" s="235"/>
      <c r="WPX12" s="235"/>
      <c r="WPY12" s="235"/>
      <c r="WPZ12" s="235"/>
      <c r="WQA12" s="235"/>
      <c r="WQB12" s="235"/>
      <c r="WQC12" s="235"/>
      <c r="WQD12" s="235"/>
      <c r="WQE12" s="235"/>
      <c r="WQF12" s="235"/>
      <c r="WQG12" s="235"/>
      <c r="WQH12" s="235"/>
      <c r="WQI12" s="235"/>
      <c r="WQJ12" s="235"/>
      <c r="WQK12" s="235"/>
      <c r="WQL12" s="235"/>
      <c r="WQM12" s="235"/>
      <c r="WQN12" s="235"/>
      <c r="WQO12" s="235"/>
      <c r="WQP12" s="235"/>
      <c r="WQQ12" s="235"/>
      <c r="WQR12" s="235"/>
      <c r="WQS12" s="235"/>
      <c r="WQT12" s="235"/>
      <c r="WQU12" s="235"/>
      <c r="WQV12" s="235"/>
      <c r="WQW12" s="235"/>
      <c r="WQX12" s="235"/>
      <c r="WQY12" s="235"/>
      <c r="WQZ12" s="235"/>
      <c r="WRA12" s="235"/>
      <c r="WRB12" s="235"/>
      <c r="WRC12" s="235"/>
      <c r="WRD12" s="235"/>
      <c r="WRE12" s="235"/>
      <c r="WRF12" s="235"/>
      <c r="WRG12" s="235"/>
      <c r="WRH12" s="235"/>
      <c r="WRI12" s="235"/>
      <c r="WRJ12" s="235"/>
      <c r="WRK12" s="235"/>
      <c r="WRL12" s="235"/>
      <c r="WRM12" s="235"/>
      <c r="WRN12" s="235"/>
      <c r="WRO12" s="235"/>
      <c r="WRP12" s="235"/>
      <c r="WRQ12" s="235"/>
      <c r="WRR12" s="235"/>
      <c r="WRS12" s="235"/>
      <c r="WRT12" s="235"/>
      <c r="WRU12" s="235"/>
      <c r="WRV12" s="235"/>
      <c r="WRW12" s="235"/>
      <c r="WRX12" s="235"/>
      <c r="WRY12" s="235"/>
      <c r="WRZ12" s="235"/>
      <c r="WSA12" s="235"/>
      <c r="WSB12" s="235"/>
      <c r="WSC12" s="235"/>
      <c r="WSD12" s="235"/>
      <c r="WSE12" s="235"/>
      <c r="WSF12" s="235"/>
      <c r="WSG12" s="235"/>
      <c r="WSH12" s="235"/>
      <c r="WSI12" s="235"/>
      <c r="WSJ12" s="235"/>
      <c r="WSK12" s="235"/>
      <c r="WSL12" s="235"/>
      <c r="WSM12" s="235"/>
      <c r="WSN12" s="235"/>
      <c r="WSO12" s="235"/>
      <c r="WSP12" s="235"/>
      <c r="WSQ12" s="235"/>
      <c r="WSR12" s="235"/>
      <c r="WSS12" s="235"/>
      <c r="WST12" s="235"/>
      <c r="WSU12" s="235"/>
      <c r="WSV12" s="235"/>
      <c r="WSW12" s="235"/>
      <c r="WSX12" s="235"/>
      <c r="WSY12" s="235"/>
      <c r="WSZ12" s="235"/>
      <c r="WTA12" s="235"/>
      <c r="WTB12" s="235"/>
      <c r="WTC12" s="235"/>
      <c r="WTD12" s="235"/>
      <c r="WTE12" s="235"/>
      <c r="WTF12" s="235"/>
      <c r="WTG12" s="235"/>
      <c r="WTH12" s="235"/>
      <c r="WTI12" s="235"/>
      <c r="WTJ12" s="235"/>
      <c r="WTK12" s="235"/>
      <c r="WTL12" s="235"/>
      <c r="WTM12" s="235"/>
      <c r="WTN12" s="235"/>
      <c r="WTO12" s="235"/>
      <c r="WTP12" s="235"/>
      <c r="WTQ12" s="235"/>
      <c r="WTR12" s="235"/>
      <c r="WTS12" s="235"/>
      <c r="WTT12" s="235"/>
      <c r="WTU12" s="235"/>
      <c r="WTV12" s="235"/>
      <c r="WTW12" s="235"/>
      <c r="WTX12" s="235"/>
      <c r="WTY12" s="235"/>
      <c r="WTZ12" s="235"/>
      <c r="WUA12" s="235"/>
      <c r="WUB12" s="235"/>
      <c r="WUC12" s="235"/>
      <c r="WUD12" s="235"/>
      <c r="WUE12" s="235"/>
      <c r="WUF12" s="235"/>
      <c r="WUG12" s="235"/>
      <c r="WUH12" s="235"/>
      <c r="WUI12" s="235"/>
      <c r="WUJ12" s="235"/>
      <c r="WUK12" s="235"/>
      <c r="WUL12" s="235"/>
      <c r="WUM12" s="235"/>
      <c r="WUN12" s="235"/>
      <c r="WUO12" s="235"/>
      <c r="WUP12" s="235"/>
      <c r="WUQ12" s="235"/>
      <c r="WUR12" s="235"/>
      <c r="WUS12" s="235"/>
      <c r="WUT12" s="235"/>
      <c r="WUU12" s="235"/>
      <c r="WUV12" s="235"/>
      <c r="WUW12" s="235"/>
      <c r="WUX12" s="235"/>
      <c r="WUY12" s="235"/>
      <c r="WUZ12" s="235"/>
      <c r="WVA12" s="235"/>
      <c r="WVB12" s="235"/>
      <c r="WVC12" s="235"/>
      <c r="WVD12" s="235"/>
      <c r="WVE12" s="235"/>
      <c r="WVF12" s="235"/>
      <c r="WVG12" s="235"/>
      <c r="WVH12" s="235"/>
      <c r="WVI12" s="235"/>
      <c r="WVJ12" s="235"/>
      <c r="WVK12" s="235"/>
      <c r="WVL12" s="235"/>
      <c r="WVM12" s="235"/>
      <c r="WVN12" s="235"/>
      <c r="WVO12" s="235"/>
      <c r="WVP12" s="235"/>
      <c r="WVQ12" s="235"/>
      <c r="WVR12" s="235"/>
      <c r="WVS12" s="235"/>
      <c r="WVT12" s="235"/>
      <c r="WVU12" s="235"/>
      <c r="WVV12" s="235"/>
      <c r="WVW12" s="235"/>
      <c r="WVX12" s="235"/>
      <c r="WVY12" s="235"/>
      <c r="WVZ12" s="235"/>
      <c r="WWA12" s="235"/>
      <c r="WWB12" s="235"/>
      <c r="WWC12" s="235"/>
      <c r="WWD12" s="235"/>
      <c r="WWE12" s="235"/>
      <c r="WWF12" s="235"/>
      <c r="WWG12" s="235"/>
      <c r="WWH12" s="235"/>
      <c r="WWI12" s="235"/>
      <c r="WWJ12" s="235"/>
      <c r="WWK12" s="235"/>
      <c r="WWL12" s="235"/>
      <c r="WWM12" s="235"/>
      <c r="WWN12" s="235"/>
      <c r="WWO12" s="235"/>
      <c r="WWP12" s="235"/>
      <c r="WWQ12" s="235"/>
      <c r="WWR12" s="235"/>
      <c r="WWS12" s="235"/>
      <c r="WWT12" s="235"/>
      <c r="WWU12" s="235"/>
      <c r="WWV12" s="235"/>
      <c r="WWW12" s="235"/>
      <c r="WWX12" s="235"/>
      <c r="WWY12" s="235"/>
      <c r="WWZ12" s="235"/>
      <c r="WXA12" s="235"/>
      <c r="WXB12" s="235"/>
      <c r="WXC12" s="235"/>
      <c r="WXD12" s="235"/>
      <c r="WXE12" s="235"/>
      <c r="WXF12" s="235"/>
      <c r="WXG12" s="235"/>
      <c r="WXH12" s="235"/>
      <c r="WXI12" s="235"/>
      <c r="WXJ12" s="235"/>
      <c r="WXK12" s="235"/>
      <c r="WXL12" s="235"/>
      <c r="WXM12" s="235"/>
      <c r="WXN12" s="235"/>
      <c r="WXO12" s="235"/>
      <c r="WXP12" s="235"/>
      <c r="WXQ12" s="235"/>
      <c r="WXR12" s="235"/>
      <c r="WXS12" s="235"/>
      <c r="WXT12" s="235"/>
      <c r="WXU12" s="235"/>
      <c r="WXV12" s="235"/>
      <c r="WXW12" s="235"/>
      <c r="WXX12" s="235"/>
      <c r="WXY12" s="235"/>
      <c r="WXZ12" s="235"/>
      <c r="WYA12" s="235"/>
      <c r="WYB12" s="235"/>
      <c r="WYC12" s="235"/>
      <c r="WYD12" s="235"/>
      <c r="WYE12" s="235"/>
      <c r="WYF12" s="235"/>
      <c r="WYG12" s="235"/>
      <c r="WYH12" s="235"/>
      <c r="WYI12" s="235"/>
      <c r="WYJ12" s="235"/>
      <c r="WYK12" s="235"/>
      <c r="WYL12" s="235"/>
      <c r="WYM12" s="235"/>
      <c r="WYN12" s="235"/>
      <c r="WYO12" s="235"/>
      <c r="WYP12" s="235"/>
      <c r="WYQ12" s="235"/>
      <c r="WYR12" s="235"/>
      <c r="WYS12" s="235"/>
      <c r="WYT12" s="235"/>
      <c r="WYU12" s="235"/>
      <c r="WYV12" s="235"/>
      <c r="WYW12" s="235"/>
      <c r="WYX12" s="235"/>
      <c r="WYY12" s="235"/>
      <c r="WYZ12" s="235"/>
      <c r="WZA12" s="235"/>
      <c r="WZB12" s="235"/>
      <c r="WZC12" s="235"/>
      <c r="WZD12" s="235"/>
      <c r="WZE12" s="235"/>
      <c r="WZF12" s="235"/>
      <c r="WZG12" s="235"/>
      <c r="WZH12" s="235"/>
      <c r="WZI12" s="235"/>
      <c r="WZJ12" s="235"/>
      <c r="WZK12" s="235"/>
      <c r="WZL12" s="235"/>
      <c r="WZM12" s="235"/>
      <c r="WZN12" s="235"/>
      <c r="WZO12" s="235"/>
      <c r="WZP12" s="235"/>
      <c r="WZQ12" s="235"/>
      <c r="WZR12" s="235"/>
      <c r="WZS12" s="235"/>
      <c r="WZT12" s="235"/>
      <c r="WZU12" s="235"/>
      <c r="WZV12" s="235"/>
      <c r="WZW12" s="235"/>
      <c r="WZX12" s="235"/>
      <c r="WZY12" s="235"/>
      <c r="WZZ12" s="235"/>
      <c r="XAA12" s="235"/>
      <c r="XAB12" s="235"/>
      <c r="XAC12" s="235"/>
      <c r="XAD12" s="235"/>
      <c r="XAE12" s="235"/>
      <c r="XAF12" s="235"/>
      <c r="XAG12" s="235"/>
      <c r="XAH12" s="235"/>
      <c r="XAI12" s="235"/>
      <c r="XAJ12" s="235"/>
      <c r="XAK12" s="235"/>
      <c r="XAL12" s="235"/>
      <c r="XAM12" s="235"/>
      <c r="XAN12" s="235"/>
      <c r="XAO12" s="235"/>
      <c r="XAP12" s="235"/>
      <c r="XAQ12" s="235"/>
      <c r="XAR12" s="235"/>
      <c r="XAS12" s="235"/>
      <c r="XAT12" s="235"/>
      <c r="XAU12" s="235"/>
      <c r="XAV12" s="235"/>
      <c r="XAW12" s="235"/>
      <c r="XAX12" s="235"/>
      <c r="XAY12" s="235"/>
      <c r="XAZ12" s="235"/>
      <c r="XBA12" s="235"/>
      <c r="XBB12" s="235"/>
      <c r="XBC12" s="235"/>
      <c r="XBD12" s="235"/>
      <c r="XBE12" s="235"/>
      <c r="XBF12" s="235"/>
      <c r="XBG12" s="235"/>
      <c r="XBH12" s="235"/>
      <c r="XBI12" s="235"/>
      <c r="XBJ12" s="235"/>
      <c r="XBK12" s="235"/>
      <c r="XBL12" s="235"/>
      <c r="XBM12" s="235"/>
      <c r="XBN12" s="235"/>
      <c r="XBO12" s="235"/>
      <c r="XBP12" s="235"/>
      <c r="XBQ12" s="235"/>
      <c r="XBR12" s="235"/>
      <c r="XBS12" s="235"/>
      <c r="XBT12" s="235"/>
      <c r="XBU12" s="235"/>
      <c r="XBV12" s="235"/>
      <c r="XBW12" s="235"/>
      <c r="XBX12" s="235"/>
      <c r="XBY12" s="235"/>
      <c r="XBZ12" s="235"/>
      <c r="XCA12" s="235"/>
      <c r="XCB12" s="235"/>
      <c r="XCC12" s="235"/>
      <c r="XCD12" s="235"/>
      <c r="XCE12" s="235"/>
      <c r="XCF12" s="235"/>
      <c r="XCG12" s="235"/>
      <c r="XCH12" s="235"/>
      <c r="XCI12" s="235"/>
      <c r="XCJ12" s="235"/>
      <c r="XCK12" s="235"/>
      <c r="XCL12" s="235"/>
      <c r="XCM12" s="235"/>
      <c r="XCN12" s="235"/>
      <c r="XCO12" s="235"/>
      <c r="XCP12" s="235"/>
      <c r="XCQ12" s="235"/>
      <c r="XCR12" s="235"/>
      <c r="XCS12" s="235"/>
      <c r="XCT12" s="235"/>
      <c r="XCU12" s="235"/>
      <c r="XCV12" s="235"/>
      <c r="XCW12" s="235"/>
      <c r="XCX12" s="235"/>
      <c r="XCY12" s="235"/>
      <c r="XCZ12" s="235"/>
      <c r="XDA12" s="235"/>
      <c r="XDB12" s="235"/>
      <c r="XDC12" s="235"/>
      <c r="XDD12" s="235"/>
      <c r="XDE12" s="235"/>
      <c r="XDF12" s="235"/>
      <c r="XDG12" s="235"/>
      <c r="XDH12" s="235"/>
      <c r="XDI12" s="235"/>
      <c r="XDJ12" s="235"/>
      <c r="XDK12" s="235"/>
      <c r="XDL12" s="235"/>
      <c r="XDM12" s="235"/>
      <c r="XDN12" s="235"/>
      <c r="XDO12" s="235"/>
      <c r="XDP12" s="235"/>
      <c r="XDQ12" s="235"/>
      <c r="XDR12" s="235"/>
      <c r="XDS12" s="235"/>
      <c r="XDT12" s="235"/>
      <c r="XDU12" s="235"/>
      <c r="XDV12" s="235"/>
      <c r="XDW12" s="235"/>
      <c r="XDX12" s="235"/>
      <c r="XDY12" s="235"/>
      <c r="XDZ12" s="235"/>
      <c r="XEA12" s="235"/>
      <c r="XEB12" s="235"/>
      <c r="XEC12" s="235"/>
      <c r="XED12" s="235"/>
      <c r="XEE12" s="235"/>
      <c r="XEF12" s="235"/>
      <c r="XEG12" s="235"/>
      <c r="XEH12" s="235"/>
      <c r="XEI12" s="235"/>
      <c r="XEJ12" s="235"/>
      <c r="XEK12" s="235"/>
      <c r="XEL12" s="235"/>
      <c r="XEM12" s="235"/>
      <c r="XEN12" s="235"/>
      <c r="XEO12" s="235"/>
      <c r="XEP12" s="235"/>
      <c r="XEQ12" s="235"/>
      <c r="XER12" s="235"/>
      <c r="XES12" s="235"/>
      <c r="XET12" s="235"/>
      <c r="XEU12" s="235"/>
      <c r="XEV12" s="235"/>
      <c r="XEW12" s="235"/>
      <c r="XEX12" s="235"/>
      <c r="XEY12" s="235"/>
      <c r="XEZ12" s="235"/>
      <c r="XFA12" s="235"/>
      <c r="XFB12" s="235"/>
      <c r="XFC12" s="235"/>
      <c r="XFD12" s="235"/>
    </row>
    <row r="13" spans="1:16384" ht="15.6" x14ac:dyDescent="0.3">
      <c r="A13" s="24" t="s">
        <v>46</v>
      </c>
      <c r="B13" s="25"/>
      <c r="C13" s="25"/>
      <c r="D13" s="25"/>
      <c r="E13" s="25"/>
      <c r="F13" s="25"/>
      <c r="G13" s="25"/>
      <c r="H13" s="25"/>
      <c r="I13" s="25"/>
      <c r="J13" s="25"/>
      <c r="K13" s="25"/>
      <c r="L13" s="25"/>
      <c r="M13" s="25"/>
      <c r="N13" s="25"/>
    </row>
    <row r="14" spans="1:16384" ht="15" x14ac:dyDescent="0.25">
      <c r="A14" s="24" t="s">
        <v>40</v>
      </c>
      <c r="B14" s="25"/>
      <c r="C14" s="25"/>
      <c r="D14" s="25"/>
      <c r="E14" s="25"/>
      <c r="F14" s="25"/>
      <c r="G14" s="25"/>
      <c r="H14" s="25"/>
      <c r="I14" s="25"/>
      <c r="J14" s="25"/>
      <c r="K14" s="25"/>
      <c r="L14" s="25"/>
      <c r="M14" s="25"/>
      <c r="N14" s="25"/>
    </row>
    <row r="15" spans="1:16384" ht="15" x14ac:dyDescent="0.25">
      <c r="A15" s="24" t="s">
        <v>45</v>
      </c>
      <c r="B15" s="25"/>
      <c r="C15" s="25"/>
      <c r="D15" s="25"/>
      <c r="E15" s="25"/>
      <c r="F15" s="25"/>
      <c r="G15" s="25"/>
      <c r="H15" s="25"/>
      <c r="I15" s="25"/>
      <c r="J15" s="25"/>
      <c r="K15" s="25"/>
      <c r="L15" s="25"/>
      <c r="M15" s="25"/>
      <c r="N15" s="25"/>
    </row>
    <row r="16" spans="1:16384" ht="15" x14ac:dyDescent="0.25">
      <c r="A16" s="24"/>
      <c r="B16" s="25"/>
      <c r="C16" s="25"/>
      <c r="D16" s="25"/>
      <c r="E16" s="25"/>
      <c r="F16" s="25"/>
      <c r="G16" s="25"/>
      <c r="H16" s="25"/>
      <c r="I16" s="25"/>
      <c r="J16" s="25"/>
      <c r="K16" s="25"/>
      <c r="L16" s="25"/>
      <c r="M16" s="25"/>
      <c r="N16" s="25"/>
    </row>
    <row r="17" spans="1:14" ht="15.6" x14ac:dyDescent="0.3">
      <c r="A17" s="24" t="s">
        <v>13</v>
      </c>
      <c r="B17" s="25"/>
      <c r="C17" s="25"/>
      <c r="D17" s="25"/>
      <c r="E17" s="25"/>
      <c r="F17" s="24" t="s">
        <v>28</v>
      </c>
      <c r="G17" s="37" t="s">
        <v>29</v>
      </c>
      <c r="H17" s="24"/>
      <c r="I17" s="25"/>
      <c r="J17" s="25"/>
      <c r="K17" s="25"/>
      <c r="L17" s="25"/>
      <c r="M17" s="25"/>
      <c r="N17" s="25"/>
    </row>
    <row r="18" spans="1:14" ht="15.6" x14ac:dyDescent="0.3">
      <c r="A18" s="24"/>
      <c r="B18" s="25"/>
      <c r="C18" s="25"/>
      <c r="D18" s="25"/>
      <c r="E18" s="25"/>
      <c r="F18" s="24" t="s">
        <v>30</v>
      </c>
      <c r="G18" s="37" t="s">
        <v>31</v>
      </c>
      <c r="H18" s="24"/>
      <c r="I18" s="25"/>
      <c r="J18" s="25"/>
      <c r="K18" s="25"/>
      <c r="L18" s="25"/>
      <c r="M18" s="25"/>
      <c r="N18" s="25"/>
    </row>
    <row r="19" spans="1:14" ht="15.6" x14ac:dyDescent="0.3">
      <c r="A19" s="24"/>
      <c r="B19" s="25"/>
      <c r="C19" s="25"/>
      <c r="D19" s="25"/>
      <c r="E19" s="25"/>
      <c r="F19" s="24" t="s">
        <v>92</v>
      </c>
      <c r="G19" s="37" t="s">
        <v>93</v>
      </c>
      <c r="H19" s="24"/>
      <c r="I19" s="25"/>
      <c r="J19" s="25"/>
      <c r="K19" s="25"/>
      <c r="L19" s="25"/>
      <c r="M19" s="25"/>
      <c r="N19" s="25"/>
    </row>
    <row r="20" spans="1:14" ht="15.6" x14ac:dyDescent="0.3">
      <c r="A20" s="24"/>
      <c r="B20" s="25"/>
      <c r="C20" s="25"/>
      <c r="D20" s="25"/>
      <c r="E20" s="25"/>
      <c r="F20" s="24" t="s">
        <v>32</v>
      </c>
      <c r="G20" s="37" t="s">
        <v>33</v>
      </c>
      <c r="H20" s="24"/>
      <c r="I20" s="25"/>
      <c r="J20" s="25"/>
      <c r="K20" s="25"/>
      <c r="L20" s="25"/>
      <c r="M20" s="25"/>
      <c r="N20" s="25"/>
    </row>
    <row r="21" spans="1:14" ht="15.6" x14ac:dyDescent="0.3">
      <c r="A21" s="24"/>
      <c r="B21" s="25"/>
      <c r="C21" s="25"/>
      <c r="D21" s="25"/>
      <c r="E21" s="25"/>
      <c r="F21" s="24" t="s">
        <v>34</v>
      </c>
      <c r="G21" s="37" t="s">
        <v>35</v>
      </c>
      <c r="H21" s="24"/>
      <c r="I21" s="25"/>
      <c r="J21" s="25"/>
      <c r="K21" s="25"/>
      <c r="L21" s="25"/>
      <c r="M21" s="25"/>
      <c r="N21" s="25"/>
    </row>
    <row r="22" spans="1:14" ht="15" x14ac:dyDescent="0.25">
      <c r="A22" s="24" t="s">
        <v>14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</row>
    <row r="23" spans="1:14" ht="15" x14ac:dyDescent="0.25">
      <c r="A23" s="24" t="s">
        <v>15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</row>
    <row r="24" spans="1:14" ht="15" customHeight="1" x14ac:dyDescent="0.25">
      <c r="A24" s="407"/>
      <c r="B24" s="407"/>
      <c r="C24" s="407"/>
      <c r="D24" s="407"/>
      <c r="E24" s="407"/>
      <c r="F24" s="407"/>
      <c r="G24" s="407"/>
      <c r="H24" s="407"/>
      <c r="I24" s="407"/>
      <c r="J24" s="407"/>
      <c r="K24" s="407"/>
      <c r="L24" s="25"/>
      <c r="M24" s="25"/>
      <c r="N24" s="25"/>
    </row>
    <row r="25" spans="1:14" ht="15" customHeight="1" x14ac:dyDescent="0.25">
      <c r="A25" s="550" t="s">
        <v>132</v>
      </c>
      <c r="B25" s="550"/>
      <c r="C25" s="550"/>
      <c r="D25" s="550"/>
      <c r="E25" s="550"/>
      <c r="F25" s="550"/>
      <c r="G25" s="550"/>
      <c r="H25" s="550"/>
      <c r="I25" s="550"/>
      <c r="J25" s="550"/>
      <c r="K25" s="550"/>
      <c r="L25" s="25"/>
      <c r="M25" s="25"/>
      <c r="N25" s="25"/>
    </row>
    <row r="26" spans="1:14" ht="15" customHeight="1" x14ac:dyDescent="0.25">
      <c r="A26" s="550"/>
      <c r="B26" s="550"/>
      <c r="C26" s="550"/>
      <c r="D26" s="550"/>
      <c r="E26" s="550"/>
      <c r="F26" s="550"/>
      <c r="G26" s="550"/>
      <c r="H26" s="550"/>
      <c r="I26" s="550"/>
      <c r="J26" s="550"/>
      <c r="K26" s="550"/>
      <c r="L26" s="25"/>
      <c r="M26" s="25"/>
      <c r="N26" s="25"/>
    </row>
    <row r="27" spans="1:14" ht="15" customHeight="1" x14ac:dyDescent="0.25">
      <c r="A27" s="550"/>
      <c r="B27" s="550"/>
      <c r="C27" s="550"/>
      <c r="D27" s="550"/>
      <c r="E27" s="550"/>
      <c r="F27" s="550"/>
      <c r="G27" s="550"/>
      <c r="H27" s="550"/>
      <c r="I27" s="550"/>
      <c r="J27" s="550"/>
      <c r="K27" s="550"/>
      <c r="L27" s="25"/>
      <c r="M27" s="25"/>
      <c r="N27" s="25"/>
    </row>
    <row r="28" spans="1:14" ht="15" customHeight="1" x14ac:dyDescent="0.25">
      <c r="A28" s="550"/>
      <c r="B28" s="550"/>
      <c r="C28" s="550"/>
      <c r="D28" s="550"/>
      <c r="E28" s="550"/>
      <c r="F28" s="550"/>
      <c r="G28" s="550"/>
      <c r="H28" s="550"/>
      <c r="I28" s="550"/>
      <c r="J28" s="550"/>
      <c r="K28" s="550"/>
      <c r="L28" s="25"/>
      <c r="M28" s="25"/>
      <c r="N28" s="25"/>
    </row>
    <row r="29" spans="1:14" ht="15" customHeight="1" x14ac:dyDescent="0.25">
      <c r="A29" s="550"/>
      <c r="B29" s="550"/>
      <c r="C29" s="550"/>
      <c r="D29" s="550"/>
      <c r="E29" s="550"/>
      <c r="F29" s="550"/>
      <c r="G29" s="550"/>
      <c r="H29" s="550"/>
      <c r="I29" s="550"/>
      <c r="J29" s="550"/>
      <c r="K29" s="550"/>
      <c r="L29" s="25"/>
      <c r="M29" s="25"/>
      <c r="N29" s="25"/>
    </row>
    <row r="30" spans="1:14" ht="15" customHeight="1" x14ac:dyDescent="0.25">
      <c r="A30" s="551" t="s">
        <v>130</v>
      </c>
      <c r="B30" s="551"/>
      <c r="C30" s="551"/>
      <c r="D30" s="551"/>
      <c r="E30" s="407"/>
      <c r="F30" s="407"/>
      <c r="G30" s="407"/>
      <c r="H30" s="407"/>
      <c r="I30" s="407"/>
      <c r="J30" s="407"/>
      <c r="K30" s="407"/>
      <c r="L30" s="25"/>
      <c r="M30" s="25"/>
      <c r="N30" s="25"/>
    </row>
    <row r="31" spans="1:14" ht="15" customHeight="1" x14ac:dyDescent="0.25">
      <c r="A31" s="550" t="s">
        <v>131</v>
      </c>
      <c r="B31" s="550"/>
      <c r="C31" s="550"/>
      <c r="D31" s="550"/>
      <c r="E31" s="550"/>
      <c r="F31" s="550"/>
      <c r="G31" s="550"/>
      <c r="H31" s="550"/>
      <c r="I31" s="550"/>
      <c r="J31" s="550"/>
      <c r="K31" s="550"/>
      <c r="L31" s="25"/>
      <c r="M31" s="25"/>
      <c r="N31" s="25"/>
    </row>
    <row r="32" spans="1:14" ht="15" customHeight="1" x14ac:dyDescent="0.25">
      <c r="A32" s="550"/>
      <c r="B32" s="550"/>
      <c r="C32" s="550"/>
      <c r="D32" s="550"/>
      <c r="E32" s="550"/>
      <c r="F32" s="550"/>
      <c r="G32" s="550"/>
      <c r="H32" s="550"/>
      <c r="I32" s="550"/>
      <c r="J32" s="550"/>
      <c r="K32" s="550"/>
      <c r="L32" s="25"/>
      <c r="M32" s="25"/>
      <c r="N32" s="25"/>
    </row>
    <row r="33" spans="1:14" ht="15" customHeight="1" x14ac:dyDescent="0.25">
      <c r="A33" s="408"/>
      <c r="B33" s="408"/>
      <c r="C33" s="408"/>
      <c r="D33" s="408"/>
      <c r="E33" s="408"/>
      <c r="F33" s="408"/>
      <c r="G33" s="408"/>
      <c r="H33" s="408"/>
      <c r="I33" s="408"/>
      <c r="J33" s="408"/>
      <c r="K33" s="408"/>
      <c r="L33" s="25"/>
      <c r="M33" s="25"/>
      <c r="N33" s="25"/>
    </row>
    <row r="34" spans="1:14" ht="15.6" x14ac:dyDescent="0.3">
      <c r="A34" s="28" t="s">
        <v>16</v>
      </c>
      <c r="B34" s="25"/>
      <c r="C34" s="25"/>
      <c r="D34" s="25"/>
      <c r="E34" s="25"/>
      <c r="F34" s="25"/>
      <c r="G34" s="25"/>
      <c r="H34" s="25"/>
      <c r="I34" s="25"/>
      <c r="J34" s="25"/>
      <c r="K34" s="25"/>
      <c r="L34" s="25"/>
      <c r="M34" s="25"/>
      <c r="N34" s="25"/>
    </row>
    <row r="35" spans="1:14" x14ac:dyDescent="0.25">
      <c r="A35" s="25"/>
      <c r="B35" s="25"/>
      <c r="C35" s="25"/>
      <c r="D35" s="25"/>
      <c r="E35" s="25"/>
      <c r="F35" s="25"/>
      <c r="G35" s="25"/>
      <c r="H35" s="25"/>
      <c r="I35" s="25"/>
      <c r="J35" s="25"/>
      <c r="K35" s="25"/>
      <c r="L35" s="25"/>
      <c r="M35" s="25"/>
      <c r="N35" s="25"/>
    </row>
    <row r="36" spans="1:14" ht="15" x14ac:dyDescent="0.25">
      <c r="A36" s="24" t="s">
        <v>74</v>
      </c>
      <c r="B36" s="25"/>
      <c r="C36" s="25"/>
      <c r="D36" s="25"/>
      <c r="E36" s="25"/>
      <c r="F36" s="25"/>
      <c r="G36" s="25"/>
      <c r="H36" s="25"/>
      <c r="I36" s="25"/>
      <c r="J36" s="25"/>
      <c r="K36" s="25"/>
      <c r="L36" s="25"/>
      <c r="M36" s="25"/>
      <c r="N36" s="25"/>
    </row>
    <row r="37" spans="1:14" ht="15" x14ac:dyDescent="0.25">
      <c r="A37" s="24"/>
      <c r="B37" s="25"/>
      <c r="C37" s="25"/>
      <c r="D37" s="25"/>
      <c r="E37" s="25"/>
      <c r="F37" s="25"/>
      <c r="G37" s="25"/>
      <c r="H37" s="25"/>
      <c r="I37" s="25"/>
      <c r="J37" s="25"/>
      <c r="K37" s="25"/>
      <c r="L37" s="25"/>
      <c r="M37" s="25"/>
      <c r="N37" s="25"/>
    </row>
    <row r="38" spans="1:14" ht="15" x14ac:dyDescent="0.25">
      <c r="A38" s="24"/>
      <c r="B38" s="25"/>
      <c r="C38" s="25"/>
      <c r="D38" s="25"/>
      <c r="E38" s="25"/>
      <c r="F38" s="25"/>
      <c r="G38" s="25"/>
      <c r="H38" s="25"/>
      <c r="I38" s="25"/>
      <c r="J38" s="25"/>
      <c r="K38" s="25"/>
      <c r="L38" s="25"/>
      <c r="M38" s="25"/>
      <c r="N38" s="25"/>
    </row>
    <row r="39" spans="1:14" ht="15" x14ac:dyDescent="0.25">
      <c r="A39" s="24"/>
      <c r="B39" s="25"/>
      <c r="C39" s="25"/>
      <c r="D39" s="25"/>
      <c r="E39" s="25"/>
      <c r="F39" s="25"/>
      <c r="G39" s="25"/>
      <c r="H39" s="25"/>
      <c r="I39" s="25"/>
      <c r="J39" s="25"/>
      <c r="K39" s="25"/>
      <c r="L39" s="25"/>
      <c r="M39" s="25"/>
      <c r="N39" s="25"/>
    </row>
    <row r="40" spans="1:14" ht="15" x14ac:dyDescent="0.25">
      <c r="A40" s="24"/>
      <c r="B40" s="25"/>
      <c r="C40" s="25"/>
      <c r="D40" s="25"/>
      <c r="E40" s="25"/>
      <c r="F40" s="25"/>
      <c r="G40" s="25"/>
      <c r="H40" s="25"/>
      <c r="I40" s="25"/>
      <c r="J40" s="25"/>
      <c r="K40" s="25"/>
      <c r="L40" s="25"/>
      <c r="M40" s="25"/>
      <c r="N40" s="25"/>
    </row>
    <row r="41" spans="1:14" ht="15" x14ac:dyDescent="0.25">
      <c r="A41" s="24"/>
      <c r="B41" s="25"/>
      <c r="C41" s="25"/>
      <c r="D41" s="25"/>
      <c r="E41" s="25"/>
      <c r="F41" s="25"/>
      <c r="G41" s="25"/>
      <c r="H41" s="25"/>
      <c r="I41" s="25"/>
      <c r="J41" s="25"/>
      <c r="K41" s="25"/>
      <c r="L41" s="25"/>
      <c r="M41" s="25"/>
      <c r="N41" s="25"/>
    </row>
    <row r="42" spans="1:14" ht="15" x14ac:dyDescent="0.25">
      <c r="A42" s="24"/>
      <c r="B42" s="25"/>
      <c r="C42" s="25"/>
      <c r="D42" s="25"/>
      <c r="E42" s="25"/>
      <c r="F42" s="25"/>
      <c r="G42" s="25"/>
      <c r="H42" s="25"/>
      <c r="I42" s="25"/>
      <c r="J42" s="25"/>
      <c r="K42" s="25"/>
      <c r="L42" s="25"/>
      <c r="M42" s="25"/>
      <c r="N42" s="25"/>
    </row>
    <row r="43" spans="1:14" ht="15.6" thickBot="1" x14ac:dyDescent="0.3">
      <c r="A43" s="24"/>
      <c r="B43" s="25"/>
      <c r="C43" s="25"/>
      <c r="D43" s="25"/>
      <c r="E43" s="25"/>
      <c r="F43" s="25"/>
      <c r="G43" s="25"/>
      <c r="H43" s="25"/>
      <c r="I43" s="25"/>
      <c r="J43" s="25"/>
      <c r="K43" s="25"/>
      <c r="L43" s="25"/>
      <c r="M43" s="25"/>
      <c r="N43" s="25"/>
    </row>
    <row r="44" spans="1:14" ht="67.5" customHeight="1" thickTop="1" thickBot="1" x14ac:dyDescent="0.3">
      <c r="B44" s="552" t="s">
        <v>47</v>
      </c>
      <c r="C44" s="553"/>
      <c r="D44" s="553"/>
      <c r="E44" s="553"/>
      <c r="F44" s="553"/>
      <c r="G44" s="554"/>
    </row>
    <row r="45" spans="1:14" ht="13.8" thickTop="1" x14ac:dyDescent="0.25"/>
  </sheetData>
  <sheetProtection algorithmName="SHA-512" hashValue="YUM53a6P3ur1u1npL4OsSpT9X52yHl78NfysyrOAKZ9Z8LwbjQvImve5vjehaXwmp7Fo2SJgzVnb3qcbs/viJQ==" saltValue="48fdU7ablf9iWpKJ7CCeSw==" spinCount="100000" sheet="1" objects="1" scenarios="1"/>
  <mergeCells count="4">
    <mergeCell ref="A25:K29"/>
    <mergeCell ref="A30:D30"/>
    <mergeCell ref="B44:G44"/>
    <mergeCell ref="A31:K32"/>
  </mergeCells>
  <phoneticPr fontId="2" type="noConversion"/>
  <hyperlinks>
    <hyperlink ref="B44" location="'Encodage réponses Es'!A1" display="Commencez l'encodage ici !"/>
    <hyperlink ref="A30" r:id="rId1"/>
  </hyperlinks>
  <pageMargins left="0.78740157480314965" right="0.78740157480314965" top="0.98425196850393704" bottom="0.98425196850393704" header="0.51181102362204722" footer="0.51181102362204722"/>
  <pageSetup paperSize="9" scale="67" orientation="landscape" r:id="rId2"/>
  <headerFooter alignWithMargins="0">
    <oddFooter>&amp;LEENC 2017 &amp;A&amp;C3e primaire - &amp;F&amp;RPage &amp;P /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6</vt:i4>
      </vt:variant>
      <vt:variant>
        <vt:lpstr>Plages nommées</vt:lpstr>
      </vt:variant>
      <vt:variant>
        <vt:i4>8</vt:i4>
      </vt:variant>
    </vt:vector>
  </HeadingPairs>
  <TitlesOfParts>
    <vt:vector size="14" baseType="lpstr">
      <vt:lpstr>Encodage réponses Es</vt:lpstr>
      <vt:lpstr>Compétences</vt:lpstr>
      <vt:lpstr>Bilan_élèves</vt:lpstr>
      <vt:lpstr>Résultats et commentaires</vt:lpstr>
      <vt:lpstr>Tri</vt:lpstr>
      <vt:lpstr>Instructions</vt:lpstr>
      <vt:lpstr>Compétences!Impression_des_titres</vt:lpstr>
      <vt:lpstr>'Encodage réponses Es'!Impression_des_titres</vt:lpstr>
      <vt:lpstr>Tri!Impression_des_titres</vt:lpstr>
      <vt:lpstr>Bilan_élèves!Zone_d_impression</vt:lpstr>
      <vt:lpstr>Compétences!Zone_d_impression</vt:lpstr>
      <vt:lpstr>'Encodage réponses Es'!Zone_d_impression</vt:lpstr>
      <vt:lpstr>'Résultats et commentaires'!Zone_d_impression</vt:lpstr>
      <vt:lpstr>Tri!Zone_d_impression</vt:lpstr>
    </vt:vector>
  </TitlesOfParts>
  <Manager>PILOTAGE</Manager>
  <Company>AGERS</Company>
  <LinksUpToDate>false</LinksUpToDate>
  <SharedDoc>false</SharedDoc>
  <HyperlinkBase/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subject>Evaluation externe</dc:subject>
  <dc:creator>marie-noelle.meersseman@cfwb.be</dc:creator>
  <cp:lastModifiedBy>Utilisateur Windows</cp:lastModifiedBy>
  <cp:lastPrinted>2018-10-05T11:46:46Z</cp:lastPrinted>
  <dcterms:created xsi:type="dcterms:W3CDTF">1996-10-21T11:03:58Z</dcterms:created>
  <dcterms:modified xsi:type="dcterms:W3CDTF">2019-02-21T15:40:06Z</dcterms:modified>
</cp:coreProperties>
</file>