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osafa01\Desktop\"/>
    </mc:Choice>
  </mc:AlternateContent>
  <bookViews>
    <workbookView xWindow="0" yWindow="0" windowWidth="17256" windowHeight="5928" tabRatio="687"/>
  </bookViews>
  <sheets>
    <sheet name="OCRE" sheetId="9" r:id="rId1"/>
    <sheet name="Feuille de route simplifiée (2" sheetId="2" state="hidden" r:id="rId2"/>
  </sheets>
  <definedNames>
    <definedName name="_xlnm._FilterDatabase" localSheetId="0" hidden="1">OCRE!$B$16:$W$72</definedName>
    <definedName name="_xlnm.Print_Titles" localSheetId="0">OCRE!#REF!</definedName>
    <definedName name="_xlnm.Print_Area" localSheetId="0">OCRE!$A$1:$W$90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5" i="9" l="1"/>
  <c r="R26" i="9"/>
  <c r="G80" i="9" l="1"/>
  <c r="G79" i="9"/>
  <c r="G77" i="9"/>
  <c r="F87" i="9"/>
  <c r="W40" i="9" l="1"/>
  <c r="W41" i="9"/>
  <c r="W64" i="9"/>
  <c r="R64" i="9" l="1"/>
  <c r="S64" i="9" s="1"/>
  <c r="S40" i="9"/>
  <c r="S41" i="9"/>
  <c r="R40" i="9"/>
  <c r="R41" i="9"/>
  <c r="W72" i="9" l="1"/>
  <c r="W71" i="9"/>
  <c r="W70" i="9"/>
  <c r="W69" i="9"/>
  <c r="W63" i="9"/>
  <c r="W62" i="9"/>
  <c r="W60" i="9"/>
  <c r="W59" i="9"/>
  <c r="W58" i="9"/>
  <c r="W57" i="9"/>
  <c r="W55" i="9"/>
  <c r="W54" i="9"/>
  <c r="W52" i="9"/>
  <c r="W51" i="9"/>
  <c r="W50" i="9"/>
  <c r="W49" i="9"/>
  <c r="W47" i="9"/>
  <c r="W46" i="9"/>
  <c r="W45" i="9"/>
  <c r="W43" i="9"/>
  <c r="W42" i="9"/>
  <c r="W39" i="9"/>
  <c r="W37" i="9"/>
  <c r="W35" i="9"/>
  <c r="W30" i="9"/>
  <c r="W28" i="9"/>
  <c r="W26" i="9"/>
  <c r="W24" i="9"/>
  <c r="G84" i="9" l="1"/>
  <c r="G78" i="9"/>
  <c r="S55" i="9"/>
  <c r="S26" i="9"/>
  <c r="T18" i="9"/>
  <c r="W25" i="9" l="1"/>
  <c r="W27" i="9"/>
  <c r="W48" i="9"/>
  <c r="R34" i="9"/>
  <c r="S34" i="9" s="1"/>
  <c r="R36" i="9" l="1"/>
  <c r="S36" i="9" s="1"/>
  <c r="R35" i="9"/>
  <c r="S35" i="9" s="1"/>
  <c r="R31" i="9"/>
  <c r="S31" i="9" s="1"/>
  <c r="R66" i="9" l="1"/>
  <c r="S66" i="9" s="1"/>
  <c r="R67" i="9"/>
  <c r="S67" i="9" s="1"/>
  <c r="R69" i="9"/>
  <c r="S69" i="9" s="1"/>
  <c r="R70" i="9"/>
  <c r="S70" i="9" s="1"/>
  <c r="R71" i="9"/>
  <c r="S71" i="9" s="1"/>
  <c r="R72" i="9"/>
  <c r="S72" i="9" s="1"/>
  <c r="T65" i="9" l="1"/>
  <c r="R32" i="9"/>
  <c r="S32" i="9" s="1"/>
  <c r="R29" i="9"/>
  <c r="S29" i="9" s="1"/>
  <c r="R27" i="9"/>
  <c r="S27" i="9" s="1"/>
  <c r="R25" i="9"/>
  <c r="S25" i="9" s="1"/>
  <c r="R30" i="9" l="1"/>
  <c r="S30" i="9" s="1"/>
  <c r="R43" i="9" l="1"/>
  <c r="S43" i="9" s="1"/>
  <c r="R45" i="9"/>
  <c r="S45" i="9" s="1"/>
  <c r="R46" i="9"/>
  <c r="S46" i="9" s="1"/>
  <c r="R47" i="9"/>
  <c r="S47" i="9" s="1"/>
  <c r="R48" i="9"/>
  <c r="S48" i="9" s="1"/>
  <c r="R49" i="9"/>
  <c r="S49" i="9" s="1"/>
  <c r="R50" i="9"/>
  <c r="S50" i="9" s="1"/>
  <c r="R51" i="9"/>
  <c r="S51" i="9" s="1"/>
  <c r="R52" i="9"/>
  <c r="S52" i="9" s="1"/>
  <c r="R54" i="9"/>
  <c r="S54" i="9" s="1"/>
  <c r="R57" i="9"/>
  <c r="S57" i="9" s="1"/>
  <c r="R58" i="9"/>
  <c r="S58" i="9" s="1"/>
  <c r="R59" i="9"/>
  <c r="S59" i="9" s="1"/>
  <c r="R60" i="9"/>
  <c r="S60" i="9" s="1"/>
  <c r="R62" i="9"/>
  <c r="S62" i="9" s="1"/>
  <c r="R63" i="9"/>
  <c r="S63" i="9" s="1"/>
  <c r="R37" i="9"/>
  <c r="S37" i="9" s="1"/>
  <c r="R39" i="9"/>
  <c r="S39" i="9" s="1"/>
  <c r="R42" i="9"/>
  <c r="S42" i="9" s="1"/>
  <c r="R28" i="9"/>
  <c r="S28" i="9" s="1"/>
  <c r="R24" i="9"/>
  <c r="S24" i="9" s="1"/>
  <c r="R22" i="9"/>
  <c r="S22" i="9" s="1"/>
  <c r="R21" i="9"/>
  <c r="S21" i="9" s="1"/>
  <c r="T20" i="9" l="1"/>
  <c r="N4" i="2"/>
  <c r="K40" i="2"/>
  <c r="M39" i="2"/>
  <c r="L39" i="2"/>
  <c r="L38" i="2"/>
  <c r="M38" i="2" s="1"/>
  <c r="N37" i="2" s="1"/>
  <c r="L36" i="2"/>
  <c r="M36" i="2" s="1"/>
  <c r="M35" i="2"/>
  <c r="M34" i="2"/>
  <c r="L34" i="2"/>
  <c r="L33" i="2"/>
  <c r="M33" i="2" s="1"/>
  <c r="L31" i="2"/>
  <c r="M31" i="2" s="1"/>
  <c r="M29" i="2"/>
  <c r="L29" i="2"/>
  <c r="M28" i="2"/>
  <c r="L27" i="2"/>
  <c r="M27" i="2" s="1"/>
  <c r="L26" i="2"/>
  <c r="M26" i="2" s="1"/>
  <c r="L25" i="2"/>
  <c r="M25" i="2" s="1"/>
  <c r="M24" i="2"/>
  <c r="L23" i="2"/>
  <c r="M23" i="2" s="1"/>
  <c r="M22" i="2"/>
  <c r="L22" i="2"/>
  <c r="L20" i="2"/>
  <c r="M20" i="2" s="1"/>
  <c r="L19" i="2"/>
  <c r="M19" i="2" s="1"/>
  <c r="L18" i="2"/>
  <c r="M18" i="2" s="1"/>
  <c r="L16" i="2"/>
  <c r="M16" i="2" s="1"/>
  <c r="M15" i="2"/>
  <c r="N14" i="2" s="1"/>
  <c r="L15" i="2"/>
  <c r="L13" i="2"/>
  <c r="M13" i="2" s="1"/>
  <c r="L12" i="2"/>
  <c r="M12" i="2" s="1"/>
  <c r="L11" i="2"/>
  <c r="M11" i="2" s="1"/>
  <c r="L10" i="2"/>
  <c r="M10" i="2" s="1"/>
  <c r="N9" i="2" s="1"/>
  <c r="M8" i="2"/>
  <c r="N6" i="2" s="1"/>
  <c r="L8" i="2"/>
  <c r="M7" i="2"/>
  <c r="L7" i="2"/>
  <c r="T61" i="9" l="1"/>
  <c r="T53" i="9"/>
  <c r="N30" i="2"/>
  <c r="T33" i="9"/>
  <c r="T23" i="9"/>
  <c r="T38" i="9"/>
  <c r="N17" i="2"/>
  <c r="N41" i="2" s="1"/>
  <c r="K43" i="2" s="1"/>
  <c r="G82" i="9" l="1"/>
  <c r="G88" i="9"/>
  <c r="G83" i="9" l="1"/>
  <c r="G87" i="9" s="1"/>
</calcChain>
</file>

<file path=xl/comments1.xml><?xml version="1.0" encoding="utf-8"?>
<comments xmlns="http://schemas.openxmlformats.org/spreadsheetml/2006/main">
  <authors>
    <author>Fabian LOSANGE</author>
  </authors>
  <commentList>
    <comment ref="E35" authorId="0" shapeId="0">
      <text>
        <r>
          <rPr>
            <b/>
            <sz val="14"/>
            <color indexed="81"/>
            <rFont val="Calibri Light"/>
            <family val="2"/>
            <scheme val="major"/>
          </rPr>
          <t>À réaliser simultanément aux derniers travaux d'isolation et d'étanchéité à l'air</t>
        </r>
      </text>
    </comment>
    <comment ref="E42" authorId="0" shapeId="0">
      <text>
        <r>
          <rPr>
            <b/>
            <sz val="14"/>
            <color indexed="81"/>
            <rFont val="Calibri Light"/>
            <family val="2"/>
            <scheme val="major"/>
          </rPr>
          <t>Uniquement s'il est prouvé que des énergies renouvelables ne peuvent pas garantir les besoins en chaleur.</t>
        </r>
      </text>
    </comment>
  </commentList>
</comments>
</file>

<file path=xl/comments2.xml><?xml version="1.0" encoding="utf-8"?>
<comments xmlns="http://schemas.openxmlformats.org/spreadsheetml/2006/main">
  <authors>
    <author>Fabian LOSANGE</author>
  </authors>
  <commentList>
    <comment ref="F10" authorId="0" shapeId="0">
      <text>
        <r>
          <rPr>
            <b/>
            <sz val="9"/>
            <color indexed="81"/>
            <rFont val="Tahoma"/>
            <family val="2"/>
          </rPr>
          <t>Fabian LOSANGE:</t>
        </r>
        <r>
          <rPr>
            <sz val="9"/>
            <color indexed="81"/>
            <rFont val="Tahoma"/>
            <family val="2"/>
          </rPr>
          <t xml:space="preserve">
0,15 est la norme constatée</t>
        </r>
      </text>
    </comment>
    <comment ref="F11" authorId="0" shapeId="0">
      <text>
        <r>
          <rPr>
            <b/>
            <sz val="9"/>
            <color indexed="81"/>
            <rFont val="Tahoma"/>
            <family val="2"/>
          </rPr>
          <t>Fabian LOSANGE:</t>
        </r>
        <r>
          <rPr>
            <sz val="9"/>
            <color indexed="81"/>
            <rFont val="Tahoma"/>
            <family val="2"/>
          </rPr>
          <t xml:space="preserve">
2 c'est pour les portes, pour les fenêtres c'est 1,5</t>
        </r>
      </text>
    </comment>
    <comment ref="F13" authorId="0" shapeId="0">
      <text>
        <r>
          <rPr>
            <b/>
            <sz val="9"/>
            <color indexed="81"/>
            <rFont val="Tahoma"/>
            <family val="2"/>
          </rPr>
          <t>Fabian LOSANGE:</t>
        </r>
        <r>
          <rPr>
            <sz val="9"/>
            <color indexed="81"/>
            <rFont val="Tahoma"/>
            <family val="2"/>
          </rPr>
          <t xml:space="preserve">
attention, la norme vient de passer à 0,24 avec le qzen je pense; en peb c'était 0,30… mais bon ça fait +-15 cm de PUR</t>
        </r>
      </text>
    </comment>
    <comment ref="F15" authorId="0" shapeId="0">
      <text>
        <r>
          <rPr>
            <b/>
            <sz val="9"/>
            <color indexed="81"/>
            <rFont val="Tahoma"/>
            <family val="2"/>
          </rPr>
          <t>Fabian LOSANGE:</t>
        </r>
        <r>
          <rPr>
            <sz val="9"/>
            <color indexed="81"/>
            <rFont val="Tahoma"/>
            <family val="2"/>
          </rPr>
          <t xml:space="preserve">
en GT ventil covid, on a retenu 900 ppm qui correspond à 40M3/h; ajouter un bonus pour contrat d'entretien?</t>
        </r>
      </text>
    </comment>
    <comment ref="H15" authorId="0" shapeId="0">
      <text>
        <r>
          <rPr>
            <b/>
            <sz val="9"/>
            <color indexed="81"/>
            <rFont val="Tahoma"/>
            <family val="2"/>
          </rPr>
          <t>Fabian LOSANGE:</t>
        </r>
        <r>
          <rPr>
            <sz val="9"/>
            <color indexed="81"/>
            <rFont val="Tahoma"/>
            <family val="2"/>
          </rPr>
          <t xml:space="preserve">
3?</t>
        </r>
      </text>
    </comment>
    <comment ref="F16" authorId="0" shapeId="0">
      <text>
        <r>
          <rPr>
            <b/>
            <sz val="9"/>
            <color indexed="81"/>
            <rFont val="Tahoma"/>
            <family val="2"/>
          </rPr>
          <t>Fabian LOSANGE:</t>
        </r>
        <r>
          <rPr>
            <sz val="9"/>
            <color indexed="81"/>
            <rFont val="Tahoma"/>
            <family val="2"/>
          </rPr>
          <t xml:space="preserve">
!! Je proposerais régul min. </t>
        </r>
      </text>
    </comment>
    <comment ref="H31" authorId="0" shapeId="0">
      <text>
        <r>
          <rPr>
            <b/>
            <sz val="9"/>
            <color indexed="81"/>
            <rFont val="Tahoma"/>
            <family val="2"/>
          </rPr>
          <t>Fabian LOSANGE:</t>
        </r>
        <r>
          <rPr>
            <sz val="9"/>
            <color indexed="81"/>
            <rFont val="Tahoma"/>
            <family val="2"/>
          </rPr>
          <t xml:space="preserve">
3 si ECS dans salle de sport/vestaires..? </t>
        </r>
      </text>
    </comment>
  </commentList>
</comments>
</file>

<file path=xl/sharedStrings.xml><?xml version="1.0" encoding="utf-8"?>
<sst xmlns="http://schemas.openxmlformats.org/spreadsheetml/2006/main" count="529" uniqueCount="238">
  <si>
    <t>Comptabilité énergétique</t>
  </si>
  <si>
    <t>Enveloppe thermique</t>
  </si>
  <si>
    <t>Ventilation</t>
  </si>
  <si>
    <t>Chauffage</t>
  </si>
  <si>
    <t>Eau chaude sanitaire (ECS)</t>
  </si>
  <si>
    <t>Éclairage</t>
  </si>
  <si>
    <t>Installation de compteurs de passage par bâtiment, par vecteur énergétique et par utilisation (e.g. chauffage vs ECS).</t>
  </si>
  <si>
    <t xml:space="preserve">Disposer d'une comptabilité énergétique normalisée et à jour. </t>
  </si>
  <si>
    <t>Objectifs/valeurs qu'il est visé d'atteindre</t>
  </si>
  <si>
    <t>Projet de relighting</t>
  </si>
  <si>
    <t>S'engager à maintenir l'aménagement intérieur constant pour une période de 10 ans minimum.</t>
  </si>
  <si>
    <t>/</t>
  </si>
  <si>
    <t>Un suivi mensuel de la consommation.
Une détection des consommations anormales.</t>
  </si>
  <si>
    <t>Avoir isolé la toiture et remplacé les châssis et vitrages.
Porter une attention aux câbles, tuyaux et à l'étanchéité à l'air.</t>
  </si>
  <si>
    <t>Installation d'un système VMC (e.g. double-flux avec récupérateur de chaleur)</t>
  </si>
  <si>
    <r>
      <t>Viser une concentration intérieure de 800 ppm de CO</t>
    </r>
    <r>
      <rPr>
        <vertAlign val="subscript"/>
        <sz val="11"/>
        <color theme="1"/>
        <rFont val="Calibri"/>
        <family val="2"/>
        <scheme val="minor"/>
      </rPr>
      <t>2</t>
    </r>
    <r>
      <rPr>
        <sz val="11"/>
        <color theme="1"/>
        <rFont val="Calibri"/>
        <family val="2"/>
        <scheme val="minor"/>
      </rPr>
      <t xml:space="preserve"> avec des dépassements temporaires jusqu'à 1200 ppm maximum. </t>
    </r>
  </si>
  <si>
    <t>Dans cette feuille de route simplifiée, générale et purement indicative pour la rénovation énergétique, seuls les travaux les plus importants et les prescriptions majeures s'y trouvent. Pour de plus amples informations, référez-vous au document Word complémentaire attaché. Veuillez également faire appel à des bureaux d'études spécialisés pour tout projet de grande ampleur.</t>
  </si>
  <si>
    <t>Garantir un débit de ventilation égal aux besoins (et non plus important).
Ventiler uniquement en présence de personnes.</t>
  </si>
  <si>
    <t>Considérer le Laas (Light as a Service)</t>
  </si>
  <si>
    <t>(Avoir des besoins particuliers en termes de confort ?)</t>
  </si>
  <si>
    <t>Favoriser la servicisation et la circularité.</t>
  </si>
  <si>
    <t>Diminution des consommations.
Utilisation rationnelle de l'éclairage.
Amélioration du confort et de la performance visuels.</t>
  </si>
  <si>
    <t>Remplacement de la chaudière par une chaudière gaz à condensation à haut rendement, avec un brûleur modulant ou à prémélange, plutôt étanche et à grand volume d'eau</t>
  </si>
  <si>
    <t>Remplacement par des sources 'renouvelables' (privilégier des installations peu puissantes, réactives, permettant une régulation locale)</t>
  </si>
  <si>
    <t>Rénovation complète du système de chauffage, en ce compris l'hydraulique (privilégier des installations peu puissantes, réactives, permettant une régulation locale)</t>
  </si>
  <si>
    <t>Isolation des conduites, coudes, vannes, chaudière</t>
  </si>
  <si>
    <t>Dégager tous les émetteurs</t>
  </si>
  <si>
    <t xml:space="preserve">Placer des panneaux isolants (1/2 cm d’épaisseur) recouverts d’aluminium à l’arrière des radiateurs </t>
  </si>
  <si>
    <t>Prévoir une maintenance de l’installation de chauffage (en ce compris l’émission)</t>
  </si>
  <si>
    <t>Actions de limitation de la consommation (régulation,…)</t>
  </si>
  <si>
    <t>Placer un (ou des) régulateur(s) climatique(s) pour être capable de piloter la chaudière en température glissante</t>
  </si>
  <si>
    <t>Installer des vannes thermostatiques correctement positionnées, éventuellement programmables</t>
  </si>
  <si>
    <t>Ne pas maintenir une température élevée (mais supérieure à 12°C) en périodes d'inoccupation, et éteindre (si ECS indépendant) la chaudière hors saison de chauffe</t>
  </si>
  <si>
    <t>Installer des circulateurs à vitesse variable et/ou diminuer la vitesse des circulateurs à plusieurs vitesses déjà installés</t>
  </si>
  <si>
    <t>Supprimer le bypass probablement présent.</t>
  </si>
  <si>
    <t xml:space="preserve">Ne fournir de l’eau chaude que là où elle est utile </t>
  </si>
  <si>
    <t>Limiter les débits en limitant les pressions</t>
  </si>
  <si>
    <t>Limiter les temps et températures de puisage</t>
  </si>
  <si>
    <t xml:space="preserve">Isoler les conduites, pompes, vannes, échangeurs, ballons,… </t>
  </si>
  <si>
    <t>Projet d'utilisation rationnelle (// régulation) de la ventilation</t>
  </si>
  <si>
    <t>Rénovation du système ECS en privilégiant les énergies renouvelables</t>
  </si>
  <si>
    <t>Temps de retour inférieur à 2 ans pour des bâtiments mal isolés.</t>
  </si>
  <si>
    <t xml:space="preserve">Temps de retour de l'ordre de 2 ans pour les conduites et de l'ordre de 6 ans pour les vannes. </t>
  </si>
  <si>
    <t>Détecter les dysfonctionnements.</t>
  </si>
  <si>
    <t>Diminuer la température de l'eau et donc les consommations (+ favoriser la condensation).</t>
  </si>
  <si>
    <t>Régulation locale.</t>
  </si>
  <si>
    <t>Profiter des gains de l'intermittence.</t>
  </si>
  <si>
    <t>Éviter les pertes de charge.</t>
  </si>
  <si>
    <t>Optimisation des installations.</t>
  </si>
  <si>
    <t>1
(pour des bâtiments mal isolés)</t>
  </si>
  <si>
    <t>Amélioration du système de chauffage.</t>
  </si>
  <si>
    <t>Ne pas enraver l'émission de chaleur.</t>
  </si>
  <si>
    <t>Amélioration du système ECS.</t>
  </si>
  <si>
    <t>Limiter les besoins en eau chaude.</t>
  </si>
  <si>
    <t xml:space="preserve">Temps de retour inférieurs à 6 ans. </t>
  </si>
  <si>
    <t>Indicateur qualitatif d'impact sur la consommation énergétique 
(de 1 à 3, 1 indiquant le plus grand impact)</t>
  </si>
  <si>
    <r>
      <t>U max de 0,15 W/(m</t>
    </r>
    <r>
      <rPr>
        <vertAlign val="superscript"/>
        <sz val="11"/>
        <color theme="1"/>
        <rFont val="Calibri"/>
        <family val="2"/>
        <scheme val="minor"/>
      </rPr>
      <t>2</t>
    </r>
    <r>
      <rPr>
        <sz val="11"/>
        <color theme="1"/>
        <rFont val="Calibri"/>
        <family val="2"/>
        <scheme val="minor"/>
      </rPr>
      <t>.K), plus ambitieux que la législation PEB en Wallonie imposant actuellement une valeur seuil de 0,24 W/(m</t>
    </r>
    <r>
      <rPr>
        <vertAlign val="superscript"/>
        <sz val="11"/>
        <color theme="1"/>
        <rFont val="Calibri"/>
        <family val="2"/>
        <scheme val="minor"/>
      </rPr>
      <t>2</t>
    </r>
    <r>
      <rPr>
        <sz val="11"/>
        <color theme="1"/>
        <rFont val="Calibri"/>
        <family val="2"/>
        <scheme val="minor"/>
      </rPr>
      <t>.K)</t>
    </r>
  </si>
  <si>
    <r>
      <t>La législation PEB impose une valeur U maximale de 1,1 W/(m</t>
    </r>
    <r>
      <rPr>
        <vertAlign val="superscript"/>
        <sz val="11"/>
        <color theme="1"/>
        <rFont val="Calibri"/>
        <family val="2"/>
        <scheme val="minor"/>
      </rPr>
      <t>2</t>
    </r>
    <r>
      <rPr>
        <sz val="11"/>
        <color theme="1"/>
        <rFont val="Calibri"/>
        <family val="2"/>
        <scheme val="minor"/>
      </rPr>
      <t>.K) pour un vitrage uniquement, et une valeur de 2 W/(m</t>
    </r>
    <r>
      <rPr>
        <vertAlign val="superscript"/>
        <sz val="11"/>
        <color theme="1"/>
        <rFont val="Calibri"/>
        <family val="2"/>
        <scheme val="minor"/>
      </rPr>
      <t>2</t>
    </r>
    <r>
      <rPr>
        <sz val="11"/>
        <color theme="1"/>
        <rFont val="Calibri"/>
        <family val="2"/>
        <scheme val="minor"/>
      </rPr>
      <t xml:space="preserve">.K) pour l'ensemble châssis et vitrage. </t>
    </r>
  </si>
  <si>
    <t>N° de la mesure</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</si>
  <si>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</si>
  <si>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</si>
  <si>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</si>
  <si>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</si>
  <si>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</si>
  <si>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</si>
  <si>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</si>
  <si>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</si>
  <si>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</si>
  <si>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</si>
  <si>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</si>
  <si>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</si>
  <si>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</si>
  <si>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</si>
  <si>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</si>
  <si>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</si>
  <si>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</si>
  <si>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</si>
  <si>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</si>
  <si>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</si>
  <si>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</si>
  <si>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</si>
  <si>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</si>
  <si>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</si>
  <si>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</si>
  <si>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</si>
  <si>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Indicateur qualitatif de priorité (de 0 à 5, 0 indique que la mesure est strictement obligatoire, la priorité des actions baisse à mesure que la valeur augmente)</t>
  </si>
  <si>
    <r>
      <t xml:space="preserve">Avoir réfléchi tous les détails pour garantir une continuité de l'étanchéité à l'air et de l'isolation, en ce compris un futur raccord avec l'isolation et l'étanchéité de la façade.
</t>
    </r>
    <r>
      <rPr>
        <sz val="11"/>
        <color rgb="FFFF9933"/>
        <rFont val="Calibri"/>
        <family val="2"/>
        <scheme val="minor"/>
      </rPr>
      <t>M3 interagit avec M5, et peut interagir avec M7 (étanchéité)-M11-M20 (e.g. si des panneaux solaires sont posés).</t>
    </r>
  </si>
  <si>
    <r>
      <t xml:space="preserve">S'engager à tenir une comptabilité énergétique.
</t>
    </r>
    <r>
      <rPr>
        <sz val="11"/>
        <color rgb="FFFF9933"/>
        <rFont val="Calibri"/>
        <family val="2"/>
        <scheme val="minor"/>
      </rPr>
      <t>M2 peut interagir avec M9-M10-M11-M20.</t>
    </r>
  </si>
  <si>
    <r>
      <t xml:space="preserve">Prévoir de positionner les châssis pour faciliter l’isolation future de la façade. 
</t>
    </r>
    <r>
      <rPr>
        <sz val="11"/>
        <color rgb="FFFF9933"/>
        <rFont val="Calibri"/>
        <family val="2"/>
        <scheme val="minor"/>
      </rPr>
      <t>M4 interagit avec M5.</t>
    </r>
  </si>
  <si>
    <r>
      <t xml:space="preserve">Avoir isolé la toiture. 
Avoir réglé et pensé à tous les soucis d'humidité.
Avoir prévu des travaux pour la ventilation pour garantir un air intérieur suffisamment sec et sain.
</t>
    </r>
    <r>
      <rPr>
        <sz val="11"/>
        <color rgb="FFFF9933"/>
        <rFont val="Calibri"/>
        <family val="2"/>
        <scheme val="minor"/>
      </rPr>
      <t>M5 interagit avec M3-M4-M7.</t>
    </r>
  </si>
  <si>
    <r>
      <t xml:space="preserve">Chronologie : actions antérieures nécessaires et prévision des actions futures,
</t>
    </r>
    <r>
      <rPr>
        <b/>
        <sz val="11"/>
        <color rgb="FFFF9933"/>
        <rFont val="Calibri"/>
        <family val="2"/>
        <scheme val="minor"/>
      </rPr>
      <t>et interactions entre les mesures</t>
    </r>
  </si>
  <si>
    <t>Isolation et étanchéité des toitures</t>
  </si>
  <si>
    <t>Remplacement par des fenêtres et/ou châssis performants et étanches</t>
  </si>
  <si>
    <t>Isolation et étanchéité des murs</t>
  </si>
  <si>
    <t>Isolation et étanchéité des dalles de sol</t>
  </si>
  <si>
    <r>
      <t xml:space="preserve">À réaliser simultanément aux derniers travaux d'isolation et d'étanchéité à l'air.
Avoir réfléchi aux problèmes potentiels (thermiques, acoustiques, d'humidité).
Concevoir des réseaux sans fuite, avec des conduits larges et rigides pour limiter les pertes de charge à maximum 1 Pa/m et une vitesse de maximum 7m/s.
</t>
    </r>
    <r>
      <rPr>
        <sz val="11"/>
        <color rgb="FFFF9933"/>
        <rFont val="Calibri"/>
        <family val="2"/>
        <scheme val="minor"/>
      </rPr>
      <t>M7 dépend de M3 à M6 et impacte M8.</t>
    </r>
  </si>
  <si>
    <r>
      <t xml:space="preserve">En présence d'un système VMC.
</t>
    </r>
    <r>
      <rPr>
        <sz val="11"/>
        <color rgb="FFFF9933"/>
        <rFont val="Calibri"/>
        <family val="2"/>
        <scheme val="minor"/>
      </rPr>
      <t>M8 peut dépendre de M7.</t>
    </r>
  </si>
  <si>
    <r>
      <t xml:space="preserve">Avoir une enveloppe thermique très performante.
Avoir fait réaliser une étude par un bureau d'études.
</t>
    </r>
    <r>
      <rPr>
        <sz val="11"/>
        <color rgb="FFFF9933"/>
        <rFont val="Calibri"/>
        <family val="2"/>
        <scheme val="minor"/>
      </rPr>
      <t>M9 dépend de M3 à M6 et peut interagir avec M20.</t>
    </r>
  </si>
  <si>
    <r>
      <t xml:space="preserve">Uniquement s'il est prouvé que des énergies renouvelables ne peuvent pas garantir les besoins en chaleur.
Disposer d'une enveloppe thermique performante. (Ou prouver, sur base de calculs, l'intérêt de remplacer la chaudière avant les actions sur l'enveloppe.)
Avoir calculé les besoins en chaleur et dimensionné la chaudière sur base d'un métré de l'enveloppe thermique, des températures (intérieure et extérieure), de l'étanchéité et des émetteurs.
Avoir pris en compte le découplage ou couplage avec l'eau chaude sanitaire (e.g. chaudière à deux retours).
</t>
    </r>
    <r>
      <rPr>
        <sz val="11"/>
        <color rgb="FFFF9933"/>
        <rFont val="Calibri"/>
        <family val="2"/>
        <scheme val="minor"/>
      </rPr>
      <t>M10 dépend de M3 à M6 et peut interagir avec M20.</t>
    </r>
  </si>
  <si>
    <r>
      <t xml:space="preserve">Avoir une enveloppe thermique très performante.
Avoir fait réaliser une étude par un bureau d'études.
Concernant l'hydraulique : 
Mettre un circulateur à vitesse variable en amont d’une éventuelle bouteille casse-pression pour éviter des retours chauds défavorables à la condensation.
Supprimer si possible les collecteurs bouclés.
Éviter les vannes 3 voies diviseuses (et contrôler le débit avec un circulateur à vitesse variable).
</t>
    </r>
    <r>
      <rPr>
        <sz val="11"/>
        <color rgb="FFFF9933"/>
        <rFont val="Calibri"/>
        <family val="2"/>
        <scheme val="minor"/>
      </rPr>
      <t>M11 dépend de M3 à M6 et peut interagir avec M20.</t>
    </r>
  </si>
  <si>
    <r>
      <t xml:space="preserve">Avoir fait réaliser une étude par un bureau d'études.
Avoir pris en compte le découplage ou couplage avec le système de chauffage. 
Avoir réfléchi au choix du système (centralisé/décentralisé, production instantanée ou à (semi-)accumulation).
</t>
    </r>
    <r>
      <rPr>
        <sz val="11"/>
        <color rgb="FFFF9933"/>
        <rFont val="Calibri"/>
        <family val="2"/>
        <scheme val="minor"/>
      </rPr>
      <t>M20 peut interagir avec M9-M10-M11.</t>
    </r>
  </si>
  <si>
    <t>COTATION</t>
  </si>
  <si>
    <t>indice de base</t>
  </si>
  <si>
    <t>indice obtenu</t>
  </si>
  <si>
    <t>3
(pour des bâtiments non isolés)</t>
  </si>
  <si>
    <t>M0</t>
  </si>
  <si>
    <t>Feuille de route</t>
  </si>
  <si>
    <t>Suivi de l'ordre chronologique de la FR</t>
  </si>
  <si>
    <t>Cohérence énergétique de la rénovation</t>
  </si>
  <si>
    <t>Nbre de "réalisé"</t>
  </si>
  <si>
    <t>Nbre de Points</t>
  </si>
  <si>
    <t>total de Points obtenus</t>
  </si>
  <si>
    <t>Indice</t>
  </si>
  <si>
    <t>réalisé ?         oui = 1           non = 0</t>
  </si>
  <si>
    <t>Remplacement par des fenêtres et/ou châssis performants et étanches, en gardant en tête les problèmes de surchauffe (cf. document annexe)</t>
  </si>
  <si>
    <t>Placer des panneaux isolants (1/2 cm d’épaisseur) recouverts d’aluminium à l’arrière des radiateurs (dans le cas de murs non isolés)</t>
  </si>
  <si>
    <t>Installation de compteurs de passage par bâtiment, par vecteur énergétique et par utilisation (e.g. chauffage vs ECS), pour répondre, au minimum, à la réglementation PEB</t>
  </si>
  <si>
    <t>M27</t>
  </si>
  <si>
    <t>Implémentation d'une stratégie de refroidissement naturel (ou semi-naturel) : free-cooling, slab-cooling, free-chilling, intégration d’air frais extérieur dans la climatisation</t>
  </si>
  <si>
    <t>Éviter autant que possible le recours à la climatisation</t>
  </si>
  <si>
    <t>Ne pas entraver l'émission de chaleur.</t>
  </si>
  <si>
    <t xml:space="preserve">Installer des vannes thermostatiques programmables correctement positionnées </t>
  </si>
  <si>
    <t>M3bis</t>
  </si>
  <si>
    <t>M4bis</t>
  </si>
  <si>
    <t>M5bis</t>
  </si>
  <si>
    <t>M6bis</t>
  </si>
  <si>
    <t>Minimisation de l'impact environnemental des matériaux pour l'isolation et l'étanchéité des dalles de sol (e.g. via une étude sur base de l'outil TOTEM)</t>
  </si>
  <si>
    <t>Prendre en compte l'énergie du cycle des vie des matériaux, ainsi que les autres impacts délétères sur l'environnement</t>
  </si>
  <si>
    <t>Favoriser l'économie circulaire</t>
  </si>
  <si>
    <t>Établissement avec des consommations d'ECS modérées : Rénovation du système ECS en privilégiant les énergies renouvelables</t>
  </si>
  <si>
    <t>Surchauffe et production de froid</t>
  </si>
  <si>
    <t>Minimisation de l'impact environnemental des matériaux pour l'isolation et l'étanchéité des toitures (e.g. via une demande d'étude sur base de l'outil TOTEM)</t>
  </si>
  <si>
    <t>Minimisation de l'impact environnemental des matériaux pour le remplacement des vitrages et châssis (e.g. via une demande d'étude sur base de l'outil TOTEM)</t>
  </si>
  <si>
    <t>Minimisation de l'impact environnemental des matériaux pour l'isolation et l'étanchéité des murs (e.g. via une demande d'étude sur base de l'outil TOTEM)</t>
  </si>
  <si>
    <t xml:space="preserve">Temps de retour inférieur à 6 ans. </t>
  </si>
  <si>
    <t>Protections solaires (casquettes, marquises, screens, stores,...)</t>
  </si>
  <si>
    <t>Réguler le débit d’air neuf pulsé en fonction des besoins</t>
  </si>
  <si>
    <t>Définir une plage d'humidité (e.g. entre 35% et 70%) dans laquelle l'air n'est ni humidifiée, ni déshumidifiée</t>
  </si>
  <si>
    <t>Définir une plage de températures (e.g. entre 18°C et 26°C) dans laquelle l'air n'est ni chauffé, ni refroidi</t>
  </si>
  <si>
    <t>Privilégier autant que possible une température haute à l'évaporateur et une température basse au condenseur</t>
  </si>
  <si>
    <t>Lancer une étude pour un système de ventilation répondant aux normes</t>
  </si>
  <si>
    <t>Remplacement de la chaudière par une chaudière gaz à condensation à haut rendement, avec un brûleur modulant sur une large plage de puissance</t>
  </si>
  <si>
    <t>Limiter les consommations liées à la production de froid</t>
  </si>
  <si>
    <t>Réaliser un audit des matériaux qui pourraient être réemployés, passer par une entreprise d'économie circulaire, et utiliser des matériaux issus de filières de réemploi</t>
  </si>
  <si>
    <t>Obligatoire pour les façades Sud/Sud-Ouest en cas d'application de la mesure M4</t>
  </si>
  <si>
    <t>M28</t>
  </si>
  <si>
    <t>Éviter l'accumulation de poussières, garantir l'efficacité des filtres, de l'échangeur, des débits</t>
  </si>
  <si>
    <t>Actions de limitation de la consommation (en cas de présence d'une installation de production de froid rendue absolument nécessaire par l'activité du lieu)</t>
  </si>
  <si>
    <t>L’outil suivant, d’évaluation et de priorisation des travaux de rénovation énergétique, se veut  général et indicatif et basé sur des constats standardisés. Seules les prescriptions majeures s'y trouvent. Pour de plus amples informations, référez-vous au document attaché intitulé ‘Prescriptions et recommandations à mettre en œuvre lors d’une rénovation énergétique’. Veuillez également faire appel à des bureaux d'études spécialisés pour tout projet de grande ampleur.</t>
  </si>
  <si>
    <t>Optimisation du système par contrat d'entretien annuel de l'installation et régulation</t>
  </si>
  <si>
    <t>Établissement avec d'importantes consommations d'ECS (e.g. vestiaires de sport, piscine, cuisines collectives,…) : Rénovation du système ECS en privilégiant les énergies renouvelables</t>
  </si>
  <si>
    <t>M29</t>
  </si>
  <si>
    <t>M30</t>
  </si>
  <si>
    <t>M31</t>
  </si>
  <si>
    <t>M32</t>
  </si>
  <si>
    <t>Installation d'un système de ventilation contrôlée, en gardant en tête les problèmes de surchauffe (en mettant un éventuel by-pass ou en incluant la ventilation au refroidissement) en passant par un bureau d'études spécialisé</t>
  </si>
  <si>
    <t>M9bis</t>
  </si>
  <si>
    <t>M33</t>
  </si>
  <si>
    <t>Si M3 et/ou M4 et/ou M5 et/ou M6</t>
  </si>
  <si>
    <t>En présence d'un système de ventilation contrôlée</t>
  </si>
  <si>
    <t>Étude à réaliser obligatoirement en lien avec la mesure M9 si l'étude PEB reflète un risque de surchauffe</t>
  </si>
  <si>
    <t xml:space="preserve">La mesure a été réalisée APRES le 01/01/2019 </t>
  </si>
  <si>
    <t xml:space="preserve">La mesure a été réalisée AVANT le 01/01/2019 </t>
  </si>
  <si>
    <t xml:space="preserve">La mesure est prévue dans le cadre de la candidature </t>
  </si>
  <si>
    <t>NON</t>
  </si>
  <si>
    <t xml:space="preserve">Remplacement par des sources 'renouvelables' (privilégier des installations peu puissantes, réactives, permettant une régulation locale) </t>
  </si>
  <si>
    <t>Électricité</t>
  </si>
  <si>
    <t>M12bis</t>
  </si>
  <si>
    <t>Chauffage par réseau de chaleur performant alimenté en biomasse, biogaz, ou en chaleur fatale</t>
  </si>
  <si>
    <t>Chauffage par réseau de chaleur performant alimenté en gaz</t>
  </si>
  <si>
    <t>Favoriser les réseaux de chaleur, à grand potentiel renouvelable</t>
  </si>
  <si>
    <t>Favoriser les énergies renouvelables</t>
  </si>
  <si>
    <t>Présence d'un système de production d'électricité par SER (panneaux photovoltaïques, cogénération bio-sourcée) pour minimum 25% de la consommation électrique et/ou fournisseur d'électricité verte (avec garantie d'origine)</t>
  </si>
  <si>
    <t>M23bis</t>
  </si>
  <si>
    <t>M28bis</t>
  </si>
  <si>
    <t>M34</t>
  </si>
  <si>
    <t>M35</t>
  </si>
  <si>
    <t>Amélioration du système de chauffage.
Favoriser les SER</t>
  </si>
  <si>
    <t xml:space="preserve">Interaction avec l'isolation du toit en cas d'installation de panneaux, interaction avec le système de chauffage en cas de cogénération </t>
  </si>
  <si>
    <t>Suivi de l'ordre chronologique</t>
  </si>
  <si>
    <t>Respect de la chronologie</t>
  </si>
  <si>
    <t xml:space="preserve"> </t>
  </si>
  <si>
    <t xml:space="preserve">   </t>
  </si>
  <si>
    <t xml:space="preserve">    </t>
  </si>
  <si>
    <t xml:space="preserve">     </t>
  </si>
  <si>
    <t xml:space="preserve">      </t>
  </si>
  <si>
    <t xml:space="preserve">       </t>
  </si>
  <si>
    <t xml:space="preserve">        </t>
  </si>
  <si>
    <t xml:space="preserve">         </t>
  </si>
  <si>
    <t>1.1</t>
  </si>
  <si>
    <t>Nom de l'implantation scolaire :</t>
  </si>
  <si>
    <t>1.2</t>
  </si>
  <si>
    <t>Numéro Fase de l'implantation scolaire :</t>
  </si>
  <si>
    <t>Identification du projet</t>
  </si>
  <si>
    <t>2.2</t>
  </si>
  <si>
    <t>Identité de l'implantation</t>
  </si>
  <si>
    <t>OCRE</t>
  </si>
  <si>
    <t>Détail des Mesures à économie d'énergie</t>
  </si>
  <si>
    <t xml:space="preserve">Résultats à reporter sur la plateforme : </t>
  </si>
  <si>
    <r>
      <t>U max de 0,15 W/(m</t>
    </r>
    <r>
      <rPr>
        <vertAlign val="superscript"/>
        <sz val="14"/>
        <color theme="1"/>
        <rFont val="Calibri Light"/>
        <family val="2"/>
        <scheme val="major"/>
      </rPr>
      <t>2</t>
    </r>
    <r>
      <rPr>
        <sz val="14"/>
        <color theme="1"/>
        <rFont val="Calibri Light"/>
        <family val="2"/>
        <scheme val="major"/>
      </rPr>
      <t>.K), plus ambitieux que la législation PEB en Wallonie imposant actuellement une valeur seuil de 0,24 W/(m</t>
    </r>
    <r>
      <rPr>
        <vertAlign val="superscript"/>
        <sz val="14"/>
        <color theme="1"/>
        <rFont val="Calibri Light"/>
        <family val="2"/>
        <scheme val="major"/>
      </rPr>
      <t>2</t>
    </r>
    <r>
      <rPr>
        <sz val="14"/>
        <color theme="1"/>
        <rFont val="Calibri Light"/>
        <family val="2"/>
        <scheme val="major"/>
      </rPr>
      <t>.K)</t>
    </r>
  </si>
  <si>
    <r>
      <t>La législation PEB impose une valeur U maximale de 1,1 W/(m</t>
    </r>
    <r>
      <rPr>
        <vertAlign val="superscript"/>
        <sz val="14"/>
        <color theme="1"/>
        <rFont val="Calibri Light"/>
        <family val="2"/>
        <scheme val="major"/>
      </rPr>
      <t>2</t>
    </r>
    <r>
      <rPr>
        <sz val="14"/>
        <color theme="1"/>
        <rFont val="Calibri Light"/>
        <family val="2"/>
        <scheme val="major"/>
      </rPr>
      <t>.K) pour un vitrage uniquement, et une valeur de 1,5 W/(m</t>
    </r>
    <r>
      <rPr>
        <vertAlign val="superscript"/>
        <sz val="14"/>
        <color theme="1"/>
        <rFont val="Calibri Light"/>
        <family val="2"/>
        <scheme val="major"/>
      </rPr>
      <t>2</t>
    </r>
    <r>
      <rPr>
        <sz val="14"/>
        <color theme="1"/>
        <rFont val="Calibri Light"/>
        <family val="2"/>
        <scheme val="major"/>
      </rPr>
      <t xml:space="preserve">.K) pour l'ensemble châssis et vitrage. </t>
    </r>
  </si>
  <si>
    <r>
      <t>U max de 0,2 W/(m</t>
    </r>
    <r>
      <rPr>
        <vertAlign val="superscript"/>
        <sz val="14"/>
        <color theme="1"/>
        <rFont val="Calibri Light"/>
        <family val="2"/>
        <scheme val="major"/>
      </rPr>
      <t>2</t>
    </r>
    <r>
      <rPr>
        <sz val="14"/>
        <color theme="1"/>
        <rFont val="Calibri Light"/>
        <family val="2"/>
        <scheme val="major"/>
      </rPr>
      <t>.K), plus ambitieux que la législation PEB en Wallonie.</t>
    </r>
  </si>
  <si>
    <r>
      <t>Viser une concentration intérieure de 900 ppm de CO</t>
    </r>
    <r>
      <rPr>
        <vertAlign val="subscript"/>
        <sz val="14"/>
        <color theme="1"/>
        <rFont val="Calibri Light"/>
        <family val="2"/>
        <scheme val="major"/>
      </rPr>
      <t>2</t>
    </r>
    <r>
      <rPr>
        <sz val="14"/>
        <color theme="1"/>
        <rFont val="Calibri Light"/>
        <family val="2"/>
        <scheme val="major"/>
      </rPr>
      <t xml:space="preserve"> avec des dépassements temporaires jusqu'à 1200 ppm maximum. </t>
    </r>
  </si>
  <si>
    <t>Chronologie</t>
  </si>
  <si>
    <t xml:space="preserve">Description de la Mesure  </t>
  </si>
  <si>
    <r>
      <t xml:space="preserve">S'engager à tenir une comptabilité énergétique.
</t>
    </r>
    <r>
      <rPr>
        <sz val="14"/>
        <color rgb="FFFF9933"/>
        <rFont val="Calibri Light"/>
        <family val="2"/>
        <scheme val="major"/>
      </rPr>
      <t>M2 peut interagir avec M11-M12-M13-M22-M22bis.</t>
    </r>
  </si>
  <si>
    <r>
      <t xml:space="preserve">Avoir une enveloppe thermique très performante.
Avoir fait réaliser une étude par un bureau d'études.
</t>
    </r>
    <r>
      <rPr>
        <sz val="14"/>
        <color rgb="FFFF9933"/>
        <rFont val="Calibri Light"/>
        <family val="2"/>
        <scheme val="major"/>
      </rPr>
      <t>M11 dépend de M3 à M6 et peut interagir avec M22-M22bis.</t>
    </r>
  </si>
  <si>
    <r>
      <t xml:space="preserve">Avoir réfléchi aux problèmes potentiels (thermiques, acoustiques, d'humidité); Concevoir des réseaux sans fuite, avec des conduits larges et rigides pour limiter les pertes de charge à maximum 1 Pa/m et une vitesse de maximum 7m/s.
</t>
    </r>
    <r>
      <rPr>
        <sz val="14"/>
        <color theme="7"/>
        <rFont val="Calibri Light"/>
        <family val="2"/>
        <scheme val="major"/>
      </rPr>
      <t>M9 dépend de M3 à M6 et impacte M11 et M29</t>
    </r>
  </si>
  <si>
    <r>
      <t xml:space="preserve">Disposer d'une enveloppe thermique performante. (Ou prouver, sur base de calculs, l'intérêt de remplacer la chaudière avant les actions sur l'enveloppe.)
Avoir calculé les besoins en chaleur et dimensionné la chaudière sur base d'un métré de l'enveloppe thermique, des températures (intérieure et extérieure), de l'étanchéité et des émetteurs.
Avoir pris en compte le découplage ou couplage avec l'eau chaude sanitaire (e.g. chaudière à deux retours).
</t>
    </r>
    <r>
      <rPr>
        <sz val="14"/>
        <color rgb="FFFF9933"/>
        <rFont val="Calibri Light"/>
        <family val="2"/>
        <scheme val="major"/>
      </rPr>
      <t>M12 dépend de M3 à M6 et peut interagir avec M22-M22bis.</t>
    </r>
  </si>
  <si>
    <r>
      <t xml:space="preserve">Avoir une enveloppe thermique très performante; Avoir fait réaliser une étude par un bureau d'études.
Concernant l'hydraulique, mettre un circulateur à vitesse variable en amont d’une éventuelle bouteille casse-pression pour éviter des retours chauds défavorables à la condensation; Supprimer si possible les collecteurs bouclés.
Éviter les vannes 3 voies diviseuses (et contrôler le débit avec un circulateur à vitesse variable).
</t>
    </r>
    <r>
      <rPr>
        <sz val="14"/>
        <color rgb="FFFF9933"/>
        <rFont val="Calibri Light"/>
        <family val="2"/>
        <scheme val="major"/>
      </rPr>
      <t>M13 dépend de M3 à M6 et peut interagir avec M22-M22bis.</t>
    </r>
  </si>
  <si>
    <r>
      <t xml:space="preserve">Avoir fait réaliser une étude par un bureau d'études; Avoir pris en compte le découplage ou couplage avec le système de chauffage.; Avoir réfléchi au choix du système (centralisé/décentralisé, production instantanée ou à (semi-accumulation).
</t>
    </r>
    <r>
      <rPr>
        <sz val="14"/>
        <color rgb="FFFF9933"/>
        <rFont val="Calibri Light"/>
        <family val="2"/>
        <scheme val="major"/>
      </rPr>
      <t>M22 peut interagir avec M11-M12-M13.</t>
    </r>
  </si>
  <si>
    <t>Détail des Mesures envisagées par le projet</t>
  </si>
  <si>
    <t>Cliquez sur la cellule concernée et sélectionnez dans le menu déroulant la validation souhaitée: "OUI", "NON", "NON mais je justifie la raison en annexe". (dans ce dernier cas, l'annexe sera demandée sur la plate-forme)</t>
  </si>
  <si>
    <t>% Théorique
d'économies en énergie primaire par mesure</t>
  </si>
  <si>
    <t>% Théorique 
d'économies en énergie primaire OBTENU par l'application de la mesure</t>
  </si>
  <si>
    <t>Valorisation des Mesures</t>
  </si>
  <si>
    <t>La mesure est abandonnée (ne se réalisera pas)</t>
  </si>
  <si>
    <t>Nombre de Mesures réalisées avant le 01/01/2019</t>
  </si>
  <si>
    <t>Nombre de Mesures abandonnées</t>
  </si>
  <si>
    <t>Nombre de Points obtenus par l'application des Mesures</t>
  </si>
  <si>
    <t>RESULTATS THEORIQUES STANDARDISES</t>
  </si>
  <si>
    <t>Nombre de Mesures prévues dans le projet candidat</t>
  </si>
  <si>
    <t>Indice moyen d'impact par Mesure</t>
  </si>
  <si>
    <t>Indice final OCRE</t>
  </si>
  <si>
    <t>Indicateur qualitatif de priorité                            (1 indique que la mesure est strictement obligatoire)</t>
  </si>
  <si>
    <t xml:space="preserve">Indicateur qualitatif d'impact sur les émissions en CO2 
</t>
  </si>
  <si>
    <t xml:space="preserve">N°  </t>
  </si>
  <si>
    <t>" Outil de Chronologie de Rénovation Energétique " établi dans le cadre du Plan de Reprise et Résilience européen</t>
  </si>
  <si>
    <t>Dénomination succincte des travaux :</t>
  </si>
  <si>
    <r>
      <t xml:space="preserve">Prévoir de positionner les châssis pour faciliter l’isolation future de la façade. 
</t>
    </r>
    <r>
      <rPr>
        <sz val="14"/>
        <rFont val="Calibri Light"/>
        <family val="2"/>
        <scheme val="major"/>
      </rPr>
      <t>Pose simultanée de protections solaires en cas de façade exposée au Sud/Sud-Ouest</t>
    </r>
    <r>
      <rPr>
        <sz val="14"/>
        <color theme="1"/>
        <rFont val="Calibri Light"/>
        <family val="2"/>
        <scheme val="major"/>
      </rPr>
      <t xml:space="preserve">
</t>
    </r>
    <r>
      <rPr>
        <sz val="14"/>
        <color rgb="FFFF9933"/>
        <rFont val="Calibri Light"/>
        <family val="2"/>
        <scheme val="major"/>
      </rPr>
      <t>M4 interagit avec M5.</t>
    </r>
  </si>
  <si>
    <r>
      <t xml:space="preserve">Avoir isolé la toiture; Avoir réglé et pensé à tous les soucis d'humidité (notamment l'humidité ascensionnelle).
Avoir prévu des travaux pour la ventilation pour garantir un air intérieur suffisamment sec et sain. (voir M9)
</t>
    </r>
    <r>
      <rPr>
        <sz val="14"/>
        <color rgb="FFFF9933"/>
        <rFont val="Calibri Light"/>
        <family val="2"/>
        <scheme val="major"/>
      </rPr>
      <t>M5 interagit avec M3-M4-M9.</t>
    </r>
  </si>
  <si>
    <t>Pourcentage d'économie d'énergie primaire obtenu par l'application des Mesures</t>
  </si>
  <si>
    <t>Obligatoire en cas de mesure M3 (base de données de parois type sur https://www.totem-building.be/)</t>
  </si>
  <si>
    <t>Obligatoire en cas de mesure M4 (base de données de parois type sur https://www.totem-building.be/)</t>
  </si>
  <si>
    <t>Obligatoire en cas de mesure M5 (base de données de parois type sur https://www.totem-building.be/)</t>
  </si>
  <si>
    <t>Obligatoire en cas de mesure M6 (base de données de parois type sur https://www.totem-building.be/)</t>
  </si>
  <si>
    <r>
      <t xml:space="preserve">Avoir réfléchi à tous les détails pour garantir une continuité de l'étanchéité à l'air et de l'isolation, en ce compris un futur raccord avec l'isolation et l'étanchéité de la façade.
</t>
    </r>
    <r>
      <rPr>
        <sz val="14"/>
        <rFont val="Calibri Light"/>
        <family val="2"/>
        <scheme val="major"/>
      </rPr>
      <t>S'engager à des travaux prochains sur la ventilation. (voir M8)</t>
    </r>
    <r>
      <rPr>
        <sz val="14"/>
        <color theme="1"/>
        <rFont val="Calibri Light"/>
        <family val="2"/>
        <scheme val="major"/>
      </rPr>
      <t xml:space="preserve">
</t>
    </r>
    <r>
      <rPr>
        <sz val="14"/>
        <color rgb="FFFF9933"/>
        <rFont val="Calibri Light"/>
        <family val="2"/>
        <scheme val="major"/>
      </rPr>
      <t>M3 interagit avec M5, et peut interagir avec M8 (étanchéité)-M10-M12-M21-M21bis (e.g. si des panneaux solaires sont posés).</t>
    </r>
  </si>
  <si>
    <t>Nombre de Mesures réalisées après le 01/01/2019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</si>
</sst>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80C]d\ mmmm\ yyyy;@"/>
  </numFmts>
  <fonts count="71" x14ac:knownFonts="1">
    <font>
      <sz val="11"/>
      <color theme="1"/>
      <name val="Calibri"/>
      <family val="2"/>
      <scheme val="minor"/>
    </font>
    <font>
      <b/>
      <sz val="11"/>
      <color theme="1"/>
      <name val="Calibri"/>
      <family val="2"/>
      <scheme val="minor"/>
    </font>
    <font>
      <b/>
      <sz val="12"/>
      <color theme="1"/>
      <name val="Calibri"/>
      <family val="2"/>
      <scheme val="minor"/>
    </font>
    <font>
      <vertAlign val="superscript"/>
      <sz val="11"/>
      <color theme="1"/>
      <name val="Calibri"/>
      <family val="2"/>
      <scheme val="minor"/>
    </font>
    <font>
      <sz val="11"/>
      <name val="Calibri"/>
      <family val="2"/>
      <scheme val="minor"/>
    </font>
    <font>
      <vertAlign val="subscript"/>
      <sz val="11"/>
      <color theme="1"/>
      <name val="Calibri"/>
      <family val="2"/>
      <scheme val="minor"/>
    </font>
    <font>
      <b/>
      <i/>
      <sz val="11"/>
      <color theme="1"/>
      <name val="Calibri"/>
      <family val="2"/>
      <scheme val="minor"/>
    </font>
    <font>
      <b/>
      <sz val="11"/>
      <color rgb="FFFF9933"/>
      <name val="Calibri"/>
      <family val="2"/>
      <scheme val="minor"/>
    </font>
    <font>
      <sz val="11"/>
      <color rgb="FFFF9933"/>
      <name val="Calibri"/>
      <family val="2"/>
      <scheme val="minor"/>
    </font>
    <font>
      <sz val="9"/>
      <color indexed="81"/>
      <name val="Tahoma"/>
      <family val="2"/>
    </font>
    <font>
      <b/>
      <sz val="9"/>
      <color indexed="81"/>
      <name val="Tahoma"/>
      <family val="2"/>
    </font>
    <font>
      <sz val="11"/>
      <color rgb="FFFF0000"/>
      <name val="Calibri"/>
      <family val="2"/>
      <scheme val="minor"/>
    </font>
    <font>
      <b/>
      <sz val="14"/>
      <color theme="1"/>
      <name val="Calibri"/>
      <family val="2"/>
      <scheme val="minor"/>
    </font>
    <font>
      <b/>
      <sz val="14"/>
      <color rgb="FFFF0000"/>
      <name val="Calibri"/>
      <family val="2"/>
      <scheme val="minor"/>
    </font>
    <font>
      <b/>
      <sz val="16"/>
      <color rgb="FFFF0000"/>
      <name val="Calibri"/>
      <family val="2"/>
      <scheme val="minor"/>
    </font>
    <font>
      <sz val="11"/>
      <color theme="1"/>
      <name val="Calibri"/>
      <family val="2"/>
      <scheme val="minor"/>
    </font>
    <font>
      <b/>
      <sz val="12"/>
      <color rgb="FF0070C0"/>
      <name val="Calibri"/>
      <family val="2"/>
      <scheme val="minor"/>
    </font>
    <font>
      <b/>
      <sz val="20"/>
      <color rgb="FFFF0000"/>
      <name val="Calibri"/>
      <family val="2"/>
      <scheme val="minor"/>
    </font>
    <font>
      <b/>
      <sz val="24"/>
      <color rgb="FFFF0000"/>
      <name val="Calibri"/>
      <family val="2"/>
      <scheme val="minor"/>
    </font>
    <font>
      <b/>
      <sz val="18"/>
      <name val="Calibri"/>
      <family val="2"/>
      <scheme val="minor"/>
    </font>
    <font>
      <b/>
      <sz val="26"/>
      <color theme="1"/>
      <name val="Calibri"/>
      <family val="2"/>
      <scheme val="minor"/>
    </font>
    <font>
      <sz val="26"/>
      <color theme="1"/>
      <name val="Calibri"/>
      <family val="2"/>
      <scheme val="minor"/>
    </font>
    <font>
      <sz val="11"/>
      <color theme="1"/>
      <name val="Calibri Light"/>
      <family val="2"/>
      <scheme val="major"/>
    </font>
    <font>
      <b/>
      <sz val="14"/>
      <color rgb="FF006666"/>
      <name val="Calibri Light"/>
      <family val="2"/>
      <scheme val="major"/>
    </font>
    <font>
      <b/>
      <sz val="11"/>
      <color theme="0"/>
      <name val="Calibri Light"/>
      <family val="2"/>
      <scheme val="major"/>
    </font>
    <font>
      <sz val="11"/>
      <color rgb="FFFF0000"/>
      <name val="Calibri Light"/>
      <family val="2"/>
      <scheme val="major"/>
    </font>
    <font>
      <b/>
      <sz val="28"/>
      <color rgb="FF006666"/>
      <name val="Calibri Light"/>
      <family val="2"/>
      <scheme val="major"/>
    </font>
    <font>
      <b/>
      <sz val="18"/>
      <color theme="0"/>
      <name val="Calibri Light"/>
      <family val="2"/>
      <scheme val="major"/>
    </font>
    <font>
      <b/>
      <sz val="20"/>
      <color theme="0"/>
      <name val="Calibri Light"/>
      <family val="2"/>
      <scheme val="major"/>
    </font>
    <font>
      <b/>
      <sz val="22"/>
      <color theme="0"/>
      <name val="Calibri Light"/>
      <family val="2"/>
      <scheme val="major"/>
    </font>
    <font>
      <sz val="18"/>
      <color theme="1"/>
      <name val="Calibri Light"/>
      <family val="2"/>
      <scheme val="major"/>
    </font>
    <font>
      <sz val="16"/>
      <color theme="1"/>
      <name val="Calibri Light"/>
      <family val="2"/>
      <scheme val="major"/>
    </font>
    <font>
      <sz val="20"/>
      <color theme="1"/>
      <name val="Calibri Light"/>
      <family val="2"/>
      <scheme val="major"/>
    </font>
    <font>
      <b/>
      <sz val="36"/>
      <color rgb="FF006666"/>
      <name val="Calibri Light"/>
      <family val="2"/>
      <scheme val="major"/>
    </font>
    <font>
      <b/>
      <sz val="72"/>
      <color rgb="FF006666"/>
      <name val="Calibri Light"/>
      <family val="2"/>
      <scheme val="major"/>
    </font>
    <font>
      <b/>
      <sz val="26"/>
      <color rgb="FFFF0000"/>
      <name val="Calibri"/>
      <family val="2"/>
      <scheme val="minor"/>
    </font>
    <font>
      <b/>
      <sz val="22"/>
      <color theme="1"/>
      <name val="Calibri Light"/>
      <family val="2"/>
      <scheme val="major"/>
    </font>
    <font>
      <b/>
      <sz val="11"/>
      <color theme="1"/>
      <name val="Calibri Light"/>
      <family val="2"/>
      <scheme val="major"/>
    </font>
    <font>
      <b/>
      <sz val="20"/>
      <color rgb="FFFF0000"/>
      <name val="Calibri Light"/>
      <family val="2"/>
      <scheme val="major"/>
    </font>
    <font>
      <b/>
      <sz val="14"/>
      <color theme="1"/>
      <name val="Calibri Light"/>
      <family val="2"/>
      <scheme val="major"/>
    </font>
    <font>
      <b/>
      <sz val="18"/>
      <color theme="1"/>
      <name val="Calibri Light"/>
      <family val="2"/>
      <scheme val="major"/>
    </font>
    <font>
      <b/>
      <sz val="20"/>
      <color theme="1"/>
      <name val="Calibri Light"/>
      <family val="2"/>
      <scheme val="major"/>
    </font>
    <font>
      <b/>
      <sz val="20"/>
      <name val="Calibri Light"/>
      <family val="2"/>
      <scheme val="major"/>
    </font>
    <font>
      <b/>
      <sz val="11"/>
      <name val="Calibri Light"/>
      <family val="2"/>
      <scheme val="major"/>
    </font>
    <font>
      <b/>
      <sz val="11"/>
      <color rgb="FF0070C0"/>
      <name val="Calibri Light"/>
      <family val="2"/>
      <scheme val="major"/>
    </font>
    <font>
      <b/>
      <sz val="18"/>
      <name val="Calibri Light"/>
      <family val="2"/>
      <scheme val="major"/>
    </font>
    <font>
      <b/>
      <sz val="18"/>
      <color rgb="FF0070C0"/>
      <name val="Calibri Light"/>
      <family val="2"/>
      <scheme val="major"/>
    </font>
    <font>
      <sz val="10"/>
      <color theme="1"/>
      <name val="Calibri Light"/>
      <family val="2"/>
      <scheme val="major"/>
    </font>
    <font>
      <sz val="10"/>
      <color rgb="FFFF0000"/>
      <name val="Calibri Light"/>
      <family val="2"/>
      <scheme val="major"/>
    </font>
    <font>
      <b/>
      <sz val="10"/>
      <color theme="1"/>
      <name val="Calibri Light"/>
      <family val="2"/>
      <scheme val="major"/>
    </font>
    <font>
      <sz val="14"/>
      <color theme="1"/>
      <name val="Calibri Light"/>
      <family val="2"/>
      <scheme val="major"/>
    </font>
    <font>
      <vertAlign val="superscript"/>
      <sz val="14"/>
      <color theme="1"/>
      <name val="Calibri Light"/>
      <family val="2"/>
      <scheme val="major"/>
    </font>
    <font>
      <vertAlign val="subscript"/>
      <sz val="14"/>
      <color theme="1"/>
      <name val="Calibri Light"/>
      <family val="2"/>
      <scheme val="major"/>
    </font>
    <font>
      <b/>
      <sz val="14"/>
      <color indexed="81"/>
      <name val="Calibri Light"/>
      <family val="2"/>
      <scheme val="major"/>
    </font>
    <font>
      <sz val="14"/>
      <name val="Calibri Light"/>
      <family val="2"/>
      <scheme val="major"/>
    </font>
    <font>
      <sz val="14"/>
      <color rgb="FFFF9933"/>
      <name val="Calibri Light"/>
      <family val="2"/>
      <scheme val="major"/>
    </font>
    <font>
      <sz val="14"/>
      <color theme="7"/>
      <name val="Calibri Light"/>
      <family val="2"/>
      <scheme val="major"/>
    </font>
    <font>
      <sz val="20"/>
      <color theme="0"/>
      <name val="Calibri Light"/>
      <family val="2"/>
      <scheme val="major"/>
    </font>
    <font>
      <sz val="14"/>
      <color theme="0"/>
      <name val="Calibri Light"/>
      <family val="2"/>
      <scheme val="major"/>
    </font>
    <font>
      <sz val="11"/>
      <color theme="0"/>
      <name val="Calibri Light"/>
      <family val="2"/>
      <scheme val="major"/>
    </font>
    <font>
      <b/>
      <i/>
      <sz val="14"/>
      <name val="Calibri Light"/>
      <family val="2"/>
      <scheme val="major"/>
    </font>
    <font>
      <b/>
      <i/>
      <sz val="14"/>
      <color theme="1"/>
      <name val="Calibri Light"/>
      <family val="2"/>
      <scheme val="major"/>
    </font>
    <font>
      <sz val="18"/>
      <color rgb="FFFF0000"/>
      <name val="Calibri Light"/>
      <family val="2"/>
      <scheme val="major"/>
    </font>
    <font>
      <sz val="20"/>
      <color rgb="FFFF0000"/>
      <name val="Calibri Light"/>
      <family val="2"/>
      <scheme val="major"/>
    </font>
    <font>
      <b/>
      <sz val="28"/>
      <color theme="1"/>
      <name val="Calibri"/>
      <family val="2"/>
      <scheme val="minor"/>
    </font>
    <font>
      <b/>
      <sz val="22"/>
      <name val="Calibri Light"/>
      <family val="2"/>
      <scheme val="major"/>
    </font>
    <font>
      <b/>
      <sz val="16"/>
      <color rgb="FF0070C0"/>
      <name val="Calibri Light"/>
      <family val="2"/>
      <scheme val="major"/>
    </font>
    <font>
      <sz val="22"/>
      <color theme="1"/>
      <name val="Calibri Light"/>
      <family val="2"/>
      <scheme val="major"/>
    </font>
    <font>
      <u/>
      <sz val="20"/>
      <color theme="1"/>
      <name val="Calibri Light"/>
      <family val="2"/>
      <scheme val="major"/>
    </font>
    <font>
      <b/>
      <sz val="24"/>
      <color rgb="FFFF0066"/>
      <name val="Calibri Light"/>
      <family val="2"/>
      <scheme val="major"/>
    </font>
    <font>
      <b/>
      <u/>
      <sz val="24"/>
      <color rgb="FF006666"/>
      <name val="Calibri Light"/>
      <family val="2"/>
      <scheme val="major"/>
    </font>
  </fonts>
  <fills count="34">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4"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578537"/>
        <bgColor indexed="64"/>
      </patternFill>
    </fill>
    <fill>
      <patternFill patternType="solid">
        <fgColor rgb="FF7CB854"/>
        <bgColor indexed="64"/>
      </patternFill>
    </fill>
    <fill>
      <patternFill patternType="solid">
        <fgColor rgb="FF95C575"/>
        <bgColor indexed="64"/>
      </patternFill>
    </fill>
    <fill>
      <patternFill patternType="solid">
        <fgColor rgb="FFA5CD8D"/>
        <bgColor indexed="64"/>
      </patternFill>
    </fill>
    <fill>
      <patternFill patternType="solid">
        <fgColor rgb="FFFFFF00"/>
        <bgColor indexed="64"/>
      </patternFill>
    </fill>
    <fill>
      <patternFill patternType="solid">
        <fgColor theme="9" tint="-0.249977111117893"/>
        <bgColor indexed="64"/>
      </patternFill>
    </fill>
    <fill>
      <patternFill patternType="solid">
        <fgColor rgb="FF89BF65"/>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F09156"/>
        <bgColor indexed="64"/>
      </patternFill>
    </fill>
    <fill>
      <patternFill patternType="solid">
        <fgColor rgb="FFFDECE3"/>
        <bgColor indexed="64"/>
      </patternFill>
    </fill>
    <fill>
      <patternFill patternType="solid">
        <fgColor rgb="FFFDF3ED"/>
        <bgColor indexed="64"/>
      </patternFill>
    </fill>
    <fill>
      <patternFill patternType="solid">
        <fgColor theme="0" tint="-4.9989318521683403E-2"/>
        <bgColor indexed="64"/>
      </patternFill>
    </fill>
    <fill>
      <patternFill patternType="solid">
        <fgColor rgb="FFD0E5C1"/>
        <bgColor indexed="64"/>
      </patternFill>
    </fill>
    <fill>
      <patternFill patternType="solid">
        <fgColor theme="0" tint="-0.14999847407452621"/>
        <bgColor indexed="64"/>
      </patternFill>
    </fill>
    <fill>
      <patternFill patternType="solid">
        <fgColor rgb="FF2AB8B5"/>
        <bgColor indexed="64"/>
      </patternFill>
    </fill>
    <fill>
      <patternFill patternType="solid">
        <fgColor rgb="FFD9FCFB"/>
        <bgColor indexed="64"/>
      </patternFill>
    </fill>
    <fill>
      <patternFill patternType="solid">
        <fgColor theme="0" tint="-0.34998626667073579"/>
        <bgColor indexed="64"/>
      </patternFill>
    </fill>
    <fill>
      <patternFill patternType="solid">
        <fgColor theme="0" tint="-0.249977111117893"/>
        <bgColor indexed="64"/>
      </patternFill>
    </fill>
  </fills>
  <borders count="44">
    <border>
      <left/>
      <right/>
      <top/>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rgb="FF006666"/>
      </bottom>
      <diagonal/>
    </border>
    <border>
      <left/>
      <right/>
      <top style="thin">
        <color rgb="FF006666"/>
      </top>
      <bottom style="thin">
        <color rgb="FF006666"/>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5" fillId="0" borderId="0" applyFont="0" applyFill="0" applyBorder="0" applyAlignment="0" applyProtection="0"/>
  </cellStyleXfs>
  <cellXfs count="493">
    <xf numFmtId="0" fontId="0" fillId="0" borderId="0" xfId="0"/>
    <xf numFmtId="0" fontId="0" fillId="0" borderId="0" xfId="0" applyAlignment="1">
      <alignment horizontal="left" vertical="center"/>
    </xf>
    <xf numFmtId="0" fontId="2" fillId="2" borderId="0" xfId="0" applyFont="1" applyFill="1" applyAlignment="1">
      <alignment horizontal="left" vertical="center"/>
    </xf>
    <xf numFmtId="0" fontId="0" fillId="2" borderId="0" xfId="0" applyFill="1"/>
    <xf numFmtId="0" fontId="0" fillId="2" borderId="0" xfId="0" applyFill="1" applyAlignment="1">
      <alignment vertical="center"/>
    </xf>
    <xf numFmtId="0" fontId="0" fillId="0" borderId="1" xfId="0" applyBorder="1" applyAlignment="1">
      <alignment horizontal="left" vertical="center"/>
    </xf>
    <xf numFmtId="0" fontId="0" fillId="0" borderId="1" xfId="0" applyBorder="1"/>
    <xf numFmtId="0" fontId="0" fillId="4" borderId="1" xfId="0" applyFill="1" applyBorder="1" applyAlignment="1">
      <alignment horizontal="left" vertical="center" wrapText="1"/>
    </xf>
    <xf numFmtId="0" fontId="4" fillId="4" borderId="1" xfId="0" applyFont="1" applyFill="1" applyBorder="1" applyAlignment="1">
      <alignment horizontal="left" vertical="center" wrapText="1"/>
    </xf>
    <xf numFmtId="0" fontId="0" fillId="4" borderId="1" xfId="0" applyFill="1" applyBorder="1" applyAlignment="1">
      <alignment vertical="center" wrapText="1"/>
    </xf>
    <xf numFmtId="0" fontId="0" fillId="0" borderId="2" xfId="0" applyBorder="1"/>
    <xf numFmtId="0" fontId="1" fillId="3"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2" borderId="0" xfId="0" applyFill="1" applyBorder="1"/>
    <xf numFmtId="0" fontId="0" fillId="2" borderId="0" xfId="0" applyFill="1" applyBorder="1" applyAlignment="1">
      <alignment vertical="center"/>
    </xf>
    <xf numFmtId="0" fontId="0" fillId="0" borderId="3" xfId="0" applyBorder="1" applyAlignment="1">
      <alignment horizontal="left" vertical="center"/>
    </xf>
    <xf numFmtId="0" fontId="0" fillId="0" borderId="3" xfId="0" applyBorder="1"/>
    <xf numFmtId="0" fontId="0" fillId="4" borderId="3" xfId="0" applyFill="1" applyBorder="1" applyAlignment="1">
      <alignment vertical="center" wrapText="1"/>
    </xf>
    <xf numFmtId="0" fontId="0" fillId="0" borderId="1" xfId="0" applyBorder="1" applyAlignment="1">
      <alignment vertical="center"/>
    </xf>
    <xf numFmtId="0" fontId="0" fillId="2" borderId="0" xfId="0" applyFill="1" applyAlignment="1">
      <alignment horizontal="center" vertical="center"/>
    </xf>
    <xf numFmtId="0" fontId="0" fillId="9" borderId="1" xfId="0" applyFill="1" applyBorder="1" applyAlignment="1">
      <alignment horizontal="center" vertical="center"/>
    </xf>
    <xf numFmtId="0" fontId="1" fillId="7" borderId="2" xfId="0" applyFont="1" applyFill="1" applyBorder="1" applyAlignment="1">
      <alignment horizontal="center" vertical="center" wrapText="1"/>
    </xf>
    <xf numFmtId="0" fontId="0" fillId="8" borderId="1" xfId="0" applyFill="1" applyBorder="1" applyAlignment="1">
      <alignment horizontal="center" vertical="center"/>
    </xf>
    <xf numFmtId="0" fontId="4" fillId="0" borderId="0" xfId="0" applyFont="1" applyAlignment="1">
      <alignment horizontal="left" vertical="center"/>
    </xf>
    <xf numFmtId="0" fontId="0" fillId="0" borderId="3" xfId="0"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2" xfId="0" applyBorder="1" applyAlignment="1">
      <alignment horizontal="lef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0" fillId="12" borderId="0" xfId="0" applyFill="1" applyAlignment="1">
      <alignment horizontal="left" vertical="center"/>
    </xf>
    <xf numFmtId="0" fontId="0" fillId="12" borderId="0" xfId="0" applyFill="1"/>
    <xf numFmtId="0" fontId="0" fillId="4" borderId="0" xfId="0" applyFill="1" applyAlignment="1">
      <alignment horizontal="center" vertical="center"/>
    </xf>
    <xf numFmtId="0" fontId="2" fillId="2" borderId="0" xfId="0" applyFont="1" applyFill="1" applyAlignment="1">
      <alignment vertical="center"/>
    </xf>
    <xf numFmtId="0" fontId="0" fillId="0" borderId="1" xfId="0" applyBorder="1" applyAlignment="1">
      <alignment vertical="center" wrapText="1"/>
    </xf>
    <xf numFmtId="0" fontId="0" fillId="0" borderId="3" xfId="0" applyBorder="1" applyAlignment="1">
      <alignment vertical="center" wrapText="1"/>
    </xf>
    <xf numFmtId="0" fontId="2" fillId="2" borderId="0" xfId="0" applyFont="1" applyFill="1" applyBorder="1" applyAlignment="1">
      <alignment vertical="center"/>
    </xf>
    <xf numFmtId="0" fontId="4" fillId="0" borderId="3" xfId="0" applyFont="1" applyBorder="1" applyAlignment="1">
      <alignment vertical="center"/>
    </xf>
    <xf numFmtId="0" fontId="0" fillId="12" borderId="0" xfId="0" applyFont="1" applyFill="1" applyAlignment="1">
      <alignment horizontal="left" vertical="center"/>
    </xf>
    <xf numFmtId="0" fontId="6" fillId="12" borderId="1" xfId="0" applyFont="1" applyFill="1" applyBorder="1" applyAlignment="1">
      <alignment vertical="center"/>
    </xf>
    <xf numFmtId="0" fontId="0" fillId="12" borderId="1" xfId="0" applyFill="1" applyBorder="1" applyAlignment="1">
      <alignment horizontal="left" vertical="center"/>
    </xf>
    <xf numFmtId="0" fontId="0" fillId="12" borderId="1" xfId="0" applyFill="1" applyBorder="1" applyAlignment="1">
      <alignment vertical="center"/>
    </xf>
    <xf numFmtId="0" fontId="0" fillId="12" borderId="1" xfId="0" applyFill="1" applyBorder="1"/>
    <xf numFmtId="0" fontId="0" fillId="12" borderId="1" xfId="0" applyFill="1" applyBorder="1" applyAlignment="1">
      <alignment horizontal="center" vertical="center"/>
    </xf>
    <xf numFmtId="0" fontId="0" fillId="0" borderId="2" xfId="0" applyBorder="1" applyAlignment="1">
      <alignment vertical="center" wrapText="1"/>
    </xf>
    <xf numFmtId="0" fontId="0" fillId="4" borderId="2" xfId="0" applyFill="1" applyBorder="1" applyAlignment="1">
      <alignment horizontal="center" vertical="center"/>
    </xf>
    <xf numFmtId="0" fontId="6" fillId="12" borderId="1" xfId="0" applyFont="1" applyFill="1"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4" borderId="4" xfId="0" applyFill="1" applyBorder="1" applyAlignment="1">
      <alignment vertical="center" wrapText="1"/>
    </xf>
    <xf numFmtId="0" fontId="0" fillId="0" borderId="4" xfId="0" applyBorder="1"/>
    <xf numFmtId="0" fontId="1" fillId="11" borderId="2" xfId="0" applyFont="1" applyFill="1" applyBorder="1" applyAlignment="1">
      <alignment horizontal="center" vertical="center" wrapText="1"/>
    </xf>
    <xf numFmtId="0" fontId="0" fillId="14" borderId="1" xfId="0" applyFill="1" applyBorder="1" applyAlignment="1">
      <alignment horizontal="center" vertical="center"/>
    </xf>
    <xf numFmtId="0" fontId="0" fillId="14" borderId="3" xfId="0" applyFill="1" applyBorder="1" applyAlignment="1">
      <alignment horizontal="center" vertical="center"/>
    </xf>
    <xf numFmtId="0" fontId="0" fillId="13" borderId="1" xfId="0" applyFill="1" applyBorder="1" applyAlignment="1">
      <alignment horizontal="center" vertical="center"/>
    </xf>
    <xf numFmtId="0" fontId="0" fillId="6" borderId="0" xfId="0" applyFill="1" applyAlignment="1">
      <alignment horizontal="center" vertical="center"/>
    </xf>
    <xf numFmtId="0" fontId="0" fillId="14" borderId="0" xfId="0" applyFill="1" applyAlignment="1">
      <alignment horizontal="center" vertical="center"/>
    </xf>
    <xf numFmtId="0" fontId="0" fillId="14" borderId="2" xfId="0" applyFill="1" applyBorder="1" applyAlignment="1">
      <alignment horizontal="center" vertical="center"/>
    </xf>
    <xf numFmtId="0" fontId="0" fillId="13" borderId="4" xfId="0" applyFill="1" applyBorder="1" applyAlignment="1">
      <alignment horizontal="center" vertical="center"/>
    </xf>
    <xf numFmtId="0" fontId="0" fillId="4" borderId="0" xfId="0" applyFill="1" applyAlignment="1">
      <alignment horizontal="left" vertical="center" wrapText="1"/>
    </xf>
    <xf numFmtId="0" fontId="0" fillId="13" borderId="0" xfId="0" applyFill="1" applyAlignment="1">
      <alignment horizontal="center" vertical="center" wrapText="1"/>
    </xf>
    <xf numFmtId="0" fontId="0" fillId="4" borderId="2" xfId="0" applyFill="1" applyBorder="1" applyAlignment="1">
      <alignment horizontal="left" vertical="center"/>
    </xf>
    <xf numFmtId="0" fontId="0" fillId="10" borderId="1" xfId="0" applyFill="1" applyBorder="1" applyAlignment="1">
      <alignment vertical="center" wrapText="1"/>
    </xf>
    <xf numFmtId="0" fontId="0" fillId="10" borderId="3" xfId="0" applyFill="1" applyBorder="1" applyAlignment="1">
      <alignment vertical="center" wrapText="1"/>
    </xf>
    <xf numFmtId="0" fontId="0" fillId="10" borderId="1" xfId="0" applyFill="1" applyBorder="1" applyAlignment="1">
      <alignment horizontal="left" vertical="center" wrapText="1"/>
    </xf>
    <xf numFmtId="0" fontId="0" fillId="10" borderId="3" xfId="0" applyFill="1" applyBorder="1" applyAlignment="1">
      <alignment horizontal="left" vertical="center" wrapText="1"/>
    </xf>
    <xf numFmtId="0" fontId="0" fillId="10" borderId="1" xfId="0" applyFill="1" applyBorder="1" applyAlignment="1">
      <alignment vertical="center"/>
    </xf>
    <xf numFmtId="0" fontId="0" fillId="10" borderId="0" xfId="0" applyFill="1" applyAlignment="1">
      <alignment vertical="center" wrapText="1"/>
    </xf>
    <xf numFmtId="0" fontId="0" fillId="10" borderId="0" xfId="0" applyFill="1" applyAlignment="1">
      <alignment vertical="center"/>
    </xf>
    <xf numFmtId="0" fontId="0" fillId="10" borderId="2" xfId="0" applyFill="1" applyBorder="1" applyAlignment="1">
      <alignment vertical="center"/>
    </xf>
    <xf numFmtId="0" fontId="0" fillId="10" borderId="4" xfId="0" applyFill="1" applyBorder="1" applyAlignment="1">
      <alignment vertical="center"/>
    </xf>
    <xf numFmtId="0" fontId="0" fillId="0" borderId="4" xfId="0" applyBorder="1" applyAlignment="1">
      <alignment vertical="center" wrapText="1"/>
    </xf>
    <xf numFmtId="0" fontId="0" fillId="4" borderId="4" xfId="0" applyFill="1" applyBorder="1" applyAlignment="1">
      <alignment horizontal="center" vertical="center"/>
    </xf>
    <xf numFmtId="0" fontId="0" fillId="10" borderId="4" xfId="0" applyFill="1" applyBorder="1" applyAlignment="1">
      <alignment vertical="center" wrapText="1"/>
    </xf>
    <xf numFmtId="0" fontId="0" fillId="14" borderId="4" xfId="0" applyFill="1" applyBorder="1" applyAlignment="1">
      <alignment horizontal="center" vertical="center"/>
    </xf>
    <xf numFmtId="0" fontId="1" fillId="2" borderId="2"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12" borderId="0" xfId="0" applyFill="1" applyAlignment="1">
      <alignment horizontal="center" vertical="center"/>
    </xf>
    <xf numFmtId="0" fontId="0" fillId="9" borderId="3" xfId="0" applyFill="1" applyBorder="1" applyAlignment="1">
      <alignment horizontal="center" vertical="center"/>
    </xf>
    <xf numFmtId="0" fontId="0" fillId="15" borderId="4" xfId="0" applyFill="1" applyBorder="1" applyAlignment="1">
      <alignment horizontal="center" vertical="center"/>
    </xf>
    <xf numFmtId="0" fontId="0" fillId="15" borderId="0" xfId="0" applyFill="1" applyBorder="1" applyAlignment="1">
      <alignment horizontal="center" vertical="center"/>
    </xf>
    <xf numFmtId="0" fontId="0" fillId="15" borderId="2" xfId="0" applyFill="1" applyBorder="1" applyAlignment="1">
      <alignment horizontal="center" vertical="center"/>
    </xf>
    <xf numFmtId="0" fontId="4" fillId="15" borderId="0" xfId="0" applyFont="1" applyFill="1" applyBorder="1" applyAlignment="1">
      <alignment horizontal="center" vertical="center"/>
    </xf>
    <xf numFmtId="0" fontId="0" fillId="16" borderId="3" xfId="0" applyFill="1" applyBorder="1" applyAlignment="1">
      <alignment horizontal="center" vertical="center"/>
    </xf>
    <xf numFmtId="0" fontId="0" fillId="16" borderId="1" xfId="0" applyFill="1" applyBorder="1" applyAlignment="1">
      <alignment horizontal="center" vertical="center"/>
    </xf>
    <xf numFmtId="0" fontId="0" fillId="17" borderId="1" xfId="0" applyFill="1" applyBorder="1" applyAlignment="1">
      <alignment horizontal="center" vertical="center"/>
    </xf>
    <xf numFmtId="0" fontId="0" fillId="17" borderId="0" xfId="0" applyFill="1" applyAlignment="1">
      <alignment horizontal="center" vertical="center"/>
    </xf>
    <xf numFmtId="0" fontId="0" fillId="18" borderId="1" xfId="0" applyFill="1" applyBorder="1" applyAlignment="1">
      <alignment horizontal="center" vertical="center"/>
    </xf>
    <xf numFmtId="0" fontId="0" fillId="18" borderId="3" xfId="0" applyFill="1" applyBorder="1" applyAlignment="1">
      <alignment horizontal="center" vertical="center"/>
    </xf>
    <xf numFmtId="0" fontId="0" fillId="4" borderId="3" xfId="0" applyFill="1" applyBorder="1" applyAlignment="1">
      <alignment horizontal="left" vertical="center" wrapText="1"/>
    </xf>
    <xf numFmtId="0" fontId="0" fillId="0" borderId="7" xfId="0" applyBorder="1"/>
    <xf numFmtId="0" fontId="12" fillId="0" borderId="2" xfId="0" applyFont="1" applyBorder="1" applyAlignment="1">
      <alignment horizontal="center" vertical="center" textRotation="90"/>
    </xf>
    <xf numFmtId="0" fontId="0" fillId="0" borderId="11" xfId="0" applyFont="1" applyBorder="1" applyAlignment="1">
      <alignment horizontal="center" vertical="center"/>
    </xf>
    <xf numFmtId="0" fontId="0" fillId="0" borderId="11" xfId="0" applyBorder="1" applyAlignment="1">
      <alignment horizontal="center" vertical="center"/>
    </xf>
    <xf numFmtId="0" fontId="0" fillId="12" borderId="11"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12" xfId="0" applyFont="1" applyBorder="1" applyAlignment="1">
      <alignment horizontal="center" vertical="center"/>
    </xf>
    <xf numFmtId="0" fontId="0" fillId="0" borderId="12" xfId="0" applyBorder="1" applyAlignment="1">
      <alignment horizontal="center" vertical="center"/>
    </xf>
    <xf numFmtId="0" fontId="12" fillId="2" borderId="5" xfId="0" applyFont="1" applyFill="1" applyBorder="1" applyAlignment="1">
      <alignment vertical="center"/>
    </xf>
    <xf numFmtId="0" fontId="12" fillId="2" borderId="6" xfId="0" applyFont="1" applyFill="1" applyBorder="1" applyAlignment="1">
      <alignment horizontal="center" vertical="center"/>
    </xf>
    <xf numFmtId="0" fontId="12" fillId="0" borderId="6" xfId="0" applyFont="1" applyBorder="1" applyAlignment="1">
      <alignment horizontal="center" vertical="center"/>
    </xf>
    <xf numFmtId="0" fontId="0" fillId="4" borderId="3" xfId="0" applyFill="1" applyBorder="1" applyAlignment="1">
      <alignment horizontal="center" vertical="center"/>
    </xf>
    <xf numFmtId="0" fontId="0" fillId="15" borderId="3" xfId="0" applyFill="1" applyBorder="1" applyAlignment="1">
      <alignment horizontal="center" vertical="center"/>
    </xf>
    <xf numFmtId="0" fontId="0" fillId="0" borderId="13" xfId="0"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2" borderId="0" xfId="0" applyFont="1" applyFill="1" applyAlignment="1">
      <alignment horizontal="center" vertical="center" wrapText="1"/>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2" borderId="0" xfId="0" applyFont="1" applyFill="1" applyAlignment="1">
      <alignment horizontal="center" vertical="center"/>
    </xf>
    <xf numFmtId="0" fontId="11" fillId="0" borderId="1" xfId="0" applyFont="1" applyBorder="1" applyAlignment="1">
      <alignment horizontal="center" vertical="center"/>
    </xf>
    <xf numFmtId="0" fontId="11" fillId="12" borderId="1" xfId="0" applyFont="1" applyFill="1" applyBorder="1" applyAlignment="1">
      <alignment horizontal="center" vertical="center"/>
    </xf>
    <xf numFmtId="0" fontId="11" fillId="0" borderId="2" xfId="0" applyFont="1" applyBorder="1" applyAlignment="1">
      <alignment horizontal="center" vertical="center"/>
    </xf>
    <xf numFmtId="0" fontId="11" fillId="12" borderId="0" xfId="0" applyFont="1" applyFill="1" applyAlignment="1">
      <alignment horizontal="center" vertical="center"/>
    </xf>
    <xf numFmtId="0" fontId="12" fillId="0" borderId="2" xfId="0" applyFont="1" applyBorder="1" applyAlignment="1">
      <alignment horizontal="center" vertical="center" textRotation="90" wrapText="1"/>
    </xf>
    <xf numFmtId="0" fontId="13" fillId="0" borderId="6" xfId="0" applyFont="1" applyBorder="1" applyAlignment="1">
      <alignment horizontal="center" vertical="center"/>
    </xf>
    <xf numFmtId="0" fontId="12" fillId="0" borderId="0" xfId="0" applyFont="1" applyAlignment="1">
      <alignment horizontal="right" vertical="center"/>
    </xf>
    <xf numFmtId="0" fontId="14" fillId="19" borderId="6" xfId="0" applyFont="1" applyFill="1" applyBorder="1" applyAlignment="1">
      <alignment horizontal="center" vertical="center" wrapText="1"/>
    </xf>
    <xf numFmtId="0" fontId="24" fillId="30" borderId="0" xfId="0" applyFont="1" applyFill="1" applyBorder="1" applyAlignment="1" applyProtection="1">
      <alignment horizontal="left"/>
    </xf>
    <xf numFmtId="0" fontId="24" fillId="30" borderId="0" xfId="0" applyFont="1" applyFill="1" applyBorder="1" applyAlignment="1" applyProtection="1">
      <alignment horizontal="center"/>
    </xf>
    <xf numFmtId="0" fontId="22" fillId="0" borderId="0" xfId="0" applyFont="1" applyBorder="1" applyAlignment="1" applyProtection="1">
      <alignment horizontal="left"/>
    </xf>
    <xf numFmtId="0" fontId="29" fillId="30" borderId="0" xfId="0" applyFont="1" applyFill="1" applyBorder="1" applyAlignment="1" applyProtection="1"/>
    <xf numFmtId="0" fontId="30" fillId="0" borderId="0" xfId="0" applyFont="1" applyBorder="1" applyAlignment="1" applyProtection="1"/>
    <xf numFmtId="0" fontId="29" fillId="30" borderId="0" xfId="0" applyFont="1" applyFill="1" applyBorder="1" applyAlignment="1" applyProtection="1">
      <alignment horizontal="right"/>
    </xf>
    <xf numFmtId="0" fontId="30" fillId="0" borderId="0" xfId="0" applyFont="1" applyBorder="1" applyAlignment="1" applyProtection="1">
      <alignment horizontal="right"/>
    </xf>
    <xf numFmtId="0" fontId="0" fillId="0" borderId="0" xfId="0" applyProtection="1"/>
    <xf numFmtId="0" fontId="22" fillId="0" borderId="0" xfId="0" applyFont="1" applyBorder="1" applyAlignment="1" applyProtection="1">
      <alignment horizontal="right"/>
    </xf>
    <xf numFmtId="0" fontId="35" fillId="0" borderId="0" xfId="0" applyFont="1" applyFill="1" applyBorder="1" applyAlignment="1" applyProtection="1">
      <alignment vertical="center"/>
    </xf>
    <xf numFmtId="0" fontId="0" fillId="0" borderId="0" xfId="0" applyFill="1" applyBorder="1" applyProtection="1"/>
    <xf numFmtId="0" fontId="0" fillId="0" borderId="0" xfId="0" applyFill="1" applyProtection="1"/>
    <xf numFmtId="164" fontId="0" fillId="0" borderId="0" xfId="0" applyNumberFormat="1" applyProtection="1"/>
    <xf numFmtId="0" fontId="21" fillId="0" borderId="0" xfId="0" applyFont="1" applyFill="1" applyBorder="1" applyAlignment="1" applyProtection="1">
      <alignment vertical="center"/>
    </xf>
    <xf numFmtId="0" fontId="0" fillId="0" borderId="2" xfId="0" applyBorder="1" applyProtection="1"/>
    <xf numFmtId="0" fontId="0" fillId="2" borderId="0" xfId="0" applyFill="1" applyProtection="1"/>
    <xf numFmtId="0" fontId="0" fillId="0" borderId="3" xfId="0" applyBorder="1" applyProtection="1"/>
    <xf numFmtId="0" fontId="0" fillId="0" borderId="4" xfId="0" applyBorder="1" applyProtection="1"/>
    <xf numFmtId="0" fontId="16" fillId="0" borderId="0" xfId="0" applyFont="1" applyFill="1" applyBorder="1" applyAlignment="1" applyProtection="1">
      <alignment horizontal="center" wrapText="1"/>
    </xf>
    <xf numFmtId="0" fontId="0" fillId="0" borderId="1" xfId="0" applyBorder="1" applyProtection="1"/>
    <xf numFmtId="0" fontId="0" fillId="27" borderId="1" xfId="0" applyFill="1" applyBorder="1" applyProtection="1"/>
    <xf numFmtId="0" fontId="0" fillId="0" borderId="0" xfId="0" applyAlignment="1" applyProtection="1">
      <alignment horizontal="left" vertical="center"/>
    </xf>
    <xf numFmtId="0" fontId="0" fillId="0" borderId="7" xfId="0" applyBorder="1" applyProtection="1"/>
    <xf numFmtId="0" fontId="0" fillId="12" borderId="0" xfId="0" applyFill="1" applyProtection="1"/>
    <xf numFmtId="0" fontId="0" fillId="0" borderId="0" xfId="0" applyBorder="1" applyAlignment="1" applyProtection="1">
      <alignment horizontal="left" vertical="center"/>
    </xf>
    <xf numFmtId="0" fontId="0" fillId="0" borderId="0" xfId="0" applyBorder="1" applyProtection="1"/>
    <xf numFmtId="0" fontId="0" fillId="12" borderId="0" xfId="0" applyFill="1" applyBorder="1" applyProtection="1"/>
    <xf numFmtId="0" fontId="0" fillId="0" borderId="0" xfId="0" applyAlignment="1" applyProtection="1">
      <alignment horizontal="center" vertical="center"/>
    </xf>
    <xf numFmtId="0" fontId="37" fillId="0" borderId="3" xfId="0" applyFont="1" applyBorder="1" applyAlignment="1" applyProtection="1">
      <alignment horizontal="center" vertical="center"/>
    </xf>
    <xf numFmtId="0" fontId="22" fillId="0" borderId="3" xfId="0" applyFont="1" applyBorder="1" applyProtection="1"/>
    <xf numFmtId="0" fontId="40" fillId="15" borderId="3" xfId="0" applyFont="1" applyFill="1" applyBorder="1" applyAlignment="1" applyProtection="1">
      <alignment horizontal="center" vertical="center"/>
    </xf>
    <xf numFmtId="0" fontId="40" fillId="0" borderId="3" xfId="0" applyFont="1" applyBorder="1" applyProtection="1"/>
    <xf numFmtId="0" fontId="37" fillId="0" borderId="4" xfId="0" applyFont="1" applyBorder="1" applyAlignment="1" applyProtection="1">
      <alignment horizontal="center" vertical="center"/>
    </xf>
    <xf numFmtId="0" fontId="22" fillId="0" borderId="4" xfId="0" applyFont="1" applyBorder="1" applyAlignment="1" applyProtection="1">
      <alignment horizontal="left" vertical="center"/>
    </xf>
    <xf numFmtId="0" fontId="22" fillId="0" borderId="4" xfId="0" applyFont="1" applyBorder="1" applyProtection="1"/>
    <xf numFmtId="0" fontId="40" fillId="15" borderId="4" xfId="0" applyFont="1" applyFill="1" applyBorder="1" applyAlignment="1" applyProtection="1">
      <alignment horizontal="center" vertical="center"/>
    </xf>
    <xf numFmtId="0" fontId="40" fillId="0" borderId="4" xfId="0" applyFont="1" applyBorder="1" applyProtection="1"/>
    <xf numFmtId="0" fontId="37" fillId="0" borderId="1" xfId="0" applyFont="1" applyBorder="1" applyAlignment="1" applyProtection="1">
      <alignment horizontal="center" vertical="center"/>
    </xf>
    <xf numFmtId="0" fontId="22" fillId="0" borderId="1" xfId="0" applyFont="1" applyBorder="1" applyProtection="1"/>
    <xf numFmtId="0" fontId="40" fillId="20" borderId="1" xfId="0" applyFont="1" applyFill="1" applyBorder="1" applyAlignment="1" applyProtection="1">
      <alignment horizontal="center" vertical="center"/>
    </xf>
    <xf numFmtId="0" fontId="40" fillId="0" borderId="1" xfId="0" applyFont="1" applyBorder="1" applyProtection="1"/>
    <xf numFmtId="0" fontId="40" fillId="16" borderId="1" xfId="0" applyFont="1" applyFill="1" applyBorder="1" applyAlignment="1" applyProtection="1">
      <alignment horizontal="center" vertical="center"/>
    </xf>
    <xf numFmtId="0" fontId="40" fillId="12" borderId="1" xfId="0" applyFont="1" applyFill="1" applyBorder="1" applyProtection="1"/>
    <xf numFmtId="0" fontId="40" fillId="18" borderId="4" xfId="0" applyFont="1" applyFill="1" applyBorder="1" applyAlignment="1" applyProtection="1">
      <alignment horizontal="center" vertical="center"/>
    </xf>
    <xf numFmtId="0" fontId="43" fillId="0" borderId="3" xfId="0" applyFont="1" applyBorder="1" applyAlignment="1" applyProtection="1">
      <alignment horizontal="center" vertical="center"/>
    </xf>
    <xf numFmtId="0" fontId="40" fillId="16" borderId="3" xfId="0" applyFont="1" applyFill="1" applyBorder="1" applyAlignment="1" applyProtection="1">
      <alignment horizontal="center" vertical="center"/>
    </xf>
    <xf numFmtId="0" fontId="40" fillId="12" borderId="3" xfId="0" applyFont="1" applyFill="1" applyBorder="1" applyProtection="1"/>
    <xf numFmtId="0" fontId="43" fillId="0" borderId="1" xfId="0" applyFont="1" applyBorder="1" applyAlignment="1" applyProtection="1">
      <alignment horizontal="center" vertical="center"/>
    </xf>
    <xf numFmtId="0" fontId="40" fillId="21" borderId="1" xfId="0" applyFont="1" applyFill="1" applyBorder="1" applyAlignment="1" applyProtection="1">
      <alignment horizontal="center" vertical="center"/>
    </xf>
    <xf numFmtId="0" fontId="44" fillId="0" borderId="1" xfId="0" applyFont="1" applyBorder="1" applyProtection="1"/>
    <xf numFmtId="0" fontId="45" fillId="21" borderId="1" xfId="0" applyFont="1" applyFill="1" applyBorder="1" applyAlignment="1" applyProtection="1">
      <alignment horizontal="center" vertical="center"/>
    </xf>
    <xf numFmtId="0" fontId="46" fillId="0" borderId="1" xfId="0" applyFont="1" applyBorder="1" applyProtection="1"/>
    <xf numFmtId="0" fontId="40" fillId="20" borderId="3" xfId="0" applyFont="1" applyFill="1" applyBorder="1" applyAlignment="1" applyProtection="1">
      <alignment horizontal="center" vertical="center"/>
    </xf>
    <xf numFmtId="0" fontId="40" fillId="9" borderId="1" xfId="0" applyFont="1" applyFill="1" applyBorder="1" applyAlignment="1" applyProtection="1">
      <alignment horizontal="center" vertical="center"/>
    </xf>
    <xf numFmtId="0" fontId="40" fillId="28" borderId="1" xfId="0" applyFont="1" applyFill="1" applyBorder="1" applyAlignment="1" applyProtection="1">
      <alignment horizontal="center" vertical="center"/>
    </xf>
    <xf numFmtId="0" fontId="40" fillId="8" borderId="1" xfId="0" applyFont="1" applyFill="1" applyBorder="1" applyAlignment="1" applyProtection="1">
      <alignment horizontal="center" vertical="center"/>
    </xf>
    <xf numFmtId="0" fontId="37" fillId="0" borderId="7" xfId="0" applyFont="1" applyBorder="1" applyAlignment="1" applyProtection="1">
      <alignment horizontal="center" vertical="center"/>
    </xf>
    <xf numFmtId="0" fontId="22" fillId="0" borderId="7" xfId="0" applyFont="1" applyBorder="1" applyProtection="1"/>
    <xf numFmtId="0" fontId="40" fillId="0" borderId="7" xfId="0" applyFont="1" applyBorder="1" applyProtection="1"/>
    <xf numFmtId="0" fontId="41" fillId="27" borderId="0" xfId="0" applyFont="1" applyFill="1" applyBorder="1" applyAlignment="1" applyProtection="1">
      <alignment horizontal="center" vertical="center"/>
    </xf>
    <xf numFmtId="0" fontId="22" fillId="27" borderId="0" xfId="0" applyFont="1" applyFill="1" applyBorder="1" applyProtection="1"/>
    <xf numFmtId="0" fontId="40" fillId="27" borderId="0" xfId="0" applyFont="1" applyFill="1" applyBorder="1" applyAlignment="1" applyProtection="1">
      <alignment horizontal="center" vertical="center"/>
    </xf>
    <xf numFmtId="0" fontId="40" fillId="27" borderId="0" xfId="0" applyFont="1" applyFill="1" applyBorder="1" applyProtection="1"/>
    <xf numFmtId="0" fontId="22" fillId="0" borderId="0" xfId="0" applyFont="1" applyBorder="1" applyAlignment="1" applyProtection="1">
      <alignment horizontal="left" vertical="center"/>
    </xf>
    <xf numFmtId="0" fontId="22" fillId="0" borderId="0" xfId="0" applyFont="1" applyFill="1" applyBorder="1" applyAlignment="1" applyProtection="1">
      <alignment horizontal="center" vertical="center"/>
    </xf>
    <xf numFmtId="0" fontId="20" fillId="29" borderId="9" xfId="0" applyFont="1" applyFill="1" applyBorder="1" applyAlignment="1" applyProtection="1">
      <alignment vertical="center"/>
    </xf>
    <xf numFmtId="0" fontId="26" fillId="29" borderId="29" xfId="0" applyFont="1" applyFill="1" applyBorder="1" applyAlignment="1" applyProtection="1">
      <alignment vertical="center"/>
    </xf>
    <xf numFmtId="0" fontId="26" fillId="29" borderId="4" xfId="0" applyFont="1" applyFill="1" applyBorder="1" applyAlignment="1" applyProtection="1">
      <alignment vertical="center"/>
    </xf>
    <xf numFmtId="0" fontId="23" fillId="29" borderId="4" xfId="0" applyFont="1" applyFill="1" applyBorder="1" applyAlignment="1" applyProtection="1">
      <alignment vertical="center"/>
    </xf>
    <xf numFmtId="0" fontId="23" fillId="29" borderId="30" xfId="0" applyFont="1" applyFill="1" applyBorder="1" applyAlignment="1" applyProtection="1">
      <alignment vertical="center"/>
    </xf>
    <xf numFmtId="0" fontId="17" fillId="0" borderId="0" xfId="0" applyFont="1" applyFill="1" applyBorder="1" applyAlignment="1" applyProtection="1">
      <alignment horizontal="center" vertical="center" wrapText="1"/>
    </xf>
    <xf numFmtId="0" fontId="47" fillId="31" borderId="0" xfId="0" applyFont="1" applyFill="1" applyBorder="1" applyAlignment="1" applyProtection="1">
      <alignment vertical="center"/>
    </xf>
    <xf numFmtId="14" fontId="47" fillId="31" borderId="0" xfId="0" applyNumberFormat="1" applyFont="1" applyFill="1" applyBorder="1" applyAlignment="1" applyProtection="1">
      <alignment horizontal="center" vertical="center"/>
    </xf>
    <xf numFmtId="0" fontId="48" fillId="31" borderId="0" xfId="0" applyFont="1" applyFill="1" applyBorder="1" applyAlignment="1" applyProtection="1">
      <alignment horizontal="center" vertical="center"/>
    </xf>
    <xf numFmtId="0" fontId="47" fillId="31" borderId="0" xfId="0" applyFont="1" applyFill="1" applyBorder="1" applyAlignment="1" applyProtection="1">
      <alignment horizontal="center" vertical="center"/>
    </xf>
    <xf numFmtId="165" fontId="49" fillId="31" borderId="0" xfId="0" applyNumberFormat="1" applyFont="1" applyFill="1" applyBorder="1" applyAlignment="1" applyProtection="1">
      <alignment horizontal="right" vertical="center"/>
    </xf>
    <xf numFmtId="165" fontId="49" fillId="31" borderId="0" xfId="0" applyNumberFormat="1"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0" fontId="22" fillId="0" borderId="0" xfId="0" applyFont="1" applyFill="1" applyBorder="1" applyProtection="1"/>
    <xf numFmtId="0" fontId="2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right" vertical="center"/>
    </xf>
    <xf numFmtId="0" fontId="41" fillId="26" borderId="3" xfId="0" applyFont="1" applyFill="1" applyBorder="1" applyAlignment="1" applyProtection="1">
      <alignment horizontal="center" vertical="center"/>
    </xf>
    <xf numFmtId="0" fontId="41" fillId="14" borderId="1" xfId="0" applyFont="1" applyFill="1" applyBorder="1" applyAlignment="1" applyProtection="1">
      <alignment horizontal="center" vertical="center"/>
    </xf>
    <xf numFmtId="0" fontId="41" fillId="14" borderId="3" xfId="0" applyFont="1" applyFill="1" applyBorder="1" applyAlignment="1" applyProtection="1">
      <alignment horizontal="center" vertical="center"/>
    </xf>
    <xf numFmtId="0" fontId="41" fillId="23" borderId="1" xfId="0" applyFont="1" applyFill="1" applyBorder="1" applyAlignment="1" applyProtection="1">
      <alignment horizontal="center" vertical="center"/>
    </xf>
    <xf numFmtId="0" fontId="41" fillId="13" borderId="0" xfId="0" applyFont="1" applyFill="1" applyAlignment="1" applyProtection="1">
      <alignment horizontal="center" vertical="center"/>
    </xf>
    <xf numFmtId="0" fontId="41" fillId="13" borderId="4" xfId="0" applyFont="1" applyFill="1" applyBorder="1" applyAlignment="1" applyProtection="1">
      <alignment horizontal="center" vertical="center"/>
    </xf>
    <xf numFmtId="0" fontId="41" fillId="6" borderId="4" xfId="0" applyFont="1" applyFill="1" applyBorder="1" applyAlignment="1" applyProtection="1">
      <alignment horizontal="center" vertical="center"/>
    </xf>
    <xf numFmtId="0" fontId="41" fillId="22" borderId="1" xfId="0" applyFont="1" applyFill="1" applyBorder="1" applyAlignment="1" applyProtection="1">
      <alignment horizontal="center" vertical="center"/>
    </xf>
    <xf numFmtId="0" fontId="41" fillId="24" borderId="1" xfId="0" applyFont="1" applyFill="1" applyBorder="1" applyAlignment="1" applyProtection="1">
      <alignment horizontal="center" vertical="center"/>
    </xf>
    <xf numFmtId="0" fontId="41" fillId="6" borderId="2" xfId="0" applyFont="1" applyFill="1" applyBorder="1" applyAlignment="1" applyProtection="1">
      <alignment horizontal="center" vertical="center"/>
    </xf>
    <xf numFmtId="0" fontId="41" fillId="27" borderId="1" xfId="0" applyFont="1" applyFill="1" applyBorder="1" applyAlignment="1" applyProtection="1">
      <alignment horizontal="center" vertical="center"/>
    </xf>
    <xf numFmtId="0" fontId="41" fillId="14" borderId="7" xfId="0" applyFont="1" applyFill="1" applyBorder="1" applyAlignment="1" applyProtection="1">
      <alignment horizontal="center" vertical="center"/>
    </xf>
    <xf numFmtId="0" fontId="22" fillId="0" borderId="4" xfId="0" applyFont="1" applyBorder="1" applyAlignment="1" applyProtection="1">
      <alignment vertical="top"/>
    </xf>
    <xf numFmtId="0" fontId="41" fillId="7" borderId="4" xfId="0" applyFont="1" applyFill="1" applyBorder="1" applyAlignment="1" applyProtection="1">
      <alignment horizontal="center" vertical="top" wrapText="1"/>
    </xf>
    <xf numFmtId="0" fontId="41" fillId="11" borderId="30" xfId="0" applyFont="1" applyFill="1" applyBorder="1" applyAlignment="1" applyProtection="1">
      <alignment horizontal="center" vertical="top" wrapText="1"/>
    </xf>
    <xf numFmtId="0" fontId="41" fillId="3" borderId="4" xfId="0" applyFont="1" applyFill="1" applyBorder="1" applyAlignment="1" applyProtection="1">
      <alignment horizontal="center" vertical="center" wrapText="1"/>
    </xf>
    <xf numFmtId="0" fontId="22" fillId="0" borderId="4" xfId="0" applyFont="1" applyBorder="1" applyAlignment="1" applyProtection="1">
      <alignment vertical="center"/>
    </xf>
    <xf numFmtId="0" fontId="41" fillId="5" borderId="4" xfId="0" applyFont="1" applyFill="1" applyBorder="1" applyAlignment="1" applyProtection="1">
      <alignment horizontal="center" vertical="center" wrapText="1"/>
    </xf>
    <xf numFmtId="0" fontId="26" fillId="29" borderId="4" xfId="0" applyFont="1" applyFill="1" applyBorder="1" applyAlignment="1" applyProtection="1">
      <alignment horizontal="left" vertical="center"/>
    </xf>
    <xf numFmtId="0" fontId="29" fillId="30" borderId="0" xfId="0" applyFont="1" applyFill="1" applyBorder="1" applyAlignment="1" applyProtection="1">
      <alignment horizontal="left" vertical="center"/>
    </xf>
    <xf numFmtId="0" fontId="37" fillId="0" borderId="4"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50" fillId="4" borderId="1" xfId="0" applyFont="1" applyFill="1" applyBorder="1" applyAlignment="1" applyProtection="1">
      <alignment horizontal="left" vertical="center" wrapText="1" indent="1" shrinkToFit="1"/>
    </xf>
    <xf numFmtId="0" fontId="50" fillId="0" borderId="3" xfId="0" applyFont="1" applyBorder="1" applyAlignment="1" applyProtection="1">
      <alignment horizontal="left" vertical="center" wrapText="1" indent="1" shrinkToFit="1"/>
    </xf>
    <xf numFmtId="0" fontId="50" fillId="0" borderId="3" xfId="0" applyFont="1" applyBorder="1" applyAlignment="1" applyProtection="1">
      <alignment horizontal="left" vertical="center" indent="1" shrinkToFit="1"/>
    </xf>
    <xf numFmtId="0" fontId="50" fillId="4" borderId="3" xfId="0" applyFont="1" applyFill="1" applyBorder="1" applyAlignment="1" applyProtection="1">
      <alignment horizontal="left" vertical="center" indent="1" shrinkToFit="1"/>
    </xf>
    <xf numFmtId="0" fontId="50" fillId="0" borderId="3" xfId="0" applyFont="1" applyBorder="1" applyAlignment="1" applyProtection="1">
      <alignment horizontal="left" indent="1" shrinkToFit="1"/>
    </xf>
    <xf numFmtId="0" fontId="50" fillId="10" borderId="3" xfId="0" applyFont="1" applyFill="1" applyBorder="1" applyAlignment="1" applyProtection="1">
      <alignment horizontal="left" vertical="center" wrapText="1" indent="1" shrinkToFit="1"/>
    </xf>
    <xf numFmtId="0" fontId="50" fillId="0" borderId="4" xfId="0" applyFont="1" applyBorder="1" applyAlignment="1" applyProtection="1">
      <alignment horizontal="left" vertical="center" wrapText="1" indent="1" shrinkToFit="1"/>
    </xf>
    <xf numFmtId="0" fontId="50" fillId="0" borderId="4" xfId="0" applyFont="1" applyBorder="1" applyAlignment="1" applyProtection="1">
      <alignment horizontal="left" vertical="center" indent="1" shrinkToFit="1"/>
    </xf>
    <xf numFmtId="0" fontId="50" fillId="4" borderId="4" xfId="0" applyFont="1" applyFill="1" applyBorder="1" applyAlignment="1" applyProtection="1">
      <alignment horizontal="left" vertical="center" indent="1" shrinkToFit="1"/>
    </xf>
    <xf numFmtId="0" fontId="50" fillId="0" borderId="4" xfId="0" applyFont="1" applyBorder="1" applyAlignment="1" applyProtection="1">
      <alignment horizontal="left" indent="1" shrinkToFit="1"/>
    </xf>
    <xf numFmtId="0" fontId="50" fillId="10" borderId="4" xfId="0" applyFont="1" applyFill="1" applyBorder="1" applyAlignment="1" applyProtection="1">
      <alignment horizontal="left" vertical="center" wrapText="1" indent="1" shrinkToFit="1"/>
    </xf>
    <xf numFmtId="0" fontId="50" fillId="4" borderId="3" xfId="0" applyFont="1" applyFill="1" applyBorder="1" applyAlignment="1" applyProtection="1">
      <alignment horizontal="left" vertical="center" wrapText="1" indent="1" shrinkToFit="1"/>
    </xf>
    <xf numFmtId="0" fontId="50" fillId="0" borderId="1" xfId="0" applyFont="1" applyBorder="1" applyAlignment="1" applyProtection="1">
      <alignment horizontal="left" vertical="center" indent="1" shrinkToFit="1"/>
    </xf>
    <xf numFmtId="0" fontId="50" fillId="0" borderId="1" xfId="0" applyFont="1" applyBorder="1" applyAlignment="1" applyProtection="1">
      <alignment horizontal="left" indent="1" shrinkToFit="1"/>
    </xf>
    <xf numFmtId="0" fontId="50" fillId="10" borderId="1" xfId="0" applyFont="1" applyFill="1" applyBorder="1" applyAlignment="1" applyProtection="1">
      <alignment horizontal="left" vertical="center" wrapText="1" indent="1" shrinkToFit="1"/>
    </xf>
    <xf numFmtId="0" fontId="54" fillId="4" borderId="1" xfId="0" applyFont="1" applyFill="1" applyBorder="1" applyAlignment="1" applyProtection="1">
      <alignment horizontal="left" vertical="center" wrapText="1" indent="1" shrinkToFit="1"/>
    </xf>
    <xf numFmtId="0" fontId="39" fillId="0" borderId="1" xfId="0" applyFont="1" applyBorder="1" applyAlignment="1" applyProtection="1">
      <alignment horizontal="left" vertical="center" indent="1" shrinkToFit="1"/>
    </xf>
    <xf numFmtId="0" fontId="39" fillId="0" borderId="1" xfId="0" applyFont="1" applyBorder="1" applyAlignment="1" applyProtection="1">
      <alignment horizontal="left" indent="1" shrinkToFit="1"/>
    </xf>
    <xf numFmtId="0" fontId="50" fillId="10" borderId="1" xfId="0" applyFont="1" applyFill="1" applyBorder="1" applyAlignment="1" applyProtection="1">
      <alignment horizontal="left" vertical="center" indent="1" shrinkToFit="1"/>
    </xf>
    <xf numFmtId="0" fontId="50" fillId="27" borderId="1" xfId="0" applyFont="1" applyFill="1" applyBorder="1" applyAlignment="1" applyProtection="1">
      <alignment horizontal="left" vertical="center" indent="1" shrinkToFit="1"/>
    </xf>
    <xf numFmtId="0" fontId="50" fillId="0" borderId="7" xfId="0" applyFont="1" applyBorder="1" applyAlignment="1" applyProtection="1">
      <alignment horizontal="left" vertical="center" indent="1" shrinkToFit="1"/>
    </xf>
    <xf numFmtId="0" fontId="50" fillId="0" borderId="7" xfId="0" applyFont="1" applyBorder="1" applyAlignment="1" applyProtection="1">
      <alignment horizontal="left" indent="1" shrinkToFit="1"/>
    </xf>
    <xf numFmtId="0" fontId="50" fillId="10" borderId="7" xfId="0" applyFont="1" applyFill="1" applyBorder="1" applyAlignment="1" applyProtection="1">
      <alignment horizontal="left" vertical="center" indent="1" shrinkToFit="1"/>
    </xf>
    <xf numFmtId="0" fontId="50" fillId="27" borderId="0" xfId="0" applyFont="1" applyFill="1" applyBorder="1" applyAlignment="1" applyProtection="1">
      <alignment horizontal="left" vertical="center" indent="1" shrinkToFit="1"/>
    </xf>
    <xf numFmtId="0" fontId="50" fillId="27" borderId="0" xfId="0" applyFont="1" applyFill="1" applyBorder="1" applyAlignment="1" applyProtection="1">
      <alignment horizontal="left" indent="1" shrinkToFit="1"/>
    </xf>
    <xf numFmtId="0" fontId="50" fillId="10" borderId="7" xfId="0" applyFont="1" applyFill="1" applyBorder="1" applyAlignment="1" applyProtection="1">
      <alignment horizontal="left" vertical="center" wrapText="1" indent="1" shrinkToFit="1"/>
    </xf>
    <xf numFmtId="0" fontId="50" fillId="4" borderId="7" xfId="0" applyFont="1" applyFill="1" applyBorder="1" applyAlignment="1" applyProtection="1">
      <alignment horizontal="left" vertical="center" indent="1" shrinkToFit="1"/>
    </xf>
    <xf numFmtId="0" fontId="40" fillId="15" borderId="7" xfId="0" applyFont="1" applyFill="1" applyBorder="1" applyAlignment="1" applyProtection="1">
      <alignment horizontal="center" vertical="center"/>
    </xf>
    <xf numFmtId="0" fontId="50" fillId="10" borderId="4" xfId="0" applyFont="1" applyFill="1" applyBorder="1" applyAlignment="1" applyProtection="1">
      <alignment horizontal="left" vertical="center" indent="1" shrinkToFit="1"/>
    </xf>
    <xf numFmtId="0" fontId="41" fillId="25" borderId="4" xfId="0" applyFont="1" applyFill="1" applyBorder="1" applyAlignment="1" applyProtection="1">
      <alignment horizontal="center" vertical="center"/>
    </xf>
    <xf numFmtId="0" fontId="41" fillId="14" borderId="4" xfId="0" applyFont="1" applyFill="1" applyBorder="1" applyAlignment="1" applyProtection="1">
      <alignment horizontal="center" vertical="center"/>
    </xf>
    <xf numFmtId="0" fontId="50" fillId="10" borderId="3" xfId="0" applyFont="1" applyFill="1" applyBorder="1" applyAlignment="1" applyProtection="1">
      <alignment horizontal="left" vertical="center" indent="1" shrinkToFit="1"/>
    </xf>
    <xf numFmtId="0" fontId="41" fillId="6" borderId="3" xfId="0" applyFont="1" applyFill="1" applyBorder="1" applyAlignment="1" applyProtection="1">
      <alignment horizontal="center" vertical="center"/>
    </xf>
    <xf numFmtId="0" fontId="50" fillId="4" borderId="4" xfId="0" applyFont="1" applyFill="1" applyBorder="1" applyAlignment="1" applyProtection="1">
      <alignment horizontal="left" vertical="center" wrapText="1" indent="1" shrinkToFit="1"/>
    </xf>
    <xf numFmtId="0" fontId="40" fillId="9" borderId="4" xfId="0" applyFont="1" applyFill="1" applyBorder="1" applyAlignment="1" applyProtection="1">
      <alignment horizontal="center" vertical="center"/>
    </xf>
    <xf numFmtId="0" fontId="41" fillId="24" borderId="4" xfId="0" applyFont="1" applyFill="1" applyBorder="1" applyAlignment="1" applyProtection="1">
      <alignment horizontal="center" vertical="center"/>
    </xf>
    <xf numFmtId="0" fontId="40" fillId="8" borderId="4" xfId="0" applyFont="1" applyFill="1" applyBorder="1" applyAlignment="1" applyProtection="1">
      <alignment horizontal="center" vertical="center"/>
    </xf>
    <xf numFmtId="0" fontId="50" fillId="12" borderId="7" xfId="0" applyFont="1" applyFill="1" applyBorder="1" applyAlignment="1" applyProtection="1">
      <alignment horizontal="left" indent="1" shrinkToFit="1"/>
    </xf>
    <xf numFmtId="0" fontId="22" fillId="12" borderId="7" xfId="0" applyFont="1" applyFill="1" applyBorder="1" applyProtection="1"/>
    <xf numFmtId="0" fontId="45" fillId="15" borderId="7" xfId="0" applyFont="1" applyFill="1" applyBorder="1" applyAlignment="1" applyProtection="1">
      <alignment horizontal="center" vertical="center"/>
    </xf>
    <xf numFmtId="0" fontId="40" fillId="12" borderId="7" xfId="0" applyFont="1" applyFill="1" applyBorder="1" applyProtection="1"/>
    <xf numFmtId="0" fontId="50" fillId="12" borderId="4" xfId="0" applyFont="1" applyFill="1" applyBorder="1" applyAlignment="1" applyProtection="1">
      <alignment horizontal="left" indent="1" shrinkToFit="1"/>
    </xf>
    <xf numFmtId="0" fontId="22" fillId="12" borderId="4" xfId="0" applyFont="1" applyFill="1" applyBorder="1" applyProtection="1"/>
    <xf numFmtId="0" fontId="40" fillId="12" borderId="4" xfId="0" applyFont="1" applyFill="1" applyBorder="1" applyProtection="1"/>
    <xf numFmtId="0" fontId="40" fillId="21" borderId="4" xfId="0" applyFont="1" applyFill="1" applyBorder="1" applyAlignment="1" applyProtection="1">
      <alignment horizontal="center" vertical="center"/>
    </xf>
    <xf numFmtId="0" fontId="54" fillId="4" borderId="3" xfId="0" applyFont="1" applyFill="1" applyBorder="1" applyAlignment="1" applyProtection="1">
      <alignment horizontal="left" vertical="center" wrapText="1" indent="1" shrinkToFit="1"/>
    </xf>
    <xf numFmtId="0" fontId="41" fillId="24" borderId="3" xfId="0" applyFont="1" applyFill="1" applyBorder="1" applyAlignment="1" applyProtection="1">
      <alignment horizontal="center" vertical="center"/>
    </xf>
    <xf numFmtId="0" fontId="43" fillId="0" borderId="4" xfId="0" applyFont="1" applyBorder="1" applyAlignment="1" applyProtection="1">
      <alignment horizontal="center" vertical="center"/>
    </xf>
    <xf numFmtId="0" fontId="54" fillId="4" borderId="4" xfId="0" applyFont="1" applyFill="1" applyBorder="1" applyAlignment="1" applyProtection="1">
      <alignment horizontal="left" vertical="center" wrapText="1" indent="1" shrinkToFit="1"/>
    </xf>
    <xf numFmtId="0" fontId="22" fillId="0" borderId="4" xfId="0" applyFont="1" applyFill="1" applyBorder="1" applyProtection="1"/>
    <xf numFmtId="0" fontId="40" fillId="16" borderId="4" xfId="0" applyFont="1" applyFill="1" applyBorder="1" applyAlignment="1" applyProtection="1">
      <alignment horizontal="center" vertical="center"/>
    </xf>
    <xf numFmtId="0" fontId="40" fillId="0" borderId="4" xfId="0" applyFont="1" applyFill="1" applyBorder="1" applyProtection="1"/>
    <xf numFmtId="0" fontId="40" fillId="0" borderId="4" xfId="0" applyFont="1" applyBorder="1" applyAlignment="1" applyProtection="1">
      <alignment horizontal="left" vertical="center"/>
    </xf>
    <xf numFmtId="0" fontId="40" fillId="0" borderId="3" xfId="0" applyFont="1" applyBorder="1" applyAlignment="1" applyProtection="1">
      <alignment horizontal="left" vertical="center"/>
    </xf>
    <xf numFmtId="0" fontId="41" fillId="27" borderId="7" xfId="0" applyFont="1" applyFill="1" applyBorder="1" applyAlignment="1" applyProtection="1">
      <alignment horizontal="center" vertical="center"/>
    </xf>
    <xf numFmtId="0" fontId="50" fillId="27" borderId="4" xfId="0" applyFont="1" applyFill="1" applyBorder="1" applyAlignment="1" applyProtection="1">
      <alignment horizontal="left" vertical="center" indent="1" shrinkToFit="1"/>
    </xf>
    <xf numFmtId="0" fontId="50" fillId="27" borderId="7" xfId="0" applyFont="1" applyFill="1" applyBorder="1" applyAlignment="1" applyProtection="1">
      <alignment horizontal="left" vertical="center" indent="1" shrinkToFit="1"/>
    </xf>
    <xf numFmtId="0" fontId="50" fillId="27" borderId="7" xfId="0" applyFont="1" applyFill="1" applyBorder="1" applyAlignment="1" applyProtection="1">
      <alignment horizontal="left" indent="1" shrinkToFit="1"/>
    </xf>
    <xf numFmtId="0" fontId="22" fillId="27" borderId="7" xfId="0" applyFont="1" applyFill="1" applyBorder="1" applyProtection="1"/>
    <xf numFmtId="0" fontId="40" fillId="27" borderId="7" xfId="0" applyFont="1" applyFill="1" applyBorder="1" applyAlignment="1" applyProtection="1">
      <alignment horizontal="center" vertical="center"/>
    </xf>
    <xf numFmtId="0" fontId="40" fillId="27" borderId="7" xfId="0" applyFont="1" applyFill="1" applyBorder="1" applyProtection="1"/>
    <xf numFmtId="0" fontId="32" fillId="27" borderId="4" xfId="0" applyFont="1" applyFill="1" applyBorder="1" applyAlignment="1" applyProtection="1">
      <alignment horizontal="center" vertical="center"/>
    </xf>
    <xf numFmtId="0" fontId="50" fillId="27" borderId="4" xfId="0" applyFont="1" applyFill="1" applyBorder="1" applyAlignment="1" applyProtection="1">
      <alignment horizontal="left" indent="1" shrinkToFit="1"/>
    </xf>
    <xf numFmtId="0" fontId="22" fillId="27" borderId="4" xfId="0" applyFont="1" applyFill="1" applyBorder="1" applyProtection="1"/>
    <xf numFmtId="0" fontId="40" fillId="27" borderId="4" xfId="0" applyFont="1" applyFill="1" applyBorder="1" applyAlignment="1" applyProtection="1">
      <alignment horizontal="center" vertical="center"/>
    </xf>
    <xf numFmtId="0" fontId="40" fillId="27" borderId="4" xfId="0" applyFont="1" applyFill="1" applyBorder="1" applyProtection="1"/>
    <xf numFmtId="0" fontId="41" fillId="27" borderId="4" xfId="0" applyFont="1" applyFill="1" applyBorder="1" applyAlignment="1" applyProtection="1">
      <alignment horizontal="center" vertical="center"/>
    </xf>
    <xf numFmtId="0" fontId="22" fillId="32" borderId="0" xfId="0" applyFont="1" applyFill="1" applyProtection="1"/>
    <xf numFmtId="0" fontId="22" fillId="32" borderId="0" xfId="0" applyFont="1" applyFill="1" applyAlignment="1" applyProtection="1">
      <alignment horizontal="left" vertical="center"/>
    </xf>
    <xf numFmtId="0" fontId="22" fillId="32" borderId="0" xfId="0" applyFont="1" applyFill="1" applyAlignment="1" applyProtection="1">
      <alignment vertical="center"/>
    </xf>
    <xf numFmtId="0" fontId="32" fillId="32" borderId="0" xfId="0" applyFont="1" applyFill="1" applyAlignment="1" applyProtection="1">
      <alignment vertical="center"/>
    </xf>
    <xf numFmtId="0" fontId="32" fillId="32" borderId="0" xfId="0" applyFont="1" applyFill="1" applyProtection="1"/>
    <xf numFmtId="0" fontId="57" fillId="32" borderId="0" xfId="0" applyFont="1" applyFill="1" applyProtection="1"/>
    <xf numFmtId="0" fontId="58" fillId="32" borderId="0" xfId="0" applyFont="1" applyFill="1" applyAlignment="1" applyProtection="1">
      <alignment horizontal="left" vertical="center" indent="1" shrinkToFit="1"/>
    </xf>
    <xf numFmtId="0" fontId="58" fillId="32" borderId="0" xfId="0" applyFont="1" applyFill="1" applyAlignment="1" applyProtection="1">
      <alignment horizontal="left" indent="1" shrinkToFit="1"/>
    </xf>
    <xf numFmtId="0" fontId="59" fillId="32" borderId="0" xfId="0" applyFont="1" applyFill="1" applyProtection="1"/>
    <xf numFmtId="0" fontId="27" fillId="32" borderId="0" xfId="0" applyFont="1" applyFill="1" applyProtection="1"/>
    <xf numFmtId="0" fontId="28" fillId="32" borderId="0" xfId="0" applyFont="1" applyFill="1" applyProtection="1"/>
    <xf numFmtId="0" fontId="57" fillId="32" borderId="0" xfId="0" applyFont="1" applyFill="1" applyAlignment="1" applyProtection="1">
      <alignment horizontal="center" vertical="center"/>
    </xf>
    <xf numFmtId="0" fontId="27" fillId="32" borderId="0" xfId="0" applyFont="1" applyFill="1" applyAlignment="1" applyProtection="1">
      <alignment horizontal="center" vertical="center"/>
    </xf>
    <xf numFmtId="0" fontId="28" fillId="32" borderId="0" xfId="0" applyFont="1" applyFill="1" applyAlignment="1" applyProtection="1">
      <alignment horizontal="center" vertical="center"/>
    </xf>
    <xf numFmtId="0" fontId="58" fillId="32" borderId="0" xfId="0" applyFont="1" applyFill="1" applyBorder="1" applyAlignment="1" applyProtection="1">
      <alignment horizontal="left" vertical="center" indent="1" shrinkToFit="1"/>
    </xf>
    <xf numFmtId="0" fontId="58" fillId="32" borderId="0" xfId="0" applyFont="1" applyFill="1" applyBorder="1" applyAlignment="1" applyProtection="1">
      <alignment horizontal="left" indent="1" shrinkToFit="1"/>
    </xf>
    <xf numFmtId="0" fontId="57" fillId="32" borderId="5" xfId="0" applyFont="1" applyFill="1" applyBorder="1" applyAlignment="1" applyProtection="1">
      <alignment horizontal="center" vertical="center"/>
    </xf>
    <xf numFmtId="0" fontId="58" fillId="32" borderId="5" xfId="0" applyFont="1" applyFill="1" applyBorder="1" applyAlignment="1" applyProtection="1">
      <alignment horizontal="left" vertical="center" indent="1" shrinkToFit="1"/>
    </xf>
    <xf numFmtId="0" fontId="58" fillId="32" borderId="5" xfId="0" applyFont="1" applyFill="1" applyBorder="1" applyAlignment="1" applyProtection="1">
      <alignment horizontal="left" indent="1" shrinkToFit="1"/>
    </xf>
    <xf numFmtId="0" fontId="59" fillId="32" borderId="5" xfId="0" applyFont="1" applyFill="1" applyBorder="1" applyProtection="1"/>
    <xf numFmtId="0" fontId="27" fillId="32" borderId="5" xfId="0" applyFont="1" applyFill="1" applyBorder="1" applyAlignment="1" applyProtection="1">
      <alignment horizontal="center" vertical="center"/>
    </xf>
    <xf numFmtId="0" fontId="27" fillId="32" borderId="5" xfId="0" applyFont="1" applyFill="1" applyBorder="1" applyProtection="1"/>
    <xf numFmtId="0" fontId="28" fillId="32" borderId="5" xfId="0" applyFont="1" applyFill="1" applyBorder="1" applyAlignment="1" applyProtection="1">
      <alignment horizontal="center" vertical="center"/>
    </xf>
    <xf numFmtId="0" fontId="58" fillId="32" borderId="22" xfId="0" applyFont="1" applyFill="1" applyBorder="1" applyAlignment="1" applyProtection="1">
      <alignment horizontal="left" vertical="center" indent="1" shrinkToFit="1"/>
    </xf>
    <xf numFmtId="0" fontId="27" fillId="32" borderId="22" xfId="0" applyFont="1" applyFill="1" applyBorder="1" applyAlignment="1" applyProtection="1">
      <alignment horizontal="center" vertical="center"/>
    </xf>
    <xf numFmtId="0" fontId="41" fillId="33" borderId="4" xfId="0" applyFont="1" applyFill="1" applyBorder="1" applyAlignment="1" applyProtection="1">
      <alignment horizontal="center" vertical="center"/>
    </xf>
    <xf numFmtId="0" fontId="41" fillId="27" borderId="3" xfId="0" applyFont="1" applyFill="1" applyBorder="1" applyAlignment="1" applyProtection="1">
      <alignment horizontal="center" vertical="center"/>
    </xf>
    <xf numFmtId="0" fontId="42" fillId="27" borderId="4" xfId="0" applyFont="1" applyFill="1" applyBorder="1" applyAlignment="1" applyProtection="1">
      <alignment horizontal="center" vertical="center"/>
    </xf>
    <xf numFmtId="0" fontId="42" fillId="27" borderId="1" xfId="0" applyFont="1" applyFill="1" applyBorder="1" applyAlignment="1" applyProtection="1">
      <alignment horizontal="center" vertical="center"/>
    </xf>
    <xf numFmtId="0" fontId="42" fillId="27" borderId="3" xfId="0" applyFont="1" applyFill="1" applyBorder="1" applyAlignment="1" applyProtection="1">
      <alignment horizontal="center" vertical="center"/>
    </xf>
    <xf numFmtId="0" fontId="50" fillId="27" borderId="3" xfId="0" applyFont="1" applyFill="1" applyBorder="1" applyAlignment="1" applyProtection="1">
      <alignment horizontal="left" vertical="center" wrapText="1" indent="1" shrinkToFit="1"/>
    </xf>
    <xf numFmtId="0" fontId="50" fillId="27" borderId="4" xfId="0" applyFont="1" applyFill="1" applyBorder="1" applyAlignment="1" applyProtection="1">
      <alignment horizontal="left" vertical="center" wrapText="1" indent="1" shrinkToFit="1"/>
    </xf>
    <xf numFmtId="0" fontId="50" fillId="27" borderId="1" xfId="0" applyFont="1" applyFill="1" applyBorder="1" applyAlignment="1" applyProtection="1">
      <alignment horizontal="left" vertical="center" wrapText="1" indent="1" shrinkToFit="1"/>
    </xf>
    <xf numFmtId="0" fontId="54" fillId="27" borderId="1" xfId="0" applyFont="1" applyFill="1" applyBorder="1" applyAlignment="1" applyProtection="1">
      <alignment horizontal="left" vertical="center" wrapText="1" indent="1" shrinkToFit="1"/>
    </xf>
    <xf numFmtId="0" fontId="54" fillId="27" borderId="3" xfId="0" applyFont="1" applyFill="1" applyBorder="1" applyAlignment="1" applyProtection="1">
      <alignment horizontal="left" vertical="center" wrapText="1" indent="1" shrinkToFit="1"/>
    </xf>
    <xf numFmtId="0" fontId="50" fillId="27" borderId="7" xfId="0" applyFont="1" applyFill="1" applyBorder="1" applyAlignment="1" applyProtection="1">
      <alignment horizontal="left" vertical="center" wrapText="1" indent="1" shrinkToFit="1"/>
    </xf>
    <xf numFmtId="0" fontId="54" fillId="27" borderId="4" xfId="0" applyFont="1" applyFill="1" applyBorder="1" applyAlignment="1" applyProtection="1">
      <alignment horizontal="left" vertical="center" indent="1" shrinkToFit="1"/>
    </xf>
    <xf numFmtId="0" fontId="54" fillId="27" borderId="4" xfId="0" applyFont="1" applyFill="1" applyBorder="1" applyAlignment="1" applyProtection="1">
      <alignment horizontal="left" vertical="center" wrapText="1" indent="1" shrinkToFit="1"/>
    </xf>
    <xf numFmtId="0" fontId="28" fillId="32" borderId="0" xfId="0" applyFont="1" applyFill="1" applyAlignment="1" applyProtection="1">
      <alignment vertical="center"/>
    </xf>
    <xf numFmtId="0" fontId="28" fillId="32" borderId="0" xfId="0" applyFont="1" applyFill="1" applyBorder="1" applyAlignment="1" applyProtection="1">
      <alignment vertical="center"/>
    </xf>
    <xf numFmtId="0" fontId="28" fillId="32" borderId="5" xfId="0" applyFont="1" applyFill="1" applyBorder="1" applyAlignment="1" applyProtection="1">
      <alignment horizontal="left" vertical="center"/>
    </xf>
    <xf numFmtId="0" fontId="28" fillId="32" borderId="0" xfId="0" applyFont="1" applyFill="1" applyAlignment="1" applyProtection="1">
      <alignment horizontal="left" vertical="center"/>
    </xf>
    <xf numFmtId="0" fontId="60" fillId="27" borderId="0" xfId="0" applyFont="1" applyFill="1" applyBorder="1" applyAlignment="1" applyProtection="1">
      <alignment horizontal="left" vertical="center"/>
    </xf>
    <xf numFmtId="0" fontId="61" fillId="27" borderId="7" xfId="0" applyFont="1" applyFill="1" applyBorder="1" applyAlignment="1" applyProtection="1">
      <alignment horizontal="left" vertical="center"/>
    </xf>
    <xf numFmtId="0" fontId="61" fillId="27" borderId="4" xfId="0" applyFont="1" applyFill="1" applyBorder="1" applyAlignment="1" applyProtection="1">
      <alignment vertical="center"/>
    </xf>
    <xf numFmtId="0" fontId="22" fillId="12" borderId="0" xfId="0" applyFont="1" applyFill="1" applyBorder="1" applyAlignment="1" applyProtection="1">
      <alignment horizontal="center" vertical="center"/>
    </xf>
    <xf numFmtId="0" fontId="32" fillId="12" borderId="0" xfId="0" applyFont="1" applyFill="1" applyBorder="1" applyAlignment="1" applyProtection="1">
      <alignment horizontal="left" vertical="center" wrapText="1"/>
    </xf>
    <xf numFmtId="0" fontId="22" fillId="12" borderId="0" xfId="0" applyFont="1" applyFill="1" applyBorder="1" applyAlignment="1" applyProtection="1">
      <alignment horizontal="left" vertical="center"/>
    </xf>
    <xf numFmtId="0" fontId="32" fillId="12" borderId="0" xfId="0" applyFont="1" applyFill="1" applyBorder="1" applyAlignment="1" applyProtection="1">
      <alignment horizontal="center" vertical="center" wrapText="1"/>
    </xf>
    <xf numFmtId="0" fontId="22" fillId="12" borderId="0" xfId="0" applyFont="1" applyFill="1" applyBorder="1" applyAlignment="1" applyProtection="1">
      <alignment vertical="center" wrapText="1"/>
    </xf>
    <xf numFmtId="0" fontId="32" fillId="12" borderId="0" xfId="0" applyFont="1" applyFill="1" applyBorder="1" applyAlignment="1" applyProtection="1">
      <alignment horizontal="center" vertical="center"/>
    </xf>
    <xf numFmtId="10" fontId="22" fillId="12" borderId="0" xfId="0" applyNumberFormat="1" applyFont="1" applyFill="1" applyBorder="1" applyAlignment="1" applyProtection="1">
      <alignment horizontal="center" vertical="center"/>
    </xf>
    <xf numFmtId="0" fontId="0" fillId="12" borderId="0" xfId="0" applyFont="1" applyFill="1" applyBorder="1" applyProtection="1"/>
    <xf numFmtId="0" fontId="22" fillId="12" borderId="4" xfId="0" applyFont="1" applyFill="1" applyBorder="1" applyAlignment="1" applyProtection="1">
      <alignment horizontal="center" vertical="center"/>
    </xf>
    <xf numFmtId="0" fontId="50" fillId="12" borderId="4" xfId="0" applyFont="1" applyFill="1" applyBorder="1" applyAlignment="1" applyProtection="1">
      <alignment horizontal="center" vertical="center"/>
    </xf>
    <xf numFmtId="164" fontId="50" fillId="12" borderId="2" xfId="0" applyNumberFormat="1" applyFont="1" applyFill="1" applyBorder="1" applyAlignment="1" applyProtection="1">
      <alignment horizontal="center" vertical="center" textRotation="90" wrapText="1"/>
    </xf>
    <xf numFmtId="0" fontId="38" fillId="32" borderId="27" xfId="0" applyFont="1" applyFill="1" applyBorder="1" applyAlignment="1" applyProtection="1">
      <alignment horizontal="center" vertical="center" wrapText="1"/>
    </xf>
    <xf numFmtId="0" fontId="38" fillId="32" borderId="41" xfId="0" applyFont="1" applyFill="1" applyBorder="1" applyAlignment="1" applyProtection="1">
      <alignment horizontal="center" vertical="center" wrapText="1"/>
    </xf>
    <xf numFmtId="0" fontId="38" fillId="32" borderId="28" xfId="0" applyFont="1" applyFill="1" applyBorder="1" applyAlignment="1" applyProtection="1">
      <alignment horizontal="center" vertical="center" wrapText="1"/>
    </xf>
    <xf numFmtId="0" fontId="25" fillId="12" borderId="1" xfId="0" applyFont="1" applyFill="1" applyBorder="1" applyAlignment="1" applyProtection="1">
      <alignment horizontal="center" vertical="center"/>
    </xf>
    <xf numFmtId="0" fontId="25" fillId="12" borderId="1" xfId="0" applyFont="1" applyFill="1" applyBorder="1" applyAlignment="1" applyProtection="1">
      <alignment horizontal="center" vertical="center" wrapText="1"/>
    </xf>
    <xf numFmtId="0" fontId="32" fillId="32" borderId="7" xfId="0" applyFont="1" applyFill="1" applyBorder="1" applyProtection="1"/>
    <xf numFmtId="0" fontId="25" fillId="0" borderId="12" xfId="0" applyFont="1" applyBorder="1" applyAlignment="1" applyProtection="1">
      <alignment horizontal="center" vertical="center"/>
    </xf>
    <xf numFmtId="0" fontId="22" fillId="12" borderId="0" xfId="0" applyFont="1" applyFill="1" applyBorder="1" applyProtection="1"/>
    <xf numFmtId="0" fontId="22" fillId="12" borderId="0" xfId="0" applyFont="1" applyFill="1" applyBorder="1" applyAlignment="1" applyProtection="1">
      <alignment horizontal="center" vertical="center" wrapText="1"/>
    </xf>
    <xf numFmtId="0" fontId="63" fillId="29" borderId="11" xfId="0" applyFont="1" applyFill="1" applyBorder="1" applyAlignment="1" applyProtection="1">
      <alignment horizontal="center" vertical="center"/>
    </xf>
    <xf numFmtId="0" fontId="63" fillId="0" borderId="11" xfId="0" applyFont="1" applyBorder="1" applyAlignment="1" applyProtection="1">
      <alignment horizontal="center" vertical="center"/>
      <protection locked="0"/>
    </xf>
    <xf numFmtId="0" fontId="63" fillId="0" borderId="11" xfId="0" applyFont="1" applyBorder="1" applyAlignment="1" applyProtection="1">
      <alignment horizontal="center" vertical="center" wrapText="1"/>
      <protection locked="0"/>
    </xf>
    <xf numFmtId="0" fontId="63" fillId="29" borderId="12" xfId="0" applyFont="1" applyFill="1" applyBorder="1" applyAlignment="1" applyProtection="1">
      <alignment horizontal="center" vertical="center"/>
    </xf>
    <xf numFmtId="0" fontId="63" fillId="0" borderId="12" xfId="0" applyFont="1" applyBorder="1" applyAlignment="1" applyProtection="1">
      <alignment horizontal="center" vertical="center"/>
      <protection locked="0"/>
    </xf>
    <xf numFmtId="0" fontId="63" fillId="0" borderId="12" xfId="0" applyFont="1" applyBorder="1" applyAlignment="1" applyProtection="1">
      <alignment horizontal="center" vertical="center" wrapText="1"/>
      <protection locked="0"/>
    </xf>
    <xf numFmtId="0" fontId="63" fillId="29" borderId="34" xfId="0" applyFont="1" applyFill="1" applyBorder="1" applyAlignment="1" applyProtection="1">
      <alignment horizontal="center" vertical="center"/>
    </xf>
    <xf numFmtId="0" fontId="41" fillId="33" borderId="27" xfId="0" applyFont="1" applyFill="1" applyBorder="1" applyAlignment="1" applyProtection="1">
      <alignment horizontal="center" vertical="center" wrapText="1"/>
    </xf>
    <xf numFmtId="0" fontId="41" fillId="33" borderId="28" xfId="0" applyFont="1" applyFill="1" applyBorder="1" applyAlignment="1" applyProtection="1">
      <alignment horizontal="center" vertical="center" wrapText="1"/>
    </xf>
    <xf numFmtId="0" fontId="41" fillId="33" borderId="41" xfId="0" applyFont="1" applyFill="1" applyBorder="1" applyAlignment="1" applyProtection="1">
      <alignment horizontal="center" vertical="center" wrapText="1"/>
    </xf>
    <xf numFmtId="164" fontId="41" fillId="33" borderId="28" xfId="0" applyNumberFormat="1" applyFont="1" applyFill="1" applyBorder="1" applyAlignment="1" applyProtection="1">
      <alignment horizontal="center" vertical="center" wrapText="1"/>
    </xf>
    <xf numFmtId="0" fontId="35" fillId="12" borderId="0" xfId="0" applyFont="1" applyFill="1" applyBorder="1" applyAlignment="1" applyProtection="1">
      <alignment vertical="center"/>
    </xf>
    <xf numFmtId="0" fontId="41" fillId="12" borderId="0" xfId="0" applyFont="1" applyFill="1" applyBorder="1" applyAlignment="1" applyProtection="1">
      <alignment horizontal="center" vertical="center" wrapText="1"/>
    </xf>
    <xf numFmtId="0" fontId="12" fillId="12" borderId="0" xfId="0" applyFont="1" applyFill="1" applyBorder="1" applyAlignment="1" applyProtection="1">
      <alignment horizontal="right" vertical="center"/>
    </xf>
    <xf numFmtId="0" fontId="31" fillId="32" borderId="7" xfId="0" applyFont="1" applyFill="1" applyBorder="1" applyProtection="1"/>
    <xf numFmtId="164" fontId="31" fillId="0" borderId="11" xfId="0" applyNumberFormat="1" applyFont="1" applyBorder="1" applyAlignment="1" applyProtection="1">
      <alignment horizontal="center" vertical="center"/>
    </xf>
    <xf numFmtId="164" fontId="31" fillId="0" borderId="12" xfId="0" applyNumberFormat="1" applyFont="1" applyBorder="1" applyAlignment="1" applyProtection="1">
      <alignment horizontal="center" vertical="center"/>
    </xf>
    <xf numFmtId="164" fontId="31" fillId="32" borderId="7" xfId="0" applyNumberFormat="1" applyFont="1" applyFill="1" applyBorder="1" applyProtection="1"/>
    <xf numFmtId="164" fontId="31" fillId="27" borderId="30" xfId="0" applyNumberFormat="1" applyFont="1" applyFill="1" applyBorder="1" applyAlignment="1" applyProtection="1">
      <alignment horizontal="center" vertical="center"/>
    </xf>
    <xf numFmtId="164" fontId="31" fillId="27" borderId="11" xfId="0" applyNumberFormat="1" applyFont="1" applyFill="1" applyBorder="1" applyAlignment="1" applyProtection="1">
      <alignment horizontal="center" vertical="center"/>
    </xf>
    <xf numFmtId="164" fontId="31" fillId="27" borderId="0" xfId="0" applyNumberFormat="1" applyFont="1" applyFill="1" applyBorder="1" applyAlignment="1" applyProtection="1">
      <alignment horizontal="center" vertical="center"/>
    </xf>
    <xf numFmtId="164" fontId="40" fillId="2" borderId="6" xfId="0" applyNumberFormat="1" applyFont="1" applyFill="1" applyBorder="1" applyAlignment="1" applyProtection="1">
      <alignment horizontal="center" vertical="center"/>
    </xf>
    <xf numFmtId="164" fontId="30" fillId="0" borderId="16" xfId="0" applyNumberFormat="1" applyFont="1" applyBorder="1" applyProtection="1"/>
    <xf numFmtId="164" fontId="30" fillId="0" borderId="17" xfId="0" applyNumberFormat="1" applyFont="1" applyBorder="1" applyProtection="1"/>
    <xf numFmtId="164" fontId="30" fillId="0" borderId="19" xfId="0" applyNumberFormat="1" applyFont="1" applyBorder="1" applyProtection="1"/>
    <xf numFmtId="164" fontId="30" fillId="27" borderId="23" xfId="0" applyNumberFormat="1" applyFont="1" applyFill="1" applyBorder="1" applyProtection="1"/>
    <xf numFmtId="164" fontId="40" fillId="2" borderId="20" xfId="0" applyNumberFormat="1" applyFont="1" applyFill="1" applyBorder="1" applyAlignment="1" applyProtection="1">
      <alignment horizontal="center" vertical="center"/>
    </xf>
    <xf numFmtId="164" fontId="30" fillId="0" borderId="23" xfId="0" applyNumberFormat="1" applyFont="1" applyBorder="1" applyProtection="1"/>
    <xf numFmtId="164" fontId="30" fillId="27" borderId="24" xfId="0" applyNumberFormat="1" applyFont="1" applyFill="1" applyBorder="1" applyProtection="1"/>
    <xf numFmtId="164" fontId="30" fillId="0" borderId="24" xfId="0" applyNumberFormat="1" applyFont="1" applyBorder="1" applyProtection="1"/>
    <xf numFmtId="164" fontId="30" fillId="0" borderId="25" xfId="0" applyNumberFormat="1" applyFont="1" applyBorder="1" applyProtection="1"/>
    <xf numFmtId="164" fontId="45" fillId="2" borderId="20" xfId="0" applyNumberFormat="1" applyFont="1" applyFill="1" applyBorder="1" applyAlignment="1" applyProtection="1">
      <alignment horizontal="center" vertical="center"/>
    </xf>
    <xf numFmtId="164" fontId="30" fillId="27" borderId="25" xfId="0" applyNumberFormat="1" applyFont="1" applyFill="1" applyBorder="1" applyAlignment="1" applyProtection="1">
      <alignment horizontal="center" vertical="center"/>
    </xf>
    <xf numFmtId="10" fontId="31" fillId="27" borderId="18" xfId="0" applyNumberFormat="1" applyFont="1" applyFill="1" applyBorder="1" applyAlignment="1" applyProtection="1">
      <alignment horizontal="center" vertical="center"/>
    </xf>
    <xf numFmtId="10" fontId="66" fillId="27" borderId="1" xfId="0" applyNumberFormat="1" applyFont="1" applyFill="1" applyBorder="1" applyProtection="1"/>
    <xf numFmtId="10" fontId="31" fillId="12" borderId="11" xfId="0" applyNumberFormat="1" applyFont="1" applyFill="1" applyBorder="1" applyAlignment="1" applyProtection="1">
      <alignment horizontal="center" vertical="center"/>
    </xf>
    <xf numFmtId="10" fontId="31" fillId="0" borderId="11" xfId="0" applyNumberFormat="1" applyFont="1" applyBorder="1" applyAlignment="1" applyProtection="1">
      <alignment horizontal="center" vertical="center"/>
    </xf>
    <xf numFmtId="0" fontId="22" fillId="12" borderId="15" xfId="0" applyFont="1" applyFill="1" applyBorder="1" applyProtection="1"/>
    <xf numFmtId="10" fontId="31" fillId="27" borderId="4" xfId="0" applyNumberFormat="1" applyFont="1" applyFill="1" applyBorder="1" applyAlignment="1" applyProtection="1">
      <alignment horizontal="center" vertical="center"/>
    </xf>
    <xf numFmtId="10" fontId="31" fillId="12" borderId="12" xfId="0" applyNumberFormat="1" applyFont="1" applyFill="1" applyBorder="1" applyAlignment="1" applyProtection="1">
      <alignment horizontal="center" vertical="center"/>
    </xf>
    <xf numFmtId="10" fontId="31" fillId="0" borderId="12" xfId="0" applyNumberFormat="1" applyFont="1" applyBorder="1" applyAlignment="1" applyProtection="1">
      <alignment horizontal="center" vertical="center"/>
    </xf>
    <xf numFmtId="10" fontId="31" fillId="0" borderId="21" xfId="0" applyNumberFormat="1" applyFont="1" applyBorder="1" applyAlignment="1" applyProtection="1">
      <alignment horizontal="center" vertical="center"/>
    </xf>
    <xf numFmtId="0" fontId="67" fillId="0" borderId="0" xfId="0" applyFont="1" applyProtection="1"/>
    <xf numFmtId="0" fontId="67" fillId="0" borderId="0" xfId="0" applyFont="1" applyFill="1" applyProtection="1"/>
    <xf numFmtId="0" fontId="67" fillId="0" borderId="0" xfId="0" applyFont="1" applyFill="1" applyBorder="1" applyProtection="1"/>
    <xf numFmtId="164" fontId="67" fillId="0" borderId="0" xfId="0" applyNumberFormat="1" applyFont="1" applyProtection="1"/>
    <xf numFmtId="0" fontId="67" fillId="12" borderId="0" xfId="0" applyFont="1" applyFill="1" applyBorder="1" applyProtection="1"/>
    <xf numFmtId="0" fontId="30" fillId="31" borderId="0" xfId="0" applyFont="1" applyFill="1" applyBorder="1" applyAlignment="1" applyProtection="1">
      <alignment vertical="center"/>
    </xf>
    <xf numFmtId="0" fontId="45" fillId="31" borderId="39"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164" fontId="0" fillId="0" borderId="0" xfId="0" applyNumberFormat="1" applyFill="1" applyProtection="1"/>
    <xf numFmtId="0" fontId="45" fillId="31" borderId="0" xfId="0" applyFont="1" applyFill="1" applyBorder="1" applyAlignment="1" applyProtection="1">
      <alignment vertical="center"/>
    </xf>
    <xf numFmtId="0" fontId="45" fillId="31" borderId="4" xfId="0" applyFont="1" applyFill="1" applyBorder="1" applyAlignment="1" applyProtection="1">
      <alignment vertical="center"/>
    </xf>
    <xf numFmtId="0" fontId="32" fillId="31" borderId="0" xfId="0" applyFont="1" applyFill="1" applyBorder="1" applyAlignment="1" applyProtection="1">
      <alignment vertical="center"/>
    </xf>
    <xf numFmtId="0" fontId="42" fillId="31" borderId="39" xfId="0" applyFont="1" applyFill="1" applyBorder="1" applyAlignment="1" applyProtection="1">
      <alignment horizontal="left" vertical="center"/>
    </xf>
    <xf numFmtId="0" fontId="42" fillId="31" borderId="39" xfId="0" applyFont="1" applyFill="1" applyBorder="1" applyAlignment="1" applyProtection="1">
      <alignment vertical="center"/>
    </xf>
    <xf numFmtId="165" fontId="41" fillId="31" borderId="0" xfId="0" applyNumberFormat="1" applyFont="1" applyFill="1" applyBorder="1" applyAlignment="1" applyProtection="1">
      <alignment horizontal="left" vertical="center"/>
    </xf>
    <xf numFmtId="0" fontId="42" fillId="31" borderId="4" xfId="0" applyFont="1" applyFill="1" applyBorder="1" applyAlignment="1" applyProtection="1">
      <alignment vertical="center"/>
    </xf>
    <xf numFmtId="165" fontId="41" fillId="31" borderId="39" xfId="0" applyNumberFormat="1" applyFont="1" applyFill="1" applyBorder="1" applyAlignment="1" applyProtection="1">
      <alignment horizontal="right" vertical="center"/>
    </xf>
    <xf numFmtId="0" fontId="29" fillId="30" borderId="0" xfId="0" applyFont="1" applyFill="1" applyBorder="1" applyAlignment="1" applyProtection="1">
      <alignment horizontal="right" vertical="center"/>
    </xf>
    <xf numFmtId="0" fontId="29" fillId="30" borderId="0" xfId="0" applyFont="1" applyFill="1" applyBorder="1" applyAlignment="1" applyProtection="1">
      <alignment vertical="center"/>
    </xf>
    <xf numFmtId="0" fontId="29" fillId="3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65" fontId="49" fillId="0" borderId="0" xfId="0" applyNumberFormat="1" applyFont="1" applyFill="1" applyBorder="1" applyAlignment="1" applyProtection="1">
      <alignment horizontal="center" vertical="center"/>
    </xf>
    <xf numFmtId="0" fontId="30" fillId="0" borderId="0" xfId="0" applyFont="1" applyFill="1" applyBorder="1" applyAlignment="1" applyProtection="1">
      <alignment vertical="center"/>
    </xf>
    <xf numFmtId="0" fontId="40" fillId="0" borderId="0" xfId="0" applyFont="1" applyFill="1" applyBorder="1" applyAlignment="1" applyProtection="1">
      <alignment horizontal="left" vertical="center"/>
    </xf>
    <xf numFmtId="0" fontId="62" fillId="0" borderId="0" xfId="0" applyFont="1" applyFill="1" applyBorder="1" applyAlignment="1" applyProtection="1">
      <alignment horizontal="left" vertical="center"/>
    </xf>
    <xf numFmtId="0" fontId="62" fillId="0" borderId="0" xfId="0" applyFont="1" applyFill="1" applyBorder="1" applyAlignment="1" applyProtection="1">
      <alignment vertical="center"/>
    </xf>
    <xf numFmtId="0" fontId="62" fillId="0" borderId="0" xfId="0" applyFont="1" applyFill="1" applyBorder="1" applyAlignment="1" applyProtection="1">
      <alignment horizontal="right" vertical="center"/>
    </xf>
    <xf numFmtId="0" fontId="30" fillId="0" borderId="0" xfId="0" applyFont="1" applyFill="1" applyBorder="1" applyAlignment="1" applyProtection="1">
      <alignment horizontal="left" vertical="center"/>
    </xf>
    <xf numFmtId="0" fontId="64" fillId="0" borderId="0" xfId="0" applyFont="1" applyBorder="1" applyAlignment="1" applyProtection="1">
      <alignment horizontal="right" vertical="center"/>
    </xf>
    <xf numFmtId="0" fontId="38" fillId="0" borderId="22" xfId="0" applyFont="1" applyBorder="1" applyAlignment="1" applyProtection="1">
      <alignment horizontal="center" vertical="center"/>
    </xf>
    <xf numFmtId="0" fontId="0" fillId="0" borderId="0" xfId="0" applyBorder="1" applyAlignment="1" applyProtection="1">
      <alignment horizontal="center" vertical="center"/>
    </xf>
    <xf numFmtId="10" fontId="65" fillId="0" borderId="0" xfId="1" applyNumberFormat="1" applyFont="1" applyFill="1" applyBorder="1" applyAlignment="1" applyProtection="1">
      <alignment horizontal="center" vertical="center"/>
    </xf>
    <xf numFmtId="164" fontId="36" fillId="0" borderId="0" xfId="0" applyNumberFormat="1" applyFont="1" applyBorder="1" applyAlignment="1" applyProtection="1">
      <alignment horizontal="center" vertical="center"/>
    </xf>
    <xf numFmtId="164" fontId="30" fillId="0" borderId="31" xfId="0" applyNumberFormat="1" applyFont="1" applyBorder="1" applyProtection="1"/>
    <xf numFmtId="165" fontId="41" fillId="31" borderId="40" xfId="0" applyNumberFormat="1" applyFont="1" applyFill="1" applyBorder="1" applyAlignment="1" applyProtection="1">
      <alignment horizontal="right" vertical="center"/>
    </xf>
    <xf numFmtId="0" fontId="41" fillId="31" borderId="40" xfId="0" applyFont="1" applyFill="1" applyBorder="1" applyAlignment="1" applyProtection="1">
      <alignment horizontal="right" vertical="center"/>
    </xf>
    <xf numFmtId="0" fontId="41" fillId="31" borderId="0" xfId="0" applyFont="1" applyFill="1" applyBorder="1" applyAlignment="1" applyProtection="1">
      <alignment horizontal="right" vertical="center"/>
    </xf>
    <xf numFmtId="165" fontId="41" fillId="31" borderId="4" xfId="0" applyNumberFormat="1" applyFont="1" applyFill="1" applyBorder="1" applyAlignment="1" applyProtection="1">
      <alignment horizontal="left" vertical="center"/>
    </xf>
    <xf numFmtId="2" fontId="41" fillId="31" borderId="0" xfId="0" applyNumberFormat="1" applyFont="1" applyFill="1" applyBorder="1" applyAlignment="1" applyProtection="1">
      <alignment horizontal="right" vertical="center"/>
    </xf>
    <xf numFmtId="0" fontId="42" fillId="31" borderId="0" xfId="0" applyFont="1" applyFill="1" applyBorder="1" applyAlignment="1" applyProtection="1">
      <alignment vertical="center"/>
    </xf>
    <xf numFmtId="164" fontId="41" fillId="31" borderId="0" xfId="0" applyNumberFormat="1" applyFont="1" applyFill="1" applyBorder="1" applyAlignment="1" applyProtection="1">
      <alignment horizontal="right" vertical="center"/>
    </xf>
    <xf numFmtId="10" fontId="41" fillId="31" borderId="0" xfId="1" applyNumberFormat="1" applyFont="1" applyFill="1" applyBorder="1" applyAlignment="1" applyProtection="1">
      <alignment horizontal="right" vertical="center"/>
    </xf>
    <xf numFmtId="0" fontId="32" fillId="25" borderId="0" xfId="0" applyFont="1" applyFill="1" applyBorder="1" applyAlignment="1" applyProtection="1">
      <alignment horizontal="right" vertical="center"/>
    </xf>
    <xf numFmtId="0" fontId="32" fillId="25" borderId="0" xfId="0" applyFont="1" applyFill="1" applyBorder="1" applyAlignment="1" applyProtection="1">
      <alignment horizontal="left" vertical="center"/>
    </xf>
    <xf numFmtId="0" fontId="32" fillId="25" borderId="0" xfId="0" applyFont="1" applyFill="1" applyBorder="1" applyAlignment="1" applyProtection="1">
      <alignment vertical="center"/>
    </xf>
    <xf numFmtId="0" fontId="30" fillId="25" borderId="0" xfId="0" applyFont="1" applyFill="1" applyBorder="1" applyAlignment="1" applyProtection="1">
      <alignment vertical="center"/>
    </xf>
    <xf numFmtId="0" fontId="42" fillId="25" borderId="39" xfId="0" applyFont="1" applyFill="1" applyBorder="1" applyAlignment="1" applyProtection="1">
      <alignment horizontal="left" vertical="center"/>
    </xf>
    <xf numFmtId="165" fontId="69" fillId="25" borderId="0" xfId="0" applyNumberFormat="1" applyFont="1" applyFill="1" applyBorder="1" applyAlignment="1" applyProtection="1">
      <alignment horizontal="left" vertical="center"/>
    </xf>
    <xf numFmtId="164" fontId="69" fillId="25" borderId="43" xfId="0" applyNumberFormat="1" applyFont="1" applyFill="1" applyBorder="1" applyAlignment="1" applyProtection="1">
      <alignment horizontal="center" vertical="center"/>
    </xf>
    <xf numFmtId="165" fontId="69" fillId="25" borderId="25" xfId="0" applyNumberFormat="1" applyFont="1" applyFill="1" applyBorder="1" applyAlignment="1" applyProtection="1">
      <alignment horizontal="right" vertical="center"/>
    </xf>
    <xf numFmtId="10" fontId="69" fillId="25" borderId="42" xfId="0" applyNumberFormat="1" applyFont="1" applyFill="1" applyBorder="1" applyAlignment="1" applyProtection="1">
      <alignment horizontal="center" vertical="center"/>
    </xf>
    <xf numFmtId="0" fontId="28" fillId="25" borderId="0" xfId="0" applyFont="1" applyFill="1" applyBorder="1" applyAlignment="1" applyProtection="1">
      <alignment horizontal="left" vertical="center"/>
    </xf>
    <xf numFmtId="0" fontId="28" fillId="25" borderId="0" xfId="0" applyFont="1" applyFill="1" applyBorder="1" applyAlignment="1" applyProtection="1">
      <alignment horizontal="center" vertical="center"/>
    </xf>
    <xf numFmtId="0" fontId="32" fillId="25" borderId="0" xfId="0" applyFont="1" applyFill="1" applyBorder="1" applyAlignment="1" applyProtection="1">
      <alignment horizontal="center" vertical="center"/>
    </xf>
    <xf numFmtId="0" fontId="68" fillId="25" borderId="0" xfId="0" applyFont="1" applyFill="1" applyBorder="1" applyAlignment="1" applyProtection="1">
      <alignment horizontal="left" vertical="center"/>
    </xf>
    <xf numFmtId="0" fontId="70" fillId="25" borderId="0" xfId="0" applyFont="1" applyFill="1" applyBorder="1" applyAlignment="1" applyProtection="1">
      <alignment vertical="center"/>
    </xf>
    <xf numFmtId="0" fontId="19" fillId="0" borderId="0" xfId="0" applyFont="1" applyBorder="1" applyAlignment="1" applyProtection="1">
      <alignment horizontal="center" vertical="center" wrapText="1"/>
    </xf>
    <xf numFmtId="0" fontId="16" fillId="0" borderId="0" xfId="0" applyFont="1" applyFill="1" applyBorder="1" applyAlignment="1" applyProtection="1">
      <alignment horizontal="center" wrapText="1"/>
    </xf>
    <xf numFmtId="0" fontId="18" fillId="29" borderId="35" xfId="0" applyFont="1" applyFill="1" applyBorder="1" applyAlignment="1" applyProtection="1">
      <alignment horizontal="center" vertical="center" wrapText="1"/>
    </xf>
    <xf numFmtId="0" fontId="18" fillId="29" borderId="1" xfId="0" applyFont="1" applyFill="1" applyBorder="1" applyAlignment="1" applyProtection="1">
      <alignment horizontal="center" vertical="center" wrapText="1"/>
    </xf>
    <xf numFmtId="0" fontId="18" fillId="29" borderId="36" xfId="0" applyFont="1" applyFill="1" applyBorder="1" applyAlignment="1" applyProtection="1">
      <alignment horizontal="center" vertical="center" wrapText="1"/>
    </xf>
    <xf numFmtId="0" fontId="18" fillId="29" borderId="37" xfId="0" applyFont="1" applyFill="1" applyBorder="1" applyAlignment="1" applyProtection="1">
      <alignment horizontal="center" vertical="center" wrapText="1"/>
    </xf>
    <xf numFmtId="0" fontId="18" fillId="29" borderId="0" xfId="0" applyFont="1" applyFill="1" applyBorder="1" applyAlignment="1" applyProtection="1">
      <alignment horizontal="center" vertical="center" wrapText="1"/>
    </xf>
    <xf numFmtId="0" fontId="18" fillId="29" borderId="38" xfId="0" applyFont="1" applyFill="1" applyBorder="1" applyAlignment="1" applyProtection="1">
      <alignment horizontal="center" vertical="center" wrapText="1"/>
    </xf>
    <xf numFmtId="0" fontId="18" fillId="29" borderId="32" xfId="0" applyFont="1" applyFill="1" applyBorder="1" applyAlignment="1" applyProtection="1">
      <alignment horizontal="center" vertical="center" wrapText="1"/>
    </xf>
    <xf numFmtId="0" fontId="18" fillId="29" borderId="7" xfId="0" applyFont="1" applyFill="1" applyBorder="1" applyAlignment="1" applyProtection="1">
      <alignment horizontal="center" vertical="center" wrapText="1"/>
    </xf>
    <xf numFmtId="0" fontId="18" fillId="29" borderId="33" xfId="0" applyFont="1" applyFill="1" applyBorder="1" applyAlignment="1" applyProtection="1">
      <alignment horizontal="center" vertical="center" wrapText="1"/>
    </xf>
    <xf numFmtId="0" fontId="29" fillId="30" borderId="0" xfId="0" applyFont="1" applyFill="1" applyBorder="1" applyAlignment="1" applyProtection="1">
      <alignment horizontal="right"/>
    </xf>
    <xf numFmtId="0" fontId="69" fillId="25" borderId="7" xfId="0" applyFont="1" applyFill="1" applyBorder="1" applyAlignment="1" applyProtection="1">
      <alignment horizontal="right" vertical="center"/>
    </xf>
    <xf numFmtId="0" fontId="34" fillId="29" borderId="26" xfId="0" applyFont="1" applyFill="1" applyBorder="1" applyAlignment="1" applyProtection="1">
      <alignment horizontal="center" vertical="center"/>
    </xf>
    <xf numFmtId="0" fontId="34" fillId="29" borderId="2" xfId="0" applyFont="1" applyFill="1" applyBorder="1" applyAlignment="1" applyProtection="1">
      <alignment horizontal="center" vertical="center"/>
    </xf>
    <xf numFmtId="0" fontId="19" fillId="0" borderId="22" xfId="0" applyFont="1" applyBorder="1" applyAlignment="1" applyProtection="1">
      <alignment horizontal="center" vertical="center" wrapText="1"/>
    </xf>
    <xf numFmtId="0" fontId="29" fillId="30" borderId="0" xfId="0" applyFont="1" applyFill="1" applyBorder="1" applyAlignment="1" applyProtection="1">
      <alignment horizontal="left"/>
    </xf>
    <xf numFmtId="0" fontId="33" fillId="29" borderId="9" xfId="0" applyFont="1" applyFill="1" applyBorder="1" applyAlignment="1" applyProtection="1">
      <alignment horizontal="center" vertical="center" wrapText="1"/>
    </xf>
    <xf numFmtId="0" fontId="33" fillId="29" borderId="10" xfId="0" applyFont="1" applyFill="1" applyBorder="1" applyAlignment="1" applyProtection="1">
      <alignment horizontal="center" vertical="center" wrapText="1"/>
    </xf>
    <xf numFmtId="0" fontId="0" fillId="0" borderId="0" xfId="0" applyAlignment="1">
      <alignment horizontal="left" vertical="center" wrapText="1"/>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2" fillId="1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32" fillId="25" borderId="0" xfId="0" applyFont="1" applyFill="1" applyBorder="1" applyAlignment="1" applyProtection="1">
      <alignment horizontal="center" vertical="center"/>
    </xf>
    <xf numFmtId="0" fontId="69" fillId="25" borderId="0" xfId="0" applyFont="1" applyFill="1" applyBorder="1" applyAlignment="1" applyProtection="1">
      <alignment horizontal="right" vertical="center" wrapText="1"/>
    </xf>
    <xf numFmtId="0" fontId="22" fillId="10" borderId="0" xfId="0" applyFont="1" applyFill="1" applyBorder="1" applyAlignment="1" applyProtection="1">
      <alignment horizontal="left"/>
      <protection locked="0"/>
    </xf>
    <xf numFmtId="0" fontId="22" fillId="10" borderId="0" xfId="0" applyFont="1" applyFill="1" applyBorder="1" applyAlignment="1" applyProtection="1">
      <alignment horizontal="left" wrapText="1"/>
      <protection locked="0"/>
    </xf>
  </cellXfs>
  <cellStyles count="2">
    <cellStyle name="Normal" xfId="0" builtinId="0"/>
    <cellStyle name="Pourcentage" xfId="1" builtinId="5"/>
  </cellStyles>
  <dxfs count="31">
    <dxf>
      <font>
        <color rgb="FFC00000"/>
      </font>
      <fill>
        <patternFill>
          <bgColor rgb="FFFF9B9B"/>
        </patternFill>
      </fill>
    </dxf>
    <dxf>
      <font>
        <color rgb="FFC00000"/>
      </font>
      <fill>
        <patternFill>
          <bgColor rgb="FFFF9B9B"/>
        </patternFill>
      </fill>
    </dxf>
    <dxf>
      <font>
        <color rgb="FF006100"/>
      </font>
      <fill>
        <patternFill>
          <bgColor rgb="FFC6EFCE"/>
        </patternFill>
      </fill>
    </dxf>
    <dxf>
      <font>
        <color rgb="FF9C0006"/>
      </font>
      <fill>
        <patternFill>
          <bgColor rgb="FFFFC7CE"/>
        </patternFill>
      </fill>
    </dxf>
    <dxf>
      <font>
        <color theme="0"/>
      </font>
    </dxf>
    <dxf>
      <font>
        <color rgb="FFC00000"/>
      </font>
      <fill>
        <patternFill>
          <bgColor rgb="FFFF9B9B"/>
        </patternFill>
      </fill>
    </dxf>
    <dxf>
      <font>
        <strike val="0"/>
        <outline val="0"/>
        <shadow val="0"/>
        <u val="none"/>
        <name val="Calibri Light"/>
        <scheme val="major"/>
      </font>
      <numFmt numFmtId="14" formatCode="0.00%"/>
      <alignment horizontal="center" vertical="center" textRotation="0" wrapText="0" indent="0" justifyLastLine="0" shrinkToFit="0" readingOrder="0"/>
      <protection locked="1" hidden="0"/>
    </dxf>
    <dxf>
      <font>
        <strike val="0"/>
        <outline val="0"/>
        <shadow val="0"/>
        <u val="none"/>
        <name val="Calibri Light"/>
        <scheme val="major"/>
      </font>
      <numFmt numFmtId="14" formatCode="0.00%"/>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bottom/>
      </border>
      <protection locked="1" hidden="0"/>
    </dxf>
    <dxf>
      <font>
        <strike val="0"/>
        <outline val="0"/>
        <shadow val="0"/>
        <u val="none"/>
        <name val="Calibri Light"/>
        <scheme val="major"/>
      </font>
      <fill>
        <patternFill>
          <fgColor indexed="64"/>
          <bgColor theme="0"/>
        </patternFill>
      </fill>
      <alignment horizontal="general" vertical="center" textRotation="0" wrapText="1" indent="0" justifyLastLine="0" shrinkToFit="0" readingOrder="0"/>
      <protection locked="1" hidden="0"/>
    </dxf>
    <dxf>
      <font>
        <strike val="0"/>
        <outline val="0"/>
        <shadow val="0"/>
        <u val="none"/>
        <name val="Calibri Light"/>
        <scheme val="major"/>
      </font>
      <protection locked="1" hidden="0"/>
    </dxf>
    <dxf>
      <font>
        <strike val="0"/>
        <outline val="0"/>
        <shadow val="0"/>
        <u val="none"/>
        <name val="Calibri Light"/>
        <scheme val="maj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Light"/>
        <scheme val="major"/>
      </font>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font>
        <strike val="0"/>
        <outline val="0"/>
        <shadow val="0"/>
        <u val="none"/>
        <name val="Calibri Light"/>
        <scheme val="major"/>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rgb="FFFF0000"/>
        <name val="Calibri Light"/>
        <scheme val="major"/>
      </font>
      <alignment horizontal="center" vertical="center" textRotation="0" wrapText="1" indent="0" justifyLastLine="0" shrinkToFit="0" readingOrder="0"/>
      <border diagonalUp="0" diagonalDown="0">
        <left style="medium">
          <color indexed="64"/>
        </left>
        <right/>
        <top style="thin">
          <color indexed="64"/>
        </top>
        <bottom style="medium">
          <color indexed="64"/>
        </bottom>
      </border>
      <protection locked="1" hidden="0"/>
    </dxf>
    <dxf>
      <font>
        <b val="0"/>
        <i val="0"/>
        <strike val="0"/>
        <condense val="0"/>
        <extend val="0"/>
        <outline val="0"/>
        <shadow val="0"/>
        <u val="none"/>
        <vertAlign val="baseline"/>
        <sz val="11"/>
        <color rgb="FFFF0000"/>
        <name val="Calibri Light"/>
        <scheme val="major"/>
      </font>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Calibri Light"/>
        <scheme val="major"/>
      </font>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rgb="FFFF0000"/>
        <name val="Calibri Light"/>
        <scheme val="major"/>
      </font>
      <alignment horizontal="center" vertical="center" textRotation="0" wrapText="0" indent="0" justifyLastLine="0" shrinkToFit="0" readingOrder="0"/>
      <border diagonalUp="1" diagonalDown="0">
        <left/>
        <right style="medium">
          <color indexed="64"/>
        </right>
        <top style="thin">
          <color indexed="64"/>
        </top>
        <bottom style="medium">
          <color indexed="64"/>
        </bottom>
        <diagonal style="double">
          <color indexed="64"/>
        </diagonal>
      </border>
      <protection locked="1" hidden="0"/>
    </dxf>
    <dxf>
      <font>
        <strike val="0"/>
        <outline val="0"/>
        <shadow val="0"/>
        <u val="none"/>
        <name val="Calibri Light"/>
        <scheme val="major"/>
      </font>
      <fill>
        <patternFill patternType="none">
          <fgColor indexed="64"/>
          <bgColor auto="1"/>
        </patternFill>
      </fill>
      <alignment horizontal="general" vertical="center" textRotation="0" wrapText="1" indent="0" justifyLastLine="0" shrinkToFit="0" readingOrder="0"/>
      <protection locked="1" hidden="0"/>
    </dxf>
    <dxf>
      <font>
        <strike val="0"/>
        <outline val="0"/>
        <shadow val="0"/>
        <u val="none"/>
        <sz val="20"/>
        <color theme="1"/>
        <name val="Calibri Light"/>
        <scheme val="major"/>
      </font>
      <fill>
        <patternFill patternType="solid">
          <fgColor indexed="64"/>
          <bgColor theme="5" tint="0.59999389629810485"/>
        </patternFill>
      </fill>
      <alignment horizontal="center" vertical="center" textRotation="0" wrapText="0" indent="0" justifyLastLine="0" shrinkToFit="0" readingOrder="0"/>
      <protection locked="1" hidden="0"/>
    </dxf>
    <dxf>
      <font>
        <strike val="0"/>
        <outline val="0"/>
        <shadow val="0"/>
        <u val="none"/>
        <name val="Calibri Light"/>
        <scheme val="major"/>
      </font>
      <alignment horizontal="left" vertical="center" textRotation="0" wrapText="0" indent="0" justifyLastLine="0" shrinkToFit="0" readingOrder="0"/>
      <protection locked="1" hidden="0"/>
    </dxf>
    <dxf>
      <font>
        <strike val="0"/>
        <outline val="0"/>
        <shadow val="0"/>
        <u val="none"/>
        <name val="Calibri Light"/>
        <scheme val="major"/>
      </font>
      <fill>
        <patternFill patternType="solid">
          <fgColor indexed="64"/>
          <bgColor rgb="FF578537"/>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1"/>
        <color theme="1"/>
        <name val="Calibri Light"/>
        <scheme val="major"/>
      </font>
      <alignment horizontal="center" vertical="center" textRotation="0" wrapText="0" indent="0" justifyLastLine="0" shrinkToFit="0" readingOrder="0"/>
      <protection locked="1" hidden="0"/>
    </dxf>
    <dxf>
      <font>
        <strike val="0"/>
        <outline val="0"/>
        <shadow val="0"/>
        <u val="none"/>
        <sz val="20"/>
        <color theme="1"/>
        <name val="Calibri Light"/>
        <scheme val="major"/>
      </font>
      <fill>
        <patternFill patternType="solid">
          <fgColor indexed="64"/>
          <bgColor theme="7" tint="0.79998168889431442"/>
        </patternFill>
      </fill>
      <alignment horizontal="left" vertical="center" textRotation="0" wrapText="1" indent="0" justifyLastLine="0" shrinkToFit="0" readingOrder="0"/>
      <protection locked="1" hidden="0"/>
    </dxf>
    <dxf>
      <font>
        <strike val="0"/>
        <outline val="0"/>
        <shadow val="0"/>
        <u val="none"/>
        <name val="Calibri Light"/>
        <scheme val="major"/>
      </font>
      <alignment horizontal="general" vertical="center" textRotation="0" wrapText="1" indent="0" justifyLastLine="0" shrinkToFit="0" readingOrder="0"/>
      <protection locked="1" hidden="0"/>
    </dxf>
    <dxf>
      <font>
        <strike val="0"/>
        <outline val="0"/>
        <shadow val="0"/>
        <u val="none"/>
        <name val="Calibri Light"/>
        <scheme val="major"/>
      </font>
      <fill>
        <patternFill patternType="solid">
          <fgColor indexed="64"/>
          <bgColor theme="4" tint="0.79998168889431442"/>
        </patternFill>
      </fill>
      <alignment horizontal="center" vertical="center" textRotation="0" wrapText="1" indent="0" justifyLastLine="0" shrinkToFit="0" readingOrder="0"/>
      <protection locked="1" hidden="0"/>
    </dxf>
    <dxf>
      <font>
        <strike val="0"/>
        <outline val="0"/>
        <shadow val="0"/>
        <u val="none"/>
        <name val="Calibri Light"/>
        <scheme val="major"/>
      </font>
      <alignment horizontal="left" vertical="center" textRotation="0" wrapText="0" indent="0" justifyLastLine="0" shrinkToFit="0" readingOrder="0"/>
      <protection locked="1" hidden="0"/>
    </dxf>
    <dxf>
      <font>
        <strike val="0"/>
        <outline val="0"/>
        <shadow val="0"/>
        <u val="none"/>
        <name val="Calibri Light"/>
        <scheme val="major"/>
      </font>
      <alignment horizontal="left" vertical="center" textRotation="0" wrapText="1" indent="0" justifyLastLine="0" shrinkToFit="0" readingOrder="0"/>
      <protection locked="1" hidden="0"/>
    </dxf>
    <dxf>
      <font>
        <b/>
        <i val="0"/>
        <strike val="0"/>
        <condense val="0"/>
        <extend val="0"/>
        <outline val="0"/>
        <shadow val="0"/>
        <u val="none"/>
        <vertAlign val="baseline"/>
        <sz val="11"/>
        <color theme="1"/>
        <name val="Calibri Light"/>
        <scheme val="major"/>
      </font>
      <alignment horizontal="center" vertical="center" textRotation="0" wrapText="0" indent="0" justifyLastLine="0" shrinkToFit="0" readingOrder="0"/>
      <protection locked="1" hidden="0"/>
    </dxf>
    <dxf>
      <font>
        <strike val="0"/>
        <outline val="0"/>
        <shadow val="0"/>
        <u val="none"/>
        <name val="Calibri Light"/>
        <scheme val="major"/>
      </font>
      <protection locked="1" hidden="0"/>
    </dxf>
    <dxf>
      <border outline="0">
        <bottom style="medium">
          <color indexed="64"/>
        </bottom>
      </border>
    </dxf>
    <dxf>
      <font>
        <strike val="0"/>
        <outline val="0"/>
        <shadow val="0"/>
        <u val="none"/>
        <name val="Calibri Light"/>
        <scheme val="major"/>
      </font>
      <protection locked="1" hidden="0"/>
    </dxf>
  </dxfs>
  <tableStyles count="0" defaultTableStyle="TableStyleMedium2" defaultPivotStyle="PivotStyleLight16"/>
  <colors>
    <mruColors>
      <color rgb="FFFDECE3"/>
      <color rgb="FFFF0066"/>
      <color rgb="FFD0E5C1"/>
      <color rgb="FFFDF3ED"/>
      <color rgb="FFFBE4D5"/>
      <color rgb="FFF09156"/>
      <color rgb="FF89BF65"/>
      <color rgb="FF7CB854"/>
      <color rgb="FFFF99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1663700</xdr:colOff>
      <xdr:row>3</xdr:row>
      <xdr:rowOff>379895</xdr:rowOff>
    </xdr:from>
    <xdr:to>
      <xdr:col>14</xdr:col>
      <xdr:colOff>446532</xdr:colOff>
      <xdr:row>7</xdr:row>
      <xdr:rowOff>3821</xdr:rowOff>
    </xdr:to>
    <xdr:sp macro="" textlink="">
      <xdr:nvSpPr>
        <xdr:cNvPr id="2" name="Flèche vers le bas 1"/>
        <xdr:cNvSpPr/>
      </xdr:nvSpPr>
      <xdr:spPr>
        <a:xfrm>
          <a:off x="22121743" y="2433982"/>
          <a:ext cx="886615" cy="11644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oneCellAnchor>
    <xdr:from>
      <xdr:col>12</xdr:col>
      <xdr:colOff>1732703</xdr:colOff>
      <xdr:row>1</xdr:row>
      <xdr:rowOff>345663</xdr:rowOff>
    </xdr:from>
    <xdr:ext cx="4826019" cy="2072860"/>
    <xdr:sp macro="" textlink="">
      <xdr:nvSpPr>
        <xdr:cNvPr id="3" name="Rectangle 2"/>
        <xdr:cNvSpPr/>
      </xdr:nvSpPr>
      <xdr:spPr>
        <a:xfrm>
          <a:off x="21246529" y="1952489"/>
          <a:ext cx="4826019" cy="2072860"/>
        </a:xfrm>
        <a:prstGeom prst="rect">
          <a:avLst/>
        </a:prstGeom>
        <a:noFill/>
      </xdr:spPr>
      <xdr:txBody>
        <a:bodyPr wrap="none" lIns="91440" tIns="45720" rIns="91440" bIns="45720">
          <a:noAutofit/>
        </a:bodyPr>
        <a:lstStyle/>
        <a:p>
          <a:pPr lvl="0" algn="ctr"/>
          <a:r>
            <a:rPr lang="fr-FR" sz="5400" b="1" cap="none" spc="0">
              <a:ln w="6600">
                <a:solidFill>
                  <a:schemeClr val="accent2"/>
                </a:solidFill>
                <a:prstDash val="solid"/>
              </a:ln>
              <a:solidFill>
                <a:srgbClr val="FFFFFF"/>
              </a:solidFill>
              <a:effectLst>
                <a:outerShdw dist="38100" dir="2700000" algn="tl" rotWithShape="0">
                  <a:schemeClr val="accent2"/>
                </a:outerShdw>
              </a:effectLst>
            </a:rPr>
            <a:t>Validation</a:t>
          </a:r>
          <a:r>
            <a:rPr lang="fr-FR" sz="5400" b="1" cap="none" spc="0" baseline="0">
              <a:ln w="6600">
                <a:solidFill>
                  <a:schemeClr val="accent2"/>
                </a:solidFill>
                <a:prstDash val="solid"/>
              </a:ln>
              <a:solidFill>
                <a:srgbClr val="FFFFFF"/>
              </a:solidFill>
              <a:effectLst>
                <a:outerShdw dist="38100" dir="2700000" algn="tl" rotWithShape="0">
                  <a:schemeClr val="accent2"/>
                </a:outerShdw>
              </a:effectLst>
            </a:rPr>
            <a:t> des mesures </a:t>
          </a:r>
        </a:p>
        <a:p>
          <a:pPr lvl="0" algn="ctr"/>
          <a:r>
            <a:rPr lang="fr-FR" sz="5400" b="1" cap="none" spc="0" baseline="0">
              <a:ln w="6600">
                <a:solidFill>
                  <a:schemeClr val="accent2"/>
                </a:solidFill>
                <a:prstDash val="solid"/>
              </a:ln>
              <a:solidFill>
                <a:srgbClr val="FFFFFF"/>
              </a:solidFill>
              <a:effectLst>
                <a:outerShdw dist="38100" dir="2700000" algn="tl" rotWithShape="0">
                  <a:schemeClr val="accent2"/>
                </a:outerShdw>
              </a:effectLst>
            </a:rPr>
            <a:t>par le demandeur </a:t>
          </a:r>
          <a:r>
            <a:rPr lang="fr-FR" sz="5400" b="1" cap="none" spc="0">
              <a:ln w="6600">
                <a:solidFill>
                  <a:schemeClr val="accent2"/>
                </a:solidFill>
                <a:prstDash val="solid"/>
              </a:ln>
              <a:solidFill>
                <a:srgbClr val="FFFFFF"/>
              </a:solidFill>
              <a:effectLst>
                <a:outerShdw dist="38100" dir="2700000" algn="tl" rotWithShape="0">
                  <a:schemeClr val="accent2"/>
                </a:outerShdw>
              </a:effectLst>
            </a:rPr>
            <a:t>ici</a:t>
          </a:r>
        </a:p>
      </xdr:txBody>
    </xdr:sp>
    <xdr:clientData/>
  </xdr:oneCellAnchor>
  <xdr:oneCellAnchor>
    <xdr:from>
      <xdr:col>13</xdr:col>
      <xdr:colOff>0</xdr:colOff>
      <xdr:row>8</xdr:row>
      <xdr:rowOff>0</xdr:rowOff>
    </xdr:from>
    <xdr:ext cx="4826019" cy="2412999"/>
    <xdr:sp macro="" textlink="">
      <xdr:nvSpPr>
        <xdr:cNvPr id="4" name="Rectangle 3"/>
        <xdr:cNvSpPr/>
      </xdr:nvSpPr>
      <xdr:spPr>
        <a:xfrm>
          <a:off x="20458043" y="4041913"/>
          <a:ext cx="4826019" cy="2412999"/>
        </a:xfrm>
        <a:prstGeom prst="rect">
          <a:avLst/>
        </a:prstGeom>
        <a:noFill/>
      </xdr:spPr>
      <xdr:txBody>
        <a:bodyPr wrap="none" lIns="91440" tIns="45720" rIns="91440" bIns="45720">
          <a:noAutofit/>
        </a:bodyPr>
        <a:lstStyle/>
        <a:p>
          <a:pPr lvl="0" algn="ctr"/>
          <a:endParaRPr lang="fr-FR"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editAs="oneCell">
    <xdr:from>
      <xdr:col>11</xdr:col>
      <xdr:colOff>593357</xdr:colOff>
      <xdr:row>0</xdr:row>
      <xdr:rowOff>0</xdr:rowOff>
    </xdr:from>
    <xdr:to>
      <xdr:col>13</xdr:col>
      <xdr:colOff>1618636</xdr:colOff>
      <xdr:row>0</xdr:row>
      <xdr:rowOff>1325217</xdr:rowOff>
    </xdr:to>
    <xdr:pic>
      <xdr:nvPicPr>
        <xdr:cNvPr id="5" name="Image 4">
          <a:extLst>
            <a:ext uri="{FF2B5EF4-FFF2-40B4-BE49-F238E27FC236}">
              <a16:creationId xmlns:a16="http://schemas.microsoft.com/office/drawing/2014/main" xmlns="" id="{9EC0CB91-4700-4462-B8A2-16B9C4999AB0}"/>
            </a:ext>
          </a:extLst>
        </xdr:cNvPr>
        <xdr:cNvPicPr>
          <a:picLocks noChangeAspect="1"/>
        </xdr:cNvPicPr>
      </xdr:nvPicPr>
      <xdr:blipFill>
        <a:blip xmlns:r="http://schemas.openxmlformats.org/officeDocument/2006/relationships" r:embed="rId1"/>
        <a:stretch>
          <a:fillRect/>
        </a:stretch>
      </xdr:blipFill>
      <xdr:spPr>
        <a:xfrm>
          <a:off x="18682574" y="0"/>
          <a:ext cx="4553671" cy="1325217"/>
        </a:xfrm>
        <a:prstGeom prst="rect">
          <a:avLst/>
        </a:prstGeom>
      </xdr:spPr>
    </xdr:pic>
    <xdr:clientData/>
  </xdr:twoCellAnchor>
  <xdr:twoCellAnchor editAs="oneCell">
    <xdr:from>
      <xdr:col>13</xdr:col>
      <xdr:colOff>1787719</xdr:colOff>
      <xdr:row>0</xdr:row>
      <xdr:rowOff>153062</xdr:rowOff>
    </xdr:from>
    <xdr:to>
      <xdr:col>16</xdr:col>
      <xdr:colOff>348532</xdr:colOff>
      <xdr:row>0</xdr:row>
      <xdr:rowOff>1357952</xdr:rowOff>
    </xdr:to>
    <xdr:pic>
      <xdr:nvPicPr>
        <xdr:cNvPr id="10" name="Image 9"/>
        <xdr:cNvPicPr>
          <a:picLocks noChangeAspect="1"/>
        </xdr:cNvPicPr>
      </xdr:nvPicPr>
      <xdr:blipFill>
        <a:blip xmlns:r="http://schemas.openxmlformats.org/officeDocument/2006/relationships" r:embed="rId2"/>
        <a:stretch>
          <a:fillRect/>
        </a:stretch>
      </xdr:blipFill>
      <xdr:spPr>
        <a:xfrm>
          <a:off x="23519959" y="153062"/>
          <a:ext cx="4915893" cy="1204890"/>
        </a:xfrm>
        <a:prstGeom prst="rect">
          <a:avLst/>
        </a:prstGeom>
      </xdr:spPr>
    </xdr:pic>
    <xdr:clientData/>
  </xdr:twoCellAnchor>
  <xdr:oneCellAnchor>
    <xdr:from>
      <xdr:col>8</xdr:col>
      <xdr:colOff>960121</xdr:colOff>
      <xdr:row>6</xdr:row>
      <xdr:rowOff>76200</xdr:rowOff>
    </xdr:from>
    <xdr:ext cx="2270760" cy="716280"/>
    <xdr:sp macro="" textlink="">
      <xdr:nvSpPr>
        <xdr:cNvPr id="7" name="Rectangle 6"/>
        <xdr:cNvSpPr/>
      </xdr:nvSpPr>
      <xdr:spPr>
        <a:xfrm>
          <a:off x="15803881" y="4785360"/>
          <a:ext cx="2270760" cy="716280"/>
        </a:xfrm>
        <a:prstGeom prst="rect">
          <a:avLst/>
        </a:prstGeom>
        <a:noFill/>
      </xdr:spPr>
      <xdr:txBody>
        <a:bodyPr wrap="none" lIns="91440" tIns="45720" rIns="91440" bIns="45720">
          <a:noAutofit/>
        </a:bodyPr>
        <a:lstStyle/>
        <a:p>
          <a:pPr lvl="0" algn="ctr"/>
          <a:r>
            <a:rPr lang="fr-FR" sz="2000" b="1" cap="none" spc="0">
              <a:ln w="6600">
                <a:solidFill>
                  <a:schemeClr val="accent2"/>
                </a:solidFill>
                <a:prstDash val="solid"/>
              </a:ln>
              <a:solidFill>
                <a:srgbClr val="FFFFFF"/>
              </a:solidFill>
              <a:effectLst>
                <a:outerShdw dist="38100" dir="2700000" algn="tl" rotWithShape="0">
                  <a:schemeClr val="accent2"/>
                </a:outerShdw>
              </a:effectLst>
            </a:rPr>
            <a:t>Champs à remplir </a:t>
          </a:r>
        </a:p>
        <a:p>
          <a:pPr lvl="0" algn="ctr"/>
          <a:r>
            <a:rPr lang="fr-FR" sz="2000" b="1" cap="none" spc="0">
              <a:ln w="6600">
                <a:solidFill>
                  <a:schemeClr val="accent2"/>
                </a:solidFill>
                <a:prstDash val="solid"/>
              </a:ln>
              <a:solidFill>
                <a:srgbClr val="FFFFFF"/>
              </a:solidFill>
              <a:effectLst>
                <a:outerShdw dist="38100" dir="2700000" algn="tl" rotWithShape="0">
                  <a:schemeClr val="accent2"/>
                </a:outerShdw>
              </a:effectLst>
            </a:rPr>
            <a:t>par le demandeur</a:t>
          </a:r>
        </a:p>
      </xdr:txBody>
    </xdr:sp>
    <xdr:clientData/>
  </xdr:oneCellAnchor>
  <xdr:oneCellAnchor>
    <xdr:from>
      <xdr:col>8</xdr:col>
      <xdr:colOff>990600</xdr:colOff>
      <xdr:row>10</xdr:row>
      <xdr:rowOff>121920</xdr:rowOff>
    </xdr:from>
    <xdr:ext cx="2270760" cy="716280"/>
    <xdr:sp macro="" textlink="">
      <xdr:nvSpPr>
        <xdr:cNvPr id="9" name="Rectangle 8"/>
        <xdr:cNvSpPr/>
      </xdr:nvSpPr>
      <xdr:spPr>
        <a:xfrm>
          <a:off x="15834360" y="6598920"/>
          <a:ext cx="2270760" cy="716280"/>
        </a:xfrm>
        <a:prstGeom prst="rect">
          <a:avLst/>
        </a:prstGeom>
        <a:noFill/>
      </xdr:spPr>
      <xdr:txBody>
        <a:bodyPr wrap="none" lIns="91440" tIns="45720" rIns="91440" bIns="45720">
          <a:noAutofit/>
        </a:bodyPr>
        <a:lstStyle/>
        <a:p>
          <a:pPr lvl="0" algn="ctr"/>
          <a:r>
            <a:rPr lang="fr-FR" sz="2000" b="1" cap="none" spc="0">
              <a:ln w="6600">
                <a:solidFill>
                  <a:schemeClr val="accent2"/>
                </a:solidFill>
                <a:prstDash val="solid"/>
              </a:ln>
              <a:solidFill>
                <a:srgbClr val="FFFFFF"/>
              </a:solidFill>
              <a:effectLst>
                <a:outerShdw dist="38100" dir="2700000" algn="tl" rotWithShape="0">
                  <a:schemeClr val="accent2"/>
                </a:outerShdw>
              </a:effectLst>
            </a:rPr>
            <a:t>Champ à remplir </a:t>
          </a:r>
        </a:p>
        <a:p>
          <a:pPr lvl="0" algn="ctr"/>
          <a:r>
            <a:rPr lang="fr-FR" sz="2000" b="1" cap="none" spc="0">
              <a:ln w="6600">
                <a:solidFill>
                  <a:schemeClr val="accent2"/>
                </a:solidFill>
                <a:prstDash val="solid"/>
              </a:ln>
              <a:solidFill>
                <a:srgbClr val="FFFFFF"/>
              </a:solidFill>
              <a:effectLst>
                <a:outerShdw dist="38100" dir="2700000" algn="tl" rotWithShape="0">
                  <a:schemeClr val="accent2"/>
                </a:outerShdw>
              </a:effectLst>
            </a:rPr>
            <a:t>par le demandeur</a:t>
          </a:r>
        </a:p>
      </xdr:txBody>
    </xdr:sp>
    <xdr:clientData/>
  </xdr:oneCellAnchor>
  <xdr:twoCellAnchor>
    <xdr:from>
      <xdr:col>8</xdr:col>
      <xdr:colOff>189936</xdr:colOff>
      <xdr:row>6</xdr:row>
      <xdr:rowOff>106682</xdr:rowOff>
    </xdr:from>
    <xdr:to>
      <xdr:col>8</xdr:col>
      <xdr:colOff>685800</xdr:colOff>
      <xdr:row>6</xdr:row>
      <xdr:rowOff>335284</xdr:rowOff>
    </xdr:to>
    <xdr:sp macro="" textlink="">
      <xdr:nvSpPr>
        <xdr:cNvPr id="11" name="Flèche vers le bas 10"/>
        <xdr:cNvSpPr/>
      </xdr:nvSpPr>
      <xdr:spPr>
        <a:xfrm rot="5400000">
          <a:off x="15167327" y="4682211"/>
          <a:ext cx="228602" cy="4958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8</xdr:col>
      <xdr:colOff>205176</xdr:colOff>
      <xdr:row>7</xdr:row>
      <xdr:rowOff>137162</xdr:rowOff>
    </xdr:from>
    <xdr:to>
      <xdr:col>8</xdr:col>
      <xdr:colOff>701040</xdr:colOff>
      <xdr:row>7</xdr:row>
      <xdr:rowOff>365764</xdr:rowOff>
    </xdr:to>
    <xdr:sp macro="" textlink="">
      <xdr:nvSpPr>
        <xdr:cNvPr id="12" name="Flèche vers le bas 11"/>
        <xdr:cNvSpPr/>
      </xdr:nvSpPr>
      <xdr:spPr>
        <a:xfrm rot="5400000">
          <a:off x="15182567" y="5154651"/>
          <a:ext cx="228602" cy="4958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8</xdr:col>
      <xdr:colOff>266136</xdr:colOff>
      <xdr:row>10</xdr:row>
      <xdr:rowOff>198122</xdr:rowOff>
    </xdr:from>
    <xdr:to>
      <xdr:col>8</xdr:col>
      <xdr:colOff>762000</xdr:colOff>
      <xdr:row>10</xdr:row>
      <xdr:rowOff>426724</xdr:rowOff>
    </xdr:to>
    <xdr:sp macro="" textlink="">
      <xdr:nvSpPr>
        <xdr:cNvPr id="13" name="Flèche vers le bas 12"/>
        <xdr:cNvSpPr/>
      </xdr:nvSpPr>
      <xdr:spPr>
        <a:xfrm rot="5400000">
          <a:off x="15243527" y="6541491"/>
          <a:ext cx="228602" cy="4958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oneCellAnchor>
    <xdr:from>
      <xdr:col>9</xdr:col>
      <xdr:colOff>0</xdr:colOff>
      <xdr:row>85</xdr:row>
      <xdr:rowOff>350520</xdr:rowOff>
    </xdr:from>
    <xdr:ext cx="5120639" cy="1767840"/>
    <xdr:sp macro="" textlink="">
      <xdr:nvSpPr>
        <xdr:cNvPr id="16" name="Rectangle 15"/>
        <xdr:cNvSpPr/>
      </xdr:nvSpPr>
      <xdr:spPr>
        <a:xfrm>
          <a:off x="16504920" y="82174080"/>
          <a:ext cx="5120639" cy="1767840"/>
        </a:xfrm>
        <a:prstGeom prst="rect">
          <a:avLst/>
        </a:prstGeom>
        <a:noFill/>
      </xdr:spPr>
      <xdr:txBody>
        <a:bodyPr wrap="none" lIns="91440" tIns="45720" rIns="91440" bIns="45720">
          <a:noAutofit/>
        </a:bodyPr>
        <a:lstStyle/>
        <a:p>
          <a:pPr lvl="0" algn="ctr"/>
          <a:r>
            <a:rPr lang="fr-FR" sz="3600" b="1" cap="none" spc="0">
              <a:ln w="6600">
                <a:solidFill>
                  <a:schemeClr val="accent2"/>
                </a:solidFill>
                <a:prstDash val="solid"/>
              </a:ln>
              <a:solidFill>
                <a:srgbClr val="FFFFFF"/>
              </a:solidFill>
              <a:effectLst>
                <a:outerShdw dist="38100" dir="2700000" algn="tl" rotWithShape="0">
                  <a:schemeClr val="accent2"/>
                </a:outerShdw>
              </a:effectLst>
            </a:rPr>
            <a:t>Résultats à reporter </a:t>
          </a:r>
        </a:p>
        <a:p>
          <a:pPr lvl="0" algn="ctr"/>
          <a:r>
            <a:rPr lang="fr-FR" sz="3600" b="1" cap="none" spc="0">
              <a:ln w="6600">
                <a:solidFill>
                  <a:schemeClr val="accent2"/>
                </a:solidFill>
                <a:prstDash val="solid"/>
              </a:ln>
              <a:solidFill>
                <a:srgbClr val="FFFFFF"/>
              </a:solidFill>
              <a:effectLst>
                <a:outerShdw dist="38100" dir="2700000" algn="tl" rotWithShape="0">
                  <a:schemeClr val="accent2"/>
                </a:outerShdw>
              </a:effectLst>
            </a:rPr>
            <a:t>sur la plate-forme </a:t>
          </a:r>
        </a:p>
        <a:p>
          <a:pPr lvl="0" algn="ctr"/>
          <a:r>
            <a:rPr lang="fr-FR" sz="3600" b="1" cap="none" spc="0">
              <a:ln w="6600">
                <a:solidFill>
                  <a:schemeClr val="accent2"/>
                </a:solidFill>
                <a:prstDash val="solid"/>
              </a:ln>
              <a:solidFill>
                <a:srgbClr val="FFFFFF"/>
              </a:solidFill>
              <a:effectLst>
                <a:outerShdw dist="38100" dir="2700000" algn="tl" rotWithShape="0">
                  <a:schemeClr val="accent2"/>
                </a:outerShdw>
              </a:effectLst>
            </a:rPr>
            <a:t>par le demandeur</a:t>
          </a:r>
        </a:p>
      </xdr:txBody>
    </xdr:sp>
    <xdr:clientData/>
  </xdr:oneCellAnchor>
  <xdr:twoCellAnchor>
    <xdr:from>
      <xdr:col>8</xdr:col>
      <xdr:colOff>563880</xdr:colOff>
      <xdr:row>86</xdr:row>
      <xdr:rowOff>198122</xdr:rowOff>
    </xdr:from>
    <xdr:to>
      <xdr:col>8</xdr:col>
      <xdr:colOff>1234440</xdr:colOff>
      <xdr:row>86</xdr:row>
      <xdr:rowOff>533400</xdr:rowOff>
    </xdr:to>
    <xdr:sp macro="" textlink="">
      <xdr:nvSpPr>
        <xdr:cNvPr id="17" name="Flèche vers le bas 16"/>
        <xdr:cNvSpPr/>
      </xdr:nvSpPr>
      <xdr:spPr>
        <a:xfrm rot="5400000">
          <a:off x="15575281" y="82494121"/>
          <a:ext cx="335278" cy="670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8</xdr:col>
      <xdr:colOff>594360</xdr:colOff>
      <xdr:row>87</xdr:row>
      <xdr:rowOff>396242</xdr:rowOff>
    </xdr:from>
    <xdr:to>
      <xdr:col>8</xdr:col>
      <xdr:colOff>1264920</xdr:colOff>
      <xdr:row>87</xdr:row>
      <xdr:rowOff>716280</xdr:rowOff>
    </xdr:to>
    <xdr:sp macro="" textlink="">
      <xdr:nvSpPr>
        <xdr:cNvPr id="18" name="Flèche vers le bas 17"/>
        <xdr:cNvSpPr/>
      </xdr:nvSpPr>
      <xdr:spPr>
        <a:xfrm rot="5400000">
          <a:off x="15613381" y="83324701"/>
          <a:ext cx="320038" cy="670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ables/table1.xml><?xml version="1.0" encoding="utf-8"?>
<table xmlns="http://schemas.openxmlformats.org/spreadsheetml/2006/main" id="1" name="Tableau1" displayName="Tableau1" ref="B16:W72" totalsRowShown="0" headerRowDxfId="30" dataDxfId="28" headerRowBorderDxfId="29">
  <tableColumns count="22">
    <tableColumn id="2" name=" " dataDxfId="27"/>
    <tableColumn id="3" name="Description de la Mesure  " dataDxfId="26"/>
    <tableColumn id="4" name="   " dataDxfId="25"/>
    <tableColumn id="5" name="Chronologie" dataDxfId="24"/>
    <tableColumn id="6" name="    " dataDxfId="23"/>
    <tableColumn id="7" name="Objectifs/valeurs qu'il est visé d'atteindre" dataDxfId="22"/>
    <tableColumn id="8" name="     " dataDxfId="21"/>
    <tableColumn id="9" name="Indicateur qualitatif de priorité                            (1 indique que la mesure est strictement obligatoire)" dataDxfId="20"/>
    <tableColumn id="10" name="      " dataDxfId="19"/>
    <tableColumn id="11" name="Indicateur qualitatif d'impact sur les émissions en CO2 _x000a_" dataDxfId="18"/>
    <tableColumn id="12" name="       " dataDxfId="17"/>
    <tableColumn id="13" name="La mesure est abandonnée (ne se réalisera pas)" dataDxfId="16"/>
    <tableColumn id="14" name="La mesure a été réalisée AVANT le 01/01/2019 " dataDxfId="15"/>
    <tableColumn id="15" name="La mesure a été réalisée APRES le 01/01/2019 " dataDxfId="14"/>
    <tableColumn id="16" name="La mesure est prévue dans le cadre de la candidature " dataDxfId="13"/>
    <tableColumn id="17" name="        " dataDxfId="12"/>
    <tableColumn id="18" name="indice de base" dataDxfId="11">
      <calculatedColumnFormula>(1/I17)*K17</calculatedColumnFormula>
    </tableColumn>
    <tableColumn id="19" name="indice obtenu" dataDxfId="10">
      <calculatedColumnFormula>IF(M17="OUI",0,IF(N17="OUI",(0.5*R17),IF(O17="OUI",(1*R17),IF(P17="OUI",(1*R17),0))))</calculatedColumnFormula>
    </tableColumn>
    <tableColumn id="20" name="total de Points obtenus" dataDxfId="9"/>
    <tableColumn id="21" name="         " dataDxfId="8"/>
    <tableColumn id="22" name="% Théorique_x000a_d'économies en énergie primaire par mesure" dataDxfId="7"/>
    <tableColumn id="23" name="% Théorique _x000a_d'économies en énergie primaire OBTENU par l'application de la mesure" dataDxfId="6">
      <calculatedColumnFormula>IF(M17="OUI",0,IF(N17="OUI",0,IF(O17="OUI",0,IF(P17="OUI",V17,0))))</calculatedColumnFormula>
    </tableColumn>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JT91"/>
  <sheetViews>
    <sheetView showGridLines="0" tabSelected="1" zoomScale="50" zoomScaleNormal="50" workbookViewId="0">
      <selection activeCell="E11" sqref="E11:H12"/>
    </sheetView>
  </sheetViews>
  <sheetFormatPr baseColWidth="10" defaultRowHeight="14.4" x14ac:dyDescent="0.3"/>
  <cols>
    <col min="1" max="1" width="16.77734375" style="129" customWidth="1"/>
    <col min="2" max="2" width="1.77734375" style="129" customWidth="1"/>
    <col min="3" max="3" width="58" style="143" customWidth="1"/>
    <col min="4" max="4" width="1.77734375" style="129" customWidth="1"/>
    <col min="5" max="5" width="83.44140625" style="129" customWidth="1"/>
    <col min="6" max="6" width="1.77734375" style="129" customWidth="1"/>
    <col min="7" max="7" width="50.77734375" style="129" customWidth="1"/>
    <col min="8" max="8" width="1.77734375" style="129" customWidth="1"/>
    <col min="9" max="9" width="24.21875" style="129" customWidth="1"/>
    <col min="10" max="10" width="1.77734375" style="129" customWidth="1"/>
    <col min="11" max="11" width="22.5546875" style="129" customWidth="1"/>
    <col min="12" max="12" width="20.77734375" style="132" customWidth="1"/>
    <col min="13" max="16" width="30.77734375" style="133" customWidth="1"/>
    <col min="17" max="17" width="20.77734375" style="132" customWidth="1"/>
    <col min="18" max="19" width="15.77734375" style="129" customWidth="1"/>
    <col min="20" max="20" width="28.6640625" style="134" customWidth="1"/>
    <col min="21" max="21" width="13.6640625" style="148" customWidth="1"/>
    <col min="22" max="23" width="32.6640625" style="129" customWidth="1"/>
    <col min="24" max="24" width="40.6640625" style="132" customWidth="1"/>
    <col min="25" max="205" width="11.5546875" style="132"/>
    <col min="206" max="16384" width="11.5546875" style="129"/>
  </cols>
  <sheetData>
    <row r="1" spans="1:205" ht="126.6" customHeight="1" thickBot="1" x14ac:dyDescent="0.35">
      <c r="A1" s="473" t="s">
        <v>196</v>
      </c>
      <c r="B1" s="474"/>
      <c r="C1" s="474"/>
      <c r="D1" s="187"/>
      <c r="E1" s="477" t="s">
        <v>227</v>
      </c>
      <c r="F1" s="477"/>
      <c r="G1" s="477"/>
      <c r="H1" s="477"/>
      <c r="I1" s="477"/>
      <c r="J1" s="477"/>
      <c r="K1" s="478"/>
      <c r="L1" s="131"/>
      <c r="M1" s="131"/>
      <c r="N1" s="131"/>
      <c r="O1" s="131"/>
      <c r="P1" s="131"/>
      <c r="Q1" s="131"/>
      <c r="R1" s="131"/>
      <c r="S1" s="131"/>
      <c r="T1" s="131"/>
      <c r="U1" s="368"/>
      <c r="V1" s="131"/>
      <c r="W1" s="131"/>
    </row>
    <row r="2" spans="1:205" ht="132.6" customHeight="1" x14ac:dyDescent="0.3">
      <c r="A2" s="475" t="s">
        <v>148</v>
      </c>
      <c r="B2" s="475"/>
      <c r="C2" s="475"/>
      <c r="D2" s="475"/>
      <c r="E2" s="475"/>
      <c r="F2" s="475"/>
      <c r="G2" s="475"/>
      <c r="H2" s="475"/>
      <c r="I2" s="475"/>
      <c r="J2" s="475"/>
      <c r="K2" s="475"/>
    </row>
    <row r="3" spans="1:205" ht="24.6" customHeight="1" x14ac:dyDescent="0.3">
      <c r="A3" s="460"/>
      <c r="B3" s="460"/>
      <c r="C3" s="460"/>
      <c r="D3" s="460"/>
      <c r="E3" s="460"/>
      <c r="F3" s="460"/>
      <c r="G3" s="460"/>
      <c r="H3" s="460"/>
      <c r="I3" s="460"/>
      <c r="J3" s="460"/>
      <c r="K3" s="460"/>
    </row>
    <row r="4" spans="1:205" ht="34.950000000000003" customHeight="1" x14ac:dyDescent="0.3">
      <c r="A4" s="188"/>
      <c r="B4" s="189" t="s">
        <v>193</v>
      </c>
      <c r="C4" s="221"/>
      <c r="D4" s="189"/>
      <c r="E4" s="189"/>
      <c r="F4" s="190"/>
      <c r="G4" s="190"/>
      <c r="H4" s="190"/>
      <c r="I4" s="190"/>
      <c r="J4" s="190"/>
      <c r="K4" s="191"/>
    </row>
    <row r="5" spans="1:205" ht="15.6" customHeight="1" x14ac:dyDescent="0.3"/>
    <row r="6" spans="1:205" ht="34.950000000000003" customHeight="1" x14ac:dyDescent="0.55000000000000004">
      <c r="A6" s="127">
        <v>1</v>
      </c>
      <c r="B6" s="476" t="s">
        <v>195</v>
      </c>
      <c r="C6" s="476"/>
      <c r="D6" s="476"/>
      <c r="E6" s="476"/>
      <c r="F6" s="125"/>
      <c r="G6" s="125"/>
      <c r="H6" s="123"/>
      <c r="I6" s="123"/>
      <c r="J6" s="123"/>
      <c r="K6" s="123"/>
    </row>
    <row r="7" spans="1:205" ht="34.950000000000003" customHeight="1" x14ac:dyDescent="0.45">
      <c r="A7" s="128" t="s">
        <v>189</v>
      </c>
      <c r="B7" s="126" t="s">
        <v>190</v>
      </c>
      <c r="D7" s="126"/>
      <c r="E7" s="491"/>
      <c r="F7" s="491"/>
      <c r="G7" s="491"/>
      <c r="H7" s="486"/>
      <c r="I7" s="487"/>
      <c r="J7" s="487"/>
      <c r="K7" s="487"/>
      <c r="L7" s="135"/>
      <c r="M7" s="135"/>
      <c r="N7" s="135"/>
    </row>
    <row r="8" spans="1:205" ht="34.950000000000003" customHeight="1" x14ac:dyDescent="0.45">
      <c r="A8" s="128" t="s">
        <v>191</v>
      </c>
      <c r="B8" s="126" t="s">
        <v>192</v>
      </c>
      <c r="D8" s="126"/>
      <c r="E8" s="491"/>
      <c r="F8" s="491"/>
      <c r="G8" s="491"/>
      <c r="H8" s="491"/>
      <c r="I8" s="487"/>
      <c r="J8" s="487"/>
      <c r="K8" s="487"/>
      <c r="M8" s="129"/>
      <c r="N8" s="129"/>
      <c r="O8" s="129"/>
      <c r="P8" s="129"/>
      <c r="R8" s="132"/>
      <c r="S8" s="132"/>
      <c r="T8" s="132"/>
      <c r="V8" s="132"/>
      <c r="W8" s="132"/>
      <c r="GR8" s="129"/>
      <c r="GS8" s="129"/>
      <c r="GT8" s="129"/>
      <c r="GU8" s="129"/>
      <c r="GV8" s="129"/>
      <c r="GW8" s="129"/>
    </row>
    <row r="9" spans="1:205" ht="34.950000000000003" customHeight="1" x14ac:dyDescent="0.3">
      <c r="A9" s="130"/>
      <c r="B9" s="124"/>
      <c r="D9" s="124"/>
      <c r="E9" s="124"/>
      <c r="F9" s="124"/>
      <c r="G9" s="124"/>
      <c r="H9" s="124"/>
      <c r="I9" s="124"/>
      <c r="J9" s="124"/>
      <c r="K9" s="124"/>
      <c r="M9" s="462" t="s">
        <v>212</v>
      </c>
      <c r="N9" s="463"/>
      <c r="O9" s="463"/>
      <c r="P9" s="464"/>
      <c r="R9" s="132"/>
      <c r="S9" s="132"/>
      <c r="T9" s="132"/>
      <c r="V9" s="132"/>
      <c r="W9" s="132"/>
      <c r="GR9" s="129"/>
      <c r="GS9" s="129"/>
      <c r="GT9" s="129"/>
      <c r="GU9" s="129"/>
      <c r="GV9" s="129"/>
      <c r="GW9" s="129"/>
    </row>
    <row r="10" spans="1:205" ht="34.950000000000003" customHeight="1" x14ac:dyDescent="0.55000000000000004">
      <c r="A10" s="127">
        <v>2</v>
      </c>
      <c r="B10" s="476" t="s">
        <v>193</v>
      </c>
      <c r="C10" s="476"/>
      <c r="D10" s="476"/>
      <c r="E10" s="476"/>
      <c r="F10" s="125"/>
      <c r="G10" s="125"/>
      <c r="H10" s="122"/>
      <c r="I10" s="122"/>
      <c r="J10" s="122"/>
      <c r="K10" s="122"/>
      <c r="M10" s="465"/>
      <c r="N10" s="466"/>
      <c r="O10" s="466"/>
      <c r="P10" s="467"/>
      <c r="R10" s="132"/>
      <c r="S10" s="132"/>
      <c r="T10" s="132"/>
      <c r="V10" s="132"/>
      <c r="W10" s="132"/>
      <c r="GR10" s="129"/>
      <c r="GS10" s="129"/>
      <c r="GT10" s="129"/>
      <c r="GU10" s="129"/>
      <c r="GV10" s="129"/>
      <c r="GW10" s="129"/>
    </row>
    <row r="11" spans="1:205" ht="34.799999999999997" customHeight="1" x14ac:dyDescent="0.45">
      <c r="A11" s="128" t="s">
        <v>194</v>
      </c>
      <c r="B11" s="126" t="s">
        <v>228</v>
      </c>
      <c r="D11" s="126"/>
      <c r="E11" s="492"/>
      <c r="F11" s="492"/>
      <c r="G11" s="492"/>
      <c r="H11" s="492"/>
      <c r="I11" s="488"/>
      <c r="J11" s="488"/>
      <c r="K11" s="488"/>
      <c r="M11" s="465"/>
      <c r="N11" s="466"/>
      <c r="O11" s="466"/>
      <c r="P11" s="467"/>
      <c r="R11" s="132"/>
      <c r="S11" s="132"/>
      <c r="T11" s="132"/>
      <c r="V11" s="132"/>
      <c r="W11" s="132"/>
      <c r="GR11" s="129"/>
      <c r="GS11" s="129"/>
      <c r="GT11" s="129"/>
      <c r="GU11" s="129"/>
      <c r="GV11" s="129"/>
      <c r="GW11" s="129"/>
    </row>
    <row r="12" spans="1:205" ht="74.400000000000006" customHeight="1" x14ac:dyDescent="0.45">
      <c r="A12" s="128"/>
      <c r="B12" s="126"/>
      <c r="D12" s="126"/>
      <c r="E12" s="492"/>
      <c r="F12" s="492"/>
      <c r="G12" s="492"/>
      <c r="H12" s="492"/>
      <c r="I12" s="488"/>
      <c r="J12" s="488"/>
      <c r="K12" s="488"/>
      <c r="M12" s="468"/>
      <c r="N12" s="469"/>
      <c r="O12" s="469"/>
      <c r="P12" s="470"/>
      <c r="R12" s="132"/>
      <c r="S12" s="132"/>
      <c r="T12" s="132"/>
      <c r="V12" s="132"/>
      <c r="W12" s="132"/>
      <c r="GR12" s="129"/>
      <c r="GS12" s="129"/>
      <c r="GT12" s="129"/>
      <c r="GU12" s="129"/>
      <c r="GV12" s="129"/>
      <c r="GW12" s="129"/>
    </row>
    <row r="13" spans="1:205" ht="29.4" customHeight="1" x14ac:dyDescent="0.3">
      <c r="B13" s="124"/>
      <c r="C13" s="185"/>
      <c r="D13" s="124"/>
      <c r="E13" s="124"/>
      <c r="F13" s="124"/>
      <c r="G13" s="124"/>
      <c r="H13" s="124"/>
      <c r="I13" s="124"/>
      <c r="J13" s="124"/>
      <c r="K13" s="124"/>
      <c r="M13" s="192"/>
      <c r="N13" s="192"/>
      <c r="O13" s="192"/>
      <c r="P13" s="192"/>
      <c r="R13" s="132"/>
      <c r="S13" s="132"/>
      <c r="T13" s="132"/>
      <c r="V13" s="132"/>
      <c r="W13" s="132"/>
      <c r="GR13" s="129"/>
      <c r="GS13" s="129"/>
      <c r="GT13" s="129"/>
      <c r="GU13" s="129"/>
      <c r="GV13" s="129"/>
      <c r="GW13" s="129"/>
    </row>
    <row r="14" spans="1:205" ht="29.4" customHeight="1" x14ac:dyDescent="0.55000000000000004">
      <c r="A14" s="127">
        <v>3</v>
      </c>
      <c r="B14" s="125" t="s">
        <v>197</v>
      </c>
      <c r="C14" s="222"/>
      <c r="D14" s="125"/>
      <c r="E14" s="125"/>
      <c r="F14" s="125"/>
      <c r="G14" s="125"/>
      <c r="H14" s="122"/>
      <c r="I14" s="122"/>
      <c r="J14" s="122"/>
      <c r="K14" s="122"/>
      <c r="M14" s="127">
        <v>4</v>
      </c>
      <c r="N14" s="125" t="s">
        <v>211</v>
      </c>
      <c r="O14" s="122"/>
      <c r="P14" s="122"/>
      <c r="R14" s="471">
        <v>5</v>
      </c>
      <c r="S14" s="471"/>
      <c r="T14" s="125" t="s">
        <v>215</v>
      </c>
      <c r="U14" s="125"/>
      <c r="V14" s="125"/>
      <c r="W14" s="125"/>
      <c r="GR14" s="129"/>
      <c r="GS14" s="129"/>
      <c r="GT14" s="129"/>
      <c r="GU14" s="129"/>
      <c r="GV14" s="129"/>
      <c r="GW14" s="129"/>
    </row>
    <row r="15" spans="1:205" ht="29.4" customHeight="1" thickBot="1" x14ac:dyDescent="0.35">
      <c r="B15" s="124"/>
      <c r="C15" s="185"/>
      <c r="D15" s="124"/>
      <c r="E15" s="124"/>
      <c r="F15" s="124"/>
      <c r="G15" s="124"/>
      <c r="H15" s="124"/>
      <c r="I15" s="124"/>
      <c r="J15" s="124"/>
      <c r="K15" s="124"/>
      <c r="M15" s="192"/>
      <c r="N15" s="192"/>
      <c r="O15" s="192"/>
      <c r="P15" s="192"/>
      <c r="R15" s="132"/>
      <c r="S15" s="132"/>
      <c r="T15" s="132"/>
      <c r="V15" s="132"/>
      <c r="W15" s="132"/>
      <c r="GR15" s="129"/>
      <c r="GS15" s="129"/>
      <c r="GT15" s="129"/>
      <c r="GU15" s="129"/>
      <c r="GV15" s="129"/>
      <c r="GW15" s="129"/>
    </row>
    <row r="16" spans="1:205" s="344" customFormat="1" ht="218.4" customHeight="1" thickBot="1" x14ac:dyDescent="0.35">
      <c r="A16" s="317" t="s">
        <v>226</v>
      </c>
      <c r="B16" s="223" t="s">
        <v>181</v>
      </c>
      <c r="C16" s="317" t="s">
        <v>204</v>
      </c>
      <c r="D16" s="155" t="s">
        <v>182</v>
      </c>
      <c r="E16" s="218" t="s">
        <v>203</v>
      </c>
      <c r="F16" s="219" t="s">
        <v>183</v>
      </c>
      <c r="G16" s="220" t="s">
        <v>8</v>
      </c>
      <c r="H16" s="215" t="s">
        <v>184</v>
      </c>
      <c r="I16" s="216" t="s">
        <v>224</v>
      </c>
      <c r="J16" s="215" t="s">
        <v>185</v>
      </c>
      <c r="K16" s="217" t="s">
        <v>225</v>
      </c>
      <c r="L16" s="199" t="s">
        <v>186</v>
      </c>
      <c r="M16" s="348" t="s">
        <v>216</v>
      </c>
      <c r="N16" s="349" t="s">
        <v>162</v>
      </c>
      <c r="O16" s="349" t="s">
        <v>161</v>
      </c>
      <c r="P16" s="350" t="s">
        <v>163</v>
      </c>
      <c r="Q16" s="199" t="s">
        <v>187</v>
      </c>
      <c r="R16" s="364" t="s">
        <v>102</v>
      </c>
      <c r="S16" s="366" t="s">
        <v>103</v>
      </c>
      <c r="T16" s="367" t="s">
        <v>111</v>
      </c>
      <c r="U16" s="369" t="s">
        <v>188</v>
      </c>
      <c r="V16" s="364" t="s">
        <v>213</v>
      </c>
      <c r="W16" s="365" t="s">
        <v>214</v>
      </c>
    </row>
    <row r="17" spans="1:205" s="137" customFormat="1" ht="34.799999999999997" customHeight="1" thickBot="1" x14ac:dyDescent="0.35">
      <c r="A17" s="340"/>
      <c r="B17" s="337"/>
      <c r="C17" s="338"/>
      <c r="D17" s="339"/>
      <c r="E17" s="340"/>
      <c r="F17" s="341"/>
      <c r="G17" s="338"/>
      <c r="H17" s="337"/>
      <c r="I17" s="342"/>
      <c r="J17" s="339"/>
      <c r="K17" s="342"/>
      <c r="L17" s="224"/>
      <c r="M17" s="351"/>
      <c r="N17" s="351"/>
      <c r="O17" s="351"/>
      <c r="P17" s="352"/>
      <c r="Q17" s="224"/>
      <c r="R17" s="345"/>
      <c r="S17" s="346"/>
      <c r="T17" s="347"/>
      <c r="U17" s="341"/>
      <c r="V17" s="343"/>
      <c r="W17" s="343"/>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row>
    <row r="18" spans="1:205" s="139" customFormat="1" ht="34.950000000000003" customHeight="1" thickBot="1" x14ac:dyDescent="0.55000000000000004">
      <c r="A18" s="292"/>
      <c r="B18" s="330" t="s">
        <v>180</v>
      </c>
      <c r="C18" s="293"/>
      <c r="D18" s="293"/>
      <c r="E18" s="294"/>
      <c r="F18" s="292"/>
      <c r="G18" s="295"/>
      <c r="H18" s="292"/>
      <c r="I18" s="292"/>
      <c r="J18" s="292"/>
      <c r="K18" s="296"/>
      <c r="L18" s="200"/>
      <c r="M18" s="353"/>
      <c r="N18" s="353"/>
      <c r="O18" s="353"/>
      <c r="P18" s="353"/>
      <c r="Q18" s="200"/>
      <c r="R18" s="353"/>
      <c r="S18" s="353"/>
      <c r="T18" s="378">
        <f>IF(P19="OUI",1,-13)</f>
        <v>-13</v>
      </c>
      <c r="U18" s="355"/>
      <c r="V18" s="371"/>
      <c r="W18" s="371"/>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row>
    <row r="19" spans="1:205" s="137" customFormat="1" ht="94.95" customHeight="1" thickBot="1" x14ac:dyDescent="0.5">
      <c r="A19" s="318" t="s">
        <v>105</v>
      </c>
      <c r="B19" s="150"/>
      <c r="C19" s="322" t="s">
        <v>179</v>
      </c>
      <c r="D19" s="227"/>
      <c r="E19" s="228" t="s">
        <v>11</v>
      </c>
      <c r="F19" s="229"/>
      <c r="G19" s="230" t="s">
        <v>108</v>
      </c>
      <c r="H19" s="151"/>
      <c r="I19" s="152">
        <v>1</v>
      </c>
      <c r="J19" s="153"/>
      <c r="K19" s="203" t="s">
        <v>11</v>
      </c>
      <c r="L19" s="186"/>
      <c r="M19" s="363"/>
      <c r="N19" s="363"/>
      <c r="O19" s="363"/>
      <c r="P19" s="361" t="s">
        <v>164</v>
      </c>
      <c r="Q19" s="186"/>
      <c r="R19" s="354"/>
      <c r="S19" s="354"/>
      <c r="T19" s="379"/>
      <c r="U19" s="337"/>
      <c r="V19" s="397" t="s">
        <v>11</v>
      </c>
      <c r="W19" s="397"/>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row>
    <row r="20" spans="1:205" s="139" customFormat="1" ht="34.950000000000003" customHeight="1" thickBot="1" x14ac:dyDescent="0.55000000000000004">
      <c r="A20" s="297"/>
      <c r="B20" s="330" t="s">
        <v>0</v>
      </c>
      <c r="C20" s="298"/>
      <c r="D20" s="298"/>
      <c r="E20" s="298"/>
      <c r="F20" s="299"/>
      <c r="G20" s="298"/>
      <c r="H20" s="300"/>
      <c r="I20" s="301"/>
      <c r="J20" s="301"/>
      <c r="K20" s="302"/>
      <c r="L20" s="200"/>
      <c r="M20" s="302"/>
      <c r="N20" s="302"/>
      <c r="O20" s="302"/>
      <c r="P20" s="302"/>
      <c r="Q20" s="200"/>
      <c r="R20" s="353"/>
      <c r="S20" s="353"/>
      <c r="T20" s="378">
        <f>SUM(S21:S22)</f>
        <v>0</v>
      </c>
      <c r="U20" s="355"/>
      <c r="V20" s="371"/>
      <c r="W20" s="371"/>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row>
    <row r="21" spans="1:205" s="138" customFormat="1" ht="94.95" customHeight="1" thickBot="1" x14ac:dyDescent="0.5">
      <c r="A21" s="291" t="s">
        <v>59</v>
      </c>
      <c r="B21" s="154"/>
      <c r="C21" s="323" t="s">
        <v>7</v>
      </c>
      <c r="D21" s="232"/>
      <c r="E21" s="233" t="s">
        <v>11</v>
      </c>
      <c r="F21" s="234"/>
      <c r="G21" s="235" t="s">
        <v>12</v>
      </c>
      <c r="H21" s="156"/>
      <c r="I21" s="157">
        <v>1</v>
      </c>
      <c r="J21" s="158"/>
      <c r="K21" s="204">
        <v>3</v>
      </c>
      <c r="L21" s="186"/>
      <c r="M21" s="357"/>
      <c r="N21" s="358" t="s">
        <v>164</v>
      </c>
      <c r="O21" s="358" t="s">
        <v>164</v>
      </c>
      <c r="P21" s="359" t="s">
        <v>164</v>
      </c>
      <c r="Q21" s="186"/>
      <c r="R21" s="372">
        <f>(1/I21)*K21</f>
        <v>3</v>
      </c>
      <c r="S21" s="372">
        <f>IF(N21="OUI",(1*R21),IF(O21="OUI",(1*R21),IF(P21="OUI",(1*R21),0)))</f>
        <v>0</v>
      </c>
      <c r="T21" s="379"/>
      <c r="U21" s="337"/>
      <c r="V21" s="393" t="s">
        <v>11</v>
      </c>
      <c r="W21" s="393"/>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row>
    <row r="22" spans="1:205" s="137" customFormat="1" ht="94.95" customHeight="1" thickBot="1" x14ac:dyDescent="0.5">
      <c r="A22" s="318" t="s">
        <v>60</v>
      </c>
      <c r="B22" s="150"/>
      <c r="C22" s="322" t="s">
        <v>116</v>
      </c>
      <c r="D22" s="227"/>
      <c r="E22" s="236" t="s">
        <v>205</v>
      </c>
      <c r="F22" s="229"/>
      <c r="G22" s="230" t="s">
        <v>7</v>
      </c>
      <c r="H22" s="151"/>
      <c r="I22" s="152">
        <v>1</v>
      </c>
      <c r="J22" s="153"/>
      <c r="K22" s="205">
        <v>3</v>
      </c>
      <c r="L22" s="186"/>
      <c r="M22" s="360"/>
      <c r="N22" s="361" t="s">
        <v>164</v>
      </c>
      <c r="O22" s="361" t="s">
        <v>164</v>
      </c>
      <c r="P22" s="362" t="s">
        <v>164</v>
      </c>
      <c r="Q22" s="186"/>
      <c r="R22" s="373">
        <f>(1/I22)*K22</f>
        <v>3</v>
      </c>
      <c r="S22" s="373">
        <f>IF(N22="OUI",(1*R22),IF(O22="OUI",(1*R22),IF(P22="OUI",(1*R22),0)))</f>
        <v>0</v>
      </c>
      <c r="T22" s="380"/>
      <c r="U22" s="337"/>
      <c r="V22" s="397" t="s">
        <v>11</v>
      </c>
      <c r="W22" s="397"/>
      <c r="X22" s="140"/>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row>
    <row r="23" spans="1:205" s="141" customFormat="1" ht="34.950000000000003" customHeight="1" thickBot="1" x14ac:dyDescent="0.55000000000000004">
      <c r="A23" s="303"/>
      <c r="B23" s="330" t="s">
        <v>1</v>
      </c>
      <c r="C23" s="298"/>
      <c r="D23" s="298"/>
      <c r="E23" s="298"/>
      <c r="F23" s="299"/>
      <c r="G23" s="298"/>
      <c r="H23" s="300"/>
      <c r="I23" s="304"/>
      <c r="J23" s="301"/>
      <c r="K23" s="305"/>
      <c r="L23" s="186"/>
      <c r="M23" s="302"/>
      <c r="N23" s="302"/>
      <c r="O23" s="302"/>
      <c r="P23" s="302"/>
      <c r="Q23" s="186"/>
      <c r="R23" s="374"/>
      <c r="S23" s="374"/>
      <c r="T23" s="378">
        <f>SUM(S24:S32)</f>
        <v>0</v>
      </c>
      <c r="U23" s="337"/>
      <c r="V23" s="371"/>
      <c r="W23" s="371"/>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row>
    <row r="24" spans="1:205" s="141" customFormat="1" ht="154.94999999999999" customHeight="1" x14ac:dyDescent="0.45">
      <c r="A24" s="213" t="s">
        <v>61</v>
      </c>
      <c r="B24" s="159"/>
      <c r="C24" s="244" t="s">
        <v>91</v>
      </c>
      <c r="D24" s="237"/>
      <c r="E24" s="225" t="s">
        <v>236</v>
      </c>
      <c r="F24" s="238"/>
      <c r="G24" s="239" t="s">
        <v>199</v>
      </c>
      <c r="H24" s="160"/>
      <c r="I24" s="161">
        <v>1</v>
      </c>
      <c r="J24" s="162"/>
      <c r="K24" s="206">
        <v>7</v>
      </c>
      <c r="L24" s="186"/>
      <c r="M24" s="357"/>
      <c r="N24" s="358" t="s">
        <v>164</v>
      </c>
      <c r="O24" s="358" t="s">
        <v>164</v>
      </c>
      <c r="P24" s="359" t="s">
        <v>164</v>
      </c>
      <c r="Q24" s="186"/>
      <c r="R24" s="372">
        <f>(1/I24)*K24</f>
        <v>7</v>
      </c>
      <c r="S24" s="372">
        <f>IF(N24="OUI",(0.5*R24),IF(O24="OUI",(1*R24),IF(P24="OUI",(1*R24),0)))</f>
        <v>0</v>
      </c>
      <c r="T24" s="381"/>
      <c r="U24" s="337"/>
      <c r="V24" s="393">
        <v>0.107</v>
      </c>
      <c r="W24" s="393">
        <f>IF(M24="OUI",0,IF(N24="OUI",0,IF(O24="OUI",0,IF(P24="OUI",V24,0))))</f>
        <v>0</v>
      </c>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row>
    <row r="25" spans="1:205" s="141" customFormat="1" ht="94.95" customHeight="1" x14ac:dyDescent="0.45">
      <c r="A25" s="213" t="s">
        <v>122</v>
      </c>
      <c r="B25" s="159"/>
      <c r="C25" s="324" t="s">
        <v>131</v>
      </c>
      <c r="D25" s="237"/>
      <c r="E25" s="225" t="s">
        <v>232</v>
      </c>
      <c r="F25" s="238"/>
      <c r="G25" s="239" t="s">
        <v>127</v>
      </c>
      <c r="H25" s="160"/>
      <c r="I25" s="161">
        <v>1</v>
      </c>
      <c r="J25" s="162"/>
      <c r="K25" s="207">
        <v>4</v>
      </c>
      <c r="L25" s="186"/>
      <c r="M25" s="357"/>
      <c r="N25" s="357"/>
      <c r="O25" s="358" t="s">
        <v>164</v>
      </c>
      <c r="P25" s="359" t="s">
        <v>164</v>
      </c>
      <c r="Q25" s="186"/>
      <c r="R25" s="372">
        <f>(1/I25)*K25</f>
        <v>4</v>
      </c>
      <c r="S25" s="372">
        <f t="shared" ref="S25:S32" si="0">IF(N25="OUI",(0.5*R25),IF(O25="OUI",(1*R25),IF(P25="OUI",(1*R25),0)))</f>
        <v>0</v>
      </c>
      <c r="T25" s="381"/>
      <c r="U25" s="337"/>
      <c r="V25" s="393" t="s">
        <v>11</v>
      </c>
      <c r="W25" s="393" t="str">
        <f>IF(P25=0,0,V25)</f>
        <v>/</v>
      </c>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row>
    <row r="26" spans="1:205" s="141" customFormat="1" ht="94.95" customHeight="1" x14ac:dyDescent="0.45">
      <c r="A26" s="213" t="s">
        <v>62</v>
      </c>
      <c r="B26" s="159"/>
      <c r="C26" s="324" t="s">
        <v>114</v>
      </c>
      <c r="D26" s="237"/>
      <c r="E26" s="225" t="s">
        <v>229</v>
      </c>
      <c r="F26" s="238"/>
      <c r="G26" s="239" t="s">
        <v>200</v>
      </c>
      <c r="H26" s="160"/>
      <c r="I26" s="163">
        <v>2</v>
      </c>
      <c r="J26" s="162"/>
      <c r="K26" s="208">
        <v>4</v>
      </c>
      <c r="L26" s="186"/>
      <c r="M26" s="357"/>
      <c r="N26" s="358" t="s">
        <v>164</v>
      </c>
      <c r="O26" s="358" t="s">
        <v>164</v>
      </c>
      <c r="P26" s="358" t="s">
        <v>164</v>
      </c>
      <c r="Q26" s="186"/>
      <c r="R26" s="372">
        <f>1/I26 * K26</f>
        <v>2</v>
      </c>
      <c r="S26" s="372">
        <f t="shared" si="0"/>
        <v>0</v>
      </c>
      <c r="T26" s="381"/>
      <c r="U26" s="337"/>
      <c r="V26" s="393">
        <v>3.4000000000000002E-2</v>
      </c>
      <c r="W26" s="393">
        <f>IF(M26="OUI",0,IF(N26="OUI",0,IF(O26="OUI",0,IF(P26="OUI",V26,0))))</f>
        <v>0</v>
      </c>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row>
    <row r="27" spans="1:205" s="141" customFormat="1" ht="94.95" customHeight="1" x14ac:dyDescent="0.45">
      <c r="A27" s="213" t="s">
        <v>123</v>
      </c>
      <c r="B27" s="159"/>
      <c r="C27" s="324" t="s">
        <v>132</v>
      </c>
      <c r="D27" s="237"/>
      <c r="E27" s="225" t="s">
        <v>233</v>
      </c>
      <c r="F27" s="238"/>
      <c r="G27" s="239" t="s">
        <v>127</v>
      </c>
      <c r="H27" s="160"/>
      <c r="I27" s="161">
        <v>1</v>
      </c>
      <c r="J27" s="164"/>
      <c r="K27" s="209">
        <v>2</v>
      </c>
      <c r="L27" s="186"/>
      <c r="M27" s="357"/>
      <c r="N27" s="357"/>
      <c r="O27" s="358" t="s">
        <v>164</v>
      </c>
      <c r="P27" s="359" t="s">
        <v>164</v>
      </c>
      <c r="Q27" s="186"/>
      <c r="R27" s="372">
        <f t="shared" ref="R27:R32" si="1">(1/I27)*K27</f>
        <v>2</v>
      </c>
      <c r="S27" s="372">
        <f t="shared" si="0"/>
        <v>0</v>
      </c>
      <c r="T27" s="381"/>
      <c r="U27" s="337"/>
      <c r="V27" s="393" t="s">
        <v>11</v>
      </c>
      <c r="W27" s="393" t="str">
        <f>IF(P27=0,0,V27)</f>
        <v>/</v>
      </c>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row>
    <row r="28" spans="1:205" s="141" customFormat="1" ht="94.95" customHeight="1" x14ac:dyDescent="0.45">
      <c r="A28" s="213" t="s">
        <v>63</v>
      </c>
      <c r="B28" s="159"/>
      <c r="C28" s="244" t="s">
        <v>93</v>
      </c>
      <c r="D28" s="237"/>
      <c r="E28" s="240" t="s">
        <v>230</v>
      </c>
      <c r="F28" s="238"/>
      <c r="G28" s="239" t="s">
        <v>199</v>
      </c>
      <c r="H28" s="160"/>
      <c r="I28" s="163">
        <v>2</v>
      </c>
      <c r="J28" s="162"/>
      <c r="K28" s="210">
        <v>6</v>
      </c>
      <c r="L28" s="186"/>
      <c r="M28" s="357"/>
      <c r="N28" s="358" t="s">
        <v>164</v>
      </c>
      <c r="O28" s="358" t="s">
        <v>164</v>
      </c>
      <c r="P28" s="358" t="s">
        <v>164</v>
      </c>
      <c r="Q28" s="186"/>
      <c r="R28" s="372">
        <f t="shared" si="1"/>
        <v>3</v>
      </c>
      <c r="S28" s="372">
        <f t="shared" si="0"/>
        <v>0</v>
      </c>
      <c r="T28" s="381"/>
      <c r="U28" s="337"/>
      <c r="V28" s="393">
        <v>8.6999999999999994E-2</v>
      </c>
      <c r="W28" s="393">
        <f>IF(M28="OUI",0,IF(N28="OUI",0,IF(O28="OUI",0,IF(P28="OUI",V28,0))))</f>
        <v>0</v>
      </c>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row>
    <row r="29" spans="1:205" s="141" customFormat="1" ht="94.95" customHeight="1" x14ac:dyDescent="0.45">
      <c r="A29" s="213" t="s">
        <v>124</v>
      </c>
      <c r="B29" s="159"/>
      <c r="C29" s="324" t="s">
        <v>133</v>
      </c>
      <c r="D29" s="237"/>
      <c r="E29" s="225" t="s">
        <v>234</v>
      </c>
      <c r="F29" s="238"/>
      <c r="G29" s="239" t="s">
        <v>127</v>
      </c>
      <c r="H29" s="160"/>
      <c r="I29" s="161">
        <v>1</v>
      </c>
      <c r="J29" s="164"/>
      <c r="K29" s="208">
        <v>4</v>
      </c>
      <c r="L29" s="186"/>
      <c r="M29" s="357"/>
      <c r="N29" s="357"/>
      <c r="O29" s="358" t="s">
        <v>164</v>
      </c>
      <c r="P29" s="359" t="s">
        <v>164</v>
      </c>
      <c r="Q29" s="186"/>
      <c r="R29" s="372">
        <f t="shared" si="1"/>
        <v>4</v>
      </c>
      <c r="S29" s="372">
        <f t="shared" si="0"/>
        <v>0</v>
      </c>
      <c r="T29" s="381"/>
      <c r="U29" s="337"/>
      <c r="V29" s="393" t="s">
        <v>11</v>
      </c>
      <c r="W29" s="393" t="s">
        <v>11</v>
      </c>
      <c r="X29" s="461"/>
      <c r="Y29" s="461"/>
      <c r="Z29" s="461"/>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row>
    <row r="30" spans="1:205" s="141" customFormat="1" ht="94.95" customHeight="1" x14ac:dyDescent="0.45">
      <c r="A30" s="213" t="s">
        <v>64</v>
      </c>
      <c r="B30" s="159"/>
      <c r="C30" s="324" t="s">
        <v>94</v>
      </c>
      <c r="D30" s="237"/>
      <c r="E30" s="240" t="s">
        <v>13</v>
      </c>
      <c r="F30" s="238"/>
      <c r="G30" s="239" t="s">
        <v>201</v>
      </c>
      <c r="H30" s="160"/>
      <c r="I30" s="165">
        <v>4</v>
      </c>
      <c r="J30" s="162"/>
      <c r="K30" s="211">
        <v>5</v>
      </c>
      <c r="L30" s="186"/>
      <c r="M30" s="357"/>
      <c r="N30" s="358" t="s">
        <v>164</v>
      </c>
      <c r="O30" s="358" t="s">
        <v>164</v>
      </c>
      <c r="P30" s="358" t="s">
        <v>164</v>
      </c>
      <c r="Q30" s="186"/>
      <c r="R30" s="372">
        <f t="shared" si="1"/>
        <v>1.25</v>
      </c>
      <c r="S30" s="372">
        <f t="shared" si="0"/>
        <v>0</v>
      </c>
      <c r="T30" s="381"/>
      <c r="U30" s="337"/>
      <c r="V30" s="393">
        <v>4.5999999999999999E-2</v>
      </c>
      <c r="W30" s="393">
        <f>IF(M30="OUI",0,IF(N30="OUI",0,IF(O30="OUI",0,IF(P30="OUI",V30,0))))</f>
        <v>0</v>
      </c>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row>
    <row r="31" spans="1:205" s="138" customFormat="1" ht="94.95" customHeight="1" thickBot="1" x14ac:dyDescent="0.5">
      <c r="A31" s="213" t="s">
        <v>125</v>
      </c>
      <c r="B31" s="159"/>
      <c r="C31" s="324" t="s">
        <v>126</v>
      </c>
      <c r="D31" s="237"/>
      <c r="E31" s="225" t="s">
        <v>235</v>
      </c>
      <c r="F31" s="238"/>
      <c r="G31" s="239" t="s">
        <v>127</v>
      </c>
      <c r="H31" s="160"/>
      <c r="I31" s="161">
        <v>1</v>
      </c>
      <c r="J31" s="162"/>
      <c r="K31" s="209">
        <v>2</v>
      </c>
      <c r="L31" s="186"/>
      <c r="M31" s="357"/>
      <c r="N31" s="357"/>
      <c r="O31" s="358" t="s">
        <v>164</v>
      </c>
      <c r="P31" s="359" t="s">
        <v>164</v>
      </c>
      <c r="Q31" s="186"/>
      <c r="R31" s="372">
        <f t="shared" si="1"/>
        <v>2</v>
      </c>
      <c r="S31" s="372">
        <f t="shared" si="0"/>
        <v>0</v>
      </c>
      <c r="T31" s="381"/>
      <c r="U31" s="337"/>
      <c r="V31" s="393" t="s">
        <v>11</v>
      </c>
      <c r="W31" s="393" t="s">
        <v>11</v>
      </c>
      <c r="X31" s="461"/>
      <c r="Y31" s="461"/>
      <c r="Z31" s="461"/>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row>
    <row r="32" spans="1:205" s="137" customFormat="1" ht="94.95" customHeight="1" thickBot="1" x14ac:dyDescent="0.5">
      <c r="A32" s="321" t="s">
        <v>65</v>
      </c>
      <c r="B32" s="166"/>
      <c r="C32" s="322" t="s">
        <v>143</v>
      </c>
      <c r="D32" s="227"/>
      <c r="E32" s="236" t="s">
        <v>11</v>
      </c>
      <c r="F32" s="229"/>
      <c r="G32" s="230" t="s">
        <v>128</v>
      </c>
      <c r="H32" s="151"/>
      <c r="I32" s="167">
        <v>2</v>
      </c>
      <c r="J32" s="168"/>
      <c r="K32" s="205">
        <v>3</v>
      </c>
      <c r="L32" s="186"/>
      <c r="M32" s="360"/>
      <c r="N32" s="360"/>
      <c r="O32" s="361" t="s">
        <v>164</v>
      </c>
      <c r="P32" s="361" t="s">
        <v>164</v>
      </c>
      <c r="Q32" s="186"/>
      <c r="R32" s="373">
        <f t="shared" si="1"/>
        <v>1.5</v>
      </c>
      <c r="S32" s="373">
        <f t="shared" si="0"/>
        <v>0</v>
      </c>
      <c r="T32" s="380"/>
      <c r="U32" s="337"/>
      <c r="V32" s="397" t="s">
        <v>11</v>
      </c>
      <c r="W32" s="397" t="s">
        <v>11</v>
      </c>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row>
    <row r="33" spans="1:280" s="137" customFormat="1" ht="34.950000000000003" customHeight="1" thickBot="1" x14ac:dyDescent="0.5">
      <c r="A33" s="303"/>
      <c r="B33" s="331" t="s">
        <v>2</v>
      </c>
      <c r="C33" s="298"/>
      <c r="D33" s="306"/>
      <c r="E33" s="306"/>
      <c r="F33" s="307"/>
      <c r="G33" s="306"/>
      <c r="H33" s="300"/>
      <c r="I33" s="304"/>
      <c r="J33" s="301"/>
      <c r="K33" s="305"/>
      <c r="L33" s="186"/>
      <c r="M33" s="305"/>
      <c r="N33" s="305"/>
      <c r="O33" s="305"/>
      <c r="P33" s="305"/>
      <c r="Q33" s="186"/>
      <c r="R33" s="374"/>
      <c r="S33" s="374"/>
      <c r="T33" s="378">
        <f>SUM(S35:S37)</f>
        <v>0</v>
      </c>
      <c r="U33" s="337"/>
      <c r="V33" s="371"/>
      <c r="W33" s="371"/>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row>
    <row r="34" spans="1:280" s="141" customFormat="1" ht="94.95" customHeight="1" x14ac:dyDescent="0.45">
      <c r="A34" s="320" t="s">
        <v>66</v>
      </c>
      <c r="B34" s="169"/>
      <c r="C34" s="324" t="s">
        <v>140</v>
      </c>
      <c r="D34" s="237"/>
      <c r="E34" s="225" t="s">
        <v>158</v>
      </c>
      <c r="F34" s="238"/>
      <c r="G34" s="239"/>
      <c r="H34" s="160"/>
      <c r="I34" s="161">
        <v>1</v>
      </c>
      <c r="J34" s="162"/>
      <c r="K34" s="204">
        <v>2</v>
      </c>
      <c r="L34" s="186"/>
      <c r="M34" s="357"/>
      <c r="N34" s="358" t="s">
        <v>164</v>
      </c>
      <c r="O34" s="358" t="s">
        <v>164</v>
      </c>
      <c r="P34" s="359" t="s">
        <v>164</v>
      </c>
      <c r="Q34" s="186"/>
      <c r="R34" s="372">
        <f>(1/I34)*K34</f>
        <v>2</v>
      </c>
      <c r="S34" s="372">
        <f>IF(M34="OUI",0,IF(N34="OUI",(0.5*R34),IF(O34="OUI",(1*R34),IF(P34="OUI",(1*R34),0))))</f>
        <v>0</v>
      </c>
      <c r="T34" s="381"/>
      <c r="U34" s="337"/>
      <c r="V34" s="393" t="s">
        <v>11</v>
      </c>
      <c r="W34" s="393" t="s">
        <v>11</v>
      </c>
      <c r="X34" s="461"/>
      <c r="Y34" s="461"/>
      <c r="Z34" s="461"/>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row>
    <row r="35" spans="1:280" s="141" customFormat="1" ht="154.94999999999999" customHeight="1" x14ac:dyDescent="0.45">
      <c r="A35" s="213" t="s">
        <v>67</v>
      </c>
      <c r="B35" s="159"/>
      <c r="C35" s="325" t="s">
        <v>155</v>
      </c>
      <c r="D35" s="237"/>
      <c r="E35" s="225" t="s">
        <v>207</v>
      </c>
      <c r="F35" s="238"/>
      <c r="G35" s="239" t="s">
        <v>202</v>
      </c>
      <c r="H35" s="160"/>
      <c r="I35" s="170">
        <v>3</v>
      </c>
      <c r="J35" s="162"/>
      <c r="K35" s="204">
        <v>3</v>
      </c>
      <c r="L35" s="186"/>
      <c r="M35" s="358" t="s">
        <v>164</v>
      </c>
      <c r="N35" s="358" t="s">
        <v>164</v>
      </c>
      <c r="O35" s="358" t="s">
        <v>164</v>
      </c>
      <c r="P35" s="358" t="s">
        <v>164</v>
      </c>
      <c r="Q35" s="186"/>
      <c r="R35" s="372">
        <f>(1/I35)*K35</f>
        <v>1</v>
      </c>
      <c r="S35" s="372">
        <f>IF(M35="OUI",0,IF(N35="OUI",(0.5*R35),IF(O35="OUI",(1*R35),IF(P35="OUI",(1*R35),0))))</f>
        <v>0</v>
      </c>
      <c r="T35" s="381"/>
      <c r="U35" s="337"/>
      <c r="V35" s="393">
        <v>1.4999999999999999E-2</v>
      </c>
      <c r="W35" s="393">
        <f>IF(M35="OUI",0,IF(N35="OUI",0,IF(O35="OUI",0,IF(P35="OUI",V35,0))))</f>
        <v>0</v>
      </c>
      <c r="X35" s="461"/>
      <c r="Y35" s="461"/>
      <c r="Z35" s="461"/>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row>
    <row r="36" spans="1:280" s="138" customFormat="1" ht="94.95" customHeight="1" thickBot="1" x14ac:dyDescent="0.5">
      <c r="A36" s="320" t="s">
        <v>156</v>
      </c>
      <c r="B36" s="169"/>
      <c r="C36" s="323" t="s">
        <v>149</v>
      </c>
      <c r="D36" s="241"/>
      <c r="E36" s="225" t="s">
        <v>11</v>
      </c>
      <c r="F36" s="242"/>
      <c r="G36" s="239" t="s">
        <v>146</v>
      </c>
      <c r="H36" s="171"/>
      <c r="I36" s="172">
        <v>3</v>
      </c>
      <c r="J36" s="173"/>
      <c r="K36" s="209">
        <v>2</v>
      </c>
      <c r="L36" s="186"/>
      <c r="M36" s="358" t="s">
        <v>164</v>
      </c>
      <c r="N36" s="358" t="s">
        <v>164</v>
      </c>
      <c r="O36" s="358" t="s">
        <v>164</v>
      </c>
      <c r="P36" s="358" t="s">
        <v>164</v>
      </c>
      <c r="Q36" s="186"/>
      <c r="R36" s="372">
        <f>(1/I36)*K36</f>
        <v>0.66666666666666663</v>
      </c>
      <c r="S36" s="372">
        <f t="shared" ref="S36:S37" si="2">IF(M36="OUI",0,IF(N36="OUI",(0.5*R36),IF(O36="OUI",(1*R36),IF(P36="OUI",(1*R36),0))))</f>
        <v>0</v>
      </c>
      <c r="T36" s="381"/>
      <c r="U36" s="337"/>
      <c r="V36" s="393" t="s">
        <v>11</v>
      </c>
      <c r="W36" s="393" t="s">
        <v>11</v>
      </c>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row>
    <row r="37" spans="1:280" s="137" customFormat="1" ht="94.95" customHeight="1" thickBot="1" x14ac:dyDescent="0.5">
      <c r="A37" s="318" t="s">
        <v>68</v>
      </c>
      <c r="B37" s="150"/>
      <c r="C37" s="326" t="s">
        <v>39</v>
      </c>
      <c r="D37" s="227"/>
      <c r="E37" s="236" t="s">
        <v>159</v>
      </c>
      <c r="F37" s="229"/>
      <c r="G37" s="230" t="s">
        <v>17</v>
      </c>
      <c r="H37" s="151"/>
      <c r="I37" s="174">
        <v>1</v>
      </c>
      <c r="J37" s="153"/>
      <c r="K37" s="212">
        <v>2</v>
      </c>
      <c r="L37" s="186"/>
      <c r="M37" s="360"/>
      <c r="N37" s="361" t="s">
        <v>164</v>
      </c>
      <c r="O37" s="361" t="s">
        <v>164</v>
      </c>
      <c r="P37" s="362" t="s">
        <v>164</v>
      </c>
      <c r="Q37" s="186"/>
      <c r="R37" s="373">
        <f>(1/I37)*K37</f>
        <v>2</v>
      </c>
      <c r="S37" s="373">
        <f t="shared" si="2"/>
        <v>0</v>
      </c>
      <c r="T37" s="380"/>
      <c r="U37" s="337"/>
      <c r="V37" s="397">
        <v>3.0000000000000001E-3</v>
      </c>
      <c r="W37" s="397">
        <f>IF(M37="OUI",0,IF(N37="OUI",0,IF(O37="OUI",0,IF(P37="OUI",V37,0))))</f>
        <v>0</v>
      </c>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row>
    <row r="38" spans="1:280" s="141" customFormat="1" ht="34.950000000000003" customHeight="1" thickBot="1" x14ac:dyDescent="0.55000000000000004">
      <c r="A38" s="303"/>
      <c r="B38" s="330" t="s">
        <v>3</v>
      </c>
      <c r="C38" s="298"/>
      <c r="D38" s="298"/>
      <c r="E38" s="298"/>
      <c r="F38" s="299"/>
      <c r="G38" s="298"/>
      <c r="H38" s="300"/>
      <c r="I38" s="304"/>
      <c r="J38" s="301"/>
      <c r="K38" s="305"/>
      <c r="L38" s="186"/>
      <c r="M38" s="302"/>
      <c r="N38" s="302"/>
      <c r="O38" s="302"/>
      <c r="P38" s="302"/>
      <c r="Q38" s="186"/>
      <c r="R38" s="374"/>
      <c r="S38" s="374"/>
      <c r="T38" s="378">
        <f>SUM(S39:S52)</f>
        <v>0</v>
      </c>
      <c r="U38" s="337"/>
      <c r="V38" s="371"/>
      <c r="W38" s="371"/>
      <c r="X38" s="461"/>
      <c r="Y38" s="461"/>
      <c r="Z38" s="461"/>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row>
    <row r="39" spans="1:280" s="141" customFormat="1" ht="94.95" customHeight="1" x14ac:dyDescent="0.45">
      <c r="A39" s="213" t="s">
        <v>69</v>
      </c>
      <c r="B39" s="159"/>
      <c r="C39" s="324" t="s">
        <v>165</v>
      </c>
      <c r="D39" s="237"/>
      <c r="E39" s="225" t="s">
        <v>206</v>
      </c>
      <c r="F39" s="238"/>
      <c r="G39" s="239" t="s">
        <v>177</v>
      </c>
      <c r="H39" s="160"/>
      <c r="I39" s="175">
        <v>5</v>
      </c>
      <c r="J39" s="162"/>
      <c r="K39" s="206">
        <v>7</v>
      </c>
      <c r="L39" s="186"/>
      <c r="M39" s="358" t="s">
        <v>164</v>
      </c>
      <c r="N39" s="358" t="s">
        <v>164</v>
      </c>
      <c r="O39" s="358" t="s">
        <v>164</v>
      </c>
      <c r="P39" s="358" t="s">
        <v>164</v>
      </c>
      <c r="Q39" s="186"/>
      <c r="R39" s="372">
        <f>(1/I39)*K39</f>
        <v>1.4000000000000001</v>
      </c>
      <c r="S39" s="372">
        <f t="shared" ref="S39:S43" si="3">IF(M39="OUI",0,IF(N39="OUI",(0.5*R39),IF(O39="OUI",(1*R39),IF(P39="OUI",(1*R39),0))))</f>
        <v>0</v>
      </c>
      <c r="T39" s="381"/>
      <c r="U39" s="337"/>
      <c r="V39" s="393">
        <v>0.10199999999999999</v>
      </c>
      <c r="W39" s="393">
        <f>IF(M39="OUI",0,IF(N39="OUI",0,IF(O39="OUI",0,IF(P39="OUI",V39,0))))</f>
        <v>0</v>
      </c>
      <c r="X39" s="140"/>
      <c r="Y39" s="140"/>
      <c r="Z39" s="140"/>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row>
    <row r="40" spans="1:280" s="141" customFormat="1" ht="94.95" customHeight="1" x14ac:dyDescent="0.45">
      <c r="A40" s="213" t="s">
        <v>70</v>
      </c>
      <c r="B40" s="159"/>
      <c r="C40" s="325" t="s">
        <v>168</v>
      </c>
      <c r="D40" s="237"/>
      <c r="E40" s="225" t="s">
        <v>11</v>
      </c>
      <c r="F40" s="238"/>
      <c r="G40" s="239" t="s">
        <v>170</v>
      </c>
      <c r="H40" s="160"/>
      <c r="I40" s="175">
        <v>5</v>
      </c>
      <c r="J40" s="162"/>
      <c r="K40" s="206">
        <v>7</v>
      </c>
      <c r="L40" s="186"/>
      <c r="M40" s="358" t="s">
        <v>164</v>
      </c>
      <c r="N40" s="358" t="s">
        <v>164</v>
      </c>
      <c r="O40" s="358" t="s">
        <v>164</v>
      </c>
      <c r="P40" s="358" t="s">
        <v>164</v>
      </c>
      <c r="Q40" s="186"/>
      <c r="R40" s="372">
        <f t="shared" ref="R40:R41" si="4">(1/I40)*K40</f>
        <v>1.4000000000000001</v>
      </c>
      <c r="S40" s="372">
        <f t="shared" si="3"/>
        <v>0</v>
      </c>
      <c r="T40" s="381"/>
      <c r="U40" s="337"/>
      <c r="V40" s="393">
        <v>0.10199999999999999</v>
      </c>
      <c r="W40" s="393">
        <f>IF(M40="OUI",0,IF(N40="OUI",0,IF(O40="OUI",0,IF(P40="OUI",V40,0))))</f>
        <v>0</v>
      </c>
      <c r="X40" s="140"/>
      <c r="Y40" s="140"/>
      <c r="Z40" s="140"/>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row>
    <row r="41" spans="1:280" s="141" customFormat="1" ht="94.95" customHeight="1" x14ac:dyDescent="0.45">
      <c r="A41" s="213" t="s">
        <v>167</v>
      </c>
      <c r="B41" s="159"/>
      <c r="C41" s="325" t="s">
        <v>169</v>
      </c>
      <c r="D41" s="237"/>
      <c r="E41" s="225" t="s">
        <v>11</v>
      </c>
      <c r="F41" s="238"/>
      <c r="G41" s="239" t="s">
        <v>170</v>
      </c>
      <c r="H41" s="160"/>
      <c r="I41" s="176">
        <v>6</v>
      </c>
      <c r="J41" s="162"/>
      <c r="K41" s="210">
        <v>6</v>
      </c>
      <c r="L41" s="186"/>
      <c r="M41" s="358" t="s">
        <v>164</v>
      </c>
      <c r="N41" s="358" t="s">
        <v>164</v>
      </c>
      <c r="O41" s="358" t="s">
        <v>164</v>
      </c>
      <c r="P41" s="358" t="s">
        <v>164</v>
      </c>
      <c r="Q41" s="186"/>
      <c r="R41" s="372">
        <f t="shared" si="4"/>
        <v>1</v>
      </c>
      <c r="S41" s="372">
        <f t="shared" si="3"/>
        <v>0</v>
      </c>
      <c r="T41" s="381"/>
      <c r="U41" s="337"/>
      <c r="V41" s="393">
        <v>7.6999999999999999E-2</v>
      </c>
      <c r="W41" s="393">
        <f>IF(M41="OUI",0,IF(N41="OUI",0,IF(O41="OUI",0,IF(P41="OUI",V41,0))))</f>
        <v>0</v>
      </c>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row>
    <row r="42" spans="1:280" s="141" customFormat="1" ht="199.95" customHeight="1" x14ac:dyDescent="0.45">
      <c r="A42" s="213" t="s">
        <v>71</v>
      </c>
      <c r="B42" s="159"/>
      <c r="C42" s="324" t="s">
        <v>141</v>
      </c>
      <c r="D42" s="237"/>
      <c r="E42" s="225" t="s">
        <v>208</v>
      </c>
      <c r="F42" s="238"/>
      <c r="G42" s="243" t="s">
        <v>50</v>
      </c>
      <c r="H42" s="160"/>
      <c r="I42" s="177">
        <v>7</v>
      </c>
      <c r="J42" s="162"/>
      <c r="K42" s="210">
        <v>6</v>
      </c>
      <c r="L42" s="186"/>
      <c r="M42" s="358" t="s">
        <v>164</v>
      </c>
      <c r="N42" s="358" t="s">
        <v>164</v>
      </c>
      <c r="O42" s="358" t="s">
        <v>164</v>
      </c>
      <c r="P42" s="358" t="s">
        <v>164</v>
      </c>
      <c r="Q42" s="186"/>
      <c r="R42" s="372">
        <f>(1/I42)*K42</f>
        <v>0.8571428571428571</v>
      </c>
      <c r="S42" s="372">
        <f t="shared" si="3"/>
        <v>0</v>
      </c>
      <c r="T42" s="381"/>
      <c r="U42" s="337"/>
      <c r="V42" s="393">
        <v>7.6999999999999999E-2</v>
      </c>
      <c r="W42" s="393">
        <f>IF(M42="OUI",0,IF(N42="OUI",0,IF(O42="OUI",0,IF(P42="OUI",V42,0))))</f>
        <v>0</v>
      </c>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row>
    <row r="43" spans="1:280" s="142" customFormat="1" ht="199.95" customHeight="1" thickBot="1" x14ac:dyDescent="0.5">
      <c r="A43" s="213" t="s">
        <v>72</v>
      </c>
      <c r="B43" s="159"/>
      <c r="C43" s="324" t="s">
        <v>24</v>
      </c>
      <c r="D43" s="237"/>
      <c r="E43" s="225" t="s">
        <v>209</v>
      </c>
      <c r="F43" s="238"/>
      <c r="G43" s="243" t="s">
        <v>48</v>
      </c>
      <c r="H43" s="160"/>
      <c r="I43" s="175">
        <v>5</v>
      </c>
      <c r="J43" s="162"/>
      <c r="K43" s="206">
        <v>7</v>
      </c>
      <c r="L43" s="186"/>
      <c r="M43" s="361" t="s">
        <v>164</v>
      </c>
      <c r="N43" s="361" t="s">
        <v>164</v>
      </c>
      <c r="O43" s="361" t="s">
        <v>164</v>
      </c>
      <c r="P43" s="361" t="s">
        <v>164</v>
      </c>
      <c r="Q43" s="186"/>
      <c r="R43" s="372">
        <f>(1/I43)*K43</f>
        <v>1.4000000000000001</v>
      </c>
      <c r="S43" s="372">
        <f t="shared" si="3"/>
        <v>0</v>
      </c>
      <c r="T43" s="381"/>
      <c r="U43" s="337"/>
      <c r="V43" s="393">
        <v>0.10199999999999999</v>
      </c>
      <c r="W43" s="393">
        <f>IF(M43="OUI",0,IF(N43="OUI",0,IF(O43="OUI",0,IF(P43="OUI",V43,0))))</f>
        <v>0</v>
      </c>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132"/>
      <c r="GD43" s="132"/>
      <c r="GE43" s="132"/>
      <c r="GF43" s="132"/>
      <c r="GG43" s="132"/>
      <c r="GH43" s="132"/>
      <c r="GI43" s="132"/>
      <c r="GJ43" s="132"/>
      <c r="GK43" s="132"/>
      <c r="GL43" s="132"/>
      <c r="GM43" s="132"/>
      <c r="GN43" s="132"/>
      <c r="GO43" s="132"/>
      <c r="GP43" s="132"/>
      <c r="GQ43" s="132"/>
      <c r="GR43" s="132"/>
      <c r="GS43" s="132"/>
      <c r="GT43" s="132"/>
      <c r="GU43" s="132"/>
      <c r="GV43" s="132"/>
      <c r="GW43" s="132"/>
    </row>
    <row r="44" spans="1:280" ht="30" customHeight="1" x14ac:dyDescent="0.45">
      <c r="A44" s="286"/>
      <c r="B44" s="336" t="s">
        <v>29</v>
      </c>
      <c r="C44" s="280"/>
      <c r="D44" s="280"/>
      <c r="E44" s="280"/>
      <c r="F44" s="287"/>
      <c r="G44" s="280"/>
      <c r="H44" s="288"/>
      <c r="I44" s="289"/>
      <c r="J44" s="290"/>
      <c r="K44" s="291"/>
      <c r="L44" s="186"/>
      <c r="M44" s="291"/>
      <c r="N44" s="291"/>
      <c r="O44" s="291"/>
      <c r="P44" s="291"/>
      <c r="Q44" s="186"/>
      <c r="R44" s="375"/>
      <c r="S44" s="376"/>
      <c r="T44" s="382"/>
      <c r="U44" s="337"/>
      <c r="V44" s="390"/>
      <c r="W44" s="391"/>
    </row>
    <row r="45" spans="1:280" ht="94.95" customHeight="1" x14ac:dyDescent="0.45">
      <c r="A45" s="279" t="s">
        <v>73</v>
      </c>
      <c r="B45" s="178"/>
      <c r="C45" s="327" t="s">
        <v>25</v>
      </c>
      <c r="D45" s="246"/>
      <c r="E45" s="251" t="s">
        <v>11</v>
      </c>
      <c r="F45" s="246"/>
      <c r="G45" s="250" t="s">
        <v>42</v>
      </c>
      <c r="H45" s="179"/>
      <c r="I45" s="252">
        <v>1</v>
      </c>
      <c r="J45" s="180"/>
      <c r="K45" s="214">
        <v>3</v>
      </c>
      <c r="L45" s="186"/>
      <c r="M45" s="357"/>
      <c r="N45" s="358" t="s">
        <v>164</v>
      </c>
      <c r="O45" s="358" t="s">
        <v>164</v>
      </c>
      <c r="P45" s="359" t="s">
        <v>164</v>
      </c>
      <c r="Q45" s="186"/>
      <c r="R45" s="372">
        <f t="shared" ref="R45:R52" si="5">(1/I45)*K45</f>
        <v>3</v>
      </c>
      <c r="S45" s="372">
        <f t="shared" ref="S45:S52" si="6">IF(M45="OUI",0,IF(N45="OUI",(0.5*R45),IF(O45="OUI",(1*R45),IF(P45="OUI",(1*R45),0))))</f>
        <v>0</v>
      </c>
      <c r="T45" s="381"/>
      <c r="U45" s="337"/>
      <c r="V45" s="393">
        <v>1.2E-2</v>
      </c>
      <c r="W45" s="393">
        <f>IF(M45="OUI",0,IF(N45="OUI",0,IF(O45="OUI",0,IF(P45="OUI",V45,0))))</f>
        <v>0</v>
      </c>
    </row>
    <row r="46" spans="1:280" ht="94.95" customHeight="1" x14ac:dyDescent="0.45">
      <c r="A46" s="291" t="s">
        <v>74</v>
      </c>
      <c r="B46" s="154"/>
      <c r="C46" s="280" t="s">
        <v>26</v>
      </c>
      <c r="D46" s="232"/>
      <c r="E46" s="233" t="s">
        <v>11</v>
      </c>
      <c r="F46" s="234"/>
      <c r="G46" s="253" t="s">
        <v>120</v>
      </c>
      <c r="H46" s="156"/>
      <c r="I46" s="157">
        <v>1</v>
      </c>
      <c r="J46" s="158"/>
      <c r="K46" s="254">
        <v>1</v>
      </c>
      <c r="L46" s="186"/>
      <c r="M46" s="357"/>
      <c r="N46" s="358" t="s">
        <v>164</v>
      </c>
      <c r="O46" s="358" t="s">
        <v>164</v>
      </c>
      <c r="P46" s="359" t="s">
        <v>164</v>
      </c>
      <c r="Q46" s="186"/>
      <c r="R46" s="372">
        <f t="shared" si="5"/>
        <v>1</v>
      </c>
      <c r="S46" s="372">
        <f t="shared" si="6"/>
        <v>0</v>
      </c>
      <c r="T46" s="381"/>
      <c r="U46" s="337"/>
      <c r="V46" s="393">
        <v>1E-3</v>
      </c>
      <c r="W46" s="393">
        <f>IF(M46="OUI",0,IF(N46="OUI",0,IF(O46="OUI",0,IF(P46="OUI",V46,0))))</f>
        <v>0</v>
      </c>
    </row>
    <row r="47" spans="1:280" ht="94.95" customHeight="1" x14ac:dyDescent="0.45">
      <c r="A47" s="291" t="s">
        <v>75</v>
      </c>
      <c r="B47" s="154"/>
      <c r="C47" s="323" t="s">
        <v>115</v>
      </c>
      <c r="D47" s="232"/>
      <c r="E47" s="233" t="s">
        <v>11</v>
      </c>
      <c r="F47" s="234"/>
      <c r="G47" s="235" t="s">
        <v>41</v>
      </c>
      <c r="H47" s="156"/>
      <c r="I47" s="157">
        <v>1</v>
      </c>
      <c r="J47" s="158"/>
      <c r="K47" s="254">
        <v>1</v>
      </c>
      <c r="L47" s="201"/>
      <c r="M47" s="357"/>
      <c r="N47" s="358" t="s">
        <v>164</v>
      </c>
      <c r="O47" s="358" t="s">
        <v>164</v>
      </c>
      <c r="P47" s="359" t="s">
        <v>164</v>
      </c>
      <c r="Q47" s="201"/>
      <c r="R47" s="372">
        <f t="shared" si="5"/>
        <v>1</v>
      </c>
      <c r="S47" s="372">
        <f t="shared" si="6"/>
        <v>0</v>
      </c>
      <c r="T47" s="381"/>
      <c r="U47" s="356"/>
      <c r="V47" s="393">
        <v>5.0000000000000001E-4</v>
      </c>
      <c r="W47" s="393">
        <f>IF(M47="OUI",0,IF(N47="OUI",0,IF(O47="OUI",0,IF(P47="OUI",V47,0))))</f>
        <v>0</v>
      </c>
      <c r="GX47" s="132"/>
      <c r="GY47" s="132"/>
      <c r="GZ47" s="132"/>
      <c r="HA47" s="132"/>
      <c r="HB47" s="132"/>
      <c r="HC47" s="132"/>
      <c r="HD47" s="132"/>
      <c r="HE47" s="132"/>
      <c r="HF47" s="132"/>
      <c r="HG47" s="132"/>
      <c r="HH47" s="132"/>
      <c r="HI47" s="132"/>
      <c r="HJ47" s="132"/>
      <c r="HK47" s="132"/>
      <c r="HL47" s="132"/>
      <c r="HM47" s="132"/>
      <c r="HN47" s="132"/>
      <c r="HO47" s="132"/>
      <c r="HP47" s="132"/>
      <c r="HQ47" s="132"/>
      <c r="HR47" s="132"/>
      <c r="HS47" s="132"/>
      <c r="HT47" s="132"/>
      <c r="HU47" s="132"/>
      <c r="HV47" s="132"/>
      <c r="HW47" s="132"/>
      <c r="HX47" s="132"/>
      <c r="HY47" s="132"/>
      <c r="HZ47" s="132"/>
      <c r="IA47" s="132"/>
      <c r="IB47" s="132"/>
      <c r="IC47" s="132"/>
      <c r="ID47" s="132"/>
      <c r="IE47" s="132"/>
      <c r="IF47" s="132"/>
      <c r="IG47" s="132"/>
      <c r="IH47" s="132"/>
      <c r="II47" s="132"/>
      <c r="IJ47" s="132"/>
      <c r="IK47" s="132"/>
      <c r="IL47" s="132"/>
      <c r="IM47" s="132"/>
      <c r="IN47" s="132"/>
      <c r="IO47" s="132"/>
      <c r="IP47" s="132"/>
      <c r="IQ47" s="132"/>
      <c r="IR47" s="132"/>
      <c r="IS47" s="132"/>
      <c r="IT47" s="132"/>
      <c r="IU47" s="132"/>
      <c r="IV47" s="132"/>
      <c r="IW47" s="132"/>
      <c r="IX47" s="132"/>
      <c r="IY47" s="132"/>
      <c r="IZ47" s="132"/>
      <c r="JA47" s="132"/>
      <c r="JB47" s="132"/>
      <c r="JC47" s="132"/>
      <c r="JD47" s="132"/>
      <c r="JE47" s="132"/>
      <c r="JF47" s="132"/>
      <c r="JG47" s="132"/>
      <c r="JH47" s="132"/>
      <c r="JI47" s="132"/>
      <c r="JJ47" s="132"/>
      <c r="JK47" s="132"/>
      <c r="JL47" s="132"/>
      <c r="JM47" s="132"/>
      <c r="JN47" s="132"/>
      <c r="JO47" s="132"/>
      <c r="JP47" s="132"/>
      <c r="JQ47" s="132"/>
      <c r="JR47" s="132"/>
      <c r="JS47" s="132"/>
      <c r="JT47" s="132"/>
    </row>
    <row r="48" spans="1:280" ht="94.95" customHeight="1" x14ac:dyDescent="0.45">
      <c r="A48" s="291" t="s">
        <v>76</v>
      </c>
      <c r="B48" s="154"/>
      <c r="C48" s="323" t="s">
        <v>28</v>
      </c>
      <c r="D48" s="232"/>
      <c r="E48" s="233" t="s">
        <v>11</v>
      </c>
      <c r="F48" s="234"/>
      <c r="G48" s="253" t="s">
        <v>43</v>
      </c>
      <c r="H48" s="156"/>
      <c r="I48" s="157">
        <v>1</v>
      </c>
      <c r="J48" s="158"/>
      <c r="K48" s="209">
        <v>2</v>
      </c>
      <c r="L48" s="186"/>
      <c r="M48" s="357"/>
      <c r="N48" s="358" t="s">
        <v>164</v>
      </c>
      <c r="O48" s="358" t="s">
        <v>164</v>
      </c>
      <c r="P48" s="359" t="s">
        <v>164</v>
      </c>
      <c r="Q48" s="186"/>
      <c r="R48" s="372">
        <f t="shared" si="5"/>
        <v>2</v>
      </c>
      <c r="S48" s="372">
        <f t="shared" si="6"/>
        <v>0</v>
      </c>
      <c r="T48" s="381"/>
      <c r="U48" s="337"/>
      <c r="V48" s="393" t="s">
        <v>11</v>
      </c>
      <c r="W48" s="393" t="str">
        <f>IF(P48=0,0,V48)</f>
        <v>/</v>
      </c>
      <c r="GX48" s="132"/>
      <c r="GY48" s="132"/>
      <c r="GZ48" s="132"/>
      <c r="HA48" s="132"/>
      <c r="HB48" s="132"/>
      <c r="HC48" s="132"/>
      <c r="HD48" s="132"/>
      <c r="HE48" s="132"/>
      <c r="HF48" s="132"/>
      <c r="HG48" s="132"/>
      <c r="HH48" s="132"/>
      <c r="HI48" s="132"/>
      <c r="HJ48" s="132"/>
      <c r="HK48" s="132"/>
      <c r="HL48" s="132"/>
      <c r="HM48" s="132"/>
      <c r="HN48" s="132"/>
      <c r="HO48" s="132"/>
      <c r="HP48" s="132"/>
      <c r="HQ48" s="132"/>
      <c r="HR48" s="132"/>
      <c r="HS48" s="132"/>
      <c r="HT48" s="132"/>
      <c r="HU48" s="132"/>
      <c r="HV48" s="132"/>
      <c r="HW48" s="132"/>
      <c r="HX48" s="132"/>
      <c r="HY48" s="132"/>
      <c r="HZ48" s="132"/>
      <c r="IA48" s="132"/>
      <c r="IB48" s="132"/>
      <c r="IC48" s="132"/>
      <c r="ID48" s="132"/>
      <c r="IE48" s="132"/>
      <c r="IF48" s="132"/>
      <c r="IG48" s="132"/>
      <c r="IH48" s="132"/>
      <c r="II48" s="132"/>
      <c r="IJ48" s="132"/>
      <c r="IK48" s="132"/>
      <c r="IL48" s="132"/>
      <c r="IM48" s="132"/>
      <c r="IN48" s="132"/>
      <c r="IO48" s="132"/>
      <c r="IP48" s="132"/>
      <c r="IQ48" s="132"/>
      <c r="IR48" s="132"/>
      <c r="IS48" s="132"/>
      <c r="IT48" s="132"/>
      <c r="IU48" s="132"/>
      <c r="IV48" s="132"/>
      <c r="IW48" s="132"/>
      <c r="IX48" s="132"/>
      <c r="IY48" s="132"/>
      <c r="IZ48" s="132"/>
      <c r="JA48" s="132"/>
      <c r="JB48" s="132"/>
      <c r="JC48" s="132"/>
      <c r="JD48" s="132"/>
      <c r="JE48" s="132"/>
      <c r="JF48" s="132"/>
      <c r="JG48" s="132"/>
      <c r="JH48" s="132"/>
      <c r="JI48" s="132"/>
      <c r="JJ48" s="132"/>
      <c r="JK48" s="132"/>
      <c r="JL48" s="132"/>
      <c r="JM48" s="132"/>
      <c r="JN48" s="132"/>
      <c r="JO48" s="132"/>
      <c r="JP48" s="132"/>
      <c r="JQ48" s="132"/>
      <c r="JR48" s="132"/>
      <c r="JS48" s="132"/>
      <c r="JT48" s="132"/>
    </row>
    <row r="49" spans="1:280" ht="94.95" customHeight="1" x14ac:dyDescent="0.45">
      <c r="A49" s="291" t="s">
        <v>77</v>
      </c>
      <c r="B49" s="154"/>
      <c r="C49" s="323" t="s">
        <v>30</v>
      </c>
      <c r="D49" s="232"/>
      <c r="E49" s="233" t="s">
        <v>11</v>
      </c>
      <c r="F49" s="234"/>
      <c r="G49" s="235" t="s">
        <v>44</v>
      </c>
      <c r="H49" s="156"/>
      <c r="I49" s="157">
        <v>1</v>
      </c>
      <c r="J49" s="158"/>
      <c r="K49" s="255">
        <v>3</v>
      </c>
      <c r="L49" s="186"/>
      <c r="M49" s="357"/>
      <c r="N49" s="358" t="s">
        <v>164</v>
      </c>
      <c r="O49" s="358" t="s">
        <v>164</v>
      </c>
      <c r="P49" s="359" t="s">
        <v>164</v>
      </c>
      <c r="Q49" s="186"/>
      <c r="R49" s="372">
        <f t="shared" si="5"/>
        <v>3</v>
      </c>
      <c r="S49" s="372">
        <f t="shared" si="6"/>
        <v>0</v>
      </c>
      <c r="T49" s="381"/>
      <c r="U49" s="337"/>
      <c r="V49" s="393">
        <v>1.4999999999999999E-2</v>
      </c>
      <c r="W49" s="393">
        <f>IF(M49="OUI",0,IF(N49="OUI",0,IF(O49="OUI",0,IF(P49="OUI",V49,0))))</f>
        <v>0</v>
      </c>
      <c r="GX49" s="132"/>
      <c r="GY49" s="132"/>
      <c r="GZ49" s="132"/>
      <c r="HA49" s="132"/>
      <c r="HB49" s="132"/>
      <c r="HC49" s="132"/>
      <c r="HD49" s="132"/>
      <c r="HE49" s="132"/>
      <c r="HF49" s="132"/>
      <c r="HG49" s="132"/>
      <c r="HH49" s="132"/>
      <c r="HI49" s="132"/>
      <c r="HJ49" s="132"/>
      <c r="HK49" s="132"/>
      <c r="HL49" s="132"/>
      <c r="HM49" s="132"/>
      <c r="HN49" s="132"/>
      <c r="HO49" s="132"/>
      <c r="HP49" s="132"/>
      <c r="HQ49" s="132"/>
      <c r="HR49" s="132"/>
      <c r="HS49" s="132"/>
      <c r="HT49" s="132"/>
      <c r="HU49" s="132"/>
      <c r="HV49" s="132"/>
      <c r="HW49" s="132"/>
      <c r="HX49" s="132"/>
      <c r="HY49" s="132"/>
      <c r="HZ49" s="132"/>
      <c r="IA49" s="132"/>
      <c r="IB49" s="132"/>
      <c r="IC49" s="132"/>
      <c r="ID49" s="132"/>
      <c r="IE49" s="132"/>
      <c r="IF49" s="132"/>
      <c r="IG49" s="132"/>
      <c r="IH49" s="132"/>
      <c r="II49" s="132"/>
      <c r="IJ49" s="132"/>
      <c r="IK49" s="132"/>
      <c r="IL49" s="132"/>
      <c r="IM49" s="132"/>
      <c r="IN49" s="132"/>
      <c r="IO49" s="132"/>
      <c r="IP49" s="132"/>
      <c r="IQ49" s="132"/>
      <c r="IR49" s="132"/>
      <c r="IS49" s="132"/>
      <c r="IT49" s="132"/>
      <c r="IU49" s="132"/>
      <c r="IV49" s="132"/>
      <c r="IW49" s="132"/>
      <c r="IX49" s="132"/>
      <c r="IY49" s="132"/>
      <c r="IZ49" s="132"/>
      <c r="JA49" s="132"/>
      <c r="JB49" s="132"/>
      <c r="JC49" s="132"/>
      <c r="JD49" s="132"/>
      <c r="JE49" s="132"/>
      <c r="JF49" s="132"/>
      <c r="JG49" s="132"/>
      <c r="JH49" s="132"/>
      <c r="JI49" s="132"/>
      <c r="JJ49" s="132"/>
      <c r="JK49" s="132"/>
      <c r="JL49" s="132"/>
      <c r="JM49" s="132"/>
      <c r="JN49" s="132"/>
      <c r="JO49" s="132"/>
      <c r="JP49" s="132"/>
      <c r="JQ49" s="132"/>
      <c r="JR49" s="132"/>
      <c r="JS49" s="132"/>
      <c r="JT49" s="132"/>
    </row>
    <row r="50" spans="1:280" ht="94.95" customHeight="1" x14ac:dyDescent="0.45">
      <c r="A50" s="291" t="s">
        <v>78</v>
      </c>
      <c r="B50" s="154"/>
      <c r="C50" s="323" t="s">
        <v>121</v>
      </c>
      <c r="D50" s="232"/>
      <c r="E50" s="233" t="s">
        <v>11</v>
      </c>
      <c r="F50" s="234"/>
      <c r="G50" s="253" t="s">
        <v>45</v>
      </c>
      <c r="H50" s="156"/>
      <c r="I50" s="157">
        <v>1</v>
      </c>
      <c r="J50" s="158"/>
      <c r="K50" s="255">
        <v>3</v>
      </c>
      <c r="L50" s="186"/>
      <c r="M50" s="357"/>
      <c r="N50" s="358" t="s">
        <v>164</v>
      </c>
      <c r="O50" s="358" t="s">
        <v>164</v>
      </c>
      <c r="P50" s="359" t="s">
        <v>164</v>
      </c>
      <c r="Q50" s="186"/>
      <c r="R50" s="372">
        <f t="shared" si="5"/>
        <v>3</v>
      </c>
      <c r="S50" s="372">
        <f t="shared" si="6"/>
        <v>0</v>
      </c>
      <c r="T50" s="381"/>
      <c r="U50" s="337"/>
      <c r="V50" s="393">
        <v>0.01</v>
      </c>
      <c r="W50" s="393">
        <f>IF(M50="OUI",0,IF(N50="OUI",0,IF(O50="OUI",0,IF(P50="OUI",V50,0))))</f>
        <v>0</v>
      </c>
      <c r="GX50" s="132"/>
      <c r="GY50" s="132"/>
      <c r="GZ50" s="132"/>
      <c r="HA50" s="132"/>
      <c r="HB50" s="132"/>
      <c r="HC50" s="132"/>
      <c r="HD50" s="132"/>
      <c r="HE50" s="132"/>
      <c r="HF50" s="132"/>
      <c r="HG50" s="132"/>
      <c r="HH50" s="132"/>
      <c r="HI50" s="132"/>
      <c r="HJ50" s="132"/>
      <c r="HK50" s="132"/>
      <c r="HL50" s="132"/>
      <c r="HM50" s="132"/>
      <c r="HN50" s="132"/>
      <c r="HO50" s="132"/>
      <c r="HP50" s="132"/>
      <c r="HQ50" s="132"/>
      <c r="HR50" s="132"/>
      <c r="HS50" s="132"/>
      <c r="HT50" s="132"/>
      <c r="HU50" s="132"/>
      <c r="HV50" s="132"/>
      <c r="HW50" s="132"/>
      <c r="HX50" s="132"/>
      <c r="HY50" s="132"/>
      <c r="HZ50" s="132"/>
      <c r="IA50" s="132"/>
      <c r="IB50" s="132"/>
      <c r="IC50" s="132"/>
      <c r="ID50" s="132"/>
      <c r="IE50" s="132"/>
      <c r="IF50" s="132"/>
      <c r="IG50" s="132"/>
      <c r="IH50" s="132"/>
      <c r="II50" s="132"/>
      <c r="IJ50" s="132"/>
      <c r="IK50" s="132"/>
      <c r="IL50" s="132"/>
      <c r="IM50" s="132"/>
      <c r="IN50" s="132"/>
      <c r="IO50" s="132"/>
      <c r="IP50" s="132"/>
      <c r="IQ50" s="132"/>
      <c r="IR50" s="132"/>
      <c r="IS50" s="132"/>
      <c r="IT50" s="132"/>
      <c r="IU50" s="132"/>
      <c r="IV50" s="132"/>
      <c r="IW50" s="132"/>
      <c r="IX50" s="132"/>
      <c r="IY50" s="132"/>
      <c r="IZ50" s="132"/>
      <c r="JA50" s="132"/>
      <c r="JB50" s="132"/>
      <c r="JC50" s="132"/>
      <c r="JD50" s="132"/>
      <c r="JE50" s="132"/>
      <c r="JF50" s="132"/>
      <c r="JG50" s="132"/>
      <c r="JH50" s="132"/>
      <c r="JI50" s="132"/>
      <c r="JJ50" s="132"/>
      <c r="JK50" s="132"/>
      <c r="JL50" s="132"/>
      <c r="JM50" s="132"/>
      <c r="JN50" s="132"/>
      <c r="JO50" s="132"/>
      <c r="JP50" s="132"/>
      <c r="JQ50" s="132"/>
      <c r="JR50" s="132"/>
      <c r="JS50" s="132"/>
      <c r="JT50" s="132"/>
    </row>
    <row r="51" spans="1:280" s="136" customFormat="1" ht="94.95" customHeight="1" thickBot="1" x14ac:dyDescent="0.5">
      <c r="A51" s="291" t="s">
        <v>79</v>
      </c>
      <c r="B51" s="154"/>
      <c r="C51" s="323" t="s">
        <v>32</v>
      </c>
      <c r="D51" s="232"/>
      <c r="E51" s="233" t="s">
        <v>11</v>
      </c>
      <c r="F51" s="234"/>
      <c r="G51" s="253" t="s">
        <v>46</v>
      </c>
      <c r="H51" s="156"/>
      <c r="I51" s="157">
        <v>1</v>
      </c>
      <c r="J51" s="158"/>
      <c r="K51" s="255">
        <v>3</v>
      </c>
      <c r="L51" s="201"/>
      <c r="M51" s="357"/>
      <c r="N51" s="358" t="s">
        <v>164</v>
      </c>
      <c r="O51" s="358" t="s">
        <v>164</v>
      </c>
      <c r="P51" s="359" t="s">
        <v>164</v>
      </c>
      <c r="Q51" s="201"/>
      <c r="R51" s="372">
        <f t="shared" si="5"/>
        <v>3</v>
      </c>
      <c r="S51" s="372">
        <f t="shared" si="6"/>
        <v>0</v>
      </c>
      <c r="T51" s="381"/>
      <c r="U51" s="356"/>
      <c r="V51" s="393">
        <v>1.4999999999999999E-2</v>
      </c>
      <c r="W51" s="393">
        <f>IF(M51="OUI",0,IF(N51="OUI",0,IF(O51="OUI",0,IF(P51="OUI",V51,0))))</f>
        <v>0</v>
      </c>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c r="GD51" s="132"/>
      <c r="GE51" s="132"/>
      <c r="GF51" s="132"/>
      <c r="GG51" s="132"/>
      <c r="GH51" s="132"/>
      <c r="GI51" s="132"/>
      <c r="GJ51" s="132"/>
      <c r="GK51" s="132"/>
      <c r="GL51" s="132"/>
      <c r="GM51" s="132"/>
      <c r="GN51" s="132"/>
      <c r="GO51" s="132"/>
      <c r="GP51" s="132"/>
      <c r="GQ51" s="132"/>
      <c r="GR51" s="132"/>
      <c r="GS51" s="132"/>
      <c r="GT51" s="132"/>
      <c r="GU51" s="132"/>
      <c r="GV51" s="132"/>
      <c r="GW51" s="132"/>
      <c r="GX51" s="132"/>
      <c r="GY51" s="132"/>
      <c r="GZ51" s="132"/>
      <c r="HA51" s="132"/>
      <c r="HB51" s="132"/>
      <c r="HC51" s="132"/>
      <c r="HD51" s="132"/>
      <c r="HE51" s="132"/>
      <c r="HF51" s="132"/>
      <c r="HG51" s="132"/>
      <c r="HH51" s="132"/>
      <c r="HI51" s="132"/>
      <c r="HJ51" s="132"/>
      <c r="HK51" s="132"/>
      <c r="HL51" s="132"/>
      <c r="HM51" s="132"/>
      <c r="HN51" s="132"/>
      <c r="HO51" s="132"/>
      <c r="HP51" s="132"/>
      <c r="HQ51" s="132"/>
      <c r="HR51" s="132"/>
      <c r="HS51" s="132"/>
      <c r="HT51" s="132"/>
      <c r="HU51" s="132"/>
      <c r="HV51" s="132"/>
      <c r="HW51" s="132"/>
      <c r="HX51" s="132"/>
      <c r="HY51" s="132"/>
      <c r="HZ51" s="132"/>
      <c r="IA51" s="132"/>
      <c r="IB51" s="132"/>
      <c r="IC51" s="132"/>
      <c r="ID51" s="132"/>
      <c r="IE51" s="132"/>
      <c r="IF51" s="132"/>
      <c r="IG51" s="132"/>
      <c r="IH51" s="132"/>
      <c r="II51" s="132"/>
      <c r="IJ51" s="132"/>
      <c r="IK51" s="132"/>
      <c r="IL51" s="132"/>
      <c r="IM51" s="132"/>
      <c r="IN51" s="132"/>
      <c r="IO51" s="132"/>
      <c r="IP51" s="132"/>
      <c r="IQ51" s="132"/>
      <c r="IR51" s="132"/>
      <c r="IS51" s="132"/>
      <c r="IT51" s="132"/>
      <c r="IU51" s="132"/>
      <c r="IV51" s="132"/>
      <c r="IW51" s="132"/>
      <c r="IX51" s="132"/>
      <c r="IY51" s="132"/>
      <c r="IZ51" s="132"/>
      <c r="JA51" s="132"/>
      <c r="JB51" s="132"/>
      <c r="JC51" s="132"/>
      <c r="JD51" s="132"/>
      <c r="JE51" s="132"/>
      <c r="JF51" s="132"/>
      <c r="JG51" s="132"/>
      <c r="JH51" s="132"/>
      <c r="JI51" s="132"/>
      <c r="JJ51" s="132"/>
      <c r="JK51" s="132"/>
      <c r="JL51" s="132"/>
      <c r="JM51" s="132"/>
      <c r="JN51" s="132"/>
      <c r="JO51" s="132"/>
      <c r="JP51" s="132"/>
      <c r="JQ51" s="132"/>
      <c r="JR51" s="132"/>
      <c r="JS51" s="132"/>
      <c r="JT51" s="132"/>
    </row>
    <row r="52" spans="1:280" s="137" customFormat="1" ht="94.95" customHeight="1" thickBot="1" x14ac:dyDescent="0.5">
      <c r="A52" s="318" t="s">
        <v>80</v>
      </c>
      <c r="B52" s="150"/>
      <c r="C52" s="322" t="s">
        <v>33</v>
      </c>
      <c r="D52" s="227"/>
      <c r="E52" s="228" t="s">
        <v>34</v>
      </c>
      <c r="F52" s="229"/>
      <c r="G52" s="256" t="s">
        <v>47</v>
      </c>
      <c r="H52" s="151"/>
      <c r="I52" s="152">
        <v>1</v>
      </c>
      <c r="J52" s="153"/>
      <c r="K52" s="257">
        <v>2</v>
      </c>
      <c r="L52" s="186"/>
      <c r="M52" s="360"/>
      <c r="N52" s="361" t="s">
        <v>164</v>
      </c>
      <c r="O52" s="361" t="s">
        <v>164</v>
      </c>
      <c r="P52" s="362" t="s">
        <v>164</v>
      </c>
      <c r="Q52" s="186"/>
      <c r="R52" s="373">
        <f t="shared" si="5"/>
        <v>2</v>
      </c>
      <c r="S52" s="373">
        <f t="shared" si="6"/>
        <v>0</v>
      </c>
      <c r="T52" s="381"/>
      <c r="U52" s="337"/>
      <c r="V52" s="397">
        <v>3.0000000000000001E-3</v>
      </c>
      <c r="W52" s="397">
        <f>IF(M52="OUI",0,IF(N52="OUI",0,IF(O52="OUI",0,IF(P52="OUI",V52,0))))</f>
        <v>0</v>
      </c>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c r="GD52" s="132"/>
      <c r="GE52" s="132"/>
      <c r="GF52" s="132"/>
      <c r="GG52" s="132"/>
      <c r="GH52" s="132"/>
      <c r="GI52" s="132"/>
      <c r="GJ52" s="132"/>
      <c r="GK52" s="132"/>
      <c r="GL52" s="132"/>
      <c r="GM52" s="132"/>
      <c r="GN52" s="132"/>
      <c r="GO52" s="132"/>
      <c r="GP52" s="132"/>
      <c r="GQ52" s="132"/>
      <c r="GR52" s="132"/>
      <c r="GS52" s="132"/>
      <c r="GT52" s="132"/>
      <c r="GU52" s="132"/>
      <c r="GV52" s="132"/>
      <c r="GW52" s="132"/>
      <c r="GX52" s="132"/>
      <c r="GY52" s="132"/>
      <c r="GZ52" s="132"/>
      <c r="HA52" s="132"/>
      <c r="HB52" s="132"/>
      <c r="HC52" s="132"/>
      <c r="HD52" s="132"/>
      <c r="HE52" s="132"/>
      <c r="HF52" s="132"/>
      <c r="HG52" s="132"/>
      <c r="HH52" s="132"/>
      <c r="HI52" s="132"/>
      <c r="HJ52" s="132"/>
      <c r="HK52" s="132"/>
      <c r="HL52" s="132"/>
      <c r="HM52" s="132"/>
      <c r="HN52" s="132"/>
      <c r="HO52" s="132"/>
      <c r="HP52" s="132"/>
      <c r="HQ52" s="132"/>
      <c r="HR52" s="132"/>
      <c r="HS52" s="132"/>
      <c r="HT52" s="132"/>
      <c r="HU52" s="132"/>
      <c r="HV52" s="132"/>
      <c r="HW52" s="132"/>
      <c r="HX52" s="132"/>
      <c r="HY52" s="132"/>
      <c r="HZ52" s="132"/>
      <c r="IA52" s="132"/>
      <c r="IB52" s="132"/>
      <c r="IC52" s="132"/>
      <c r="ID52" s="132"/>
      <c r="IE52" s="132"/>
      <c r="IF52" s="132"/>
      <c r="IG52" s="132"/>
      <c r="IH52" s="132"/>
      <c r="II52" s="132"/>
      <c r="IJ52" s="132"/>
      <c r="IK52" s="132"/>
      <c r="IL52" s="132"/>
      <c r="IM52" s="132"/>
      <c r="IN52" s="132"/>
      <c r="IO52" s="132"/>
      <c r="IP52" s="132"/>
      <c r="IQ52" s="132"/>
      <c r="IR52" s="132"/>
      <c r="IS52" s="132"/>
      <c r="IT52" s="132"/>
      <c r="IU52" s="132"/>
      <c r="IV52" s="132"/>
      <c r="IW52" s="132"/>
      <c r="IX52" s="132"/>
      <c r="IY52" s="132"/>
      <c r="IZ52" s="132"/>
      <c r="JA52" s="132"/>
      <c r="JB52" s="132"/>
      <c r="JC52" s="132"/>
      <c r="JD52" s="132"/>
      <c r="JE52" s="132"/>
      <c r="JF52" s="132"/>
      <c r="JG52" s="132"/>
      <c r="JH52" s="132"/>
      <c r="JI52" s="132"/>
      <c r="JJ52" s="132"/>
      <c r="JK52" s="132"/>
      <c r="JL52" s="132"/>
      <c r="JM52" s="132"/>
      <c r="JN52" s="132"/>
      <c r="JO52" s="132"/>
      <c r="JP52" s="132"/>
      <c r="JQ52" s="132"/>
      <c r="JR52" s="132"/>
      <c r="JS52" s="132"/>
      <c r="JT52" s="132"/>
    </row>
    <row r="53" spans="1:280" s="139" customFormat="1" ht="34.950000000000003" customHeight="1" x14ac:dyDescent="0.5">
      <c r="A53" s="308"/>
      <c r="B53" s="332" t="s">
        <v>4</v>
      </c>
      <c r="C53" s="309"/>
      <c r="D53" s="309"/>
      <c r="E53" s="309"/>
      <c r="F53" s="310"/>
      <c r="G53" s="309"/>
      <c r="H53" s="311"/>
      <c r="I53" s="312"/>
      <c r="J53" s="313"/>
      <c r="K53" s="314"/>
      <c r="L53" s="186"/>
      <c r="M53" s="302"/>
      <c r="N53" s="302"/>
      <c r="O53" s="302"/>
      <c r="P53" s="302"/>
      <c r="Q53" s="186"/>
      <c r="R53" s="374"/>
      <c r="S53" s="374"/>
      <c r="T53" s="383">
        <f>SUM(S54:S60)</f>
        <v>0</v>
      </c>
      <c r="U53" s="337"/>
      <c r="V53" s="371"/>
      <c r="W53" s="371"/>
      <c r="X53" s="461"/>
      <c r="Y53" s="461"/>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c r="EO53" s="132"/>
      <c r="EP53" s="132"/>
      <c r="EQ53" s="132"/>
      <c r="ER53" s="132"/>
      <c r="ES53" s="132"/>
      <c r="ET53" s="132"/>
      <c r="EU53" s="132"/>
      <c r="EV53" s="132"/>
      <c r="EW53" s="132"/>
      <c r="EX53" s="132"/>
      <c r="EY53" s="132"/>
      <c r="EZ53" s="132"/>
      <c r="FA53" s="132"/>
      <c r="FB53" s="132"/>
      <c r="FC53" s="132"/>
      <c r="FD53" s="132"/>
      <c r="FE53" s="132"/>
      <c r="FF53" s="132"/>
      <c r="FG53" s="132"/>
      <c r="FH53" s="132"/>
      <c r="FI53" s="132"/>
      <c r="FJ53" s="132"/>
      <c r="FK53" s="132"/>
      <c r="FL53" s="132"/>
      <c r="FM53" s="132"/>
      <c r="FN53" s="132"/>
      <c r="FO53" s="132"/>
      <c r="FP53" s="132"/>
      <c r="FQ53" s="132"/>
      <c r="FR53" s="132"/>
      <c r="FS53" s="132"/>
      <c r="FT53" s="132"/>
      <c r="FU53" s="132"/>
      <c r="FV53" s="132"/>
      <c r="FW53" s="132"/>
      <c r="FX53" s="132"/>
      <c r="FY53" s="132"/>
      <c r="FZ53" s="132"/>
      <c r="GA53" s="132"/>
      <c r="GB53" s="132"/>
      <c r="GC53" s="132"/>
      <c r="GD53" s="132"/>
      <c r="GE53" s="132"/>
      <c r="GF53" s="132"/>
      <c r="GG53" s="132"/>
      <c r="GH53" s="132"/>
      <c r="GI53" s="132"/>
      <c r="GJ53" s="132"/>
      <c r="GK53" s="132"/>
      <c r="GL53" s="132"/>
      <c r="GM53" s="132"/>
      <c r="GN53" s="132"/>
      <c r="GO53" s="132"/>
      <c r="GP53" s="132"/>
      <c r="GQ53" s="132"/>
      <c r="GR53" s="132"/>
      <c r="GS53" s="132"/>
      <c r="GT53" s="132"/>
      <c r="GU53" s="132"/>
      <c r="GV53" s="132"/>
      <c r="GW53" s="132"/>
      <c r="GX53" s="132"/>
      <c r="GY53" s="132"/>
      <c r="GZ53" s="132"/>
      <c r="HA53" s="132"/>
      <c r="HB53" s="132"/>
      <c r="HC53" s="132"/>
      <c r="HD53" s="132"/>
      <c r="HE53" s="132"/>
      <c r="HF53" s="132"/>
      <c r="HG53" s="132"/>
      <c r="HH53" s="132"/>
      <c r="HI53" s="132"/>
      <c r="HJ53" s="132"/>
      <c r="HK53" s="132"/>
      <c r="HL53" s="132"/>
      <c r="HM53" s="132"/>
      <c r="HN53" s="132"/>
      <c r="HO53" s="132"/>
      <c r="HP53" s="132"/>
      <c r="HQ53" s="132"/>
      <c r="HR53" s="132"/>
      <c r="HS53" s="132"/>
      <c r="HT53" s="132"/>
      <c r="HU53" s="132"/>
      <c r="HV53" s="132"/>
      <c r="HW53" s="132"/>
      <c r="HX53" s="132"/>
      <c r="HY53" s="132"/>
      <c r="HZ53" s="132"/>
      <c r="IA53" s="132"/>
      <c r="IB53" s="132"/>
      <c r="IC53" s="132"/>
      <c r="ID53" s="132"/>
      <c r="IE53" s="132"/>
      <c r="IF53" s="132"/>
      <c r="IG53" s="132"/>
      <c r="IH53" s="132"/>
      <c r="II53" s="132"/>
      <c r="IJ53" s="132"/>
      <c r="IK53" s="132"/>
      <c r="IL53" s="132"/>
      <c r="IM53" s="132"/>
      <c r="IN53" s="132"/>
      <c r="IO53" s="132"/>
      <c r="IP53" s="132"/>
      <c r="IQ53" s="132"/>
      <c r="IR53" s="132"/>
      <c r="IS53" s="132"/>
      <c r="IT53" s="132"/>
      <c r="IU53" s="132"/>
      <c r="IV53" s="132"/>
      <c r="IW53" s="132"/>
      <c r="IX53" s="132"/>
      <c r="IY53" s="132"/>
      <c r="IZ53" s="132"/>
      <c r="JA53" s="132"/>
      <c r="JB53" s="132"/>
      <c r="JC53" s="132"/>
      <c r="JD53" s="132"/>
      <c r="JE53" s="132"/>
      <c r="JF53" s="132"/>
      <c r="JG53" s="132"/>
      <c r="JH53" s="132"/>
      <c r="JI53" s="132"/>
      <c r="JJ53" s="132"/>
      <c r="JK53" s="132"/>
      <c r="JL53" s="132"/>
      <c r="JM53" s="132"/>
      <c r="JN53" s="132"/>
      <c r="JO53" s="132"/>
      <c r="JP53" s="132"/>
      <c r="JQ53" s="132"/>
      <c r="JR53" s="132"/>
      <c r="JS53" s="132"/>
      <c r="JT53" s="132"/>
    </row>
    <row r="54" spans="1:280" s="141" customFormat="1" ht="154.94999999999999" customHeight="1" x14ac:dyDescent="0.45">
      <c r="A54" s="291" t="s">
        <v>81</v>
      </c>
      <c r="B54" s="154"/>
      <c r="C54" s="323" t="s">
        <v>150</v>
      </c>
      <c r="D54" s="232"/>
      <c r="E54" s="258" t="s">
        <v>210</v>
      </c>
      <c r="F54" s="234"/>
      <c r="G54" s="253" t="s">
        <v>52</v>
      </c>
      <c r="H54" s="156"/>
      <c r="I54" s="259">
        <v>5</v>
      </c>
      <c r="J54" s="158"/>
      <c r="K54" s="260">
        <v>5</v>
      </c>
      <c r="L54" s="201"/>
      <c r="M54" s="358" t="s">
        <v>164</v>
      </c>
      <c r="N54" s="358" t="s">
        <v>164</v>
      </c>
      <c r="O54" s="358" t="s">
        <v>164</v>
      </c>
      <c r="P54" s="358" t="s">
        <v>164</v>
      </c>
      <c r="Q54" s="201"/>
      <c r="R54" s="372">
        <f>(1/I54)*K54</f>
        <v>1</v>
      </c>
      <c r="S54" s="372">
        <f t="shared" ref="S54:S55" si="7">IF(M54="OUI",0,IF(N54="OUI",(0.5*R54),IF(O54="OUI",(1*R54),IF(P54="OUI",(1*R54),0))))</f>
        <v>0</v>
      </c>
      <c r="T54" s="384"/>
      <c r="U54" s="356"/>
      <c r="V54" s="393">
        <v>0.03</v>
      </c>
      <c r="W54" s="393">
        <f>IF(M54="OUI",0,IF(N54="OUI",0,IF(O54="OUI",0,IF(P54="OUI",V54,0))))</f>
        <v>0</v>
      </c>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c r="EO54" s="132"/>
      <c r="EP54" s="132"/>
      <c r="EQ54" s="132"/>
      <c r="ER54" s="132"/>
      <c r="ES54" s="132"/>
      <c r="ET54" s="132"/>
      <c r="EU54" s="132"/>
      <c r="EV54" s="132"/>
      <c r="EW54" s="132"/>
      <c r="EX54" s="132"/>
      <c r="EY54" s="132"/>
      <c r="EZ54" s="132"/>
      <c r="FA54" s="132"/>
      <c r="FB54" s="132"/>
      <c r="FC54" s="132"/>
      <c r="FD54" s="132"/>
      <c r="FE54" s="132"/>
      <c r="FF54" s="132"/>
      <c r="FG54" s="132"/>
      <c r="FH54" s="132"/>
      <c r="FI54" s="132"/>
      <c r="FJ54" s="132"/>
      <c r="FK54" s="132"/>
      <c r="FL54" s="132"/>
      <c r="FM54" s="132"/>
      <c r="FN54" s="132"/>
      <c r="FO54" s="132"/>
      <c r="FP54" s="132"/>
      <c r="FQ54" s="132"/>
      <c r="FR54" s="132"/>
      <c r="FS54" s="132"/>
      <c r="FT54" s="132"/>
      <c r="FU54" s="132"/>
      <c r="FV54" s="132"/>
      <c r="FW54" s="132"/>
      <c r="FX54" s="132"/>
      <c r="FY54" s="132"/>
      <c r="FZ54" s="132"/>
      <c r="GA54" s="132"/>
      <c r="GB54" s="132"/>
      <c r="GC54" s="132"/>
      <c r="GD54" s="132"/>
      <c r="GE54" s="132"/>
      <c r="GF54" s="132"/>
      <c r="GG54" s="132"/>
      <c r="GH54" s="132"/>
      <c r="GI54" s="132"/>
      <c r="GJ54" s="132"/>
      <c r="GK54" s="132"/>
      <c r="GL54" s="132"/>
      <c r="GM54" s="132"/>
      <c r="GN54" s="132"/>
      <c r="GO54" s="132"/>
      <c r="GP54" s="132"/>
      <c r="GQ54" s="132"/>
      <c r="GR54" s="132"/>
      <c r="GS54" s="132"/>
      <c r="GT54" s="132"/>
      <c r="GU54" s="132"/>
      <c r="GV54" s="132"/>
      <c r="GW54" s="132"/>
      <c r="GX54" s="132"/>
      <c r="GY54" s="132"/>
      <c r="GZ54" s="132"/>
      <c r="HA54" s="132"/>
      <c r="HB54" s="132"/>
      <c r="HC54" s="132"/>
      <c r="HD54" s="132"/>
      <c r="HE54" s="132"/>
      <c r="HF54" s="132"/>
      <c r="HG54" s="132"/>
      <c r="HH54" s="132"/>
      <c r="HI54" s="132"/>
      <c r="HJ54" s="132"/>
      <c r="HK54" s="132"/>
      <c r="HL54" s="132"/>
      <c r="HM54" s="132"/>
      <c r="HN54" s="132"/>
      <c r="HO54" s="132"/>
      <c r="HP54" s="132"/>
      <c r="HQ54" s="132"/>
      <c r="HR54" s="132"/>
      <c r="HS54" s="132"/>
      <c r="HT54" s="132"/>
      <c r="HU54" s="132"/>
      <c r="HV54" s="132"/>
      <c r="HW54" s="132"/>
      <c r="HX54" s="132"/>
      <c r="HY54" s="132"/>
      <c r="HZ54" s="132"/>
      <c r="IA54" s="132"/>
      <c r="IB54" s="132"/>
      <c r="IC54" s="132"/>
      <c r="ID54" s="132"/>
      <c r="IE54" s="132"/>
      <c r="IF54" s="132"/>
      <c r="IG54" s="132"/>
      <c r="IH54" s="132"/>
      <c r="II54" s="132"/>
      <c r="IJ54" s="132"/>
      <c r="IK54" s="132"/>
      <c r="IL54" s="132"/>
      <c r="IM54" s="132"/>
      <c r="IN54" s="132"/>
      <c r="IO54" s="132"/>
      <c r="IP54" s="132"/>
      <c r="IQ54" s="132"/>
      <c r="IR54" s="132"/>
      <c r="IS54" s="132"/>
      <c r="IT54" s="132"/>
      <c r="IU54" s="132"/>
      <c r="IV54" s="132"/>
      <c r="IW54" s="132"/>
      <c r="IX54" s="132"/>
      <c r="IY54" s="132"/>
      <c r="IZ54" s="132"/>
      <c r="JA54" s="132"/>
      <c r="JB54" s="132"/>
      <c r="JC54" s="132"/>
      <c r="JD54" s="132"/>
      <c r="JE54" s="132"/>
      <c r="JF54" s="132"/>
      <c r="JG54" s="132"/>
      <c r="JH54" s="132"/>
      <c r="JI54" s="132"/>
      <c r="JJ54" s="132"/>
      <c r="JK54" s="132"/>
      <c r="JL54" s="132"/>
      <c r="JM54" s="132"/>
      <c r="JN54" s="132"/>
      <c r="JO54" s="132"/>
      <c r="JP54" s="132"/>
      <c r="JQ54" s="132"/>
      <c r="JR54" s="132"/>
      <c r="JS54" s="132"/>
      <c r="JT54" s="132"/>
    </row>
    <row r="55" spans="1:280" s="142" customFormat="1" ht="154.94999999999999" customHeight="1" thickBot="1" x14ac:dyDescent="0.5">
      <c r="A55" s="291" t="s">
        <v>173</v>
      </c>
      <c r="B55" s="154"/>
      <c r="C55" s="323" t="s">
        <v>129</v>
      </c>
      <c r="D55" s="232"/>
      <c r="E55" s="258" t="s">
        <v>210</v>
      </c>
      <c r="F55" s="234"/>
      <c r="G55" s="253" t="s">
        <v>52</v>
      </c>
      <c r="H55" s="156"/>
      <c r="I55" s="261">
        <v>7</v>
      </c>
      <c r="J55" s="158"/>
      <c r="K55" s="255">
        <v>3</v>
      </c>
      <c r="L55" s="186"/>
      <c r="M55" s="361" t="s">
        <v>164</v>
      </c>
      <c r="N55" s="361" t="s">
        <v>164</v>
      </c>
      <c r="O55" s="361" t="s">
        <v>164</v>
      </c>
      <c r="P55" s="361" t="s">
        <v>164</v>
      </c>
      <c r="Q55" s="186"/>
      <c r="R55" s="372">
        <f>1/I55 * K55</f>
        <v>0.42857142857142855</v>
      </c>
      <c r="S55" s="372">
        <f t="shared" si="7"/>
        <v>0</v>
      </c>
      <c r="T55" s="379"/>
      <c r="U55" s="337"/>
      <c r="V55" s="398">
        <v>0.01</v>
      </c>
      <c r="W55" s="398">
        <f>IF(M55="OUI",0,IF(N55="OUI",0,IF(O55="OUI",0,IF(P55="OUI",V55,0))))</f>
        <v>0</v>
      </c>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c r="EO55" s="132"/>
      <c r="EP55" s="132"/>
      <c r="EQ55" s="132"/>
      <c r="ER55" s="132"/>
      <c r="ES55" s="132"/>
      <c r="ET55" s="132"/>
      <c r="EU55" s="132"/>
      <c r="EV55" s="132"/>
      <c r="EW55" s="132"/>
      <c r="EX55" s="132"/>
      <c r="EY55" s="132"/>
      <c r="EZ55" s="132"/>
      <c r="FA55" s="132"/>
      <c r="FB55" s="132"/>
      <c r="FC55" s="132"/>
      <c r="FD55" s="132"/>
      <c r="FE55" s="132"/>
      <c r="FF55" s="132"/>
      <c r="FG55" s="132"/>
      <c r="FH55" s="132"/>
      <c r="FI55" s="132"/>
      <c r="FJ55" s="132"/>
      <c r="FK55" s="132"/>
      <c r="FL55" s="132"/>
      <c r="FM55" s="132"/>
      <c r="FN55" s="132"/>
      <c r="FO55" s="132"/>
      <c r="FP55" s="132"/>
      <c r="FQ55" s="132"/>
      <c r="FR55" s="132"/>
      <c r="FS55" s="132"/>
      <c r="FT55" s="132"/>
      <c r="FU55" s="132"/>
      <c r="FV55" s="132"/>
      <c r="FW55" s="132"/>
      <c r="FX55" s="132"/>
      <c r="FY55" s="132"/>
      <c r="FZ55" s="132"/>
      <c r="GA55" s="132"/>
      <c r="GB55" s="132"/>
      <c r="GC55" s="132"/>
      <c r="GD55" s="132"/>
      <c r="GE55" s="132"/>
      <c r="GF55" s="132"/>
      <c r="GG55" s="132"/>
      <c r="GH55" s="132"/>
      <c r="GI55" s="132"/>
      <c r="GJ55" s="132"/>
      <c r="GK55" s="132"/>
      <c r="GL55" s="132"/>
      <c r="GM55" s="132"/>
      <c r="GN55" s="132"/>
      <c r="GO55" s="132"/>
      <c r="GP55" s="132"/>
      <c r="GQ55" s="132"/>
      <c r="GR55" s="132"/>
      <c r="GS55" s="132"/>
      <c r="GT55" s="132"/>
      <c r="GU55" s="132"/>
      <c r="GV55" s="132"/>
      <c r="GW55" s="132"/>
      <c r="GX55" s="132"/>
      <c r="GY55" s="132"/>
      <c r="GZ55" s="132"/>
      <c r="HA55" s="132"/>
      <c r="HB55" s="132"/>
      <c r="HC55" s="132"/>
      <c r="HD55" s="132"/>
      <c r="HE55" s="132"/>
      <c r="HF55" s="132"/>
      <c r="HG55" s="132"/>
      <c r="HH55" s="132"/>
      <c r="HI55" s="132"/>
      <c r="HJ55" s="132"/>
      <c r="HK55" s="132"/>
      <c r="HL55" s="132"/>
      <c r="HM55" s="132"/>
      <c r="HN55" s="132"/>
      <c r="HO55" s="132"/>
      <c r="HP55" s="132"/>
      <c r="HQ55" s="132"/>
      <c r="HR55" s="132"/>
      <c r="HS55" s="132"/>
      <c r="HT55" s="132"/>
      <c r="HU55" s="132"/>
      <c r="HV55" s="132"/>
      <c r="HW55" s="132"/>
      <c r="HX55" s="132"/>
      <c r="HY55" s="132"/>
      <c r="HZ55" s="132"/>
      <c r="IA55" s="132"/>
      <c r="IB55" s="132"/>
      <c r="IC55" s="132"/>
      <c r="ID55" s="132"/>
      <c r="IE55" s="132"/>
      <c r="IF55" s="132"/>
      <c r="IG55" s="132"/>
      <c r="IH55" s="132"/>
      <c r="II55" s="132"/>
      <c r="IJ55" s="132"/>
      <c r="IK55" s="132"/>
      <c r="IL55" s="132"/>
      <c r="IM55" s="132"/>
      <c r="IN55" s="132"/>
      <c r="IO55" s="132"/>
      <c r="IP55" s="132"/>
      <c r="IQ55" s="132"/>
      <c r="IR55" s="132"/>
      <c r="IS55" s="132"/>
      <c r="IT55" s="132"/>
      <c r="IU55" s="132"/>
      <c r="IV55" s="132"/>
      <c r="IW55" s="132"/>
      <c r="IX55" s="132"/>
      <c r="IY55" s="132"/>
      <c r="IZ55" s="132"/>
      <c r="JA55" s="132"/>
      <c r="JB55" s="132"/>
      <c r="JC55" s="132"/>
      <c r="JD55" s="132"/>
      <c r="JE55" s="132"/>
      <c r="JF55" s="132"/>
      <c r="JG55" s="132"/>
      <c r="JH55" s="132"/>
      <c r="JI55" s="132"/>
      <c r="JJ55" s="132"/>
      <c r="JK55" s="132"/>
      <c r="JL55" s="132"/>
      <c r="JM55" s="132"/>
      <c r="JN55" s="132"/>
      <c r="JO55" s="132"/>
      <c r="JP55" s="132"/>
      <c r="JQ55" s="132"/>
      <c r="JR55" s="132"/>
      <c r="JS55" s="132"/>
      <c r="JT55" s="132"/>
    </row>
    <row r="56" spans="1:280" s="145" customFormat="1" ht="34.950000000000003" customHeight="1" x14ac:dyDescent="0.45">
      <c r="A56" s="279"/>
      <c r="B56" s="335" t="s">
        <v>29</v>
      </c>
      <c r="C56" s="280"/>
      <c r="D56" s="281"/>
      <c r="E56" s="281"/>
      <c r="F56" s="282"/>
      <c r="G56" s="281"/>
      <c r="H56" s="283"/>
      <c r="I56" s="284"/>
      <c r="J56" s="285"/>
      <c r="K56" s="279"/>
      <c r="L56" s="186"/>
      <c r="M56" s="291"/>
      <c r="N56" s="291"/>
      <c r="O56" s="291"/>
      <c r="P56" s="291"/>
      <c r="Q56" s="186"/>
      <c r="R56" s="377"/>
      <c r="S56" s="377"/>
      <c r="T56" s="385"/>
      <c r="U56" s="337"/>
      <c r="V56" s="371"/>
      <c r="W56" s="371"/>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c r="EO56" s="132"/>
      <c r="EP56" s="132"/>
      <c r="EQ56" s="132"/>
      <c r="ER56" s="132"/>
      <c r="ES56" s="132"/>
      <c r="ET56" s="132"/>
      <c r="EU56" s="132"/>
      <c r="EV56" s="132"/>
      <c r="EW56" s="132"/>
      <c r="EX56" s="132"/>
      <c r="EY56" s="132"/>
      <c r="EZ56" s="132"/>
      <c r="FA56" s="132"/>
      <c r="FB56" s="132"/>
      <c r="FC56" s="132"/>
      <c r="FD56" s="132"/>
      <c r="FE56" s="132"/>
      <c r="FF56" s="132"/>
      <c r="FG56" s="132"/>
      <c r="FH56" s="132"/>
      <c r="FI56" s="132"/>
      <c r="FJ56" s="132"/>
      <c r="FK56" s="132"/>
      <c r="FL56" s="132"/>
      <c r="FM56" s="132"/>
      <c r="FN56" s="132"/>
      <c r="FO56" s="132"/>
      <c r="FP56" s="132"/>
      <c r="FQ56" s="132"/>
      <c r="FR56" s="132"/>
      <c r="FS56" s="132"/>
      <c r="FT56" s="132"/>
      <c r="FU56" s="132"/>
      <c r="FV56" s="132"/>
      <c r="FW56" s="132"/>
      <c r="FX56" s="132"/>
      <c r="FY56" s="132"/>
      <c r="FZ56" s="132"/>
      <c r="GA56" s="132"/>
      <c r="GB56" s="132"/>
      <c r="GC56" s="132"/>
      <c r="GD56" s="132"/>
      <c r="GE56" s="132"/>
      <c r="GF56" s="132"/>
      <c r="GG56" s="132"/>
      <c r="GH56" s="132"/>
      <c r="GI56" s="132"/>
      <c r="GJ56" s="132"/>
      <c r="GK56" s="132"/>
      <c r="GL56" s="132"/>
      <c r="GM56" s="132"/>
      <c r="GN56" s="132"/>
      <c r="GO56" s="132"/>
      <c r="GP56" s="132"/>
      <c r="GQ56" s="132"/>
      <c r="GR56" s="132"/>
      <c r="GS56" s="132"/>
      <c r="GT56" s="132"/>
      <c r="GU56" s="132"/>
      <c r="GV56" s="132"/>
      <c r="GW56" s="132"/>
      <c r="GX56" s="132"/>
      <c r="GY56" s="132"/>
      <c r="GZ56" s="132"/>
      <c r="HA56" s="132"/>
      <c r="HB56" s="132"/>
      <c r="HC56" s="132"/>
      <c r="HD56" s="132"/>
      <c r="HE56" s="132"/>
      <c r="HF56" s="132"/>
      <c r="HG56" s="132"/>
      <c r="HH56" s="132"/>
      <c r="HI56" s="132"/>
      <c r="HJ56" s="132"/>
      <c r="HK56" s="132"/>
      <c r="HL56" s="132"/>
      <c r="HM56" s="132"/>
      <c r="HN56" s="132"/>
      <c r="HO56" s="132"/>
      <c r="HP56" s="132"/>
      <c r="HQ56" s="132"/>
      <c r="HR56" s="132"/>
      <c r="HS56" s="132"/>
      <c r="HT56" s="132"/>
      <c r="HU56" s="132"/>
      <c r="HV56" s="132"/>
      <c r="HW56" s="132"/>
      <c r="HX56" s="132"/>
      <c r="HY56" s="132"/>
      <c r="HZ56" s="132"/>
      <c r="IA56" s="132"/>
      <c r="IB56" s="132"/>
      <c r="IC56" s="132"/>
      <c r="ID56" s="132"/>
      <c r="IE56" s="132"/>
      <c r="IF56" s="132"/>
      <c r="IG56" s="132"/>
      <c r="IH56" s="132"/>
      <c r="II56" s="132"/>
      <c r="IJ56" s="132"/>
      <c r="IK56" s="132"/>
      <c r="IL56" s="132"/>
      <c r="IM56" s="132"/>
      <c r="IN56" s="132"/>
      <c r="IO56" s="132"/>
      <c r="IP56" s="132"/>
      <c r="IQ56" s="132"/>
      <c r="IR56" s="132"/>
      <c r="IS56" s="132"/>
      <c r="IT56" s="132"/>
      <c r="IU56" s="132"/>
      <c r="IV56" s="132"/>
      <c r="IW56" s="132"/>
      <c r="IX56" s="132"/>
      <c r="IY56" s="132"/>
      <c r="IZ56" s="132"/>
      <c r="JA56" s="132"/>
      <c r="JB56" s="132"/>
      <c r="JC56" s="132"/>
      <c r="JD56" s="132"/>
      <c r="JE56" s="132"/>
      <c r="JF56" s="132"/>
      <c r="JG56" s="132"/>
      <c r="JH56" s="132"/>
      <c r="JI56" s="132"/>
      <c r="JJ56" s="132"/>
      <c r="JK56" s="132"/>
      <c r="JL56" s="132"/>
      <c r="JM56" s="132"/>
      <c r="JN56" s="132"/>
      <c r="JO56" s="132"/>
      <c r="JP56" s="132"/>
      <c r="JQ56" s="132"/>
      <c r="JR56" s="132"/>
      <c r="JS56" s="132"/>
      <c r="JT56" s="132"/>
    </row>
    <row r="57" spans="1:280" s="145" customFormat="1" ht="94.95" customHeight="1" x14ac:dyDescent="0.45">
      <c r="A57" s="279" t="s">
        <v>82</v>
      </c>
      <c r="B57" s="178"/>
      <c r="C57" s="327" t="s">
        <v>35</v>
      </c>
      <c r="D57" s="245"/>
      <c r="E57" s="251" t="s">
        <v>11</v>
      </c>
      <c r="F57" s="262"/>
      <c r="G57" s="247" t="s">
        <v>53</v>
      </c>
      <c r="H57" s="263"/>
      <c r="I57" s="264">
        <v>1</v>
      </c>
      <c r="J57" s="265"/>
      <c r="K57" s="214">
        <v>3</v>
      </c>
      <c r="L57" s="186"/>
      <c r="M57" s="357"/>
      <c r="N57" s="358" t="s">
        <v>164</v>
      </c>
      <c r="O57" s="358" t="s">
        <v>164</v>
      </c>
      <c r="P57" s="359" t="s">
        <v>164</v>
      </c>
      <c r="Q57" s="186"/>
      <c r="R57" s="372">
        <f>(1/I57)*K57</f>
        <v>3</v>
      </c>
      <c r="S57" s="372">
        <f t="shared" ref="S57:S60" si="8">IF(M57="OUI",0,IF(N57="OUI",(0.5*R57),IF(O57="OUI",(1*R57),IF(P57="OUI",(1*R57),0))))</f>
        <v>0</v>
      </c>
      <c r="T57" s="381"/>
      <c r="U57" s="337"/>
      <c r="V57" s="392">
        <v>0.01</v>
      </c>
      <c r="W57" s="393">
        <f>IF(M57="OUI",0,IF(N57="OUI",0,IF(O57="OUI",0,IF(P57="OUI",V57,0))))</f>
        <v>0</v>
      </c>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2"/>
      <c r="IP57" s="132"/>
      <c r="IQ57" s="132"/>
      <c r="IR57" s="132"/>
      <c r="IS57" s="132"/>
      <c r="IT57" s="132"/>
      <c r="IU57" s="132"/>
      <c r="IV57" s="132"/>
      <c r="IW57" s="132"/>
      <c r="IX57" s="132"/>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row>
    <row r="58" spans="1:280" s="145" customFormat="1" ht="94.95" customHeight="1" x14ac:dyDescent="0.45">
      <c r="A58" s="291" t="s">
        <v>83</v>
      </c>
      <c r="B58" s="154"/>
      <c r="C58" s="323" t="s">
        <v>36</v>
      </c>
      <c r="D58" s="232"/>
      <c r="E58" s="233" t="s">
        <v>11</v>
      </c>
      <c r="F58" s="266"/>
      <c r="G58" s="253" t="s">
        <v>53</v>
      </c>
      <c r="H58" s="267"/>
      <c r="I58" s="157">
        <v>1</v>
      </c>
      <c r="J58" s="268"/>
      <c r="K58" s="208">
        <v>4</v>
      </c>
      <c r="L58" s="186"/>
      <c r="M58" s="357"/>
      <c r="N58" s="358" t="s">
        <v>164</v>
      </c>
      <c r="O58" s="358" t="s">
        <v>164</v>
      </c>
      <c r="P58" s="359" t="s">
        <v>164</v>
      </c>
      <c r="Q58" s="186"/>
      <c r="R58" s="372">
        <f>(1/I58)*K58</f>
        <v>4</v>
      </c>
      <c r="S58" s="372">
        <f t="shared" si="8"/>
        <v>0</v>
      </c>
      <c r="T58" s="381"/>
      <c r="U58" s="337"/>
      <c r="V58" s="392">
        <v>2.8000000000000001E-2</v>
      </c>
      <c r="W58" s="393">
        <f>IF(M58="OUI",0,IF(N58="OUI",0,IF(O58="OUI",0,IF(P58="OUI",V58,0))))</f>
        <v>0</v>
      </c>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132"/>
      <c r="GE58" s="132"/>
      <c r="GF58" s="132"/>
      <c r="GG58" s="132"/>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132"/>
      <c r="JS58" s="132"/>
      <c r="JT58" s="132"/>
    </row>
    <row r="59" spans="1:280" s="136" customFormat="1" ht="94.95" customHeight="1" thickBot="1" x14ac:dyDescent="0.5">
      <c r="A59" s="291" t="s">
        <v>84</v>
      </c>
      <c r="B59" s="154"/>
      <c r="C59" s="323" t="s">
        <v>37</v>
      </c>
      <c r="D59" s="232"/>
      <c r="E59" s="233" t="s">
        <v>11</v>
      </c>
      <c r="F59" s="266"/>
      <c r="G59" s="253" t="s">
        <v>53</v>
      </c>
      <c r="H59" s="267"/>
      <c r="I59" s="157">
        <v>1</v>
      </c>
      <c r="J59" s="268"/>
      <c r="K59" s="255">
        <v>3</v>
      </c>
      <c r="L59" s="186"/>
      <c r="M59" s="357"/>
      <c r="N59" s="358" t="s">
        <v>164</v>
      </c>
      <c r="O59" s="358" t="s">
        <v>164</v>
      </c>
      <c r="P59" s="359" t="s">
        <v>164</v>
      </c>
      <c r="Q59" s="186"/>
      <c r="R59" s="372">
        <f>(1/I59)*K59</f>
        <v>3</v>
      </c>
      <c r="S59" s="372">
        <f t="shared" si="8"/>
        <v>0</v>
      </c>
      <c r="T59" s="381"/>
      <c r="U59" s="337"/>
      <c r="V59" s="392">
        <v>0.01</v>
      </c>
      <c r="W59" s="393">
        <f>IF(M59="OUI",0,IF(N59="OUI",0,IF(O59="OUI",0,IF(P59="OUI",V59,0))))</f>
        <v>0</v>
      </c>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132"/>
      <c r="GE59" s="132"/>
      <c r="GF59" s="132"/>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132"/>
      <c r="JS59" s="132"/>
      <c r="JT59" s="132"/>
    </row>
    <row r="60" spans="1:280" s="137" customFormat="1" ht="94.95" customHeight="1" thickBot="1" x14ac:dyDescent="0.5">
      <c r="A60" s="318" t="s">
        <v>117</v>
      </c>
      <c r="B60" s="150"/>
      <c r="C60" s="322" t="s">
        <v>38</v>
      </c>
      <c r="D60" s="227"/>
      <c r="E60" s="228" t="s">
        <v>11</v>
      </c>
      <c r="F60" s="229"/>
      <c r="G60" s="256" t="s">
        <v>134</v>
      </c>
      <c r="H60" s="151"/>
      <c r="I60" s="152">
        <v>1</v>
      </c>
      <c r="J60" s="153"/>
      <c r="K60" s="257">
        <v>2</v>
      </c>
      <c r="L60" s="186"/>
      <c r="M60" s="360"/>
      <c r="N60" s="361" t="s">
        <v>164</v>
      </c>
      <c r="O60" s="361" t="s">
        <v>164</v>
      </c>
      <c r="P60" s="362" t="s">
        <v>164</v>
      </c>
      <c r="Q60" s="186"/>
      <c r="R60" s="373">
        <f>(1/I60)*K60</f>
        <v>2</v>
      </c>
      <c r="S60" s="373">
        <f t="shared" si="8"/>
        <v>0</v>
      </c>
      <c r="T60" s="381"/>
      <c r="U60" s="337"/>
      <c r="V60" s="396">
        <v>6.0000000000000001E-3</v>
      </c>
      <c r="W60" s="397">
        <f>IF(M60="OUI",0,IF(N60="OUI",0,IF(O60="OUI",0,IF(P60="OUI",V60,0))))</f>
        <v>0</v>
      </c>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c r="CB60" s="132"/>
      <c r="CC60" s="132"/>
      <c r="CD60" s="132"/>
      <c r="CE60" s="132"/>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c r="DH60" s="132"/>
      <c r="DI60" s="132"/>
      <c r="DJ60" s="132"/>
      <c r="DK60" s="132"/>
      <c r="DL60" s="132"/>
      <c r="DM60" s="132"/>
      <c r="DN60" s="132"/>
      <c r="DO60" s="132"/>
      <c r="DP60" s="132"/>
      <c r="DQ60" s="132"/>
      <c r="DR60" s="132"/>
      <c r="DS60" s="132"/>
      <c r="DT60" s="132"/>
      <c r="DU60" s="132"/>
      <c r="DV60" s="132"/>
      <c r="DW60" s="132"/>
      <c r="DX60" s="132"/>
      <c r="DY60" s="132"/>
      <c r="DZ60" s="132"/>
      <c r="EA60" s="132"/>
      <c r="EB60" s="132"/>
      <c r="EC60" s="132"/>
      <c r="ED60" s="132"/>
      <c r="EE60" s="132"/>
      <c r="EF60" s="132"/>
      <c r="EG60" s="132"/>
      <c r="EH60" s="132"/>
      <c r="EI60" s="132"/>
      <c r="EJ60" s="132"/>
      <c r="EK60" s="132"/>
      <c r="EL60" s="132"/>
      <c r="EM60" s="132"/>
      <c r="EN60" s="132"/>
      <c r="EO60" s="132"/>
      <c r="EP60" s="132"/>
      <c r="EQ60" s="132"/>
      <c r="ER60" s="132"/>
      <c r="ES60" s="132"/>
      <c r="ET60" s="132"/>
      <c r="EU60" s="132"/>
      <c r="EV60" s="132"/>
      <c r="EW60" s="132"/>
      <c r="EX60" s="132"/>
      <c r="EY60" s="132"/>
      <c r="EZ60" s="132"/>
      <c r="FA60" s="132"/>
      <c r="FB60" s="132"/>
      <c r="FC60" s="132"/>
      <c r="FD60" s="132"/>
      <c r="FE60" s="132"/>
      <c r="FF60" s="132"/>
      <c r="FG60" s="132"/>
      <c r="FH60" s="132"/>
      <c r="FI60" s="132"/>
      <c r="FJ60" s="132"/>
      <c r="FK60" s="132"/>
      <c r="FL60" s="132"/>
      <c r="FM60" s="132"/>
      <c r="FN60" s="132"/>
      <c r="FO60" s="132"/>
      <c r="FP60" s="132"/>
      <c r="FQ60" s="132"/>
      <c r="FR60" s="132"/>
      <c r="FS60" s="132"/>
      <c r="FT60" s="132"/>
      <c r="FU60" s="132"/>
      <c r="FV60" s="132"/>
      <c r="FW60" s="132"/>
      <c r="FX60" s="132"/>
      <c r="FY60" s="132"/>
      <c r="FZ60" s="132"/>
      <c r="GA60" s="132"/>
      <c r="GB60" s="132"/>
      <c r="GC60" s="132"/>
      <c r="GD60" s="132"/>
      <c r="GE60" s="132"/>
      <c r="GF60" s="132"/>
      <c r="GG60" s="132"/>
      <c r="GH60" s="132"/>
      <c r="GI60" s="132"/>
      <c r="GJ60" s="132"/>
      <c r="GK60" s="132"/>
      <c r="GL60" s="132"/>
      <c r="GM60" s="132"/>
      <c r="GN60" s="132"/>
      <c r="GO60" s="132"/>
      <c r="GP60" s="132"/>
      <c r="GQ60" s="132"/>
      <c r="GR60" s="132"/>
      <c r="GS60" s="132"/>
      <c r="GT60" s="132"/>
      <c r="GU60" s="132"/>
      <c r="GV60" s="132"/>
      <c r="GW60" s="132"/>
      <c r="GX60" s="132"/>
      <c r="GY60" s="132"/>
      <c r="GZ60" s="132"/>
      <c r="HA60" s="132"/>
      <c r="HB60" s="132"/>
      <c r="HC60" s="132"/>
      <c r="HD60" s="132"/>
      <c r="HE60" s="132"/>
      <c r="HF60" s="132"/>
      <c r="HG60" s="132"/>
      <c r="HH60" s="132"/>
      <c r="HI60" s="132"/>
      <c r="HJ60" s="132"/>
      <c r="HK60" s="132"/>
      <c r="HL60" s="132"/>
      <c r="HM60" s="132"/>
      <c r="HN60" s="132"/>
      <c r="HO60" s="132"/>
      <c r="HP60" s="132"/>
      <c r="HQ60" s="132"/>
      <c r="HR60" s="132"/>
      <c r="HS60" s="132"/>
      <c r="HT60" s="132"/>
      <c r="HU60" s="132"/>
      <c r="HV60" s="132"/>
      <c r="HW60" s="132"/>
      <c r="HX60" s="132"/>
      <c r="HY60" s="132"/>
      <c r="HZ60" s="132"/>
      <c r="IA60" s="132"/>
      <c r="IB60" s="132"/>
      <c r="IC60" s="132"/>
      <c r="ID60" s="132"/>
      <c r="IE60" s="132"/>
      <c r="IF60" s="132"/>
      <c r="IG60" s="132"/>
      <c r="IH60" s="132"/>
      <c r="II60" s="132"/>
      <c r="IJ60" s="132"/>
      <c r="IK60" s="132"/>
      <c r="IL60" s="132"/>
      <c r="IM60" s="132"/>
      <c r="IN60" s="132"/>
      <c r="IO60" s="132"/>
      <c r="IP60" s="132"/>
      <c r="IQ60" s="132"/>
      <c r="IR60" s="132"/>
      <c r="IS60" s="132"/>
      <c r="IT60" s="132"/>
      <c r="IU60" s="132"/>
      <c r="IV60" s="132"/>
      <c r="IW60" s="132"/>
      <c r="IX60" s="132"/>
      <c r="IY60" s="132"/>
      <c r="IZ60" s="132"/>
      <c r="JA60" s="132"/>
      <c r="JB60" s="132"/>
      <c r="JC60" s="132"/>
      <c r="JD60" s="132"/>
      <c r="JE60" s="132"/>
      <c r="JF60" s="132"/>
      <c r="JG60" s="132"/>
      <c r="JH60" s="132"/>
      <c r="JI60" s="132"/>
      <c r="JJ60" s="132"/>
      <c r="JK60" s="132"/>
      <c r="JL60" s="132"/>
      <c r="JM60" s="132"/>
      <c r="JN60" s="132"/>
      <c r="JO60" s="132"/>
      <c r="JP60" s="132"/>
      <c r="JQ60" s="132"/>
      <c r="JR60" s="132"/>
      <c r="JS60" s="132"/>
      <c r="JT60" s="132"/>
    </row>
    <row r="61" spans="1:280" s="141" customFormat="1" ht="34.950000000000003" customHeight="1" thickBot="1" x14ac:dyDescent="0.55000000000000004">
      <c r="A61" s="303"/>
      <c r="B61" s="333" t="s">
        <v>166</v>
      </c>
      <c r="C61" s="298"/>
      <c r="D61" s="298"/>
      <c r="E61" s="298"/>
      <c r="F61" s="299"/>
      <c r="G61" s="298"/>
      <c r="H61" s="300"/>
      <c r="I61" s="304"/>
      <c r="J61" s="301"/>
      <c r="K61" s="305"/>
      <c r="L61" s="186"/>
      <c r="M61" s="302"/>
      <c r="N61" s="302"/>
      <c r="O61" s="302"/>
      <c r="P61" s="302"/>
      <c r="Q61" s="186"/>
      <c r="R61" s="374"/>
      <c r="S61" s="374"/>
      <c r="T61" s="378">
        <f>SUM(S62:S63)</f>
        <v>0</v>
      </c>
      <c r="U61" s="337"/>
      <c r="V61" s="371"/>
      <c r="W61" s="371"/>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c r="CB61" s="132"/>
      <c r="CC61" s="132"/>
      <c r="CD61" s="132"/>
      <c r="CE61" s="132"/>
      <c r="CF61" s="132"/>
      <c r="CG61" s="132"/>
      <c r="CH61" s="132"/>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2"/>
      <c r="DF61" s="132"/>
      <c r="DG61" s="132"/>
      <c r="DH61" s="132"/>
      <c r="DI61" s="132"/>
      <c r="DJ61" s="132"/>
      <c r="DK61" s="132"/>
      <c r="DL61" s="132"/>
      <c r="DM61" s="132"/>
      <c r="DN61" s="132"/>
      <c r="DO61" s="132"/>
      <c r="DP61" s="132"/>
      <c r="DQ61" s="132"/>
      <c r="DR61" s="132"/>
      <c r="DS61" s="132"/>
      <c r="DT61" s="132"/>
      <c r="DU61" s="132"/>
      <c r="DV61" s="132"/>
      <c r="DW61" s="132"/>
      <c r="DX61" s="132"/>
      <c r="DY61" s="132"/>
      <c r="DZ61" s="132"/>
      <c r="EA61" s="132"/>
      <c r="EB61" s="132"/>
      <c r="EC61" s="132"/>
      <c r="ED61" s="132"/>
      <c r="EE61" s="132"/>
      <c r="EF61" s="132"/>
      <c r="EG61" s="132"/>
      <c r="EH61" s="132"/>
      <c r="EI61" s="132"/>
      <c r="EJ61" s="132"/>
      <c r="EK61" s="132"/>
      <c r="EL61" s="132"/>
      <c r="EM61" s="132"/>
      <c r="EN61" s="132"/>
      <c r="EO61" s="132"/>
      <c r="EP61" s="132"/>
      <c r="EQ61" s="132"/>
      <c r="ER61" s="132"/>
      <c r="ES61" s="132"/>
      <c r="ET61" s="132"/>
      <c r="EU61" s="132"/>
      <c r="EV61" s="132"/>
      <c r="EW61" s="132"/>
      <c r="EX61" s="132"/>
      <c r="EY61" s="132"/>
      <c r="EZ61" s="132"/>
      <c r="FA61" s="132"/>
      <c r="FB61" s="132"/>
      <c r="FC61" s="132"/>
      <c r="FD61" s="132"/>
      <c r="FE61" s="132"/>
      <c r="FF61" s="132"/>
      <c r="FG61" s="132"/>
      <c r="FH61" s="132"/>
      <c r="FI61" s="132"/>
      <c r="FJ61" s="132"/>
      <c r="FK61" s="132"/>
      <c r="FL61" s="132"/>
      <c r="FM61" s="132"/>
      <c r="FN61" s="132"/>
      <c r="FO61" s="132"/>
      <c r="FP61" s="132"/>
      <c r="FQ61" s="132"/>
      <c r="FR61" s="132"/>
      <c r="FS61" s="132"/>
      <c r="FT61" s="132"/>
      <c r="FU61" s="132"/>
      <c r="FV61" s="132"/>
      <c r="FW61" s="132"/>
      <c r="FX61" s="132"/>
      <c r="FY61" s="132"/>
      <c r="FZ61" s="132"/>
      <c r="GA61" s="132"/>
      <c r="GB61" s="132"/>
      <c r="GC61" s="132"/>
      <c r="GD61" s="132"/>
      <c r="GE61" s="132"/>
      <c r="GF61" s="132"/>
      <c r="GG61" s="132"/>
      <c r="GH61" s="132"/>
      <c r="GI61" s="132"/>
      <c r="GJ61" s="132"/>
      <c r="GK61" s="132"/>
      <c r="GL61" s="132"/>
      <c r="GM61" s="132"/>
      <c r="GN61" s="132"/>
      <c r="GO61" s="132"/>
      <c r="GP61" s="132"/>
      <c r="GQ61" s="132"/>
      <c r="GR61" s="132"/>
      <c r="GS61" s="132"/>
      <c r="GT61" s="132"/>
      <c r="GU61" s="132"/>
      <c r="GV61" s="132"/>
      <c r="GW61" s="132"/>
      <c r="GX61" s="132"/>
      <c r="GY61" s="132"/>
      <c r="GZ61" s="132"/>
      <c r="HA61" s="132"/>
      <c r="HB61" s="132"/>
      <c r="HC61" s="132"/>
      <c r="HD61" s="132"/>
      <c r="HE61" s="132"/>
      <c r="HF61" s="132"/>
      <c r="HG61" s="132"/>
      <c r="HH61" s="132"/>
      <c r="HI61" s="132"/>
      <c r="HJ61" s="132"/>
      <c r="HK61" s="132"/>
      <c r="HL61" s="132"/>
      <c r="HM61" s="132"/>
      <c r="HN61" s="132"/>
      <c r="HO61" s="132"/>
      <c r="HP61" s="132"/>
      <c r="HQ61" s="132"/>
      <c r="HR61" s="132"/>
      <c r="HS61" s="132"/>
      <c r="HT61" s="132"/>
      <c r="HU61" s="132"/>
      <c r="HV61" s="132"/>
      <c r="HW61" s="132"/>
      <c r="HX61" s="132"/>
      <c r="HY61" s="132"/>
      <c r="HZ61" s="132"/>
      <c r="IA61" s="132"/>
      <c r="IB61" s="132"/>
      <c r="IC61" s="132"/>
      <c r="ID61" s="132"/>
      <c r="IE61" s="132"/>
      <c r="IF61" s="132"/>
      <c r="IG61" s="132"/>
      <c r="IH61" s="132"/>
      <c r="II61" s="132"/>
      <c r="IJ61" s="132"/>
      <c r="IK61" s="132"/>
      <c r="IL61" s="132"/>
      <c r="IM61" s="132"/>
      <c r="IN61" s="132"/>
      <c r="IO61" s="132"/>
      <c r="IP61" s="132"/>
      <c r="IQ61" s="132"/>
      <c r="IR61" s="132"/>
      <c r="IS61" s="132"/>
      <c r="IT61" s="132"/>
      <c r="IU61" s="132"/>
      <c r="IV61" s="132"/>
      <c r="IW61" s="132"/>
      <c r="IX61" s="132"/>
      <c r="IY61" s="132"/>
      <c r="IZ61" s="132"/>
      <c r="JA61" s="132"/>
      <c r="JB61" s="132"/>
      <c r="JC61" s="132"/>
      <c r="JD61" s="132"/>
      <c r="JE61" s="132"/>
      <c r="JF61" s="132"/>
      <c r="JG61" s="132"/>
      <c r="JH61" s="132"/>
      <c r="JI61" s="132"/>
      <c r="JJ61" s="132"/>
      <c r="JK61" s="132"/>
      <c r="JL61" s="132"/>
      <c r="JM61" s="132"/>
      <c r="JN61" s="132"/>
      <c r="JO61" s="132"/>
      <c r="JP61" s="132"/>
      <c r="JQ61" s="132"/>
      <c r="JR61" s="132"/>
      <c r="JS61" s="132"/>
      <c r="JT61" s="132"/>
    </row>
    <row r="62" spans="1:280" s="144" customFormat="1" ht="94.95" customHeight="1" x14ac:dyDescent="0.45">
      <c r="A62" s="291" t="s">
        <v>145</v>
      </c>
      <c r="B62" s="154"/>
      <c r="C62" s="280" t="s">
        <v>9</v>
      </c>
      <c r="D62" s="232"/>
      <c r="E62" s="258" t="s">
        <v>10</v>
      </c>
      <c r="F62" s="234"/>
      <c r="G62" s="235" t="s">
        <v>21</v>
      </c>
      <c r="H62" s="156"/>
      <c r="I62" s="269">
        <v>3</v>
      </c>
      <c r="J62" s="158"/>
      <c r="K62" s="260">
        <v>5</v>
      </c>
      <c r="L62" s="186"/>
      <c r="M62" s="358" t="s">
        <v>164</v>
      </c>
      <c r="N62" s="358" t="s">
        <v>164</v>
      </c>
      <c r="O62" s="358" t="s">
        <v>164</v>
      </c>
      <c r="P62" s="358" t="s">
        <v>164</v>
      </c>
      <c r="Q62" s="186"/>
      <c r="R62" s="372">
        <f>(1/I62)*K62</f>
        <v>1.6666666666666665</v>
      </c>
      <c r="S62" s="372">
        <f t="shared" ref="S62:S64" si="9">IF(M62="OUI",0,IF(N62="OUI",(0.5*R62),IF(O62="OUI",(1*R62),IF(P62="OUI",(1*R62),0))))</f>
        <v>0</v>
      </c>
      <c r="T62" s="381"/>
      <c r="U62" s="337"/>
      <c r="V62" s="393">
        <v>0.115</v>
      </c>
      <c r="W62" s="393">
        <f>IF(M62="OUI",0,IF(N62="OUI",0,IF(O62="OUI",0,IF(P62="OUI",V62,0))))</f>
        <v>0</v>
      </c>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c r="EO62" s="132"/>
      <c r="EP62" s="132"/>
      <c r="EQ62" s="132"/>
      <c r="ER62" s="132"/>
      <c r="ES62" s="132"/>
      <c r="ET62" s="132"/>
      <c r="EU62" s="132"/>
      <c r="EV62" s="132"/>
      <c r="EW62" s="132"/>
      <c r="EX62" s="132"/>
      <c r="EY62" s="132"/>
      <c r="EZ62" s="132"/>
      <c r="FA62" s="132"/>
      <c r="FB62" s="132"/>
      <c r="FC62" s="132"/>
      <c r="FD62" s="132"/>
      <c r="FE62" s="132"/>
      <c r="FF62" s="132"/>
      <c r="FG62" s="132"/>
      <c r="FH62" s="132"/>
      <c r="FI62" s="132"/>
      <c r="FJ62" s="132"/>
      <c r="FK62" s="132"/>
      <c r="FL62" s="132"/>
      <c r="FM62" s="132"/>
      <c r="FN62" s="132"/>
      <c r="FO62" s="132"/>
      <c r="FP62" s="132"/>
      <c r="FQ62" s="132"/>
      <c r="FR62" s="132"/>
      <c r="FS62" s="132"/>
      <c r="FT62" s="132"/>
      <c r="FU62" s="132"/>
      <c r="FV62" s="132"/>
      <c r="FW62" s="132"/>
      <c r="FX62" s="132"/>
      <c r="FY62" s="132"/>
      <c r="FZ62" s="132"/>
      <c r="GA62" s="132"/>
      <c r="GB62" s="132"/>
      <c r="GC62" s="132"/>
      <c r="GD62" s="132"/>
      <c r="GE62" s="132"/>
      <c r="GF62" s="132"/>
      <c r="GG62" s="132"/>
      <c r="GH62" s="132"/>
      <c r="GI62" s="132"/>
      <c r="GJ62" s="132"/>
      <c r="GK62" s="132"/>
      <c r="GL62" s="132"/>
      <c r="GM62" s="132"/>
      <c r="GN62" s="132"/>
      <c r="GO62" s="132"/>
      <c r="GP62" s="132"/>
      <c r="GQ62" s="132"/>
      <c r="GR62" s="132"/>
      <c r="GS62" s="132"/>
      <c r="GT62" s="132"/>
      <c r="GU62" s="132"/>
      <c r="GV62" s="132"/>
      <c r="GW62" s="132"/>
      <c r="GX62" s="132"/>
      <c r="GY62" s="132"/>
      <c r="GZ62" s="132"/>
      <c r="HA62" s="132"/>
      <c r="HB62" s="132"/>
      <c r="HC62" s="132"/>
      <c r="HD62" s="132"/>
      <c r="HE62" s="132"/>
      <c r="HF62" s="132"/>
      <c r="HG62" s="132"/>
      <c r="HH62" s="132"/>
      <c r="HI62" s="132"/>
      <c r="HJ62" s="132"/>
      <c r="HK62" s="132"/>
      <c r="HL62" s="132"/>
      <c r="HM62" s="132"/>
      <c r="HN62" s="132"/>
      <c r="HO62" s="132"/>
      <c r="HP62" s="132"/>
      <c r="HQ62" s="132"/>
      <c r="HR62" s="132"/>
      <c r="HS62" s="132"/>
      <c r="HT62" s="132"/>
      <c r="HU62" s="132"/>
      <c r="HV62" s="132"/>
      <c r="HW62" s="132"/>
      <c r="HX62" s="132"/>
      <c r="HY62" s="132"/>
      <c r="HZ62" s="132"/>
      <c r="IA62" s="132"/>
      <c r="IB62" s="132"/>
      <c r="IC62" s="132"/>
      <c r="ID62" s="132"/>
      <c r="IE62" s="132"/>
      <c r="IF62" s="132"/>
      <c r="IG62" s="132"/>
      <c r="IH62" s="132"/>
      <c r="II62" s="132"/>
      <c r="IJ62" s="132"/>
      <c r="IK62" s="132"/>
      <c r="IL62" s="132"/>
      <c r="IM62" s="132"/>
      <c r="IN62" s="132"/>
      <c r="IO62" s="132"/>
      <c r="IP62" s="132"/>
      <c r="IQ62" s="132"/>
      <c r="IR62" s="132"/>
      <c r="IS62" s="132"/>
      <c r="IT62" s="132"/>
      <c r="IU62" s="132"/>
      <c r="IV62" s="132"/>
      <c r="IW62" s="132"/>
      <c r="IX62" s="132"/>
      <c r="IY62" s="132"/>
      <c r="IZ62" s="132"/>
      <c r="JA62" s="132"/>
      <c r="JB62" s="132"/>
      <c r="JC62" s="132"/>
      <c r="JD62" s="132"/>
      <c r="JE62" s="132"/>
      <c r="JF62" s="132"/>
      <c r="JG62" s="132"/>
      <c r="JH62" s="132"/>
      <c r="JI62" s="132"/>
      <c r="JJ62" s="132"/>
      <c r="JK62" s="132"/>
      <c r="JL62" s="132"/>
      <c r="JM62" s="132"/>
      <c r="JN62" s="132"/>
      <c r="JO62" s="132"/>
      <c r="JP62" s="132"/>
      <c r="JQ62" s="132"/>
      <c r="JR62" s="132"/>
      <c r="JS62" s="132"/>
      <c r="JT62" s="132"/>
    </row>
    <row r="63" spans="1:280" ht="94.95" customHeight="1" x14ac:dyDescent="0.45">
      <c r="A63" s="291" t="s">
        <v>174</v>
      </c>
      <c r="B63" s="154"/>
      <c r="C63" s="328" t="s">
        <v>18</v>
      </c>
      <c r="D63" s="232"/>
      <c r="E63" s="258"/>
      <c r="F63" s="234"/>
      <c r="G63" s="253" t="s">
        <v>20</v>
      </c>
      <c r="H63" s="156"/>
      <c r="I63" s="269">
        <v>3</v>
      </c>
      <c r="J63" s="158"/>
      <c r="K63" s="260">
        <v>5</v>
      </c>
      <c r="L63" s="186"/>
      <c r="M63" s="358" t="s">
        <v>164</v>
      </c>
      <c r="N63" s="358" t="s">
        <v>164</v>
      </c>
      <c r="O63" s="358" t="s">
        <v>164</v>
      </c>
      <c r="P63" s="358" t="s">
        <v>164</v>
      </c>
      <c r="Q63" s="186"/>
      <c r="R63" s="372">
        <f>(1/I63)*K63</f>
        <v>1.6666666666666665</v>
      </c>
      <c r="S63" s="372">
        <f t="shared" si="9"/>
        <v>0</v>
      </c>
      <c r="T63" s="386"/>
      <c r="U63" s="337"/>
      <c r="V63" s="393">
        <v>0.15</v>
      </c>
      <c r="W63" s="393">
        <f>IF(M63="OUI",0,IF(N63="OUI",0,IF(O63="OUI",0,IF(P63="OUI",V63,0))))</f>
        <v>0</v>
      </c>
      <c r="GX63" s="132"/>
      <c r="GY63" s="132"/>
      <c r="GZ63" s="132"/>
      <c r="HA63" s="132"/>
      <c r="HB63" s="132"/>
      <c r="HC63" s="132"/>
      <c r="HD63" s="132"/>
      <c r="HE63" s="132"/>
      <c r="HF63" s="132"/>
      <c r="HG63" s="132"/>
      <c r="HH63" s="132"/>
      <c r="HI63" s="132"/>
      <c r="HJ63" s="132"/>
      <c r="HK63" s="132"/>
      <c r="HL63" s="132"/>
      <c r="HM63" s="132"/>
      <c r="HN63" s="132"/>
      <c r="HO63" s="132"/>
      <c r="HP63" s="132"/>
      <c r="HQ63" s="132"/>
      <c r="HR63" s="132"/>
      <c r="HS63" s="132"/>
      <c r="HT63" s="132"/>
      <c r="HU63" s="132"/>
      <c r="HV63" s="132"/>
      <c r="HW63" s="132"/>
      <c r="HX63" s="132"/>
      <c r="HY63" s="132"/>
      <c r="HZ63" s="132"/>
      <c r="IA63" s="132"/>
      <c r="IB63" s="132"/>
      <c r="IC63" s="132"/>
      <c r="ID63" s="132"/>
      <c r="IE63" s="132"/>
      <c r="IF63" s="132"/>
      <c r="IG63" s="132"/>
      <c r="IH63" s="132"/>
      <c r="II63" s="132"/>
      <c r="IJ63" s="132"/>
      <c r="IK63" s="132"/>
      <c r="IL63" s="132"/>
      <c r="IM63" s="132"/>
      <c r="IN63" s="132"/>
      <c r="IO63" s="132"/>
      <c r="IP63" s="132"/>
      <c r="IQ63" s="132"/>
      <c r="IR63" s="132"/>
      <c r="IS63" s="132"/>
      <c r="IT63" s="132"/>
      <c r="IU63" s="132"/>
      <c r="IV63" s="132"/>
      <c r="IW63" s="132"/>
      <c r="IX63" s="132"/>
      <c r="IY63" s="132"/>
      <c r="IZ63" s="132"/>
      <c r="JA63" s="132"/>
      <c r="JB63" s="132"/>
      <c r="JC63" s="132"/>
      <c r="JD63" s="132"/>
      <c r="JE63" s="132"/>
      <c r="JF63" s="132"/>
      <c r="JG63" s="132"/>
      <c r="JH63" s="132"/>
      <c r="JI63" s="132"/>
      <c r="JJ63" s="132"/>
      <c r="JK63" s="132"/>
      <c r="JL63" s="132"/>
      <c r="JM63" s="132"/>
      <c r="JN63" s="132"/>
      <c r="JO63" s="132"/>
      <c r="JP63" s="132"/>
      <c r="JQ63" s="132"/>
      <c r="JR63" s="132"/>
      <c r="JS63" s="132"/>
      <c r="JT63" s="132"/>
    </row>
    <row r="64" spans="1:280" s="137" customFormat="1" ht="154.94999999999999" customHeight="1" thickBot="1" x14ac:dyDescent="0.5">
      <c r="A64" s="318" t="s">
        <v>151</v>
      </c>
      <c r="B64" s="150"/>
      <c r="C64" s="326" t="s">
        <v>172</v>
      </c>
      <c r="D64" s="227"/>
      <c r="E64" s="270" t="s">
        <v>178</v>
      </c>
      <c r="F64" s="229"/>
      <c r="G64" s="256" t="s">
        <v>171</v>
      </c>
      <c r="H64" s="151"/>
      <c r="I64" s="167">
        <v>2</v>
      </c>
      <c r="J64" s="153"/>
      <c r="K64" s="271">
        <v>5</v>
      </c>
      <c r="L64" s="186"/>
      <c r="M64" s="361" t="s">
        <v>164</v>
      </c>
      <c r="N64" s="361" t="s">
        <v>164</v>
      </c>
      <c r="O64" s="361" t="s">
        <v>164</v>
      </c>
      <c r="P64" s="361" t="s">
        <v>164</v>
      </c>
      <c r="Q64" s="186"/>
      <c r="R64" s="372">
        <f>(1/I64)*K64</f>
        <v>2.5</v>
      </c>
      <c r="S64" s="372">
        <f t="shared" si="9"/>
        <v>0</v>
      </c>
      <c r="T64" s="387"/>
      <c r="U64" s="337"/>
      <c r="V64" s="393">
        <v>9.6000000000000002E-2</v>
      </c>
      <c r="W64" s="393">
        <f>IF(M64="OUI",0,IF(N64="OUI",0,IF(O64="OUI",0,IF(P64="OUI",V64,0))))</f>
        <v>0</v>
      </c>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132"/>
      <c r="GB64" s="132"/>
      <c r="GC64" s="132"/>
      <c r="GD64" s="132"/>
      <c r="GE64" s="132"/>
      <c r="GF64" s="132"/>
      <c r="GG64" s="132"/>
      <c r="GH64" s="132"/>
      <c r="GI64" s="132"/>
      <c r="GJ64" s="132"/>
      <c r="GK64" s="132"/>
      <c r="GL64" s="132"/>
      <c r="GM64" s="132"/>
      <c r="GN64" s="132"/>
      <c r="GO64" s="132"/>
      <c r="GP64" s="132"/>
      <c r="GQ64" s="132"/>
      <c r="GR64" s="132"/>
      <c r="GS64" s="132"/>
      <c r="GT64" s="132"/>
      <c r="GU64" s="132"/>
      <c r="GV64" s="132"/>
      <c r="GW64" s="132"/>
      <c r="GX64" s="132"/>
      <c r="GY64" s="132"/>
      <c r="GZ64" s="132"/>
      <c r="HA64" s="132"/>
      <c r="HB64" s="132"/>
      <c r="HC64" s="132"/>
      <c r="HD64" s="132"/>
      <c r="HE64" s="132"/>
      <c r="HF64" s="132"/>
      <c r="HG64" s="132"/>
      <c r="HH64" s="132"/>
      <c r="HI64" s="132"/>
      <c r="HJ64" s="132"/>
      <c r="HK64" s="132"/>
      <c r="HL64" s="132"/>
      <c r="HM64" s="132"/>
      <c r="HN64" s="132"/>
      <c r="HO64" s="132"/>
      <c r="HP64" s="132"/>
      <c r="HQ64" s="132"/>
      <c r="HR64" s="132"/>
      <c r="HS64" s="132"/>
      <c r="HT64" s="132"/>
      <c r="HU64" s="132"/>
      <c r="HV64" s="132"/>
      <c r="HW64" s="132"/>
      <c r="HX64" s="132"/>
      <c r="HY64" s="132"/>
      <c r="HZ64" s="132"/>
      <c r="IA64" s="132"/>
      <c r="IB64" s="132"/>
      <c r="IC64" s="132"/>
      <c r="ID64" s="132"/>
      <c r="IE64" s="132"/>
      <c r="IF64" s="132"/>
      <c r="IG64" s="132"/>
      <c r="IH64" s="132"/>
      <c r="II64" s="132"/>
      <c r="IJ64" s="132"/>
      <c r="IK64" s="132"/>
      <c r="IL64" s="132"/>
      <c r="IM64" s="132"/>
      <c r="IN64" s="132"/>
      <c r="IO64" s="132"/>
      <c r="IP64" s="132"/>
      <c r="IQ64" s="132"/>
      <c r="IR64" s="132"/>
      <c r="IS64" s="132"/>
      <c r="IT64" s="132"/>
      <c r="IU64" s="132"/>
      <c r="IV64" s="132"/>
      <c r="IW64" s="132"/>
      <c r="IX64" s="132"/>
      <c r="IY64" s="132"/>
      <c r="IZ64" s="132"/>
      <c r="JA64" s="132"/>
      <c r="JB64" s="132"/>
      <c r="JC64" s="132"/>
      <c r="JD64" s="132"/>
      <c r="JE64" s="132"/>
      <c r="JF64" s="132"/>
      <c r="JG64" s="132"/>
      <c r="JH64" s="132"/>
      <c r="JI64" s="132"/>
      <c r="JJ64" s="132"/>
      <c r="JK64" s="132"/>
      <c r="JL64" s="132"/>
      <c r="JM64" s="132"/>
      <c r="JN64" s="132"/>
      <c r="JO64" s="132"/>
      <c r="JP64" s="132"/>
      <c r="JQ64" s="132"/>
      <c r="JR64" s="132"/>
      <c r="JS64" s="132"/>
      <c r="JT64" s="132"/>
    </row>
    <row r="65" spans="1:280" s="137" customFormat="1" ht="34.950000000000003" customHeight="1" x14ac:dyDescent="0.5">
      <c r="A65" s="314"/>
      <c r="B65" s="332" t="s">
        <v>130</v>
      </c>
      <c r="C65" s="298"/>
      <c r="D65" s="309"/>
      <c r="E65" s="309"/>
      <c r="F65" s="310"/>
      <c r="G65" s="315"/>
      <c r="H65" s="311"/>
      <c r="I65" s="316"/>
      <c r="J65" s="313"/>
      <c r="K65" s="314"/>
      <c r="L65" s="186"/>
      <c r="M65" s="302"/>
      <c r="N65" s="302"/>
      <c r="O65" s="302"/>
      <c r="P65" s="302"/>
      <c r="Q65" s="186"/>
      <c r="R65" s="374"/>
      <c r="S65" s="374"/>
      <c r="T65" s="388">
        <f>SUM(S66:S72)</f>
        <v>0</v>
      </c>
      <c r="U65" s="337"/>
      <c r="V65" s="371"/>
      <c r="W65" s="371"/>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132"/>
      <c r="GB65" s="132"/>
      <c r="GC65" s="132"/>
      <c r="GD65" s="132"/>
      <c r="GE65" s="132"/>
      <c r="GF65" s="132"/>
      <c r="GG65" s="132"/>
      <c r="GH65" s="132"/>
      <c r="GI65" s="132"/>
      <c r="GJ65" s="132"/>
      <c r="GK65" s="132"/>
      <c r="GL65" s="132"/>
      <c r="GM65" s="132"/>
      <c r="GN65" s="132"/>
      <c r="GO65" s="132"/>
      <c r="GP65" s="132"/>
      <c r="GQ65" s="132"/>
      <c r="GR65" s="132"/>
      <c r="GS65" s="132"/>
      <c r="GT65" s="132"/>
      <c r="GU65" s="132"/>
      <c r="GV65" s="132"/>
      <c r="GW65" s="132"/>
      <c r="GX65" s="132"/>
      <c r="GY65" s="132"/>
      <c r="GZ65" s="132"/>
      <c r="HA65" s="132"/>
      <c r="HB65" s="132"/>
      <c r="HC65" s="132"/>
      <c r="HD65" s="132"/>
      <c r="HE65" s="132"/>
      <c r="HF65" s="132"/>
      <c r="HG65" s="132"/>
      <c r="HH65" s="132"/>
      <c r="HI65" s="132"/>
      <c r="HJ65" s="132"/>
      <c r="HK65" s="132"/>
      <c r="HL65" s="132"/>
      <c r="HM65" s="132"/>
      <c r="HN65" s="132"/>
      <c r="HO65" s="132"/>
      <c r="HP65" s="132"/>
      <c r="HQ65" s="132"/>
      <c r="HR65" s="132"/>
      <c r="HS65" s="132"/>
      <c r="HT65" s="132"/>
      <c r="HU65" s="132"/>
      <c r="HV65" s="132"/>
      <c r="HW65" s="132"/>
      <c r="HX65" s="132"/>
      <c r="HY65" s="132"/>
      <c r="HZ65" s="132"/>
      <c r="IA65" s="132"/>
      <c r="IB65" s="132"/>
      <c r="IC65" s="132"/>
      <c r="ID65" s="132"/>
      <c r="IE65" s="132"/>
      <c r="IF65" s="132"/>
      <c r="IG65" s="132"/>
      <c r="IH65" s="132"/>
      <c r="II65" s="132"/>
      <c r="IJ65" s="132"/>
      <c r="IK65" s="132"/>
      <c r="IL65" s="132"/>
      <c r="IM65" s="132"/>
      <c r="IN65" s="132"/>
      <c r="IO65" s="132"/>
      <c r="IP65" s="132"/>
      <c r="IQ65" s="132"/>
      <c r="IR65" s="132"/>
      <c r="IS65" s="132"/>
      <c r="IT65" s="132"/>
      <c r="IU65" s="132"/>
      <c r="IV65" s="132"/>
      <c r="IW65" s="132"/>
      <c r="IX65" s="132"/>
      <c r="IY65" s="132"/>
      <c r="IZ65" s="132"/>
      <c r="JA65" s="132"/>
      <c r="JB65" s="132"/>
      <c r="JC65" s="132"/>
      <c r="JD65" s="132"/>
      <c r="JE65" s="132"/>
      <c r="JF65" s="132"/>
      <c r="JG65" s="132"/>
      <c r="JH65" s="132"/>
      <c r="JI65" s="132"/>
      <c r="JJ65" s="132"/>
      <c r="JK65" s="132"/>
      <c r="JL65" s="132"/>
      <c r="JM65" s="132"/>
      <c r="JN65" s="132"/>
      <c r="JO65" s="132"/>
      <c r="JP65" s="132"/>
      <c r="JQ65" s="132"/>
      <c r="JR65" s="132"/>
      <c r="JS65" s="132"/>
      <c r="JT65" s="132"/>
    </row>
    <row r="66" spans="1:280" s="137" customFormat="1" ht="94.95" customHeight="1" x14ac:dyDescent="0.45">
      <c r="A66" s="319" t="s">
        <v>152</v>
      </c>
      <c r="B66" s="272"/>
      <c r="C66" s="329" t="s">
        <v>135</v>
      </c>
      <c r="D66" s="234"/>
      <c r="E66" s="273" t="s">
        <v>144</v>
      </c>
      <c r="F66" s="234"/>
      <c r="G66" s="235" t="s">
        <v>119</v>
      </c>
      <c r="H66" s="274"/>
      <c r="I66" s="275">
        <v>2</v>
      </c>
      <c r="J66" s="276"/>
      <c r="K66" s="255">
        <v>3</v>
      </c>
      <c r="L66" s="186"/>
      <c r="M66" s="358" t="s">
        <v>164</v>
      </c>
      <c r="N66" s="358" t="s">
        <v>164</v>
      </c>
      <c r="O66" s="358" t="s">
        <v>164</v>
      </c>
      <c r="P66" s="358" t="s">
        <v>164</v>
      </c>
      <c r="Q66" s="186"/>
      <c r="R66" s="372">
        <f t="shared" ref="R66:R72" si="10">(1/I66)*K66</f>
        <v>1.5</v>
      </c>
      <c r="S66" s="372">
        <f t="shared" ref="S66:S72" si="11">IF(M66="OUI",0,IF(N66="OUI",(0.5*R66),IF(O66="OUI",(1*R66),IF(P66="OUI",(1*R66),0))))</f>
        <v>0</v>
      </c>
      <c r="T66" s="381"/>
      <c r="U66" s="337"/>
      <c r="V66" s="393" t="s">
        <v>11</v>
      </c>
      <c r="W66" s="393" t="s">
        <v>11</v>
      </c>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132"/>
      <c r="GB66" s="132"/>
      <c r="GC66" s="132"/>
      <c r="GD66" s="132"/>
      <c r="GE66" s="132"/>
      <c r="GF66" s="132"/>
      <c r="GG66" s="132"/>
      <c r="GH66" s="132"/>
      <c r="GI66" s="132"/>
      <c r="GJ66" s="132"/>
      <c r="GK66" s="132"/>
      <c r="GL66" s="132"/>
      <c r="GM66" s="132"/>
      <c r="GN66" s="132"/>
      <c r="GO66" s="132"/>
      <c r="GP66" s="132"/>
      <c r="GQ66" s="132"/>
      <c r="GR66" s="132"/>
      <c r="GS66" s="132"/>
      <c r="GT66" s="132"/>
      <c r="GU66" s="132"/>
      <c r="GV66" s="132"/>
      <c r="GW66" s="132"/>
      <c r="GX66" s="132"/>
      <c r="GY66" s="132"/>
      <c r="GZ66" s="132"/>
      <c r="HA66" s="132"/>
      <c r="HB66" s="132"/>
      <c r="HC66" s="132"/>
      <c r="HD66" s="132"/>
      <c r="HE66" s="132"/>
      <c r="HF66" s="132"/>
      <c r="HG66" s="132"/>
      <c r="HH66" s="132"/>
      <c r="HI66" s="132"/>
      <c r="HJ66" s="132"/>
      <c r="HK66" s="132"/>
      <c r="HL66" s="132"/>
      <c r="HM66" s="132"/>
      <c r="HN66" s="132"/>
      <c r="HO66" s="132"/>
      <c r="HP66" s="132"/>
      <c r="HQ66" s="132"/>
      <c r="HR66" s="132"/>
      <c r="HS66" s="132"/>
      <c r="HT66" s="132"/>
      <c r="HU66" s="132"/>
      <c r="HV66" s="132"/>
      <c r="HW66" s="132"/>
      <c r="HX66" s="132"/>
      <c r="HY66" s="132"/>
      <c r="HZ66" s="132"/>
      <c r="IA66" s="132"/>
      <c r="IB66" s="132"/>
      <c r="IC66" s="132"/>
      <c r="ID66" s="132"/>
      <c r="IE66" s="132"/>
      <c r="IF66" s="132"/>
      <c r="IG66" s="132"/>
      <c r="IH66" s="132"/>
      <c r="II66" s="132"/>
      <c r="IJ66" s="132"/>
      <c r="IK66" s="132"/>
      <c r="IL66" s="132"/>
      <c r="IM66" s="132"/>
      <c r="IN66" s="132"/>
      <c r="IO66" s="132"/>
      <c r="IP66" s="132"/>
      <c r="IQ66" s="132"/>
      <c r="IR66" s="132"/>
      <c r="IS66" s="132"/>
      <c r="IT66" s="132"/>
      <c r="IU66" s="132"/>
      <c r="IV66" s="132"/>
      <c r="IW66" s="132"/>
      <c r="IX66" s="132"/>
      <c r="IY66" s="132"/>
      <c r="IZ66" s="132"/>
      <c r="JA66" s="132"/>
      <c r="JB66" s="132"/>
      <c r="JC66" s="132"/>
      <c r="JD66" s="132"/>
      <c r="JE66" s="132"/>
      <c r="JF66" s="132"/>
      <c r="JG66" s="132"/>
      <c r="JH66" s="132"/>
      <c r="JI66" s="132"/>
      <c r="JJ66" s="132"/>
      <c r="JK66" s="132"/>
      <c r="JL66" s="132"/>
      <c r="JM66" s="132"/>
      <c r="JN66" s="132"/>
      <c r="JO66" s="132"/>
      <c r="JP66" s="132"/>
      <c r="JQ66" s="132"/>
      <c r="JR66" s="132"/>
      <c r="JS66" s="132"/>
      <c r="JT66" s="132"/>
    </row>
    <row r="67" spans="1:280" s="142" customFormat="1" ht="94.95" customHeight="1" thickBot="1" x14ac:dyDescent="0.5">
      <c r="A67" s="319" t="s">
        <v>153</v>
      </c>
      <c r="B67" s="272"/>
      <c r="C67" s="323" t="s">
        <v>118</v>
      </c>
      <c r="D67" s="234"/>
      <c r="E67" s="273" t="s">
        <v>160</v>
      </c>
      <c r="F67" s="234"/>
      <c r="G67" s="235" t="s">
        <v>119</v>
      </c>
      <c r="H67" s="274"/>
      <c r="I67" s="275">
        <v>2</v>
      </c>
      <c r="J67" s="276"/>
      <c r="K67" s="255">
        <v>3</v>
      </c>
      <c r="L67" s="186"/>
      <c r="M67" s="361" t="s">
        <v>164</v>
      </c>
      <c r="N67" s="361" t="s">
        <v>164</v>
      </c>
      <c r="O67" s="361" t="s">
        <v>164</v>
      </c>
      <c r="P67" s="361" t="s">
        <v>164</v>
      </c>
      <c r="Q67" s="186"/>
      <c r="R67" s="372">
        <f t="shared" si="10"/>
        <v>1.5</v>
      </c>
      <c r="S67" s="372">
        <f t="shared" si="11"/>
        <v>0</v>
      </c>
      <c r="T67" s="384"/>
      <c r="U67" s="337"/>
      <c r="V67" s="393" t="s">
        <v>11</v>
      </c>
      <c r="W67" s="393" t="s">
        <v>11</v>
      </c>
      <c r="X67" s="461"/>
      <c r="Y67" s="461"/>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132"/>
      <c r="GB67" s="132"/>
      <c r="GC67" s="132"/>
      <c r="GD67" s="132"/>
      <c r="GE67" s="132"/>
      <c r="GF67" s="132"/>
      <c r="GG67" s="132"/>
      <c r="GH67" s="132"/>
      <c r="GI67" s="132"/>
      <c r="GJ67" s="132"/>
      <c r="GK67" s="132"/>
      <c r="GL67" s="132"/>
      <c r="GM67" s="132"/>
      <c r="GN67" s="132"/>
      <c r="GO67" s="132"/>
      <c r="GP67" s="132"/>
      <c r="GQ67" s="132"/>
      <c r="GR67" s="132"/>
      <c r="GS67" s="132"/>
      <c r="GT67" s="132"/>
      <c r="GU67" s="132"/>
      <c r="GV67" s="132"/>
      <c r="GW67" s="132"/>
      <c r="GX67" s="132"/>
      <c r="GY67" s="132"/>
      <c r="GZ67" s="132"/>
      <c r="HA67" s="132"/>
      <c r="HB67" s="132"/>
      <c r="HC67" s="132"/>
      <c r="HD67" s="132"/>
      <c r="HE67" s="132"/>
      <c r="HF67" s="132"/>
      <c r="HG67" s="132"/>
      <c r="HH67" s="132"/>
      <c r="HI67" s="132"/>
      <c r="HJ67" s="132"/>
      <c r="HK67" s="132"/>
      <c r="HL67" s="132"/>
      <c r="HM67" s="132"/>
      <c r="HN67" s="132"/>
      <c r="HO67" s="132"/>
      <c r="HP67" s="132"/>
      <c r="HQ67" s="132"/>
      <c r="HR67" s="132"/>
      <c r="HS67" s="132"/>
      <c r="HT67" s="132"/>
      <c r="HU67" s="132"/>
      <c r="HV67" s="132"/>
      <c r="HW67" s="132"/>
      <c r="HX67" s="132"/>
      <c r="HY67" s="132"/>
      <c r="HZ67" s="132"/>
      <c r="IA67" s="132"/>
      <c r="IB67" s="132"/>
      <c r="IC67" s="132"/>
      <c r="ID67" s="132"/>
      <c r="IE67" s="132"/>
      <c r="IF67" s="132"/>
      <c r="IG67" s="132"/>
      <c r="IH67" s="132"/>
      <c r="II67" s="132"/>
      <c r="IJ67" s="132"/>
      <c r="IK67" s="132"/>
      <c r="IL67" s="132"/>
      <c r="IM67" s="132"/>
      <c r="IN67" s="132"/>
      <c r="IO67" s="132"/>
      <c r="IP67" s="132"/>
      <c r="IQ67" s="132"/>
      <c r="IR67" s="132"/>
      <c r="IS67" s="132"/>
      <c r="IT67" s="132"/>
      <c r="IU67" s="132"/>
      <c r="IV67" s="132"/>
      <c r="IW67" s="132"/>
      <c r="IX67" s="132"/>
      <c r="IY67" s="132"/>
      <c r="IZ67" s="132"/>
      <c r="JA67" s="132"/>
      <c r="JB67" s="132"/>
      <c r="JC67" s="132"/>
      <c r="JD67" s="132"/>
      <c r="JE67" s="132"/>
      <c r="JF67" s="132"/>
      <c r="JG67" s="132"/>
      <c r="JH67" s="132"/>
      <c r="JI67" s="132"/>
      <c r="JJ67" s="132"/>
      <c r="JK67" s="132"/>
      <c r="JL67" s="132"/>
      <c r="JM67" s="132"/>
      <c r="JN67" s="132"/>
      <c r="JO67" s="132"/>
      <c r="JP67" s="132"/>
      <c r="JQ67" s="132"/>
      <c r="JR67" s="132"/>
      <c r="JS67" s="132"/>
      <c r="JT67" s="132"/>
    </row>
    <row r="68" spans="1:280" s="148" customFormat="1" ht="25.05" customHeight="1" x14ac:dyDescent="0.45">
      <c r="A68" s="181"/>
      <c r="B68" s="334" t="s">
        <v>147</v>
      </c>
      <c r="C68" s="244"/>
      <c r="D68" s="248"/>
      <c r="E68" s="248"/>
      <c r="F68" s="249"/>
      <c r="G68" s="248"/>
      <c r="H68" s="182"/>
      <c r="I68" s="183"/>
      <c r="J68" s="184"/>
      <c r="K68" s="181"/>
      <c r="L68" s="200"/>
      <c r="M68" s="181"/>
      <c r="N68" s="181"/>
      <c r="O68" s="181"/>
      <c r="P68" s="181"/>
      <c r="Q68" s="200"/>
      <c r="R68" s="377"/>
      <c r="S68" s="377"/>
      <c r="T68" s="389"/>
      <c r="U68" s="394"/>
      <c r="V68" s="395"/>
      <c r="W68" s="391"/>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2"/>
      <c r="CD68" s="132"/>
      <c r="CE68" s="132"/>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132"/>
      <c r="GB68" s="132"/>
      <c r="GC68" s="132"/>
      <c r="GD68" s="132"/>
      <c r="GE68" s="132"/>
      <c r="GF68" s="132"/>
      <c r="GG68" s="132"/>
      <c r="GH68" s="132"/>
      <c r="GI68" s="132"/>
      <c r="GJ68" s="132"/>
      <c r="GK68" s="132"/>
      <c r="GL68" s="132"/>
      <c r="GM68" s="132"/>
      <c r="GN68" s="132"/>
      <c r="GO68" s="132"/>
      <c r="GP68" s="132"/>
      <c r="GQ68" s="132"/>
      <c r="GR68" s="132"/>
      <c r="GS68" s="132"/>
      <c r="GT68" s="132"/>
      <c r="GU68" s="132"/>
      <c r="GV68" s="132"/>
      <c r="GW68" s="132"/>
      <c r="GX68" s="132"/>
      <c r="GY68" s="132"/>
      <c r="GZ68" s="132"/>
      <c r="HA68" s="132"/>
      <c r="HB68" s="132"/>
      <c r="HC68" s="132"/>
      <c r="HD68" s="132"/>
      <c r="HE68" s="132"/>
      <c r="HF68" s="132"/>
      <c r="HG68" s="132"/>
      <c r="HH68" s="132"/>
      <c r="HI68" s="132"/>
      <c r="HJ68" s="132"/>
      <c r="HK68" s="132"/>
      <c r="HL68" s="132"/>
      <c r="HM68" s="132"/>
      <c r="HN68" s="132"/>
      <c r="HO68" s="132"/>
      <c r="HP68" s="132"/>
      <c r="HQ68" s="132"/>
      <c r="HR68" s="132"/>
      <c r="HS68" s="132"/>
      <c r="HT68" s="132"/>
      <c r="HU68" s="132"/>
      <c r="HV68" s="132"/>
      <c r="HW68" s="132"/>
      <c r="HX68" s="132"/>
      <c r="HY68" s="132"/>
      <c r="HZ68" s="132"/>
      <c r="IA68" s="132"/>
      <c r="IB68" s="132"/>
      <c r="IC68" s="132"/>
      <c r="ID68" s="132"/>
      <c r="IE68" s="132"/>
      <c r="IF68" s="132"/>
      <c r="IG68" s="132"/>
      <c r="IH68" s="132"/>
      <c r="II68" s="132"/>
      <c r="IJ68" s="132"/>
      <c r="IK68" s="132"/>
      <c r="IL68" s="132"/>
      <c r="IM68" s="132"/>
      <c r="IN68" s="132"/>
      <c r="IO68" s="132"/>
      <c r="IP68" s="132"/>
      <c r="IQ68" s="132"/>
      <c r="IR68" s="132"/>
      <c r="IS68" s="132"/>
      <c r="IT68" s="132"/>
      <c r="IU68" s="132"/>
      <c r="IV68" s="132"/>
      <c r="IW68" s="132"/>
      <c r="IX68" s="132"/>
      <c r="IY68" s="132"/>
      <c r="IZ68" s="132"/>
      <c r="JA68" s="132"/>
      <c r="JB68" s="132"/>
      <c r="JC68" s="132"/>
      <c r="JD68" s="132"/>
      <c r="JE68" s="132"/>
      <c r="JF68" s="132"/>
      <c r="JG68" s="132"/>
      <c r="JH68" s="132"/>
      <c r="JI68" s="132"/>
      <c r="JJ68" s="132"/>
      <c r="JK68" s="132"/>
      <c r="JL68" s="132"/>
      <c r="JM68" s="132"/>
      <c r="JN68" s="132"/>
      <c r="JO68" s="132"/>
      <c r="JP68" s="132"/>
      <c r="JQ68" s="132"/>
      <c r="JR68" s="132"/>
      <c r="JS68" s="132"/>
      <c r="JT68" s="132"/>
    </row>
    <row r="69" spans="1:280" s="148" customFormat="1" ht="94.95" customHeight="1" x14ac:dyDescent="0.45">
      <c r="A69" s="291" t="s">
        <v>154</v>
      </c>
      <c r="B69" s="154"/>
      <c r="C69" s="323" t="s">
        <v>136</v>
      </c>
      <c r="D69" s="232"/>
      <c r="E69" s="258" t="s">
        <v>11</v>
      </c>
      <c r="F69" s="231"/>
      <c r="G69" s="235" t="s">
        <v>142</v>
      </c>
      <c r="H69" s="154"/>
      <c r="I69" s="157">
        <v>1</v>
      </c>
      <c r="J69" s="277"/>
      <c r="K69" s="255">
        <v>3</v>
      </c>
      <c r="L69" s="224"/>
      <c r="M69" s="357"/>
      <c r="N69" s="358" t="s">
        <v>164</v>
      </c>
      <c r="O69" s="358" t="s">
        <v>164</v>
      </c>
      <c r="P69" s="359" t="s">
        <v>164</v>
      </c>
      <c r="Q69" s="224"/>
      <c r="R69" s="372">
        <f t="shared" si="10"/>
        <v>3</v>
      </c>
      <c r="S69" s="372">
        <f t="shared" si="11"/>
        <v>0</v>
      </c>
      <c r="T69" s="386"/>
      <c r="U69" s="341"/>
      <c r="V69" s="392">
        <v>1.9E-2</v>
      </c>
      <c r="W69" s="393">
        <f>IF(M69="OUI",0,IF(N69="OUI",0,IF(O69="OUI",0,IF(P69="OUI",V69,0))))</f>
        <v>0</v>
      </c>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132"/>
      <c r="GB69" s="132"/>
      <c r="GC69" s="132"/>
      <c r="GD69" s="132"/>
      <c r="GE69" s="132"/>
      <c r="GF69" s="132"/>
      <c r="GG69" s="132"/>
      <c r="GH69" s="132"/>
      <c r="GI69" s="132"/>
      <c r="GJ69" s="132"/>
      <c r="GK69" s="132"/>
      <c r="GL69" s="132"/>
      <c r="GM69" s="132"/>
      <c r="GN69" s="132"/>
      <c r="GO69" s="132"/>
      <c r="GP69" s="132"/>
      <c r="GQ69" s="132"/>
      <c r="GR69" s="132"/>
      <c r="GS69" s="132"/>
      <c r="GT69" s="132"/>
      <c r="GU69" s="132"/>
      <c r="GV69" s="132"/>
      <c r="GW69" s="132"/>
    </row>
    <row r="70" spans="1:280" s="148" customFormat="1" ht="94.95" customHeight="1" x14ac:dyDescent="0.45">
      <c r="A70" s="291" t="s">
        <v>157</v>
      </c>
      <c r="B70" s="154"/>
      <c r="C70" s="323" t="s">
        <v>137</v>
      </c>
      <c r="D70" s="232"/>
      <c r="E70" s="258" t="s">
        <v>11</v>
      </c>
      <c r="F70" s="231"/>
      <c r="G70" s="235" t="s">
        <v>142</v>
      </c>
      <c r="H70" s="154"/>
      <c r="I70" s="157">
        <v>1</v>
      </c>
      <c r="J70" s="277"/>
      <c r="K70" s="255">
        <v>3</v>
      </c>
      <c r="L70" s="224"/>
      <c r="M70" s="357"/>
      <c r="N70" s="358" t="s">
        <v>164</v>
      </c>
      <c r="O70" s="358" t="s">
        <v>164</v>
      </c>
      <c r="P70" s="359" t="s">
        <v>164</v>
      </c>
      <c r="Q70" s="224"/>
      <c r="R70" s="372">
        <f t="shared" si="10"/>
        <v>3</v>
      </c>
      <c r="S70" s="372">
        <f t="shared" si="11"/>
        <v>0</v>
      </c>
      <c r="T70" s="384"/>
      <c r="U70" s="341"/>
      <c r="V70" s="392">
        <v>1.9E-2</v>
      </c>
      <c r="W70" s="393">
        <f>IF(M70="OUI",0,IF(N70="OUI",0,IF(O70="OUI",0,IF(P70="OUI",V70,0))))</f>
        <v>0</v>
      </c>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132"/>
      <c r="GB70" s="132"/>
      <c r="GC70" s="132"/>
      <c r="GD70" s="132"/>
      <c r="GE70" s="132"/>
      <c r="GF70" s="132"/>
      <c r="GG70" s="132"/>
      <c r="GH70" s="132"/>
      <c r="GI70" s="132"/>
      <c r="GJ70" s="132"/>
      <c r="GK70" s="132"/>
      <c r="GL70" s="132"/>
      <c r="GM70" s="132"/>
      <c r="GN70" s="132"/>
      <c r="GO70" s="132"/>
      <c r="GP70" s="132"/>
      <c r="GQ70" s="132"/>
      <c r="GR70" s="132"/>
      <c r="GS70" s="132"/>
      <c r="GT70" s="132"/>
      <c r="GU70" s="132"/>
      <c r="GV70" s="132"/>
      <c r="GW70" s="132"/>
    </row>
    <row r="71" spans="1:280" s="148" customFormat="1" ht="94.95" customHeight="1" x14ac:dyDescent="0.45">
      <c r="A71" s="291" t="s">
        <v>175</v>
      </c>
      <c r="B71" s="154"/>
      <c r="C71" s="323" t="s">
        <v>138</v>
      </c>
      <c r="D71" s="232"/>
      <c r="E71" s="258" t="s">
        <v>11</v>
      </c>
      <c r="F71" s="231"/>
      <c r="G71" s="235" t="s">
        <v>142</v>
      </c>
      <c r="H71" s="154"/>
      <c r="I71" s="157">
        <v>1</v>
      </c>
      <c r="J71" s="277"/>
      <c r="K71" s="255">
        <v>3</v>
      </c>
      <c r="L71" s="224"/>
      <c r="M71" s="357"/>
      <c r="N71" s="358" t="s">
        <v>164</v>
      </c>
      <c r="O71" s="358" t="s">
        <v>164</v>
      </c>
      <c r="P71" s="359" t="s">
        <v>164</v>
      </c>
      <c r="Q71" s="224"/>
      <c r="R71" s="372">
        <f t="shared" si="10"/>
        <v>3</v>
      </c>
      <c r="S71" s="372">
        <f t="shared" si="11"/>
        <v>0</v>
      </c>
      <c r="T71" s="386"/>
      <c r="U71" s="341"/>
      <c r="V71" s="392">
        <v>1.9E-2</v>
      </c>
      <c r="W71" s="393">
        <f>IF(M71="OUI",0,IF(N71="OUI",0,IF(O71="OUI",0,IF(P71="OUI",V71,0))))</f>
        <v>0</v>
      </c>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c r="EO71" s="132"/>
      <c r="EP71" s="132"/>
      <c r="EQ71" s="132"/>
      <c r="ER71" s="132"/>
      <c r="ES71" s="132"/>
      <c r="ET71" s="132"/>
      <c r="EU71" s="132"/>
      <c r="EV71" s="132"/>
      <c r="EW71" s="132"/>
      <c r="EX71" s="132"/>
      <c r="EY71" s="132"/>
      <c r="EZ71" s="132"/>
      <c r="FA71" s="132"/>
      <c r="FB71" s="132"/>
      <c r="FC71" s="132"/>
      <c r="FD71" s="132"/>
      <c r="FE71" s="132"/>
      <c r="FF71" s="132"/>
      <c r="FG71" s="132"/>
      <c r="FH71" s="132"/>
      <c r="FI71" s="132"/>
      <c r="FJ71" s="132"/>
      <c r="FK71" s="132"/>
      <c r="FL71" s="132"/>
      <c r="FM71" s="132"/>
      <c r="FN71" s="132"/>
      <c r="FO71" s="132"/>
      <c r="FP71" s="132"/>
      <c r="FQ71" s="132"/>
      <c r="FR71" s="132"/>
      <c r="FS71" s="132"/>
      <c r="FT71" s="132"/>
      <c r="FU71" s="132"/>
      <c r="FV71" s="132"/>
      <c r="FW71" s="132"/>
      <c r="FX71" s="132"/>
      <c r="FY71" s="132"/>
      <c r="FZ71" s="132"/>
      <c r="GA71" s="132"/>
      <c r="GB71" s="132"/>
      <c r="GC71" s="132"/>
      <c r="GD71" s="132"/>
      <c r="GE71" s="132"/>
      <c r="GF71" s="132"/>
      <c r="GG71" s="132"/>
      <c r="GH71" s="132"/>
      <c r="GI71" s="132"/>
      <c r="GJ71" s="132"/>
      <c r="GK71" s="132"/>
      <c r="GL71" s="132"/>
      <c r="GM71" s="132"/>
      <c r="GN71" s="132"/>
      <c r="GO71" s="132"/>
      <c r="GP71" s="132"/>
      <c r="GQ71" s="132"/>
      <c r="GR71" s="132"/>
      <c r="GS71" s="132"/>
      <c r="GT71" s="132"/>
      <c r="GU71" s="132"/>
      <c r="GV71" s="132"/>
      <c r="GW71" s="132"/>
    </row>
    <row r="72" spans="1:280" ht="94.95" customHeight="1" thickBot="1" x14ac:dyDescent="0.5">
      <c r="A72" s="318" t="s">
        <v>176</v>
      </c>
      <c r="B72" s="150"/>
      <c r="C72" s="322" t="s">
        <v>139</v>
      </c>
      <c r="D72" s="227"/>
      <c r="E72" s="236" t="s">
        <v>11</v>
      </c>
      <c r="F72" s="226"/>
      <c r="G72" s="230" t="s">
        <v>142</v>
      </c>
      <c r="H72" s="150"/>
      <c r="I72" s="152">
        <v>1</v>
      </c>
      <c r="J72" s="278"/>
      <c r="K72" s="205">
        <v>3</v>
      </c>
      <c r="L72" s="224"/>
      <c r="M72" s="360"/>
      <c r="N72" s="361" t="s">
        <v>164</v>
      </c>
      <c r="O72" s="361" t="s">
        <v>164</v>
      </c>
      <c r="P72" s="359" t="s">
        <v>164</v>
      </c>
      <c r="Q72" s="224"/>
      <c r="R72" s="373">
        <f t="shared" si="10"/>
        <v>3</v>
      </c>
      <c r="S72" s="373">
        <f t="shared" si="11"/>
        <v>0</v>
      </c>
      <c r="T72" s="437"/>
      <c r="U72" s="341"/>
      <c r="V72" s="396">
        <v>1.9E-2</v>
      </c>
      <c r="W72" s="397">
        <f>IF(M72="OUI",0,IF(N72="OUI",0,IF(O72="OUI",0,IF(P72="OUI",V72,0))))</f>
        <v>0</v>
      </c>
    </row>
    <row r="73" spans="1:280" s="147" customFormat="1" ht="36.6" x14ac:dyDescent="0.3">
      <c r="C73" s="146"/>
      <c r="K73" s="432"/>
      <c r="L73" s="202"/>
      <c r="M73" s="433"/>
      <c r="N73" s="433"/>
      <c r="O73" s="433"/>
      <c r="P73" s="433"/>
      <c r="Q73" s="202"/>
      <c r="T73" s="436"/>
      <c r="U73" s="370"/>
      <c r="V73" s="434"/>
      <c r="W73" s="435"/>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132"/>
      <c r="GB73" s="132"/>
      <c r="GC73" s="132"/>
      <c r="GD73" s="132"/>
      <c r="GE73" s="132"/>
      <c r="GF73" s="132"/>
      <c r="GG73" s="132"/>
      <c r="GH73" s="132"/>
      <c r="GI73" s="132"/>
      <c r="GJ73" s="132"/>
      <c r="GK73" s="132"/>
      <c r="GL73" s="132"/>
      <c r="GM73" s="132"/>
      <c r="GN73" s="132"/>
      <c r="GO73" s="132"/>
      <c r="GP73" s="132"/>
      <c r="GQ73" s="132"/>
      <c r="GR73" s="132"/>
      <c r="GS73" s="132"/>
      <c r="GT73" s="132"/>
      <c r="GU73" s="132"/>
      <c r="GV73" s="132"/>
      <c r="GW73" s="132"/>
    </row>
    <row r="74" spans="1:280" s="399" customFormat="1" ht="29.4" customHeight="1" x14ac:dyDescent="0.55000000000000004">
      <c r="A74" s="129"/>
      <c r="B74" s="129"/>
      <c r="C74" s="143"/>
      <c r="D74" s="129"/>
      <c r="E74" s="129"/>
      <c r="F74" s="129"/>
      <c r="G74" s="129"/>
      <c r="H74" s="129"/>
      <c r="I74" s="129"/>
      <c r="J74" s="129"/>
      <c r="K74" s="129"/>
      <c r="L74" s="132"/>
      <c r="M74" s="133"/>
      <c r="N74" s="133"/>
      <c r="O74" s="133"/>
      <c r="P74" s="133"/>
      <c r="Q74" s="132"/>
      <c r="R74" s="129"/>
      <c r="S74" s="129"/>
      <c r="T74" s="134"/>
      <c r="U74" s="148"/>
      <c r="V74" s="129"/>
      <c r="W74" s="129"/>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1"/>
      <c r="AY74" s="401"/>
      <c r="AZ74" s="401"/>
      <c r="BA74" s="401"/>
      <c r="BB74" s="401"/>
      <c r="BC74" s="401"/>
      <c r="BD74" s="401"/>
      <c r="BE74" s="401"/>
      <c r="BF74" s="401"/>
      <c r="BG74" s="401"/>
      <c r="BH74" s="401"/>
      <c r="BI74" s="401"/>
      <c r="BJ74" s="401"/>
      <c r="BK74" s="401"/>
      <c r="BL74" s="401"/>
      <c r="BM74" s="401"/>
      <c r="BN74" s="401"/>
      <c r="BO74" s="401"/>
      <c r="BP74" s="401"/>
      <c r="BQ74" s="401"/>
      <c r="BR74" s="401"/>
      <c r="BS74" s="401"/>
      <c r="BT74" s="401"/>
      <c r="BU74" s="401"/>
      <c r="BV74" s="401"/>
      <c r="BW74" s="401"/>
      <c r="BX74" s="401"/>
      <c r="BY74" s="401"/>
      <c r="BZ74" s="401"/>
      <c r="CA74" s="401"/>
      <c r="CB74" s="401"/>
      <c r="CC74" s="401"/>
      <c r="CD74" s="401"/>
      <c r="CE74" s="401"/>
      <c r="CF74" s="401"/>
      <c r="CG74" s="401"/>
      <c r="CH74" s="401"/>
      <c r="CI74" s="401"/>
      <c r="CJ74" s="401"/>
      <c r="CK74" s="401"/>
      <c r="CL74" s="401"/>
      <c r="CM74" s="401"/>
      <c r="CN74" s="401"/>
      <c r="CO74" s="401"/>
      <c r="CP74" s="401"/>
      <c r="CQ74" s="401"/>
      <c r="CR74" s="401"/>
      <c r="CS74" s="401"/>
      <c r="CT74" s="401"/>
      <c r="CU74" s="401"/>
      <c r="CV74" s="401"/>
      <c r="CW74" s="401"/>
      <c r="CX74" s="401"/>
      <c r="CY74" s="401"/>
      <c r="CZ74" s="401"/>
      <c r="DA74" s="401"/>
      <c r="DB74" s="401"/>
      <c r="DC74" s="401"/>
      <c r="DD74" s="401"/>
      <c r="DE74" s="401"/>
      <c r="DF74" s="401"/>
      <c r="DG74" s="401"/>
      <c r="DH74" s="401"/>
      <c r="DI74" s="401"/>
      <c r="DJ74" s="401"/>
      <c r="DK74" s="401"/>
      <c r="DL74" s="401"/>
      <c r="DM74" s="401"/>
      <c r="DN74" s="401"/>
      <c r="DO74" s="401"/>
      <c r="DP74" s="401"/>
      <c r="DQ74" s="401"/>
      <c r="DR74" s="401"/>
      <c r="DS74" s="401"/>
      <c r="DT74" s="401"/>
      <c r="DU74" s="401"/>
      <c r="DV74" s="401"/>
      <c r="DW74" s="401"/>
      <c r="DX74" s="401"/>
      <c r="DY74" s="401"/>
      <c r="DZ74" s="401"/>
      <c r="EA74" s="401"/>
      <c r="EB74" s="401"/>
      <c r="EC74" s="401"/>
      <c r="ED74" s="401"/>
      <c r="EE74" s="401"/>
      <c r="EF74" s="401"/>
      <c r="EG74" s="401"/>
      <c r="EH74" s="401"/>
      <c r="EI74" s="401"/>
      <c r="EJ74" s="401"/>
      <c r="EK74" s="401"/>
      <c r="EL74" s="401"/>
      <c r="EM74" s="401"/>
      <c r="EN74" s="401"/>
      <c r="EO74" s="401"/>
      <c r="EP74" s="401"/>
      <c r="EQ74" s="401"/>
      <c r="ER74" s="401"/>
      <c r="ES74" s="401"/>
      <c r="ET74" s="401"/>
      <c r="EU74" s="401"/>
      <c r="EV74" s="401"/>
      <c r="EW74" s="401"/>
      <c r="EX74" s="401"/>
      <c r="EY74" s="401"/>
      <c r="EZ74" s="401"/>
      <c r="FA74" s="401"/>
      <c r="FB74" s="401"/>
      <c r="FC74" s="401"/>
      <c r="FD74" s="401"/>
      <c r="FE74" s="401"/>
      <c r="FF74" s="401"/>
      <c r="FG74" s="401"/>
      <c r="FH74" s="401"/>
      <c r="FI74" s="401"/>
      <c r="FJ74" s="401"/>
      <c r="FK74" s="401"/>
      <c r="FL74" s="401"/>
      <c r="FM74" s="401"/>
      <c r="FN74" s="401"/>
      <c r="FO74" s="401"/>
      <c r="FP74" s="401"/>
      <c r="FQ74" s="401"/>
      <c r="FR74" s="401"/>
      <c r="FS74" s="401"/>
      <c r="FT74" s="401"/>
      <c r="FU74" s="401"/>
      <c r="FV74" s="401"/>
      <c r="FW74" s="401"/>
      <c r="FX74" s="401"/>
      <c r="FY74" s="401"/>
      <c r="FZ74" s="401"/>
      <c r="GA74" s="401"/>
      <c r="GB74" s="401"/>
      <c r="GC74" s="401"/>
      <c r="GD74" s="401"/>
      <c r="GE74" s="401"/>
      <c r="GF74" s="401"/>
      <c r="GG74" s="401"/>
      <c r="GH74" s="401"/>
      <c r="GI74" s="401"/>
      <c r="GJ74" s="401"/>
      <c r="GK74" s="401"/>
      <c r="GL74" s="401"/>
      <c r="GM74" s="401"/>
      <c r="GN74" s="401"/>
      <c r="GO74" s="401"/>
      <c r="GP74" s="401"/>
      <c r="GQ74" s="401"/>
      <c r="GR74" s="401"/>
      <c r="GS74" s="401"/>
      <c r="GT74" s="401"/>
      <c r="GU74" s="401"/>
      <c r="GV74" s="401"/>
      <c r="GW74" s="401"/>
    </row>
    <row r="75" spans="1:280" s="133" customFormat="1" ht="28.8" x14ac:dyDescent="0.55000000000000004">
      <c r="A75" s="419">
        <v>5</v>
      </c>
      <c r="B75" s="420" t="s">
        <v>220</v>
      </c>
      <c r="C75" s="222"/>
      <c r="D75" s="420"/>
      <c r="E75" s="420"/>
      <c r="F75" s="420"/>
      <c r="G75" s="222"/>
      <c r="H75" s="420"/>
      <c r="I75" s="420"/>
      <c r="J75" s="421"/>
      <c r="K75" s="421"/>
      <c r="L75" s="422"/>
      <c r="M75" s="400"/>
      <c r="N75" s="400"/>
      <c r="O75" s="400"/>
      <c r="P75" s="400"/>
      <c r="Q75" s="401"/>
      <c r="R75" s="399"/>
      <c r="S75" s="399"/>
      <c r="T75" s="402"/>
      <c r="U75" s="403"/>
      <c r="V75" s="399"/>
      <c r="W75" s="399"/>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c r="CB75" s="132"/>
      <c r="CC75" s="132"/>
      <c r="CD75" s="132"/>
      <c r="CE75" s="132"/>
      <c r="CF75" s="132"/>
      <c r="CG75" s="132"/>
      <c r="CH75" s="132"/>
      <c r="CI75" s="132"/>
      <c r="CJ75" s="132"/>
      <c r="CK75" s="132"/>
      <c r="CL75" s="132"/>
      <c r="CM75" s="132"/>
      <c r="CN75" s="132"/>
      <c r="CO75" s="132"/>
      <c r="CP75" s="132"/>
      <c r="CQ75" s="132"/>
      <c r="CR75" s="132"/>
      <c r="CS75" s="132"/>
      <c r="CT75" s="132"/>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132"/>
      <c r="GB75" s="132"/>
      <c r="GC75" s="132"/>
      <c r="GD75" s="132"/>
      <c r="GE75" s="132"/>
      <c r="GF75" s="132"/>
      <c r="GG75" s="132"/>
      <c r="GH75" s="132"/>
      <c r="GI75" s="132"/>
      <c r="GJ75" s="132"/>
      <c r="GK75" s="132"/>
      <c r="GL75" s="132"/>
      <c r="GM75" s="132"/>
      <c r="GN75" s="132"/>
      <c r="GO75" s="132"/>
      <c r="GP75" s="132"/>
      <c r="GQ75" s="132"/>
      <c r="GR75" s="132"/>
      <c r="GS75" s="132"/>
      <c r="GT75" s="132"/>
      <c r="GU75" s="132"/>
      <c r="GV75" s="132"/>
      <c r="GW75" s="132"/>
    </row>
    <row r="76" spans="1:280" ht="34.950000000000003" customHeight="1" x14ac:dyDescent="0.3">
      <c r="A76" s="133"/>
      <c r="B76" s="406"/>
      <c r="C76" s="407"/>
      <c r="D76" s="406"/>
      <c r="E76" s="406"/>
      <c r="F76" s="406"/>
      <c r="G76" s="408"/>
      <c r="H76" s="409"/>
      <c r="I76" s="409"/>
      <c r="J76" s="424"/>
      <c r="K76" s="424"/>
      <c r="L76" s="424"/>
      <c r="R76" s="133"/>
      <c r="S76" s="133"/>
      <c r="T76" s="410"/>
      <c r="U76" s="132"/>
      <c r="V76" s="133"/>
      <c r="W76" s="133"/>
    </row>
    <row r="77" spans="1:280" ht="34.950000000000003" customHeight="1" x14ac:dyDescent="0.3">
      <c r="A77" s="404"/>
      <c r="B77" s="405"/>
      <c r="C77" s="415" t="s">
        <v>218</v>
      </c>
      <c r="D77" s="415"/>
      <c r="E77" s="415"/>
      <c r="F77" s="418"/>
      <c r="G77" s="413">
        <f>COUNTIF(M19:M72,"OUI")</f>
        <v>0</v>
      </c>
      <c r="H77" s="193"/>
      <c r="I77" s="193"/>
      <c r="J77" s="194"/>
      <c r="K77" s="196"/>
      <c r="L77" s="424"/>
    </row>
    <row r="78" spans="1:280" ht="34.950000000000003" customHeight="1" x14ac:dyDescent="0.3">
      <c r="A78" s="404"/>
      <c r="B78" s="405"/>
      <c r="C78" s="415" t="s">
        <v>217</v>
      </c>
      <c r="D78" s="415"/>
      <c r="E78" s="415"/>
      <c r="F78" s="438"/>
      <c r="G78" s="413">
        <f>N73</f>
        <v>0</v>
      </c>
      <c r="H78" s="193"/>
      <c r="I78" s="193"/>
      <c r="J78" s="194"/>
      <c r="K78" s="195"/>
      <c r="L78" s="423"/>
    </row>
    <row r="79" spans="1:280" ht="34.950000000000003" customHeight="1" x14ac:dyDescent="0.3">
      <c r="A79" s="404"/>
      <c r="B79" s="405"/>
      <c r="C79" s="415" t="s">
        <v>237</v>
      </c>
      <c r="D79" s="415"/>
      <c r="E79" s="415"/>
      <c r="F79" s="439"/>
      <c r="G79" s="413">
        <f>COUNTIF(O19:O72,"OUI")</f>
        <v>0</v>
      </c>
      <c r="H79" s="193"/>
      <c r="I79" s="193"/>
      <c r="J79" s="196"/>
      <c r="K79" s="196"/>
      <c r="L79" s="424"/>
    </row>
    <row r="80" spans="1:280" ht="34.950000000000003" customHeight="1" x14ac:dyDescent="0.3">
      <c r="A80" s="404"/>
      <c r="B80" s="405"/>
      <c r="C80" s="414" t="s">
        <v>221</v>
      </c>
      <c r="D80" s="415"/>
      <c r="E80" s="415"/>
      <c r="F80" s="439"/>
      <c r="G80" s="413">
        <f>COUNTIF(P19:P72,"OUI")</f>
        <v>0</v>
      </c>
      <c r="H80" s="193"/>
      <c r="I80" s="193"/>
      <c r="J80" s="196"/>
      <c r="K80" s="196"/>
      <c r="L80" s="424"/>
    </row>
    <row r="81" spans="1:13" ht="34.950000000000003" customHeight="1" x14ac:dyDescent="0.3">
      <c r="A81" s="404"/>
      <c r="B81" s="405"/>
      <c r="C81" s="414"/>
      <c r="D81" s="415"/>
      <c r="E81" s="415"/>
      <c r="F81" s="440"/>
      <c r="G81" s="413"/>
      <c r="H81" s="193"/>
      <c r="I81" s="193"/>
      <c r="J81" s="196"/>
      <c r="K81" s="196"/>
      <c r="L81" s="424"/>
    </row>
    <row r="82" spans="1:13" ht="34.950000000000003" customHeight="1" x14ac:dyDescent="0.3">
      <c r="A82" s="404"/>
      <c r="B82" s="405"/>
      <c r="C82" s="415" t="s">
        <v>219</v>
      </c>
      <c r="D82" s="415"/>
      <c r="E82" s="415"/>
      <c r="F82" s="441"/>
      <c r="G82" s="442">
        <f>SUM(T18:T72)</f>
        <v>-13</v>
      </c>
      <c r="H82" s="197"/>
      <c r="I82" s="197"/>
      <c r="J82" s="198"/>
      <c r="K82" s="198"/>
      <c r="L82" s="425"/>
    </row>
    <row r="83" spans="1:13" ht="34.950000000000003" customHeight="1" x14ac:dyDescent="0.3">
      <c r="A83" s="404"/>
      <c r="B83" s="411"/>
      <c r="C83" s="443" t="s">
        <v>222</v>
      </c>
      <c r="D83" s="443"/>
      <c r="E83" s="443"/>
      <c r="F83" s="416"/>
      <c r="G83" s="444">
        <f>IF(G80=0,0,G82/G80)</f>
        <v>0</v>
      </c>
      <c r="H83" s="197"/>
      <c r="I83" s="197"/>
      <c r="J83" s="198"/>
      <c r="K83" s="198"/>
      <c r="L83" s="425"/>
    </row>
    <row r="84" spans="1:13" ht="34.950000000000003" customHeight="1" x14ac:dyDescent="0.3">
      <c r="A84" s="404"/>
      <c r="B84" s="412"/>
      <c r="C84" s="417" t="s">
        <v>231</v>
      </c>
      <c r="D84" s="417"/>
      <c r="E84" s="417"/>
      <c r="F84" s="441"/>
      <c r="G84" s="445">
        <f>SUM(W18:W72)</f>
        <v>0</v>
      </c>
      <c r="H84" s="197"/>
      <c r="I84" s="197"/>
      <c r="J84" s="198"/>
      <c r="K84" s="198"/>
      <c r="L84" s="425"/>
    </row>
    <row r="85" spans="1:13" ht="34.950000000000003" customHeight="1" x14ac:dyDescent="0.3">
      <c r="A85" s="426"/>
      <c r="B85" s="427"/>
      <c r="C85" s="428"/>
      <c r="D85" s="429"/>
      <c r="E85" s="429"/>
      <c r="F85" s="430"/>
      <c r="G85" s="431"/>
      <c r="H85" s="409"/>
      <c r="I85" s="409"/>
      <c r="J85" s="424"/>
      <c r="K85" s="424"/>
      <c r="L85" s="424"/>
    </row>
    <row r="86" spans="1:13" ht="49.95" customHeight="1" thickBot="1" x14ac:dyDescent="0.35">
      <c r="A86" s="449"/>
      <c r="B86" s="459" t="s">
        <v>198</v>
      </c>
      <c r="C86" s="458"/>
      <c r="D86" s="448"/>
      <c r="E86" s="448"/>
      <c r="F86" s="446"/>
      <c r="G86" s="447"/>
      <c r="H86" s="448"/>
      <c r="I86" s="448"/>
      <c r="J86" s="457"/>
      <c r="K86" s="489"/>
      <c r="L86" s="489"/>
      <c r="M86" s="489"/>
    </row>
    <row r="87" spans="1:13" ht="49.95" customHeight="1" x14ac:dyDescent="0.3">
      <c r="A87" s="449"/>
      <c r="B87" s="450"/>
      <c r="C87" s="472" t="s">
        <v>223</v>
      </c>
      <c r="D87" s="472"/>
      <c r="E87" s="472"/>
      <c r="F87" s="451" t="str">
        <f>IF(E87&gt;E82,"Alerte : vos travaux seront réalisés en dehors des délais fixés par l'Europe","")</f>
        <v/>
      </c>
      <c r="G87" s="452">
        <f>IF(OR(G82*G83*G84&gt;0,G82*G83*G84=0),G82*G83*G84,0)</f>
        <v>0</v>
      </c>
      <c r="H87" s="448"/>
      <c r="I87" s="448"/>
      <c r="J87" s="457"/>
      <c r="K87" s="489"/>
      <c r="L87" s="489"/>
      <c r="M87" s="489"/>
    </row>
    <row r="88" spans="1:13" ht="81" customHeight="1" thickBot="1" x14ac:dyDescent="0.35">
      <c r="A88" s="490" t="s">
        <v>231</v>
      </c>
      <c r="B88" s="490"/>
      <c r="C88" s="490"/>
      <c r="D88" s="490"/>
      <c r="E88" s="490"/>
      <c r="F88" s="453"/>
      <c r="G88" s="454">
        <f>G84</f>
        <v>0</v>
      </c>
      <c r="H88" s="455"/>
      <c r="I88" s="455"/>
      <c r="J88" s="456"/>
      <c r="K88" s="489"/>
      <c r="L88" s="489"/>
      <c r="M88" s="489"/>
    </row>
    <row r="91" spans="1:13" x14ac:dyDescent="0.3">
      <c r="I91" s="149"/>
    </row>
  </sheetData>
  <sheetProtection password="EB51" sheet="1" objects="1" scenarios="1" selectLockedCells="1"/>
  <mergeCells count="22">
    <mergeCell ref="A88:E88"/>
    <mergeCell ref="E7:G7"/>
    <mergeCell ref="E8:H8"/>
    <mergeCell ref="E11:H12"/>
    <mergeCell ref="M9:P12"/>
    <mergeCell ref="R14:S14"/>
    <mergeCell ref="C87:E87"/>
    <mergeCell ref="A1:C1"/>
    <mergeCell ref="A2:K2"/>
    <mergeCell ref="B10:E10"/>
    <mergeCell ref="B6:E6"/>
    <mergeCell ref="E1:K1"/>
    <mergeCell ref="K86:M86"/>
    <mergeCell ref="K87:M87"/>
    <mergeCell ref="K88:M88"/>
    <mergeCell ref="X38:Z38"/>
    <mergeCell ref="X53:Y53"/>
    <mergeCell ref="X67:Y67"/>
    <mergeCell ref="X31:Z31"/>
    <mergeCell ref="X29:Z29"/>
    <mergeCell ref="X34:Z34"/>
    <mergeCell ref="X35:Z35"/>
  </mergeCells>
  <conditionalFormatting sqref="G82:L84">
    <cfRule type="expression" dxfId="5" priority="6">
      <formula>#REF!&gt;#REF!</formula>
    </cfRule>
  </conditionalFormatting>
  <conditionalFormatting sqref="J75:L85 J86:K88">
    <cfRule type="cellIs" dxfId="4" priority="5" operator="equal">
      <formula>0</formula>
    </cfRule>
  </conditionalFormatting>
  <conditionalFormatting sqref="M19:P32 M34:P43 M45:P55 M57:P67 M69:P73">
    <cfRule type="cellIs" dxfId="3" priority="3" operator="equal">
      <formula>"NON"</formula>
    </cfRule>
    <cfRule type="cellIs" dxfId="2" priority="4" operator="equal">
      <formula>"OUI"</formula>
    </cfRule>
  </conditionalFormatting>
  <conditionalFormatting sqref="F82:F84">
    <cfRule type="expression" dxfId="1" priority="2">
      <formula>#REF!&gt;#REF!</formula>
    </cfRule>
  </conditionalFormatting>
  <conditionalFormatting sqref="F87">
    <cfRule type="expression" dxfId="0" priority="1">
      <formula>#REF!&gt;#REF!</formula>
    </cfRule>
  </conditionalFormatting>
  <dataValidations count="2">
    <dataValidation type="list" allowBlank="1" showInputMessage="1" showErrorMessage="1" sqref="N69:O72 N45:O52 N57:O60 N24 N26 N28 N30 P32 M35:M36 M54:P55 N21:O22 M39:P43 P35:P36 M62:P64 M66:P67 O24:O32 P26 P28 P30 N34:O37 P19">
      <formula1>"OUI,NON"</formula1>
    </dataValidation>
    <dataValidation type="list" allowBlank="1" showInputMessage="1" showErrorMessage="1" sqref="P21:P22 P24:P25 P27 P29 P31 P34 P37 P45:P52 P57:P60 P69:P72">
      <formula1>"OUI,NON,NON mais je justifie la raison en annexe "</formula1>
    </dataValidation>
  </dataValidations>
  <pageMargins left="0.23622047244094491" right="0.23622047244094491" top="0.74803149606299213" bottom="0.74803149606299213" header="0.31496062992125984" footer="0.31496062992125984"/>
  <pageSetup paperSize="9" scale="25" fitToHeight="0" orientation="landscape" horizontalDpi="300" verticalDpi="300" r:id="rId1"/>
  <headerFooter>
    <oddHeader>&amp;L&amp;G</oddHeader>
    <oddFooter>&amp;C&amp;F&amp;R&amp;P</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N43"/>
  <sheetViews>
    <sheetView topLeftCell="A28" zoomScale="60" zoomScaleNormal="60" workbookViewId="0">
      <selection activeCell="P38" sqref="P38"/>
    </sheetView>
  </sheetViews>
  <sheetFormatPr baseColWidth="10" defaultRowHeight="14.4" x14ac:dyDescent="0.3"/>
  <cols>
    <col min="2" max="2" width="51.33203125" customWidth="1"/>
    <col min="3" max="3" width="3.109375" customWidth="1"/>
    <col min="4" max="4" width="42.5546875" customWidth="1"/>
    <col min="5" max="5" width="2.44140625" customWidth="1"/>
    <col min="6" max="6" width="36.21875" customWidth="1"/>
    <col min="7" max="7" width="2.6640625" customWidth="1"/>
    <col min="8" max="8" width="33.6640625" customWidth="1"/>
    <col min="9" max="9" width="2.88671875" customWidth="1"/>
    <col min="10" max="10" width="38.6640625" customWidth="1"/>
    <col min="11" max="11" width="12.77734375" style="108" customWidth="1"/>
    <col min="12" max="12" width="9.33203125" customWidth="1"/>
  </cols>
  <sheetData>
    <row r="1" spans="1:14" ht="63" customHeight="1" thickBot="1" x14ac:dyDescent="0.35">
      <c r="A1" s="479" t="s">
        <v>16</v>
      </c>
      <c r="B1" s="479"/>
      <c r="C1" s="479"/>
      <c r="D1" s="479"/>
      <c r="E1" s="479"/>
      <c r="F1" s="479"/>
    </row>
    <row r="2" spans="1:14" ht="18.600000000000001" thickBot="1" x14ac:dyDescent="0.35">
      <c r="L2" s="480" t="s">
        <v>101</v>
      </c>
      <c r="M2" s="481"/>
      <c r="N2" s="482"/>
    </row>
    <row r="3" spans="1:14" s="10" customFormat="1" ht="109.8" customHeight="1" thickBot="1" x14ac:dyDescent="0.35">
      <c r="A3" s="75" t="s">
        <v>58</v>
      </c>
      <c r="C3" s="27"/>
      <c r="D3" s="11" t="s">
        <v>90</v>
      </c>
      <c r="F3" s="12" t="s">
        <v>8</v>
      </c>
      <c r="H3" s="21" t="s">
        <v>85</v>
      </c>
      <c r="J3" s="51" t="s">
        <v>55</v>
      </c>
      <c r="K3" s="121" t="s">
        <v>113</v>
      </c>
      <c r="L3" s="95" t="s">
        <v>102</v>
      </c>
      <c r="M3" s="95" t="s">
        <v>103</v>
      </c>
      <c r="N3" s="118" t="s">
        <v>111</v>
      </c>
    </row>
    <row r="4" spans="1:14" s="3" customFormat="1" ht="31.2" customHeight="1" thickBot="1" x14ac:dyDescent="0.35">
      <c r="B4" s="33" t="s">
        <v>106</v>
      </c>
      <c r="C4" s="28"/>
      <c r="D4" s="4"/>
      <c r="F4" s="4"/>
      <c r="L4" s="102"/>
      <c r="M4" s="102"/>
      <c r="N4" s="103">
        <f>IF(K5=1,1,-13)</f>
        <v>-13</v>
      </c>
    </row>
    <row r="5" spans="1:14" s="50" customFormat="1" ht="67.2" customHeight="1" thickBot="1" x14ac:dyDescent="0.35">
      <c r="A5" s="77" t="s">
        <v>105</v>
      </c>
      <c r="B5" s="35" t="s">
        <v>107</v>
      </c>
      <c r="C5" s="15"/>
      <c r="D5" s="105" t="s">
        <v>11</v>
      </c>
      <c r="E5" s="16"/>
      <c r="F5" s="63" t="s">
        <v>108</v>
      </c>
      <c r="G5" s="16"/>
      <c r="H5" s="106">
        <v>0</v>
      </c>
      <c r="I5" s="16"/>
      <c r="J5" s="53" t="s">
        <v>11</v>
      </c>
      <c r="K5" s="109">
        <v>0</v>
      </c>
      <c r="L5" s="96"/>
      <c r="M5" s="97"/>
      <c r="N5" s="94"/>
    </row>
    <row r="6" spans="1:14" s="3" customFormat="1" ht="31.2" customHeight="1" thickBot="1" x14ac:dyDescent="0.35">
      <c r="B6" s="33" t="s">
        <v>0</v>
      </c>
      <c r="C6" s="28"/>
      <c r="D6" s="4"/>
      <c r="F6" s="4"/>
      <c r="K6" s="110"/>
      <c r="L6" s="102"/>
      <c r="M6" s="102"/>
      <c r="N6" s="103">
        <f>SUM(M7:M8)</f>
        <v>1</v>
      </c>
    </row>
    <row r="7" spans="1:14" s="50" customFormat="1" ht="67.2" customHeight="1" x14ac:dyDescent="0.3">
      <c r="A7" s="76" t="s">
        <v>59</v>
      </c>
      <c r="B7" s="71" t="s">
        <v>7</v>
      </c>
      <c r="C7" s="48"/>
      <c r="D7" s="72" t="s">
        <v>11</v>
      </c>
      <c r="F7" s="73" t="s">
        <v>12</v>
      </c>
      <c r="H7" s="83">
        <v>0</v>
      </c>
      <c r="J7" s="74">
        <v>2</v>
      </c>
      <c r="K7" s="111">
        <v>1</v>
      </c>
      <c r="L7" s="96">
        <f>H7*J7</f>
        <v>0</v>
      </c>
      <c r="M7" s="97">
        <f t="shared" ref="M7:M39" si="0">IF(L7=0,1,K7*L7)</f>
        <v>1</v>
      </c>
      <c r="N7" s="94"/>
    </row>
    <row r="8" spans="1:14" s="16" customFormat="1" ht="46.2" customHeight="1" thickBot="1" x14ac:dyDescent="0.35">
      <c r="A8" s="77" t="s">
        <v>60</v>
      </c>
      <c r="B8" s="35" t="s">
        <v>6</v>
      </c>
      <c r="C8" s="15"/>
      <c r="D8" s="93" t="s">
        <v>87</v>
      </c>
      <c r="F8" s="63" t="s">
        <v>7</v>
      </c>
      <c r="H8" s="87">
        <v>1</v>
      </c>
      <c r="J8" s="53">
        <v>2</v>
      </c>
      <c r="K8" s="112">
        <v>0</v>
      </c>
      <c r="L8" s="100">
        <f>H8*J8</f>
        <v>2</v>
      </c>
      <c r="M8" s="101">
        <f t="shared" si="0"/>
        <v>0</v>
      </c>
    </row>
    <row r="9" spans="1:14" s="3" customFormat="1" ht="18.600000000000001" thickBot="1" x14ac:dyDescent="0.35">
      <c r="A9" s="19"/>
      <c r="B9" s="33" t="s">
        <v>1</v>
      </c>
      <c r="C9" s="28"/>
      <c r="D9" s="4"/>
      <c r="F9" s="4"/>
      <c r="H9" s="19"/>
      <c r="J9" s="19"/>
      <c r="K9" s="113"/>
      <c r="L9" s="99"/>
      <c r="M9" s="99"/>
      <c r="N9" s="103">
        <f>SUM(M10:M13)</f>
        <v>5</v>
      </c>
    </row>
    <row r="10" spans="1:14" s="6" customFormat="1" ht="132" customHeight="1" x14ac:dyDescent="0.3">
      <c r="A10" s="78" t="s">
        <v>61</v>
      </c>
      <c r="B10" s="18" t="s">
        <v>91</v>
      </c>
      <c r="C10" s="5"/>
      <c r="D10" s="7" t="s">
        <v>86</v>
      </c>
      <c r="F10" s="64" t="s">
        <v>56</v>
      </c>
      <c r="H10" s="88">
        <v>1</v>
      </c>
      <c r="J10" s="54">
        <v>1</v>
      </c>
      <c r="K10" s="114">
        <v>1</v>
      </c>
      <c r="L10" s="96">
        <f>H10*J10</f>
        <v>1</v>
      </c>
      <c r="M10" s="107">
        <f t="shared" si="0"/>
        <v>1</v>
      </c>
    </row>
    <row r="11" spans="1:14" s="6" customFormat="1" ht="123" customHeight="1" x14ac:dyDescent="0.3">
      <c r="A11" s="78" t="s">
        <v>62</v>
      </c>
      <c r="B11" s="18" t="s">
        <v>92</v>
      </c>
      <c r="C11" s="5"/>
      <c r="D11" s="7" t="s">
        <v>88</v>
      </c>
      <c r="F11" s="64" t="s">
        <v>57</v>
      </c>
      <c r="H11" s="89">
        <v>2</v>
      </c>
      <c r="J11" s="52">
        <v>2</v>
      </c>
      <c r="K11" s="114">
        <v>1</v>
      </c>
      <c r="L11" s="96">
        <f t="shared" ref="L11:L12" si="1">H11*J11</f>
        <v>4</v>
      </c>
      <c r="M11" s="97">
        <f t="shared" si="0"/>
        <v>4</v>
      </c>
    </row>
    <row r="12" spans="1:14" s="6" customFormat="1" ht="84" customHeight="1" x14ac:dyDescent="0.3">
      <c r="A12" s="78" t="s">
        <v>63</v>
      </c>
      <c r="B12" s="18" t="s">
        <v>93</v>
      </c>
      <c r="C12" s="5"/>
      <c r="D12" s="8" t="s">
        <v>89</v>
      </c>
      <c r="F12" s="64" t="s">
        <v>56</v>
      </c>
      <c r="H12" s="91">
        <v>3</v>
      </c>
      <c r="J12" s="52">
        <v>2</v>
      </c>
      <c r="K12" s="114">
        <v>0</v>
      </c>
      <c r="L12" s="96">
        <f t="shared" si="1"/>
        <v>6</v>
      </c>
      <c r="M12" s="97">
        <f t="shared" si="0"/>
        <v>0</v>
      </c>
    </row>
    <row r="13" spans="1:14" s="16" customFormat="1" ht="94.2" customHeight="1" thickBot="1" x14ac:dyDescent="0.35">
      <c r="A13" s="77" t="s">
        <v>64</v>
      </c>
      <c r="B13" s="24" t="s">
        <v>94</v>
      </c>
      <c r="C13" s="15"/>
      <c r="D13" s="17" t="s">
        <v>13</v>
      </c>
      <c r="F13" s="65" t="s">
        <v>56</v>
      </c>
      <c r="H13" s="92">
        <v>3</v>
      </c>
      <c r="J13" s="53">
        <v>2</v>
      </c>
      <c r="K13" s="112">
        <v>0</v>
      </c>
      <c r="L13" s="100">
        <f>H13*J13</f>
        <v>6</v>
      </c>
      <c r="M13" s="101">
        <f t="shared" si="0"/>
        <v>0</v>
      </c>
    </row>
    <row r="14" spans="1:14" s="3" customFormat="1" ht="18.600000000000001" thickBot="1" x14ac:dyDescent="0.35">
      <c r="A14" s="19"/>
      <c r="B14" s="36" t="s">
        <v>2</v>
      </c>
      <c r="C14" s="29"/>
      <c r="D14" s="14"/>
      <c r="E14" s="13"/>
      <c r="F14" s="14"/>
      <c r="H14" s="19"/>
      <c r="J14" s="19"/>
      <c r="K14" s="113"/>
      <c r="L14" s="99"/>
      <c r="M14" s="99"/>
      <c r="N14" s="103">
        <f>SUM(M15:M16)</f>
        <v>8</v>
      </c>
    </row>
    <row r="15" spans="1:14" s="6" customFormat="1" ht="123.6" customHeight="1" x14ac:dyDescent="0.3">
      <c r="A15" s="78" t="s">
        <v>65</v>
      </c>
      <c r="B15" s="34" t="s">
        <v>14</v>
      </c>
      <c r="C15" s="5"/>
      <c r="D15" s="9" t="s">
        <v>95</v>
      </c>
      <c r="F15" s="64" t="s">
        <v>15</v>
      </c>
      <c r="H15" s="20">
        <v>4</v>
      </c>
      <c r="J15" s="52">
        <v>2</v>
      </c>
      <c r="K15" s="114">
        <v>1</v>
      </c>
      <c r="L15" s="96">
        <f>H15*J15</f>
        <v>8</v>
      </c>
      <c r="M15" s="97">
        <f t="shared" si="0"/>
        <v>8</v>
      </c>
    </row>
    <row r="16" spans="1:14" s="16" customFormat="1" ht="58.2" thickBot="1" x14ac:dyDescent="0.35">
      <c r="A16" s="77" t="s">
        <v>66</v>
      </c>
      <c r="B16" s="37" t="s">
        <v>39</v>
      </c>
      <c r="C16" s="15"/>
      <c r="D16" s="17" t="s">
        <v>96</v>
      </c>
      <c r="F16" s="63" t="s">
        <v>17</v>
      </c>
      <c r="H16" s="82">
        <v>4</v>
      </c>
      <c r="J16" s="53">
        <v>2</v>
      </c>
      <c r="K16" s="112">
        <v>0</v>
      </c>
      <c r="L16" s="100">
        <f>H16*J16</f>
        <v>8</v>
      </c>
      <c r="M16" s="101">
        <f t="shared" si="0"/>
        <v>0</v>
      </c>
    </row>
    <row r="17" spans="1:14" s="3" customFormat="1" ht="18.600000000000001" thickBot="1" x14ac:dyDescent="0.35">
      <c r="A17" s="19"/>
      <c r="B17" s="33" t="s">
        <v>3</v>
      </c>
      <c r="C17" s="28"/>
      <c r="D17" s="4"/>
      <c r="F17" s="4"/>
      <c r="H17" s="19"/>
      <c r="J17" s="19"/>
      <c r="K17" s="113"/>
      <c r="L17" s="99"/>
      <c r="M17" s="99"/>
      <c r="N17" s="103">
        <f>SUM(M18:M29)</f>
        <v>18</v>
      </c>
    </row>
    <row r="18" spans="1:14" s="6" customFormat="1" ht="78.599999999999994" customHeight="1" x14ac:dyDescent="0.3">
      <c r="A18" s="78" t="s">
        <v>67</v>
      </c>
      <c r="B18" s="34" t="s">
        <v>23</v>
      </c>
      <c r="C18" s="5"/>
      <c r="D18" s="9" t="s">
        <v>97</v>
      </c>
      <c r="F18" s="66" t="s">
        <v>50</v>
      </c>
      <c r="H18" s="22">
        <v>5</v>
      </c>
      <c r="J18" s="54">
        <v>1</v>
      </c>
      <c r="K18" s="114">
        <v>1</v>
      </c>
      <c r="L18" s="96">
        <f>H18*J18</f>
        <v>5</v>
      </c>
      <c r="M18" s="97">
        <f t="shared" si="0"/>
        <v>5</v>
      </c>
    </row>
    <row r="19" spans="1:14" s="6" customFormat="1" ht="255" customHeight="1" x14ac:dyDescent="0.3">
      <c r="A19" s="78" t="s">
        <v>68</v>
      </c>
      <c r="B19" s="34" t="s">
        <v>22</v>
      </c>
      <c r="C19" s="5"/>
      <c r="D19" s="9" t="s">
        <v>98</v>
      </c>
      <c r="F19" s="66" t="s">
        <v>50</v>
      </c>
      <c r="H19" s="22">
        <v>5</v>
      </c>
      <c r="J19" s="54">
        <v>1</v>
      </c>
      <c r="K19" s="114">
        <v>0</v>
      </c>
      <c r="L19" s="96">
        <f t="shared" ref="L19:L29" si="2">H19*J19</f>
        <v>5</v>
      </c>
      <c r="M19" s="97">
        <f t="shared" si="0"/>
        <v>0</v>
      </c>
    </row>
    <row r="20" spans="1:14" s="6" customFormat="1" ht="204" customHeight="1" x14ac:dyDescent="0.3">
      <c r="A20" s="78" t="s">
        <v>69</v>
      </c>
      <c r="B20" s="34" t="s">
        <v>24</v>
      </c>
      <c r="C20" s="5"/>
      <c r="D20" s="9" t="s">
        <v>99</v>
      </c>
      <c r="F20" s="66" t="s">
        <v>48</v>
      </c>
      <c r="H20" s="22">
        <v>5</v>
      </c>
      <c r="J20" s="54">
        <v>1</v>
      </c>
      <c r="K20" s="114">
        <v>1</v>
      </c>
      <c r="L20" s="96">
        <f t="shared" si="2"/>
        <v>5</v>
      </c>
      <c r="M20" s="97">
        <f t="shared" si="0"/>
        <v>5</v>
      </c>
    </row>
    <row r="21" spans="1:14" s="42" customFormat="1" x14ac:dyDescent="0.3">
      <c r="A21" s="43"/>
      <c r="B21" s="39" t="s">
        <v>29</v>
      </c>
      <c r="C21" s="40"/>
      <c r="D21" s="41"/>
      <c r="F21" s="41"/>
      <c r="H21" s="43"/>
      <c r="J21" s="43"/>
      <c r="K21" s="115"/>
      <c r="L21" s="98"/>
      <c r="M21" s="97"/>
    </row>
    <row r="22" spans="1:14" ht="61.8" customHeight="1" x14ac:dyDescent="0.3">
      <c r="A22" s="79" t="s">
        <v>70</v>
      </c>
      <c r="B22" s="26" t="s">
        <v>25</v>
      </c>
      <c r="D22" s="32" t="s">
        <v>11</v>
      </c>
      <c r="F22" s="67" t="s">
        <v>42</v>
      </c>
      <c r="H22" s="84">
        <v>0</v>
      </c>
      <c r="J22" s="56">
        <v>2</v>
      </c>
      <c r="K22" s="108">
        <v>1</v>
      </c>
      <c r="L22" s="96">
        <f t="shared" si="2"/>
        <v>0</v>
      </c>
      <c r="M22" s="97">
        <f t="shared" si="0"/>
        <v>1</v>
      </c>
    </row>
    <row r="23" spans="1:14" ht="21" customHeight="1" x14ac:dyDescent="0.3">
      <c r="A23" s="79" t="s">
        <v>71</v>
      </c>
      <c r="B23" s="25" t="s">
        <v>26</v>
      </c>
      <c r="C23" s="1"/>
      <c r="D23" s="32" t="s">
        <v>11</v>
      </c>
      <c r="F23" s="68" t="s">
        <v>51</v>
      </c>
      <c r="H23" s="84">
        <v>0</v>
      </c>
      <c r="J23" s="55">
        <v>3</v>
      </c>
      <c r="K23" s="108">
        <v>1</v>
      </c>
      <c r="L23" s="96">
        <f t="shared" si="2"/>
        <v>0</v>
      </c>
      <c r="M23" s="97">
        <f t="shared" si="0"/>
        <v>1</v>
      </c>
    </row>
    <row r="24" spans="1:14" ht="44.4" customHeight="1" x14ac:dyDescent="0.3">
      <c r="A24" s="79" t="s">
        <v>72</v>
      </c>
      <c r="B24" s="26" t="s">
        <v>27</v>
      </c>
      <c r="C24" s="1"/>
      <c r="D24" s="32" t="s">
        <v>11</v>
      </c>
      <c r="F24" s="67" t="s">
        <v>41</v>
      </c>
      <c r="H24" s="84">
        <v>0</v>
      </c>
      <c r="J24" s="60" t="s">
        <v>104</v>
      </c>
      <c r="K24" s="108">
        <v>1</v>
      </c>
      <c r="L24" s="96">
        <v>0</v>
      </c>
      <c r="M24" s="97">
        <f t="shared" si="0"/>
        <v>1</v>
      </c>
    </row>
    <row r="25" spans="1:14" ht="39" customHeight="1" x14ac:dyDescent="0.3">
      <c r="A25" s="79" t="s">
        <v>73</v>
      </c>
      <c r="B25" s="26" t="s">
        <v>28</v>
      </c>
      <c r="C25" s="1"/>
      <c r="D25" s="32" t="s">
        <v>11</v>
      </c>
      <c r="F25" s="68" t="s">
        <v>43</v>
      </c>
      <c r="H25" s="84">
        <v>0</v>
      </c>
      <c r="J25" s="55">
        <v>3</v>
      </c>
      <c r="K25" s="108">
        <v>1</v>
      </c>
      <c r="L25" s="96">
        <f t="shared" si="2"/>
        <v>0</v>
      </c>
      <c r="M25" s="97">
        <f t="shared" si="0"/>
        <v>1</v>
      </c>
    </row>
    <row r="26" spans="1:14" ht="61.2" customHeight="1" x14ac:dyDescent="0.3">
      <c r="A26" s="79" t="s">
        <v>74</v>
      </c>
      <c r="B26" s="26" t="s">
        <v>30</v>
      </c>
      <c r="C26" s="1"/>
      <c r="D26" s="32" t="s">
        <v>11</v>
      </c>
      <c r="F26" s="67" t="s">
        <v>44</v>
      </c>
      <c r="H26" s="84">
        <v>0</v>
      </c>
      <c r="J26" s="56">
        <v>2</v>
      </c>
      <c r="K26" s="108">
        <v>1</v>
      </c>
      <c r="L26" s="96">
        <f t="shared" si="2"/>
        <v>0</v>
      </c>
      <c r="M26" s="97">
        <f t="shared" si="0"/>
        <v>1</v>
      </c>
    </row>
    <row r="27" spans="1:14" ht="46.8" customHeight="1" x14ac:dyDescent="0.3">
      <c r="A27" s="79" t="s">
        <v>75</v>
      </c>
      <c r="B27" s="26" t="s">
        <v>31</v>
      </c>
      <c r="C27" s="1"/>
      <c r="D27" s="32" t="s">
        <v>11</v>
      </c>
      <c r="F27" s="68" t="s">
        <v>45</v>
      </c>
      <c r="H27" s="84">
        <v>0</v>
      </c>
      <c r="J27" s="56">
        <v>2</v>
      </c>
      <c r="K27" s="108">
        <v>1</v>
      </c>
      <c r="L27" s="96">
        <f t="shared" si="2"/>
        <v>0</v>
      </c>
      <c r="M27" s="97">
        <f t="shared" si="0"/>
        <v>1</v>
      </c>
    </row>
    <row r="28" spans="1:14" ht="56.4" customHeight="1" x14ac:dyDescent="0.3">
      <c r="A28" s="79" t="s">
        <v>76</v>
      </c>
      <c r="B28" s="26" t="s">
        <v>32</v>
      </c>
      <c r="C28" s="1"/>
      <c r="D28" s="32" t="s">
        <v>11</v>
      </c>
      <c r="F28" s="68" t="s">
        <v>46</v>
      </c>
      <c r="H28" s="84">
        <v>0</v>
      </c>
      <c r="J28" s="60" t="s">
        <v>49</v>
      </c>
      <c r="K28" s="108">
        <v>1</v>
      </c>
      <c r="L28" s="96">
        <v>0</v>
      </c>
      <c r="M28" s="97">
        <f t="shared" si="0"/>
        <v>1</v>
      </c>
    </row>
    <row r="29" spans="1:14" s="10" customFormat="1" ht="46.8" customHeight="1" thickBot="1" x14ac:dyDescent="0.35">
      <c r="A29" s="80" t="s">
        <v>77</v>
      </c>
      <c r="B29" s="44" t="s">
        <v>33</v>
      </c>
      <c r="C29" s="27"/>
      <c r="D29" s="61" t="s">
        <v>34</v>
      </c>
      <c r="F29" s="69" t="s">
        <v>47</v>
      </c>
      <c r="H29" s="85">
        <v>0</v>
      </c>
      <c r="J29" s="57">
        <v>2</v>
      </c>
      <c r="K29" s="116">
        <v>1</v>
      </c>
      <c r="L29" s="100">
        <f t="shared" si="2"/>
        <v>0</v>
      </c>
      <c r="M29" s="101">
        <f t="shared" si="0"/>
        <v>1</v>
      </c>
    </row>
    <row r="30" spans="1:14" s="3" customFormat="1" ht="18.600000000000001" thickBot="1" x14ac:dyDescent="0.35">
      <c r="A30" s="19"/>
      <c r="B30" s="2" t="s">
        <v>4</v>
      </c>
      <c r="C30" s="28"/>
      <c r="D30" s="4"/>
      <c r="F30" s="4"/>
      <c r="H30" s="19"/>
      <c r="J30" s="19"/>
      <c r="K30" s="113"/>
      <c r="L30" s="99"/>
      <c r="M30" s="99"/>
      <c r="N30" s="103">
        <f>SUM(M31:M36)</f>
        <v>4</v>
      </c>
    </row>
    <row r="31" spans="1:14" s="50" customFormat="1" ht="142.80000000000001" customHeight="1" x14ac:dyDescent="0.3">
      <c r="A31" s="76" t="s">
        <v>78</v>
      </c>
      <c r="B31" s="47" t="s">
        <v>40</v>
      </c>
      <c r="C31" s="48"/>
      <c r="D31" s="49" t="s">
        <v>100</v>
      </c>
      <c r="F31" s="70" t="s">
        <v>52</v>
      </c>
      <c r="H31" s="22">
        <v>5</v>
      </c>
      <c r="J31" s="58">
        <v>1</v>
      </c>
      <c r="K31" s="111">
        <v>0</v>
      </c>
      <c r="L31" s="96">
        <f>H31*J31</f>
        <v>5</v>
      </c>
      <c r="M31" s="97">
        <f t="shared" si="0"/>
        <v>0</v>
      </c>
    </row>
    <row r="32" spans="1:14" s="42" customFormat="1" ht="19.8" customHeight="1" x14ac:dyDescent="0.3">
      <c r="A32" s="43"/>
      <c r="B32" s="46" t="s">
        <v>29</v>
      </c>
      <c r="C32" s="40"/>
      <c r="D32" s="41"/>
      <c r="F32" s="41"/>
      <c r="H32" s="43"/>
      <c r="J32" s="43"/>
      <c r="K32" s="115"/>
      <c r="L32" s="98"/>
      <c r="M32" s="97"/>
    </row>
    <row r="33" spans="1:14" s="31" customFormat="1" ht="24.6" customHeight="1" x14ac:dyDescent="0.3">
      <c r="A33" s="81" t="s">
        <v>79</v>
      </c>
      <c r="B33" s="1" t="s">
        <v>35</v>
      </c>
      <c r="C33" s="30"/>
      <c r="D33" s="32" t="s">
        <v>11</v>
      </c>
      <c r="F33" s="68" t="s">
        <v>53</v>
      </c>
      <c r="H33" s="86">
        <v>0</v>
      </c>
      <c r="J33" s="56">
        <v>2</v>
      </c>
      <c r="K33" s="117">
        <v>1</v>
      </c>
      <c r="L33" s="96">
        <f t="shared" ref="L33:L36" si="3">H33*J33</f>
        <v>0</v>
      </c>
      <c r="M33" s="97">
        <f t="shared" si="0"/>
        <v>1</v>
      </c>
    </row>
    <row r="34" spans="1:14" s="31" customFormat="1" ht="27.6" customHeight="1" x14ac:dyDescent="0.3">
      <c r="A34" s="81" t="s">
        <v>80</v>
      </c>
      <c r="B34" s="38" t="s">
        <v>36</v>
      </c>
      <c r="C34" s="30"/>
      <c r="D34" s="32" t="s">
        <v>11</v>
      </c>
      <c r="F34" s="68" t="s">
        <v>53</v>
      </c>
      <c r="H34" s="84">
        <v>0</v>
      </c>
      <c r="J34" s="56">
        <v>2</v>
      </c>
      <c r="K34" s="117">
        <v>0</v>
      </c>
      <c r="L34" s="96">
        <f t="shared" si="3"/>
        <v>0</v>
      </c>
      <c r="M34" s="97">
        <f t="shared" si="0"/>
        <v>1</v>
      </c>
    </row>
    <row r="35" spans="1:14" s="31" customFormat="1" ht="27" customHeight="1" x14ac:dyDescent="0.3">
      <c r="A35" s="81" t="s">
        <v>81</v>
      </c>
      <c r="B35" s="38" t="s">
        <v>37</v>
      </c>
      <c r="C35" s="30"/>
      <c r="D35" s="32" t="s">
        <v>11</v>
      </c>
      <c r="F35" s="68" t="s">
        <v>53</v>
      </c>
      <c r="H35" s="84">
        <v>0</v>
      </c>
      <c r="J35" s="56">
        <v>2</v>
      </c>
      <c r="K35" s="117">
        <v>0</v>
      </c>
      <c r="L35" s="96">
        <v>0</v>
      </c>
      <c r="M35" s="97">
        <f t="shared" si="0"/>
        <v>1</v>
      </c>
    </row>
    <row r="36" spans="1:14" s="10" customFormat="1" ht="24.6" customHeight="1" thickBot="1" x14ac:dyDescent="0.35">
      <c r="A36" s="80" t="s">
        <v>82</v>
      </c>
      <c r="B36" s="27" t="s">
        <v>38</v>
      </c>
      <c r="C36" s="27"/>
      <c r="D36" s="45" t="s">
        <v>11</v>
      </c>
      <c r="F36" s="69" t="s">
        <v>54</v>
      </c>
      <c r="H36" s="85">
        <v>0</v>
      </c>
      <c r="J36" s="57">
        <v>2</v>
      </c>
      <c r="K36" s="116">
        <v>1</v>
      </c>
      <c r="L36" s="100">
        <f t="shared" si="3"/>
        <v>0</v>
      </c>
      <c r="M36" s="101">
        <f t="shared" si="0"/>
        <v>1</v>
      </c>
    </row>
    <row r="37" spans="1:14" s="3" customFormat="1" ht="18.600000000000001" thickBot="1" x14ac:dyDescent="0.35">
      <c r="A37" s="19"/>
      <c r="B37" s="2" t="s">
        <v>5</v>
      </c>
      <c r="C37" s="28"/>
      <c r="D37" s="4"/>
      <c r="F37" s="4"/>
      <c r="H37" s="19"/>
      <c r="J37" s="19"/>
      <c r="K37" s="113"/>
      <c r="L37" s="99"/>
      <c r="M37" s="99"/>
      <c r="N37" s="103">
        <f>SUM(M38:M39)</f>
        <v>0</v>
      </c>
    </row>
    <row r="38" spans="1:14" s="6" customFormat="1" ht="100.8" customHeight="1" x14ac:dyDescent="0.3">
      <c r="A38" s="78" t="s">
        <v>83</v>
      </c>
      <c r="B38" s="5" t="s">
        <v>9</v>
      </c>
      <c r="C38" s="5"/>
      <c r="D38" s="7" t="s">
        <v>10</v>
      </c>
      <c r="F38" s="62" t="s">
        <v>21</v>
      </c>
      <c r="H38" s="89">
        <v>2</v>
      </c>
      <c r="J38" s="52">
        <v>2</v>
      </c>
      <c r="K38" s="114">
        <v>0</v>
      </c>
      <c r="L38" s="96">
        <f>H38*J38</f>
        <v>4</v>
      </c>
      <c r="M38" s="97">
        <f t="shared" si="0"/>
        <v>0</v>
      </c>
    </row>
    <row r="39" spans="1:14" ht="39.6" customHeight="1" thickBot="1" x14ac:dyDescent="0.35">
      <c r="A39" s="79" t="s">
        <v>84</v>
      </c>
      <c r="B39" s="23" t="s">
        <v>18</v>
      </c>
      <c r="C39" s="1"/>
      <c r="D39" s="59" t="s">
        <v>19</v>
      </c>
      <c r="F39" s="68" t="s">
        <v>20</v>
      </c>
      <c r="H39" s="90">
        <v>2</v>
      </c>
      <c r="J39" s="56">
        <v>2</v>
      </c>
      <c r="K39" s="108">
        <v>0</v>
      </c>
      <c r="L39" s="96">
        <f>H39*J39</f>
        <v>4</v>
      </c>
      <c r="M39" s="97">
        <f t="shared" si="0"/>
        <v>0</v>
      </c>
    </row>
    <row r="40" spans="1:14" ht="27" customHeight="1" thickBot="1" x14ac:dyDescent="0.35">
      <c r="B40" s="25"/>
      <c r="J40" s="120" t="s">
        <v>109</v>
      </c>
      <c r="K40" s="119">
        <f>SUM(K5:K39)</f>
        <v>16</v>
      </c>
    </row>
    <row r="41" spans="1:14" ht="24" customHeight="1" thickBot="1" x14ac:dyDescent="0.35">
      <c r="J41" s="120" t="s">
        <v>110</v>
      </c>
      <c r="N41" s="104">
        <f>SUM(N4:N39)</f>
        <v>23</v>
      </c>
    </row>
    <row r="42" spans="1:14" ht="10.8" customHeight="1" thickBot="1" x14ac:dyDescent="0.35">
      <c r="J42" s="120"/>
    </row>
    <row r="43" spans="1:14" ht="22.2" customHeight="1" thickBot="1" x14ac:dyDescent="0.35">
      <c r="J43" s="120" t="s">
        <v>112</v>
      </c>
      <c r="K43" s="483">
        <f>N41/K40</f>
        <v>1.4375</v>
      </c>
      <c r="L43" s="484"/>
      <c r="M43" s="484"/>
      <c r="N43" s="485"/>
    </row>
  </sheetData>
  <mergeCells count="3">
    <mergeCell ref="A1:F1"/>
    <mergeCell ref="L2:N2"/>
    <mergeCell ref="K43:N43"/>
  </mergeCells>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OCRE</vt:lpstr>
      <vt:lpstr>Feuille de route simplifiée (2</vt:lpstr>
      <vt:lpstr>OCRE!Zone_d_impression</vt:lpstr>
    </vt:vector>
  </TitlesOfParts>
  <Company>ETNIC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Fabian LOSANGE</cp:lastModifiedBy>
  <cp:lastPrinted>2021-05-25T13:42:59Z</cp:lastPrinted>
  <dcterms:created xsi:type="dcterms:W3CDTF">2021-04-09T12:48:59Z</dcterms:created>
  <dcterms:modified xsi:type="dcterms:W3CDTF">2021-09-29T13:48:09Z</dcterms:modified>
</cp:coreProperties>
</file>