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DASPA_20232024" sheetId="2" r:id="rId1"/>
  </sheets>
  <calcPr calcId="152511"/>
</workbook>
</file>

<file path=xl/calcChain.xml><?xml version="1.0" encoding="utf-8"?>
<calcChain xmlns="http://schemas.openxmlformats.org/spreadsheetml/2006/main">
  <c r="G84" i="2" l="1"/>
  <c r="E75" i="2"/>
  <c r="E68" i="2"/>
  <c r="E66" i="2"/>
  <c r="E65" i="2"/>
  <c r="E62" i="2"/>
  <c r="E59" i="2"/>
  <c r="E56" i="2"/>
  <c r="E51" i="2"/>
  <c r="E50" i="2"/>
  <c r="E49" i="2"/>
  <c r="E47" i="2"/>
  <c r="E45" i="2"/>
  <c r="E41" i="2"/>
  <c r="E40" i="2"/>
  <c r="E39" i="2"/>
  <c r="E38" i="2"/>
  <c r="E37" i="2"/>
  <c r="E36" i="2"/>
  <c r="E35" i="2"/>
  <c r="E34" i="2"/>
  <c r="E4" i="2"/>
  <c r="E3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<sst xmlns="http://schemas.openxmlformats.org/spreadsheetml/2006/main" count="378" uniqueCount="264">
  <si>
    <t>ATHENNE ROYAL LEONARDO DA VINCI</t>
  </si>
  <si>
    <t>INSTITUT COMMUNAL MARIUS RENARD</t>
  </si>
  <si>
    <t>INSTITUT REDOUTE-PEIFFER</t>
  </si>
  <si>
    <t>INSTITUT DE LA PROVIDENCE</t>
  </si>
  <si>
    <t>ATHENEE ROYAL DE LA RIVE GAUCHE</t>
  </si>
  <si>
    <t>INSTITUT PAUL-HENRI SPAAK</t>
  </si>
  <si>
    <t>INSTITUT BISCHOFFSHEIM</t>
  </si>
  <si>
    <t>CENTRE D'ENSEIGNEMENT SECONDAIRE D'ETTERBEEK ERNEST RICHARD</t>
  </si>
  <si>
    <t>COLLEGE ROI BAUDOUIN</t>
  </si>
  <si>
    <t>ATHENEE ROYAL D'EVERE</t>
  </si>
  <si>
    <t>CENTRE SCOLAIRE EPERONNIERS-MERCELIS</t>
  </si>
  <si>
    <t>ATHENEE ROYAL DU SIPPELBERG</t>
  </si>
  <si>
    <t>CAMPUS SAINT-JEAN</t>
  </si>
  <si>
    <t>ATHENNE ROYAL VICTOR HORTA</t>
  </si>
  <si>
    <t>INSTITUT DES FILLES DE MARIE</t>
  </si>
  <si>
    <t>INSTITUT SAINT-JEAN-BAPTISTE DE LA SALLE</t>
  </si>
  <si>
    <t>CENTRE SCOLAIRE DES DAMES DE MARIE-HAECHT-PHILOMENE</t>
  </si>
  <si>
    <t>LYCEE GUY CUDELL</t>
  </si>
  <si>
    <t>INSTITUT TECHNIQUE CARDINAL MERCIER - NOTRE-DAME DU SACRE-CŒUR</t>
  </si>
  <si>
    <t>ATHENEE ROYAL CROMMELYNCK</t>
  </si>
  <si>
    <t>ATHENEE ROYAL DE BRAINE-L'ALLEUD</t>
  </si>
  <si>
    <t xml:space="preserve">CENTRE PROVINCIAL D'ENSEIGNEMENT SECONDAIRE </t>
  </si>
  <si>
    <t>ATHENNE ROYAL DE RIXENSART</t>
  </si>
  <si>
    <t>COLLEGE SAINT-FRANCOIS D'ASSISE</t>
  </si>
  <si>
    <t>COLLEGE TECHNIQUE SAINT-JEAN</t>
  </si>
  <si>
    <t xml:space="preserve">INSTITUT NOTRE-DAME </t>
  </si>
  <si>
    <t>INSTITUT SAINTE-ANNE DE GOSSELIES</t>
  </si>
  <si>
    <t>ATHENEE ROYAL ORSINI DEWERPE</t>
  </si>
  <si>
    <t>LYCEE MIXTE FRANCOIS DE SALES</t>
  </si>
  <si>
    <t>ATHENNE ROYAL JOURDAN</t>
  </si>
  <si>
    <t>INSTITUT SAINT-LUC</t>
  </si>
  <si>
    <t>INSTITUT SAINT-CHARLES</t>
  </si>
  <si>
    <t>INSTITUT COMMUNAL D'ENSEIGNEMENT TECHNIQUE</t>
  </si>
  <si>
    <t>INSTITUT NOTRE-DAME</t>
  </si>
  <si>
    <t>INSTITUT TECHNIQUE DE LA COMMUNAUTE FRANCAISE DE MORLANWELZ</t>
  </si>
  <si>
    <t>ATHENEE ROYAL JULES BARA</t>
  </si>
  <si>
    <t>ATHENEE ROYAL DE HUY</t>
  </si>
  <si>
    <t>CENTRE SCOLAIRE SAINT-JOSEPH - SAINT-RAPHAEL</t>
  </si>
  <si>
    <t>COLLEGE EPISCOPAL DU SARTAY</t>
  </si>
  <si>
    <t>INSTITUT PROVINCIAL D'ENSEIGNEMENT SECONDAIRE DE HERSTAL</t>
  </si>
  <si>
    <t>D.O.A. SAINT-LOUIS</t>
  </si>
  <si>
    <t>CENTRE SCOLAIRE SAINT-LOUIS</t>
  </si>
  <si>
    <t>INSTITUT SAINT-LAURENT</t>
  </si>
  <si>
    <t>CENTRE D'ENSEIGNEMENT SECONDAIRE LEONARD DEFRANCE</t>
  </si>
  <si>
    <t>INSTITUT SAINTE-MARIE</t>
  </si>
  <si>
    <t>COLLEGE SAINT-HADELIN</t>
  </si>
  <si>
    <t>ATHENEE ROYAL ET ECOLE D'HOTELLERIE DE SPA</t>
  </si>
  <si>
    <t>COLLEGE SAINT-REMACLE D.O.A</t>
  </si>
  <si>
    <t>ECOLE POLYTECHNIQUE DE VERVIERS</t>
  </si>
  <si>
    <t>INSTITUT SAINTE-CLAIRE</t>
  </si>
  <si>
    <t>INSTITUT SAINT-JOSEPH</t>
  </si>
  <si>
    <t>INSTITUT CARDIJN-LORRAINE</t>
  </si>
  <si>
    <t>INSTITUT TECHNIQUE DE LA COMMUNAUTE FRANCAISE ETIENNE LENOIR</t>
  </si>
  <si>
    <t xml:space="preserve">INSTITUT DU SACRE-CŒUR   </t>
  </si>
  <si>
    <t>ATHENNE ROYAL DE LA ROCHE-EN-ARDENNE</t>
  </si>
  <si>
    <t>ATHENEE ROYAL MARCHE-BOMAL</t>
  </si>
  <si>
    <t>INSTITUT SAINT-ROCH</t>
  </si>
  <si>
    <t>INSTITUT SAINT-MICHEL</t>
  </si>
  <si>
    <t>INSTITUT SAINTE-ANNE</t>
  </si>
  <si>
    <t>ATHENNE ROYAL NORBERT COLLARD</t>
  </si>
  <si>
    <t>INSTITUT SAINT-JOSEPH - ENSEIGNEMENT TECHNIQUE</t>
  </si>
  <si>
    <t>COLLEGE NOTRE-DAME</t>
  </si>
  <si>
    <t>ATHENNE ROYAL DE JAMBES</t>
  </si>
  <si>
    <t>ECOLE PROFESSIONNELLE</t>
  </si>
  <si>
    <t>INSTITUT SAINTE-URSULE</t>
  </si>
  <si>
    <t>INSTITUT TECHNIQUE DE LA COMMUNAUTE FRANCAISE HENRI MAUS</t>
  </si>
  <si>
    <t>IATA - INSTITUT D'ENS. DES ARTS, TECHNIQUES, SCIENCES ET ART</t>
  </si>
  <si>
    <t>ATHENNE ROYAL FLORENNES</t>
  </si>
  <si>
    <t>CENTRE D'ENSEIGNEMENT LIBRE S2J - INSTITUT SAINT-SEPULCRE</t>
  </si>
  <si>
    <t>INSTITUT DOMINIQUE PIRE</t>
  </si>
  <si>
    <t>ATHENNE ROYAL D'IXELLES</t>
  </si>
  <si>
    <t>ATHENEE ROYAL THOMAS EDISON MOUSCRON</t>
  </si>
  <si>
    <t>INSTITUT LA VERTU</t>
  </si>
  <si>
    <t>ECOLE SECONDAIRE LIBRE SAINT-HUBERT</t>
  </si>
  <si>
    <t>ATHENNE ROYAL TOOTS THIELEMANS</t>
  </si>
  <si>
    <t>NOMINATION ETABLISSEMENT</t>
  </si>
  <si>
    <t>ADRESSE</t>
  </si>
  <si>
    <t>CODE POSTALE</t>
  </si>
  <si>
    <t>LOCALITE</t>
  </si>
  <si>
    <t>PROVINCE</t>
  </si>
  <si>
    <t>TELEPHONE</t>
  </si>
  <si>
    <t>ANDERLECHT</t>
  </si>
  <si>
    <t>BRUXELLES-CAPITALE</t>
  </si>
  <si>
    <t>02/526.83.83</t>
  </si>
  <si>
    <t>02/529.44.60</t>
  </si>
  <si>
    <t>02/526.75.00</t>
  </si>
  <si>
    <t>02/523.01.82</t>
  </si>
  <si>
    <t>LAEKEN</t>
  </si>
  <si>
    <t>02/427.97.67</t>
  </si>
  <si>
    <t>RUE ALFRED STEVENS, 20</t>
  </si>
  <si>
    <t>02/423.57.00</t>
  </si>
  <si>
    <t>BRUXELLES</t>
  </si>
  <si>
    <t>02/250.07.00</t>
  </si>
  <si>
    <t>ETTERBEEK</t>
  </si>
  <si>
    <t>02/734.28.09</t>
  </si>
  <si>
    <t>SCHAERBEEK</t>
  </si>
  <si>
    <t>02/734.95.16</t>
  </si>
  <si>
    <t>EVERE</t>
  </si>
  <si>
    <t>02/701.97.11</t>
  </si>
  <si>
    <t>IXELLES</t>
  </si>
  <si>
    <t>02/512.60.98</t>
  </si>
  <si>
    <t>MOLENBEEK-SAINT-JEAN</t>
  </si>
  <si>
    <t>02/414.35.75</t>
  </si>
  <si>
    <t>02/412.04.80</t>
  </si>
  <si>
    <t>SAINT-GILLES</t>
  </si>
  <si>
    <t>02/538.27.42</t>
  </si>
  <si>
    <t>02/537.78.51</t>
  </si>
  <si>
    <t>02/537.12.43</t>
  </si>
  <si>
    <t>SAINT-JOSSE-TEN-NOODE</t>
  </si>
  <si>
    <t>02/217.67.47</t>
  </si>
  <si>
    <t>02/220.28.10</t>
  </si>
  <si>
    <t>02/216.21.97</t>
  </si>
  <si>
    <t>AVENUE ORBAN, 73</t>
  </si>
  <si>
    <t>WOLUWE-SAINT-PIERRE</t>
  </si>
  <si>
    <t>02/770.06.20</t>
  </si>
  <si>
    <t>BOULEVARD DE L'EUROPE, 35</t>
  </si>
  <si>
    <t>BRAINE-L'ALLEUD</t>
  </si>
  <si>
    <t>BRABANT WALLON</t>
  </si>
  <si>
    <t>02/389.09.32</t>
  </si>
  <si>
    <t>JODOIGNE</t>
  </si>
  <si>
    <t>01/081.88.00</t>
  </si>
  <si>
    <t>RIXENSART</t>
  </si>
  <si>
    <t>02/634.04.72</t>
  </si>
  <si>
    <t>RUE DE MONS, 74</t>
  </si>
  <si>
    <t>TUBIZE</t>
  </si>
  <si>
    <t>02/355.83.77</t>
  </si>
  <si>
    <t xml:space="preserve">RUE DU PONT SAINT-JEAN, 48 </t>
  </si>
  <si>
    <t>WAVRE</t>
  </si>
  <si>
    <t>01/022.28.29</t>
  </si>
  <si>
    <t>RUE DE MARCINELLE, 41</t>
  </si>
  <si>
    <t>CHARLEROI</t>
  </si>
  <si>
    <t>HAINAUT</t>
  </si>
  <si>
    <t>07/120.71.20</t>
  </si>
  <si>
    <t xml:space="preserve">RUE L'HÔTEL SAINT-JACQUES, 5 </t>
  </si>
  <si>
    <t>GOSSELIES</t>
  </si>
  <si>
    <t>07/125.82.20</t>
  </si>
  <si>
    <t xml:space="preserve">RUE GENDEBIEN, 1 </t>
  </si>
  <si>
    <t>JUMET</t>
  </si>
  <si>
    <t>07/125.69.00</t>
  </si>
  <si>
    <t>GILLY</t>
  </si>
  <si>
    <t>07/141.38.58</t>
  </si>
  <si>
    <t>FLEURUS</t>
  </si>
  <si>
    <t>07/181.37.77</t>
  </si>
  <si>
    <t>MONS</t>
  </si>
  <si>
    <t>06/533.71.21</t>
  </si>
  <si>
    <t>MOUSCRON</t>
  </si>
  <si>
    <t>05/648.95.03</t>
  </si>
  <si>
    <t>05/685.44.70</t>
  </si>
  <si>
    <t>CHIMAY</t>
  </si>
  <si>
    <t>06/021.04.10</t>
  </si>
  <si>
    <t>MORLANWELZ</t>
  </si>
  <si>
    <t>06/443.21.89</t>
  </si>
  <si>
    <t>TOURNAI</t>
  </si>
  <si>
    <t>06/989.06.02</t>
  </si>
  <si>
    <t>Rue du Four Chapitre, 3</t>
  </si>
  <si>
    <t>06/922.40.92</t>
  </si>
  <si>
    <t>QUAI D'ARONA, 5</t>
  </si>
  <si>
    <t>HUY</t>
  </si>
  <si>
    <t>LIEGE</t>
  </si>
  <si>
    <t>08/527.13.50</t>
  </si>
  <si>
    <t>AYWAILLE</t>
  </si>
  <si>
    <t>04/246.74.20</t>
  </si>
  <si>
    <t xml:space="preserve">RUE PIERRE HENVARD, 64 </t>
  </si>
  <si>
    <t>EMBOURG</t>
  </si>
  <si>
    <t xml:space="preserve">04/361.69.58 </t>
  </si>
  <si>
    <t>HERSTAL</t>
  </si>
  <si>
    <t>04/248.41.00</t>
  </si>
  <si>
    <t>RUE ALFRED MAGIS, 20</t>
  </si>
  <si>
    <t>04/349.53.00</t>
  </si>
  <si>
    <t>04/223.78.80</t>
  </si>
  <si>
    <t>04/226.37.64</t>
  </si>
  <si>
    <t xml:space="preserve">RUE COCKERILL, 148 </t>
  </si>
  <si>
    <t>SERAING</t>
  </si>
  <si>
    <t>04/337.04.43</t>
  </si>
  <si>
    <t>RUE SAINT HADELIN, 15</t>
  </si>
  <si>
    <t>VISE</t>
  </si>
  <si>
    <t>04/379.15.39</t>
  </si>
  <si>
    <t>RUE DES CAPUCINS, 8</t>
  </si>
  <si>
    <t>SPA</t>
  </si>
  <si>
    <t>08/779.54.80</t>
  </si>
  <si>
    <t>AVENUE FERDINAND NICOLAY, 35</t>
  </si>
  <si>
    <t>STAVELOT</t>
  </si>
  <si>
    <t>08/089.20.62</t>
  </si>
  <si>
    <t>VERVIERS</t>
  </si>
  <si>
    <t>04/279.70.70</t>
  </si>
  <si>
    <t>RUE SECHEVAL, 32</t>
  </si>
  <si>
    <t>08/731.32.64</t>
  </si>
  <si>
    <t>RUE DE L'EGLISE, 33</t>
  </si>
  <si>
    <t>WELKENRAEDT</t>
  </si>
  <si>
    <t>08/788.00.39</t>
  </si>
  <si>
    <t>TROIS-PONTS</t>
  </si>
  <si>
    <t>08/068.40.69</t>
  </si>
  <si>
    <t>RUE DE NEUFCHATEAU, 69</t>
  </si>
  <si>
    <t>ARLON</t>
  </si>
  <si>
    <t>LUXEMBOURG</t>
  </si>
  <si>
    <t>06/324.28.50</t>
  </si>
  <si>
    <t>06/323.02.20</t>
  </si>
  <si>
    <t>RUE DES REMPARTS, 57</t>
  </si>
  <si>
    <t>BASTOGNE</t>
  </si>
  <si>
    <t>06/121.14.44</t>
  </si>
  <si>
    <t>RUE DES CHARS A BŒUFS, 12</t>
  </si>
  <si>
    <t>VIELSALM</t>
  </si>
  <si>
    <t xml:space="preserve">08/021.62.08 </t>
  </si>
  <si>
    <t>LA ROCHE-EN-ARDENNE</t>
  </si>
  <si>
    <t>08/441.12.62</t>
  </si>
  <si>
    <t>MARCHE-EN-FAMENNE</t>
  </si>
  <si>
    <t>08/432.04.60</t>
  </si>
  <si>
    <t>RUE AMERICAINE, 28</t>
  </si>
  <si>
    <t>08/432.01.50</t>
  </si>
  <si>
    <t>BERTRIX</t>
  </si>
  <si>
    <t>06/141.00.10</t>
  </si>
  <si>
    <t>RUE GEORGES LORAND, 3</t>
  </si>
  <si>
    <t>BOUILLON</t>
  </si>
  <si>
    <t>06/146.63.79</t>
  </si>
  <si>
    <t>PLACE DU CHÂTEAU, 3</t>
  </si>
  <si>
    <t>NEUFCHATEAU</t>
  </si>
  <si>
    <t>06/127.71.64</t>
  </si>
  <si>
    <t>RUE DE LA STATION, 2</t>
  </si>
  <si>
    <t>FLORENVILLE</t>
  </si>
  <si>
    <t>06/131.12.18</t>
  </si>
  <si>
    <t>RUE DE DINANT, 23</t>
  </si>
  <si>
    <t>BEAURAING</t>
  </si>
  <si>
    <t>NAMUR</t>
  </si>
  <si>
    <t>08/271.13.02</t>
  </si>
  <si>
    <t>RUE SAINT-HUBERT 14-16</t>
  </si>
  <si>
    <t>CINEY</t>
  </si>
  <si>
    <t>08/323.21.60</t>
  </si>
  <si>
    <t>DINANT</t>
  </si>
  <si>
    <t>08/222.32.52</t>
  </si>
  <si>
    <t>RUE DE GERONSART, 150</t>
  </si>
  <si>
    <t>JAMBES</t>
  </si>
  <si>
    <t>08/133.16.20</t>
  </si>
  <si>
    <t>RUE MAZY, 28</t>
  </si>
  <si>
    <t>08/132.04.70</t>
  </si>
  <si>
    <t>RUE FLORENT DETHIER, 31</t>
  </si>
  <si>
    <t>08/172.90.11</t>
  </si>
  <si>
    <t>RUE DE BRUXELLES, 78</t>
  </si>
  <si>
    <t>08/125.10.50</t>
  </si>
  <si>
    <t>RUE JULIE BILLIART, 19</t>
  </si>
  <si>
    <t>08/125.51.30</t>
  </si>
  <si>
    <t>CHAUSSEE DE LOUVAIN, 92</t>
  </si>
  <si>
    <t>08/125.50.85</t>
  </si>
  <si>
    <t>RUE DE  LA  MONTAGNE, 43A</t>
  </si>
  <si>
    <t>08/125.60.60</t>
  </si>
  <si>
    <t>RUE DES ECOLES, 21</t>
  </si>
  <si>
    <t>FLORENNES</t>
  </si>
  <si>
    <t>07/168.83.23</t>
  </si>
  <si>
    <t>RUE DU GENERAL BERTRAND, 14</t>
  </si>
  <si>
    <t>04/226.04.66</t>
  </si>
  <si>
    <t>RUE DE LENGLENTIER, 6-14</t>
  </si>
  <si>
    <t>02/511.53.22</t>
  </si>
  <si>
    <t>RUE DE LA CROIX, 40</t>
  </si>
  <si>
    <t>02/626.96.30</t>
  </si>
  <si>
    <t>PLACE DE LA JUSTICE, 1</t>
  </si>
  <si>
    <t>05/685.98.98</t>
  </si>
  <si>
    <t>CHAUSSEE DE HAECHT, 138</t>
  </si>
  <si>
    <t xml:space="preserve">02/375.81.93
</t>
  </si>
  <si>
    <t>RUE SAINT-GILLES, 41</t>
  </si>
  <si>
    <t>SAINT-HUBERT</t>
  </si>
  <si>
    <t>06/123.06.70</t>
  </si>
  <si>
    <t>RUE DE LA PROSPERITE, 14</t>
  </si>
  <si>
    <t>02/544.00.05</t>
  </si>
  <si>
    <t>Total</t>
  </si>
  <si>
    <t>N°FASE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</si>
</sst>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1:G84" totalsRowCount="1" dataDxfId="8">
  <autoFilter ref="A1:G83"/>
  <sortState ref="A2:H83">
    <sortCondition ref="A1:A83"/>
  </sortState>
  <tableColumns count="7">
    <tableColumn id="1" name="PROVINCE" totalsRowLabel="Total" dataDxfId="7"/>
    <tableColumn id="2" name="LOCALITE" dataDxfId="6"/>
    <tableColumn id="3" name="N°FASE" dataDxfId="5"/>
    <tableColumn id="5" name="NOMINATION ETABLISSEMENT" dataDxfId="4"/>
    <tableColumn id="6" name="ADRESSE" dataDxfId="3"/>
    <tableColumn id="7" name="CODE POSTALE" dataDxfId="2"/>
    <tableColumn id="8" name="TELEPHONE" totalsRowFunction="count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G1" sqref="G1:G1048576"/>
    </sheetView>
  </sheetViews>
  <sheetFormatPr baseColWidth="10" defaultRowHeight="14.5" x14ac:dyDescent="0.35"/>
  <cols>
    <col min="1" max="1" width="23" customWidth="1"/>
    <col min="2" max="2" width="25.26953125" customWidth="1"/>
    <col min="3" max="3" width="9.90625" customWidth="1"/>
    <col min="4" max="4" width="54.36328125" customWidth="1"/>
    <col min="5" max="5" width="19.81640625" customWidth="1"/>
    <col min="6" max="6" width="6.7265625" customWidth="1"/>
    <col min="7" max="7" width="12.6328125" customWidth="1"/>
  </cols>
  <sheetData>
    <row r="1" spans="1:7" ht="15" thickBot="1" x14ac:dyDescent="0.4">
      <c r="A1" s="2" t="s">
        <v>79</v>
      </c>
      <c r="B1" s="1" t="s">
        <v>78</v>
      </c>
      <c r="C1" s="1" t="s">
        <v>263</v>
      </c>
      <c r="D1" s="1" t="s">
        <v>75</v>
      </c>
      <c r="E1" s="1" t="s">
        <v>76</v>
      </c>
      <c r="F1" s="1" t="s">
        <v>77</v>
      </c>
      <c r="G1" s="1" t="s">
        <v>80</v>
      </c>
    </row>
    <row r="2" spans="1:7" x14ac:dyDescent="0.35">
      <c r="A2" s="12" t="s">
        <v>117</v>
      </c>
      <c r="B2" s="5" t="s">
        <v>116</v>
      </c>
      <c r="C2" s="5">
        <v>565</v>
      </c>
      <c r="D2" s="5" t="s">
        <v>20</v>
      </c>
      <c r="E2" s="5" t="s">
        <v>115</v>
      </c>
      <c r="F2" s="5">
        <v>1420</v>
      </c>
      <c r="G2" s="6" t="s">
        <v>118</v>
      </c>
    </row>
    <row r="3" spans="1:7" x14ac:dyDescent="0.35">
      <c r="A3" s="13" t="s">
        <v>117</v>
      </c>
      <c r="B3" s="3" t="s">
        <v>119</v>
      </c>
      <c r="C3" s="3">
        <v>622</v>
      </c>
      <c r="D3" s="3" t="s">
        <v>21</v>
      </c>
      <c r="E3" s="3" t="str">
        <f>UPPER("Chaussée de Tirlemont, 85 ")</f>
        <v xml:space="preserve">CHAUSSÉE DE TIRLEMONT, 85 </v>
      </c>
      <c r="F3" s="3">
        <v>1370</v>
      </c>
      <c r="G3" s="7" t="s">
        <v>120</v>
      </c>
    </row>
    <row r="4" spans="1:7" x14ac:dyDescent="0.35">
      <c r="A4" s="13" t="s">
        <v>117</v>
      </c>
      <c r="B4" s="3" t="s">
        <v>121</v>
      </c>
      <c r="C4" s="3">
        <v>667</v>
      </c>
      <c r="D4" s="3" t="s">
        <v>22</v>
      </c>
      <c r="E4" s="3" t="str">
        <f>UPPER("Rue Albert Croy, 3")</f>
        <v>RUE ALBERT CROY, 3</v>
      </c>
      <c r="F4" s="3">
        <v>1330</v>
      </c>
      <c r="G4" s="7" t="s">
        <v>122</v>
      </c>
    </row>
    <row r="5" spans="1:7" x14ac:dyDescent="0.35">
      <c r="A5" s="13" t="s">
        <v>117</v>
      </c>
      <c r="B5" s="3" t="s">
        <v>124</v>
      </c>
      <c r="C5" s="3">
        <v>680</v>
      </c>
      <c r="D5" s="3" t="s">
        <v>23</v>
      </c>
      <c r="E5" s="3" t="s">
        <v>123</v>
      </c>
      <c r="F5" s="3">
        <v>1480</v>
      </c>
      <c r="G5" s="7" t="s">
        <v>125</v>
      </c>
    </row>
    <row r="6" spans="1:7" ht="15" thickBot="1" x14ac:dyDescent="0.4">
      <c r="A6" s="14" t="s">
        <v>117</v>
      </c>
      <c r="B6" s="8" t="s">
        <v>127</v>
      </c>
      <c r="C6" s="8">
        <v>712</v>
      </c>
      <c r="D6" s="8" t="s">
        <v>24</v>
      </c>
      <c r="E6" s="8" t="s">
        <v>126</v>
      </c>
      <c r="F6" s="8">
        <v>1300</v>
      </c>
      <c r="G6" s="9" t="s">
        <v>128</v>
      </c>
    </row>
    <row r="7" spans="1:7" x14ac:dyDescent="0.35">
      <c r="A7" s="12" t="s">
        <v>82</v>
      </c>
      <c r="B7" s="5" t="s">
        <v>81</v>
      </c>
      <c r="C7" s="5">
        <v>33</v>
      </c>
      <c r="D7" s="5" t="s">
        <v>0</v>
      </c>
      <c r="E7" s="5" t="str">
        <f>UPPER("Rue Chomé-Wyns, 5")</f>
        <v>RUE CHOMÉ-WYNS, 5</v>
      </c>
      <c r="F7" s="5">
        <v>1070</v>
      </c>
      <c r="G7" s="6" t="s">
        <v>83</v>
      </c>
    </row>
    <row r="8" spans="1:7" x14ac:dyDescent="0.35">
      <c r="A8" s="13" t="s">
        <v>82</v>
      </c>
      <c r="B8" s="3" t="s">
        <v>81</v>
      </c>
      <c r="C8" s="3">
        <v>35</v>
      </c>
      <c r="D8" s="3" t="s">
        <v>1</v>
      </c>
      <c r="E8" s="3" t="str">
        <f>UPPER("Rue Georges Moreau, 107")</f>
        <v>RUE GEORGES MOREAU, 107</v>
      </c>
      <c r="F8" s="3">
        <v>1070</v>
      </c>
      <c r="G8" s="7" t="s">
        <v>84</v>
      </c>
    </row>
    <row r="9" spans="1:7" x14ac:dyDescent="0.35">
      <c r="A9" s="13" t="s">
        <v>82</v>
      </c>
      <c r="B9" s="3" t="s">
        <v>81</v>
      </c>
      <c r="C9" s="3">
        <v>38</v>
      </c>
      <c r="D9" s="3" t="s">
        <v>2</v>
      </c>
      <c r="E9" s="3" t="str">
        <f>UPPER("Avenue Marius Renard, 1")</f>
        <v>AVENUE MARIUS RENARD, 1</v>
      </c>
      <c r="F9" s="3">
        <v>1070</v>
      </c>
      <c r="G9" s="7" t="s">
        <v>85</v>
      </c>
    </row>
    <row r="10" spans="1:7" x14ac:dyDescent="0.35">
      <c r="A10" s="13" t="s">
        <v>82</v>
      </c>
      <c r="B10" s="3" t="s">
        <v>81</v>
      </c>
      <c r="C10" s="3">
        <v>40</v>
      </c>
      <c r="D10" s="3" t="s">
        <v>3</v>
      </c>
      <c r="E10" s="3" t="str">
        <f>UPPER("Rue Haberman, 27")</f>
        <v>RUE HABERMAN, 27</v>
      </c>
      <c r="F10" s="3">
        <v>1070</v>
      </c>
      <c r="G10" s="7" t="s">
        <v>86</v>
      </c>
    </row>
    <row r="11" spans="1:7" x14ac:dyDescent="0.35">
      <c r="A11" s="13" t="s">
        <v>82</v>
      </c>
      <c r="B11" s="3" t="s">
        <v>87</v>
      </c>
      <c r="C11" s="3">
        <v>124</v>
      </c>
      <c r="D11" s="3" t="s">
        <v>4</v>
      </c>
      <c r="E11" s="3" t="str">
        <f>UPPER("Rue Marie-Christine, 83")</f>
        <v>RUE MARIE-CHRISTINE, 83</v>
      </c>
      <c r="F11" s="3">
        <v>1020</v>
      </c>
      <c r="G11" s="7" t="s">
        <v>88</v>
      </c>
    </row>
    <row r="12" spans="1:7" x14ac:dyDescent="0.35">
      <c r="A12" s="13" t="s">
        <v>82</v>
      </c>
      <c r="B12" s="3" t="s">
        <v>87</v>
      </c>
      <c r="C12" s="3">
        <v>143</v>
      </c>
      <c r="D12" s="3" t="s">
        <v>5</v>
      </c>
      <c r="E12" s="3" t="s">
        <v>89</v>
      </c>
      <c r="F12" s="3">
        <v>1020</v>
      </c>
      <c r="G12" s="7" t="s">
        <v>90</v>
      </c>
    </row>
    <row r="13" spans="1:7" x14ac:dyDescent="0.35">
      <c r="A13" s="13" t="s">
        <v>82</v>
      </c>
      <c r="B13" s="3" t="s">
        <v>91</v>
      </c>
      <c r="C13" s="3">
        <v>145</v>
      </c>
      <c r="D13" s="3" t="s">
        <v>6</v>
      </c>
      <c r="E13" s="3" t="str">
        <f>UPPER("Rue de la Blanchisserie, 52")</f>
        <v>RUE DE LA BLANCHISSERIE, 52</v>
      </c>
      <c r="F13" s="3">
        <v>1000</v>
      </c>
      <c r="G13" s="7" t="s">
        <v>92</v>
      </c>
    </row>
    <row r="14" spans="1:7" x14ac:dyDescent="0.35">
      <c r="A14" s="13" t="s">
        <v>82</v>
      </c>
      <c r="B14" s="3" t="s">
        <v>93</v>
      </c>
      <c r="C14" s="3">
        <v>210</v>
      </c>
      <c r="D14" s="3" t="s">
        <v>7</v>
      </c>
      <c r="E14" s="3" t="str">
        <f>UPPER("Place Saint-Pierre, 5")</f>
        <v>PLACE SAINT-PIERRE, 5</v>
      </c>
      <c r="F14" s="3">
        <v>1040</v>
      </c>
      <c r="G14" s="7" t="s">
        <v>94</v>
      </c>
    </row>
    <row r="15" spans="1:7" x14ac:dyDescent="0.35">
      <c r="A15" s="13" t="s">
        <v>82</v>
      </c>
      <c r="B15" s="3" t="s">
        <v>95</v>
      </c>
      <c r="C15" s="3">
        <v>222</v>
      </c>
      <c r="D15" s="3" t="s">
        <v>8</v>
      </c>
      <c r="E15" s="3" t="str">
        <f>UPPER("Avenue Félix Marchal, 62")</f>
        <v>AVENUE FÉLIX MARCHAL, 62</v>
      </c>
      <c r="F15" s="3">
        <v>1030</v>
      </c>
      <c r="G15" s="7" t="s">
        <v>96</v>
      </c>
    </row>
    <row r="16" spans="1:7" x14ac:dyDescent="0.35">
      <c r="A16" s="13" t="s">
        <v>82</v>
      </c>
      <c r="B16" s="3" t="s">
        <v>97</v>
      </c>
      <c r="C16" s="3">
        <v>231</v>
      </c>
      <c r="D16" s="3" t="s">
        <v>9</v>
      </c>
      <c r="E16" s="3" t="str">
        <f>UPPER("Avenue Constant Permeke, 2 ")</f>
        <v xml:space="preserve">AVENUE CONSTANT PERMEKE, 2 </v>
      </c>
      <c r="F16" s="3">
        <v>1140</v>
      </c>
      <c r="G16" s="7" t="s">
        <v>98</v>
      </c>
    </row>
    <row r="17" spans="1:7" x14ac:dyDescent="0.35">
      <c r="A17" s="13" t="s">
        <v>82</v>
      </c>
      <c r="B17" s="3" t="s">
        <v>99</v>
      </c>
      <c r="C17" s="3">
        <v>288</v>
      </c>
      <c r="D17" s="3" t="s">
        <v>10</v>
      </c>
      <c r="E17" s="3" t="str">
        <f>UPPER("Rue Mercelis, 36-38 ")</f>
        <v xml:space="preserve">RUE MERCELIS, 36-38 </v>
      </c>
      <c r="F17" s="3">
        <v>1050</v>
      </c>
      <c r="G17" s="7" t="s">
        <v>100</v>
      </c>
    </row>
    <row r="18" spans="1:7" x14ac:dyDescent="0.35">
      <c r="A18" s="13" t="s">
        <v>82</v>
      </c>
      <c r="B18" s="3" t="s">
        <v>101</v>
      </c>
      <c r="C18" s="3">
        <v>347</v>
      </c>
      <c r="D18" s="3" t="s">
        <v>11</v>
      </c>
      <c r="E18" s="3" t="str">
        <f>UPPER("Avenue du Sippelberg, 2")</f>
        <v>AVENUE DU SIPPELBERG, 2</v>
      </c>
      <c r="F18" s="3">
        <v>1080</v>
      </c>
      <c r="G18" s="7" t="s">
        <v>102</v>
      </c>
    </row>
    <row r="19" spans="1:7" x14ac:dyDescent="0.35">
      <c r="A19" s="13" t="s">
        <v>82</v>
      </c>
      <c r="B19" s="3" t="s">
        <v>101</v>
      </c>
      <c r="C19" s="3">
        <v>352</v>
      </c>
      <c r="D19" s="3" t="s">
        <v>12</v>
      </c>
      <c r="E19" s="3" t="str">
        <f>UPPER("Rue de Birmingham, 41 ")</f>
        <v xml:space="preserve">RUE DE BIRMINGHAM, 41 </v>
      </c>
      <c r="F19" s="3">
        <v>1080</v>
      </c>
      <c r="G19" s="7" t="s">
        <v>103</v>
      </c>
    </row>
    <row r="20" spans="1:7" x14ac:dyDescent="0.35">
      <c r="A20" s="13" t="s">
        <v>82</v>
      </c>
      <c r="B20" s="3" t="s">
        <v>104</v>
      </c>
      <c r="C20" s="3">
        <v>365</v>
      </c>
      <c r="D20" s="3" t="s">
        <v>13</v>
      </c>
      <c r="E20" s="3" t="str">
        <f>UPPER("Rue de la Rhétorique, 16")</f>
        <v>RUE DE LA RHÉTORIQUE, 16</v>
      </c>
      <c r="F20" s="3">
        <v>1060</v>
      </c>
      <c r="G20" s="7" t="s">
        <v>105</v>
      </c>
    </row>
    <row r="21" spans="1:7" x14ac:dyDescent="0.35">
      <c r="A21" s="13" t="s">
        <v>82</v>
      </c>
      <c r="B21" s="3" t="s">
        <v>104</v>
      </c>
      <c r="C21" s="3">
        <v>366</v>
      </c>
      <c r="D21" s="3" t="s">
        <v>14</v>
      </c>
      <c r="E21" s="3" t="str">
        <f>UPPER("Rue Théodore Verhaegen, 8")</f>
        <v>RUE THÉODORE VERHAEGEN, 8</v>
      </c>
      <c r="F21" s="3">
        <v>1060</v>
      </c>
      <c r="G21" s="7" t="s">
        <v>106</v>
      </c>
    </row>
    <row r="22" spans="1:7" x14ac:dyDescent="0.35">
      <c r="A22" s="13" t="s">
        <v>82</v>
      </c>
      <c r="B22" s="3" t="s">
        <v>104</v>
      </c>
      <c r="C22" s="3">
        <v>367</v>
      </c>
      <c r="D22" s="3" t="s">
        <v>15</v>
      </c>
      <c r="E22" s="3" t="str">
        <f>UPPER("Rue Moris, 19 ")</f>
        <v xml:space="preserve">RUE MORIS, 19 </v>
      </c>
      <c r="F22" s="3">
        <v>1060</v>
      </c>
      <c r="G22" s="7" t="s">
        <v>107</v>
      </c>
    </row>
    <row r="23" spans="1:7" x14ac:dyDescent="0.35">
      <c r="A23" s="13" t="s">
        <v>82</v>
      </c>
      <c r="B23" s="3" t="s">
        <v>108</v>
      </c>
      <c r="C23" s="3">
        <v>388</v>
      </c>
      <c r="D23" s="3" t="s">
        <v>16</v>
      </c>
      <c r="E23" s="3" t="str">
        <f>UPPER("Chaussée de Haecht, 68")</f>
        <v>CHAUSSÉE DE HAECHT, 68</v>
      </c>
      <c r="F23" s="3">
        <v>1210</v>
      </c>
      <c r="G23" s="7" t="s">
        <v>109</v>
      </c>
    </row>
    <row r="24" spans="1:7" x14ac:dyDescent="0.35">
      <c r="A24" s="13" t="s">
        <v>82</v>
      </c>
      <c r="B24" s="3" t="s">
        <v>108</v>
      </c>
      <c r="C24" s="3">
        <v>390</v>
      </c>
      <c r="D24" s="3" t="s">
        <v>17</v>
      </c>
      <c r="E24" s="3" t="str">
        <f>UPPER("Rue de Liedekerke, 66 ")</f>
        <v xml:space="preserve">RUE DE LIEDEKERKE, 66 </v>
      </c>
      <c r="F24" s="3">
        <v>1210</v>
      </c>
      <c r="G24" s="7" t="s">
        <v>110</v>
      </c>
    </row>
    <row r="25" spans="1:7" x14ac:dyDescent="0.35">
      <c r="A25" s="13" t="s">
        <v>82</v>
      </c>
      <c r="B25" s="3" t="s">
        <v>95</v>
      </c>
      <c r="C25" s="3">
        <v>428</v>
      </c>
      <c r="D25" s="3" t="s">
        <v>18</v>
      </c>
      <c r="E25" s="3" t="str">
        <f>UPPER("Rue Portaels, 81")</f>
        <v>RUE PORTAELS, 81</v>
      </c>
      <c r="F25" s="3">
        <v>1030</v>
      </c>
      <c r="G25" s="7" t="s">
        <v>111</v>
      </c>
    </row>
    <row r="26" spans="1:7" x14ac:dyDescent="0.35">
      <c r="A26" s="13" t="s">
        <v>82</v>
      </c>
      <c r="B26" s="3" t="s">
        <v>113</v>
      </c>
      <c r="C26" s="3">
        <v>539</v>
      </c>
      <c r="D26" s="3" t="s">
        <v>19</v>
      </c>
      <c r="E26" s="3" t="s">
        <v>112</v>
      </c>
      <c r="F26" s="3">
        <v>1150</v>
      </c>
      <c r="G26" s="7" t="s">
        <v>114</v>
      </c>
    </row>
    <row r="27" spans="1:7" x14ac:dyDescent="0.35">
      <c r="A27" s="13" t="s">
        <v>82</v>
      </c>
      <c r="B27" s="3" t="s">
        <v>91</v>
      </c>
      <c r="C27" s="3">
        <v>3230</v>
      </c>
      <c r="D27" s="3" t="s">
        <v>69</v>
      </c>
      <c r="E27" s="3" t="s">
        <v>249</v>
      </c>
      <c r="F27" s="3">
        <v>1000</v>
      </c>
      <c r="G27" s="7" t="s">
        <v>250</v>
      </c>
    </row>
    <row r="28" spans="1:7" x14ac:dyDescent="0.35">
      <c r="A28" s="13" t="s">
        <v>82</v>
      </c>
      <c r="B28" s="3" t="s">
        <v>99</v>
      </c>
      <c r="C28" s="3">
        <v>4809</v>
      </c>
      <c r="D28" s="3" t="s">
        <v>70</v>
      </c>
      <c r="E28" s="3" t="s">
        <v>251</v>
      </c>
      <c r="F28" s="3">
        <v>1050</v>
      </c>
      <c r="G28" s="7" t="s">
        <v>252</v>
      </c>
    </row>
    <row r="29" spans="1:7" ht="24" x14ac:dyDescent="0.35">
      <c r="A29" s="13" t="s">
        <v>82</v>
      </c>
      <c r="B29" s="3" t="s">
        <v>95</v>
      </c>
      <c r="C29" s="3">
        <v>95428</v>
      </c>
      <c r="D29" s="3" t="s">
        <v>72</v>
      </c>
      <c r="E29" s="3" t="s">
        <v>255</v>
      </c>
      <c r="F29" s="3">
        <v>1300</v>
      </c>
      <c r="G29" s="11" t="s">
        <v>256</v>
      </c>
    </row>
    <row r="30" spans="1:7" ht="15" thickBot="1" x14ac:dyDescent="0.4">
      <c r="A30" s="14" t="s">
        <v>82</v>
      </c>
      <c r="B30" s="8" t="s">
        <v>101</v>
      </c>
      <c r="C30" s="8">
        <v>95584</v>
      </c>
      <c r="D30" s="8" t="s">
        <v>74</v>
      </c>
      <c r="E30" s="8" t="s">
        <v>260</v>
      </c>
      <c r="F30" s="8">
        <v>1080</v>
      </c>
      <c r="G30" s="9" t="s">
        <v>261</v>
      </c>
    </row>
    <row r="31" spans="1:7" x14ac:dyDescent="0.35">
      <c r="A31" s="12" t="s">
        <v>131</v>
      </c>
      <c r="B31" s="5" t="s">
        <v>130</v>
      </c>
      <c r="C31" s="5">
        <v>912</v>
      </c>
      <c r="D31" s="5" t="s">
        <v>25</v>
      </c>
      <c r="E31" s="10" t="s">
        <v>129</v>
      </c>
      <c r="F31" s="5">
        <v>6000</v>
      </c>
      <c r="G31" s="6" t="s">
        <v>132</v>
      </c>
    </row>
    <row r="32" spans="1:7" x14ac:dyDescent="0.35">
      <c r="A32" s="13" t="s">
        <v>131</v>
      </c>
      <c r="B32" s="3" t="s">
        <v>134</v>
      </c>
      <c r="C32" s="3">
        <v>936</v>
      </c>
      <c r="D32" s="3" t="s">
        <v>26</v>
      </c>
      <c r="E32" s="4" t="s">
        <v>133</v>
      </c>
      <c r="F32" s="3">
        <v>6041</v>
      </c>
      <c r="G32" s="7" t="s">
        <v>135</v>
      </c>
    </row>
    <row r="33" spans="1:7" x14ac:dyDescent="0.35">
      <c r="A33" s="13" t="s">
        <v>131</v>
      </c>
      <c r="B33" s="3" t="s">
        <v>137</v>
      </c>
      <c r="C33" s="3">
        <v>940</v>
      </c>
      <c r="D33" s="3" t="s">
        <v>27</v>
      </c>
      <c r="E33" s="3" t="s">
        <v>136</v>
      </c>
      <c r="F33" s="3">
        <v>6040</v>
      </c>
      <c r="G33" s="7" t="s">
        <v>138</v>
      </c>
    </row>
    <row r="34" spans="1:7" x14ac:dyDescent="0.35">
      <c r="A34" s="13" t="s">
        <v>131</v>
      </c>
      <c r="B34" s="3" t="s">
        <v>139</v>
      </c>
      <c r="C34" s="3">
        <v>946</v>
      </c>
      <c r="D34" s="3" t="s">
        <v>28</v>
      </c>
      <c r="E34" s="3" t="str">
        <f>UPPER("Rue des Vallées, 18")</f>
        <v>RUE DES VALLÉES, 18</v>
      </c>
      <c r="F34" s="3">
        <v>6060</v>
      </c>
      <c r="G34" s="7" t="s">
        <v>140</v>
      </c>
    </row>
    <row r="35" spans="1:7" x14ac:dyDescent="0.35">
      <c r="A35" s="13" t="s">
        <v>131</v>
      </c>
      <c r="B35" s="3" t="s">
        <v>141</v>
      </c>
      <c r="C35" s="3">
        <v>1045</v>
      </c>
      <c r="D35" s="3" t="s">
        <v>29</v>
      </c>
      <c r="E35" s="3" t="str">
        <f>UPPER("Rue de Fleurjoux, 3 ")</f>
        <v xml:space="preserve">RUE DE FLEURJOUX, 3 </v>
      </c>
      <c r="F35" s="3">
        <v>6220</v>
      </c>
      <c r="G35" s="7" t="s">
        <v>142</v>
      </c>
    </row>
    <row r="36" spans="1:7" x14ac:dyDescent="0.35">
      <c r="A36" s="13" t="s">
        <v>131</v>
      </c>
      <c r="B36" s="3" t="s">
        <v>143</v>
      </c>
      <c r="C36" s="3">
        <v>1230</v>
      </c>
      <c r="D36" s="3" t="s">
        <v>30</v>
      </c>
      <c r="E36" s="3" t="str">
        <f>UPPER("Rue Saint-Luc, 3")</f>
        <v>RUE SAINT-LUC, 3</v>
      </c>
      <c r="F36" s="3">
        <v>7000</v>
      </c>
      <c r="G36" s="7" t="s">
        <v>144</v>
      </c>
    </row>
    <row r="37" spans="1:7" x14ac:dyDescent="0.35">
      <c r="A37" s="13" t="s">
        <v>131</v>
      </c>
      <c r="B37" s="3" t="s">
        <v>145</v>
      </c>
      <c r="C37" s="3">
        <v>1336</v>
      </c>
      <c r="D37" s="3" t="s">
        <v>31</v>
      </c>
      <c r="E37" s="3" t="str">
        <f>UPPER("Place de la Résistance, 10")</f>
        <v>PLACE DE LA RÉSISTANCE, 10</v>
      </c>
      <c r="F37" s="3">
        <v>7711</v>
      </c>
      <c r="G37" s="7" t="s">
        <v>146</v>
      </c>
    </row>
    <row r="38" spans="1:7" x14ac:dyDescent="0.35">
      <c r="A38" s="13" t="s">
        <v>131</v>
      </c>
      <c r="B38" s="3" t="s">
        <v>145</v>
      </c>
      <c r="C38" s="3">
        <v>1337</v>
      </c>
      <c r="D38" s="3" t="s">
        <v>32</v>
      </c>
      <c r="E38" s="3" t="str">
        <f>UPPER("Rue de France, 65")</f>
        <v>RUE DE FRANCE, 65</v>
      </c>
      <c r="F38" s="3">
        <v>7711</v>
      </c>
      <c r="G38" s="7" t="s">
        <v>147</v>
      </c>
    </row>
    <row r="39" spans="1:7" x14ac:dyDescent="0.35">
      <c r="A39" s="13" t="s">
        <v>131</v>
      </c>
      <c r="B39" s="3" t="s">
        <v>148</v>
      </c>
      <c r="C39" s="3">
        <v>1527</v>
      </c>
      <c r="D39" s="3" t="s">
        <v>33</v>
      </c>
      <c r="E39" s="3" t="str">
        <f>UPPER("Rue de Virelles, 75 ")</f>
        <v xml:space="preserve">RUE DE VIRELLES, 75 </v>
      </c>
      <c r="F39" s="3">
        <v>6460</v>
      </c>
      <c r="G39" s="7" t="s">
        <v>149</v>
      </c>
    </row>
    <row r="40" spans="1:7" x14ac:dyDescent="0.35">
      <c r="A40" s="13" t="s">
        <v>131</v>
      </c>
      <c r="B40" s="3" t="s">
        <v>150</v>
      </c>
      <c r="C40" s="3">
        <v>1595</v>
      </c>
      <c r="D40" s="3" t="s">
        <v>34</v>
      </c>
      <c r="E40" s="3" t="str">
        <f>UPPER("Rue Raoul Warocqué, 46")</f>
        <v>RUE RAOUL WAROCQUÉ, 46</v>
      </c>
      <c r="F40" s="3">
        <v>7140</v>
      </c>
      <c r="G40" s="7" t="s">
        <v>151</v>
      </c>
    </row>
    <row r="41" spans="1:7" x14ac:dyDescent="0.35">
      <c r="A41" s="13" t="s">
        <v>131</v>
      </c>
      <c r="B41" s="3" t="s">
        <v>152</v>
      </c>
      <c r="C41" s="3">
        <v>1696</v>
      </c>
      <c r="D41" s="3" t="s">
        <v>35</v>
      </c>
      <c r="E41" s="3" t="str">
        <f>UPPER("Rue Duquesnoy, 24")</f>
        <v>RUE DUQUESNOY, 24</v>
      </c>
      <c r="F41" s="3">
        <v>7500</v>
      </c>
      <c r="G41" s="7" t="s">
        <v>153</v>
      </c>
    </row>
    <row r="42" spans="1:7" x14ac:dyDescent="0.35">
      <c r="A42" s="13" t="s">
        <v>131</v>
      </c>
      <c r="B42" s="3" t="s">
        <v>152</v>
      </c>
      <c r="C42" s="3">
        <v>1709</v>
      </c>
      <c r="D42" s="3" t="s">
        <v>33</v>
      </c>
      <c r="E42" s="3" t="s">
        <v>154</v>
      </c>
      <c r="F42" s="3">
        <v>7500</v>
      </c>
      <c r="G42" s="7" t="s">
        <v>155</v>
      </c>
    </row>
    <row r="43" spans="1:7" ht="15" thickBot="1" x14ac:dyDescent="0.4">
      <c r="A43" s="14" t="s">
        <v>131</v>
      </c>
      <c r="B43" s="8" t="s">
        <v>145</v>
      </c>
      <c r="C43" s="8">
        <v>95264</v>
      </c>
      <c r="D43" s="8" t="s">
        <v>71</v>
      </c>
      <c r="E43" s="8" t="s">
        <v>253</v>
      </c>
      <c r="F43" s="8">
        <v>7700</v>
      </c>
      <c r="G43" s="9" t="s">
        <v>254</v>
      </c>
    </row>
    <row r="44" spans="1:7" x14ac:dyDescent="0.35">
      <c r="A44" s="12" t="s">
        <v>158</v>
      </c>
      <c r="B44" s="5" t="s">
        <v>157</v>
      </c>
      <c r="C44" s="5">
        <v>1775</v>
      </c>
      <c r="D44" s="5" t="s">
        <v>36</v>
      </c>
      <c r="E44" s="10" t="s">
        <v>156</v>
      </c>
      <c r="F44" s="5">
        <v>4500</v>
      </c>
      <c r="G44" s="6" t="s">
        <v>159</v>
      </c>
    </row>
    <row r="45" spans="1:7" x14ac:dyDescent="0.35">
      <c r="A45" s="13" t="s">
        <v>158</v>
      </c>
      <c r="B45" s="3" t="s">
        <v>160</v>
      </c>
      <c r="C45" s="3">
        <v>1839</v>
      </c>
      <c r="D45" s="3" t="s">
        <v>37</v>
      </c>
      <c r="E45" s="3" t="str">
        <f>UPPER("Avenue de la Porallée, 40")</f>
        <v>AVENUE DE LA PORALLÉE, 40</v>
      </c>
      <c r="F45" s="3">
        <v>4920</v>
      </c>
      <c r="G45" s="7" t="s">
        <v>161</v>
      </c>
    </row>
    <row r="46" spans="1:7" x14ac:dyDescent="0.35">
      <c r="A46" s="13" t="s">
        <v>158</v>
      </c>
      <c r="B46" s="3" t="s">
        <v>163</v>
      </c>
      <c r="C46" s="3">
        <v>1855</v>
      </c>
      <c r="D46" s="3" t="s">
        <v>38</v>
      </c>
      <c r="E46" s="3" t="s">
        <v>162</v>
      </c>
      <c r="F46" s="3">
        <v>4053</v>
      </c>
      <c r="G46" s="7" t="s">
        <v>164</v>
      </c>
    </row>
    <row r="47" spans="1:7" x14ac:dyDescent="0.35">
      <c r="A47" s="13" t="s">
        <v>158</v>
      </c>
      <c r="B47" s="3" t="s">
        <v>165</v>
      </c>
      <c r="C47" s="3">
        <v>1902</v>
      </c>
      <c r="D47" s="3" t="s">
        <v>39</v>
      </c>
      <c r="E47" s="3" t="str">
        <f>UPPER("Rue du Grand Puits, 66")</f>
        <v>RUE DU GRAND PUITS, 66</v>
      </c>
      <c r="F47" s="3">
        <v>4040</v>
      </c>
      <c r="G47" s="7" t="s">
        <v>166</v>
      </c>
    </row>
    <row r="48" spans="1:7" x14ac:dyDescent="0.35">
      <c r="A48" s="13" t="s">
        <v>158</v>
      </c>
      <c r="B48" s="3" t="s">
        <v>158</v>
      </c>
      <c r="C48" s="3">
        <v>1992</v>
      </c>
      <c r="D48" s="3" t="s">
        <v>40</v>
      </c>
      <c r="E48" s="3" t="s">
        <v>167</v>
      </c>
      <c r="F48" s="3">
        <v>4020</v>
      </c>
      <c r="G48" s="7" t="s">
        <v>168</v>
      </c>
    </row>
    <row r="49" spans="1:7" x14ac:dyDescent="0.35">
      <c r="A49" s="13" t="s">
        <v>158</v>
      </c>
      <c r="B49" s="3" t="s">
        <v>158</v>
      </c>
      <c r="C49" s="3">
        <v>2000</v>
      </c>
      <c r="D49" s="3" t="s">
        <v>41</v>
      </c>
      <c r="E49" s="3" t="str">
        <f>UPPER("Rue Alfred Magis, 20")</f>
        <v>RUE ALFRED MAGIS, 20</v>
      </c>
      <c r="F49" s="3">
        <v>4020</v>
      </c>
      <c r="G49" s="7" t="s">
        <v>168</v>
      </c>
    </row>
    <row r="50" spans="1:7" x14ac:dyDescent="0.35">
      <c r="A50" s="13" t="s">
        <v>158</v>
      </c>
      <c r="B50" s="3" t="s">
        <v>158</v>
      </c>
      <c r="C50" s="3">
        <v>2020</v>
      </c>
      <c r="D50" s="3" t="s">
        <v>42</v>
      </c>
      <c r="E50" s="3" t="str">
        <f>UPPER("Rue Saint-Laurent, 29")</f>
        <v>RUE SAINT-LAURENT, 29</v>
      </c>
      <c r="F50" s="3">
        <v>4000</v>
      </c>
      <c r="G50" s="7" t="s">
        <v>169</v>
      </c>
    </row>
    <row r="51" spans="1:7" x14ac:dyDescent="0.35">
      <c r="A51" s="13" t="s">
        <v>158</v>
      </c>
      <c r="B51" s="3" t="s">
        <v>158</v>
      </c>
      <c r="C51" s="3">
        <v>2040</v>
      </c>
      <c r="D51" s="3" t="s">
        <v>43</v>
      </c>
      <c r="E51" s="3" t="str">
        <f>UPPER("Rue de l'Espérance, 62")</f>
        <v>RUE DE L'ESPÉRANCE, 62</v>
      </c>
      <c r="F51" s="3">
        <v>4000</v>
      </c>
      <c r="G51" s="7" t="s">
        <v>170</v>
      </c>
    </row>
    <row r="52" spans="1:7" x14ac:dyDescent="0.35">
      <c r="A52" s="13" t="s">
        <v>158</v>
      </c>
      <c r="B52" s="3" t="s">
        <v>172</v>
      </c>
      <c r="C52" s="3">
        <v>2129</v>
      </c>
      <c r="D52" s="3" t="s">
        <v>44</v>
      </c>
      <c r="E52" s="3" t="s">
        <v>171</v>
      </c>
      <c r="F52" s="3">
        <v>4100</v>
      </c>
      <c r="G52" s="7" t="s">
        <v>173</v>
      </c>
    </row>
    <row r="53" spans="1:7" x14ac:dyDescent="0.35">
      <c r="A53" s="13" t="s">
        <v>158</v>
      </c>
      <c r="B53" s="3" t="s">
        <v>175</v>
      </c>
      <c r="C53" s="3">
        <v>2176</v>
      </c>
      <c r="D53" s="3" t="s">
        <v>45</v>
      </c>
      <c r="E53" s="3" t="s">
        <v>174</v>
      </c>
      <c r="F53" s="3">
        <v>4600</v>
      </c>
      <c r="G53" s="7" t="s">
        <v>176</v>
      </c>
    </row>
    <row r="54" spans="1:7" x14ac:dyDescent="0.35">
      <c r="A54" s="13" t="s">
        <v>158</v>
      </c>
      <c r="B54" s="3" t="s">
        <v>178</v>
      </c>
      <c r="C54" s="3">
        <v>2284</v>
      </c>
      <c r="D54" s="3" t="s">
        <v>46</v>
      </c>
      <c r="E54" s="4" t="s">
        <v>177</v>
      </c>
      <c r="F54" s="3">
        <v>4900</v>
      </c>
      <c r="G54" s="7" t="s">
        <v>179</v>
      </c>
    </row>
    <row r="55" spans="1:7" x14ac:dyDescent="0.35">
      <c r="A55" s="13" t="s">
        <v>158</v>
      </c>
      <c r="B55" s="3" t="s">
        <v>181</v>
      </c>
      <c r="C55" s="3">
        <v>2292</v>
      </c>
      <c r="D55" s="3" t="s">
        <v>47</v>
      </c>
      <c r="E55" s="4" t="s">
        <v>180</v>
      </c>
      <c r="F55" s="3">
        <v>4970</v>
      </c>
      <c r="G55" s="7" t="s">
        <v>182</v>
      </c>
    </row>
    <row r="56" spans="1:7" x14ac:dyDescent="0.35">
      <c r="A56" s="13" t="s">
        <v>158</v>
      </c>
      <c r="B56" s="3" t="s">
        <v>183</v>
      </c>
      <c r="C56" s="3">
        <v>2339</v>
      </c>
      <c r="D56" s="3" t="s">
        <v>48</v>
      </c>
      <c r="E56" s="3" t="str">
        <f>UPPER("Rue aux Laines, 69")</f>
        <v>RUE AUX LAINES, 69</v>
      </c>
      <c r="F56" s="3">
        <v>4800</v>
      </c>
      <c r="G56" s="7" t="s">
        <v>184</v>
      </c>
    </row>
    <row r="57" spans="1:7" x14ac:dyDescent="0.35">
      <c r="A57" s="13" t="s">
        <v>158</v>
      </c>
      <c r="B57" s="3" t="s">
        <v>183</v>
      </c>
      <c r="C57" s="3">
        <v>2356</v>
      </c>
      <c r="D57" s="3" t="s">
        <v>49</v>
      </c>
      <c r="E57" s="3" t="s">
        <v>185</v>
      </c>
      <c r="F57" s="3">
        <v>4800</v>
      </c>
      <c r="G57" s="7" t="s">
        <v>186</v>
      </c>
    </row>
    <row r="58" spans="1:7" x14ac:dyDescent="0.35">
      <c r="A58" s="13" t="s">
        <v>158</v>
      </c>
      <c r="B58" s="3" t="s">
        <v>188</v>
      </c>
      <c r="C58" s="3">
        <v>2366</v>
      </c>
      <c r="D58" s="3" t="s">
        <v>50</v>
      </c>
      <c r="E58" s="3" t="s">
        <v>187</v>
      </c>
      <c r="F58" s="3">
        <v>4840</v>
      </c>
      <c r="G58" s="7" t="s">
        <v>189</v>
      </c>
    </row>
    <row r="59" spans="1:7" x14ac:dyDescent="0.35">
      <c r="A59" s="13" t="s">
        <v>158</v>
      </c>
      <c r="B59" s="3" t="s">
        <v>190</v>
      </c>
      <c r="C59" s="3">
        <v>2371</v>
      </c>
      <c r="D59" s="3" t="s">
        <v>50</v>
      </c>
      <c r="E59" s="3" t="str">
        <f>UPPER("Avenue de la Salm, 17")</f>
        <v>AVENUE DE LA SALM, 17</v>
      </c>
      <c r="F59" s="3">
        <v>4980</v>
      </c>
      <c r="G59" s="7" t="s">
        <v>191</v>
      </c>
    </row>
    <row r="60" spans="1:7" ht="15" thickBot="1" x14ac:dyDescent="0.4">
      <c r="A60" s="14" t="s">
        <v>158</v>
      </c>
      <c r="B60" s="8" t="s">
        <v>158</v>
      </c>
      <c r="C60" s="8">
        <v>3157</v>
      </c>
      <c r="D60" s="8" t="s">
        <v>68</v>
      </c>
      <c r="E60" s="8" t="s">
        <v>247</v>
      </c>
      <c r="F60" s="8">
        <v>4000</v>
      </c>
      <c r="G60" s="9" t="s">
        <v>248</v>
      </c>
    </row>
    <row r="61" spans="1:7" x14ac:dyDescent="0.35">
      <c r="A61" s="12" t="s">
        <v>194</v>
      </c>
      <c r="B61" s="5" t="s">
        <v>193</v>
      </c>
      <c r="C61" s="5">
        <v>2465</v>
      </c>
      <c r="D61" s="5" t="s">
        <v>51</v>
      </c>
      <c r="E61" s="10" t="s">
        <v>192</v>
      </c>
      <c r="F61" s="5">
        <v>6700</v>
      </c>
      <c r="G61" s="6" t="s">
        <v>195</v>
      </c>
    </row>
    <row r="62" spans="1:7" x14ac:dyDescent="0.35">
      <c r="A62" s="13" t="s">
        <v>194</v>
      </c>
      <c r="B62" s="3" t="s">
        <v>193</v>
      </c>
      <c r="C62" s="3">
        <v>2467</v>
      </c>
      <c r="D62" s="3" t="s">
        <v>52</v>
      </c>
      <c r="E62" s="3" t="str">
        <f>UPPER("Chemin de Weyler, 2")</f>
        <v>CHEMIN DE WEYLER, 2</v>
      </c>
      <c r="F62" s="3">
        <v>6700</v>
      </c>
      <c r="G62" s="7" t="s">
        <v>196</v>
      </c>
    </row>
    <row r="63" spans="1:7" x14ac:dyDescent="0.35">
      <c r="A63" s="13" t="s">
        <v>194</v>
      </c>
      <c r="B63" s="3" t="s">
        <v>198</v>
      </c>
      <c r="C63" s="3">
        <v>2509</v>
      </c>
      <c r="D63" s="3" t="s">
        <v>32</v>
      </c>
      <c r="E63" s="3" t="s">
        <v>197</v>
      </c>
      <c r="F63" s="3">
        <v>6600</v>
      </c>
      <c r="G63" s="7" t="s">
        <v>199</v>
      </c>
    </row>
    <row r="64" spans="1:7" x14ac:dyDescent="0.35">
      <c r="A64" s="13" t="s">
        <v>194</v>
      </c>
      <c r="B64" s="3" t="s">
        <v>201</v>
      </c>
      <c r="C64" s="3">
        <v>2541</v>
      </c>
      <c r="D64" s="3" t="s">
        <v>53</v>
      </c>
      <c r="E64" s="4" t="s">
        <v>200</v>
      </c>
      <c r="F64" s="3">
        <v>6690</v>
      </c>
      <c r="G64" s="7" t="s">
        <v>202</v>
      </c>
    </row>
    <row r="65" spans="1:7" x14ac:dyDescent="0.35">
      <c r="A65" s="13" t="s">
        <v>194</v>
      </c>
      <c r="B65" s="3" t="s">
        <v>203</v>
      </c>
      <c r="C65" s="3">
        <v>2586</v>
      </c>
      <c r="D65" s="3" t="s">
        <v>54</v>
      </c>
      <c r="E65" s="3" t="str">
        <f>UPPER("Rue des Evêts, 4")</f>
        <v>RUE DES EVÊTS, 4</v>
      </c>
      <c r="F65" s="3">
        <v>6980</v>
      </c>
      <c r="G65" s="7" t="s">
        <v>204</v>
      </c>
    </row>
    <row r="66" spans="1:7" x14ac:dyDescent="0.35">
      <c r="A66" s="13" t="s">
        <v>194</v>
      </c>
      <c r="B66" s="3" t="s">
        <v>205</v>
      </c>
      <c r="C66" s="3">
        <v>2593</v>
      </c>
      <c r="D66" s="3" t="s">
        <v>55</v>
      </c>
      <c r="E66" s="3" t="str">
        <f>UPPER("Avenue de la Toison d'Or, 71")</f>
        <v>AVENUE DE LA TOISON D'OR, 71</v>
      </c>
      <c r="F66" s="3">
        <v>6900</v>
      </c>
      <c r="G66" s="7" t="s">
        <v>206</v>
      </c>
    </row>
    <row r="67" spans="1:7" x14ac:dyDescent="0.35">
      <c r="A67" s="13" t="s">
        <v>194</v>
      </c>
      <c r="B67" s="3" t="s">
        <v>205</v>
      </c>
      <c r="C67" s="3">
        <v>2596</v>
      </c>
      <c r="D67" s="3" t="s">
        <v>56</v>
      </c>
      <c r="E67" s="3" t="s">
        <v>207</v>
      </c>
      <c r="F67" s="3">
        <v>6900</v>
      </c>
      <c r="G67" s="7" t="s">
        <v>208</v>
      </c>
    </row>
    <row r="68" spans="1:7" x14ac:dyDescent="0.35">
      <c r="A68" s="13" t="s">
        <v>194</v>
      </c>
      <c r="B68" s="3" t="s">
        <v>209</v>
      </c>
      <c r="C68" s="3">
        <v>2626</v>
      </c>
      <c r="D68" s="3" t="s">
        <v>33</v>
      </c>
      <c r="E68" s="3" t="str">
        <f>UPPER("Rue de Burhaimont, 11")</f>
        <v>RUE DE BURHAIMONT, 11</v>
      </c>
      <c r="F68" s="3">
        <v>6880</v>
      </c>
      <c r="G68" s="7" t="s">
        <v>210</v>
      </c>
    </row>
    <row r="69" spans="1:7" x14ac:dyDescent="0.35">
      <c r="A69" s="13" t="s">
        <v>194</v>
      </c>
      <c r="B69" s="3" t="s">
        <v>212</v>
      </c>
      <c r="C69" s="3">
        <v>2637</v>
      </c>
      <c r="D69" s="3" t="s">
        <v>44</v>
      </c>
      <c r="E69" s="3" t="s">
        <v>211</v>
      </c>
      <c r="F69" s="3">
        <v>6830</v>
      </c>
      <c r="G69" s="7" t="s">
        <v>213</v>
      </c>
    </row>
    <row r="70" spans="1:7" x14ac:dyDescent="0.35">
      <c r="A70" s="13" t="s">
        <v>194</v>
      </c>
      <c r="B70" s="3" t="s">
        <v>215</v>
      </c>
      <c r="C70" s="3">
        <v>2667</v>
      </c>
      <c r="D70" s="3" t="s">
        <v>57</v>
      </c>
      <c r="E70" s="3" t="s">
        <v>214</v>
      </c>
      <c r="F70" s="3">
        <v>6840</v>
      </c>
      <c r="G70" s="7" t="s">
        <v>216</v>
      </c>
    </row>
    <row r="71" spans="1:7" x14ac:dyDescent="0.35">
      <c r="A71" s="13" t="s">
        <v>194</v>
      </c>
      <c r="B71" s="3" t="s">
        <v>218</v>
      </c>
      <c r="C71" s="3">
        <v>2738</v>
      </c>
      <c r="D71" s="3" t="s">
        <v>58</v>
      </c>
      <c r="E71" s="3" t="s">
        <v>217</v>
      </c>
      <c r="F71" s="3">
        <v>6820</v>
      </c>
      <c r="G71" s="7" t="s">
        <v>219</v>
      </c>
    </row>
    <row r="72" spans="1:7" ht="15" thickBot="1" x14ac:dyDescent="0.4">
      <c r="A72" s="14" t="s">
        <v>194</v>
      </c>
      <c r="B72" s="8" t="s">
        <v>258</v>
      </c>
      <c r="C72" s="8">
        <v>95345</v>
      </c>
      <c r="D72" s="8" t="s">
        <v>73</v>
      </c>
      <c r="E72" s="8" t="s">
        <v>257</v>
      </c>
      <c r="F72" s="8">
        <v>6870</v>
      </c>
      <c r="G72" s="9" t="s">
        <v>259</v>
      </c>
    </row>
    <row r="73" spans="1:7" x14ac:dyDescent="0.35">
      <c r="A73" s="12" t="s">
        <v>222</v>
      </c>
      <c r="B73" s="5" t="s">
        <v>221</v>
      </c>
      <c r="C73" s="5">
        <v>2792</v>
      </c>
      <c r="D73" s="5" t="s">
        <v>59</v>
      </c>
      <c r="E73" s="5" t="s">
        <v>220</v>
      </c>
      <c r="F73" s="5">
        <v>5570</v>
      </c>
      <c r="G73" s="6" t="s">
        <v>223</v>
      </c>
    </row>
    <row r="74" spans="1:7" x14ac:dyDescent="0.35">
      <c r="A74" s="13" t="s">
        <v>222</v>
      </c>
      <c r="B74" s="3" t="s">
        <v>225</v>
      </c>
      <c r="C74" s="3">
        <v>2809</v>
      </c>
      <c r="D74" s="3" t="s">
        <v>60</v>
      </c>
      <c r="E74" s="4" t="s">
        <v>224</v>
      </c>
      <c r="F74" s="3">
        <v>5590</v>
      </c>
      <c r="G74" s="7" t="s">
        <v>226</v>
      </c>
    </row>
    <row r="75" spans="1:7" x14ac:dyDescent="0.35">
      <c r="A75" s="13" t="s">
        <v>222</v>
      </c>
      <c r="B75" s="3" t="s">
        <v>227</v>
      </c>
      <c r="C75" s="3">
        <v>2824</v>
      </c>
      <c r="D75" s="3" t="s">
        <v>61</v>
      </c>
      <c r="E75" s="3" t="str">
        <f>UPPER("Rue de Bonsecours, 2 ")</f>
        <v xml:space="preserve">RUE DE BONSECOURS, 2 </v>
      </c>
      <c r="F75" s="3">
        <v>5500</v>
      </c>
      <c r="G75" s="7" t="s">
        <v>228</v>
      </c>
    </row>
    <row r="76" spans="1:7" x14ac:dyDescent="0.35">
      <c r="A76" s="13" t="s">
        <v>222</v>
      </c>
      <c r="B76" s="3" t="s">
        <v>230</v>
      </c>
      <c r="C76" s="3">
        <v>2965</v>
      </c>
      <c r="D76" s="3" t="s">
        <v>62</v>
      </c>
      <c r="E76" s="4" t="s">
        <v>229</v>
      </c>
      <c r="F76" s="3">
        <v>5100</v>
      </c>
      <c r="G76" s="7" t="s">
        <v>231</v>
      </c>
    </row>
    <row r="77" spans="1:7" x14ac:dyDescent="0.35">
      <c r="A77" s="13" t="s">
        <v>222</v>
      </c>
      <c r="B77" s="3" t="s">
        <v>230</v>
      </c>
      <c r="C77" s="3">
        <v>2969</v>
      </c>
      <c r="D77" s="3" t="s">
        <v>50</v>
      </c>
      <c r="E77" s="3" t="s">
        <v>232</v>
      </c>
      <c r="F77" s="3">
        <v>5100</v>
      </c>
      <c r="G77" s="7" t="s">
        <v>233</v>
      </c>
    </row>
    <row r="78" spans="1:7" x14ac:dyDescent="0.35">
      <c r="A78" s="13" t="s">
        <v>222</v>
      </c>
      <c r="B78" s="3" t="s">
        <v>222</v>
      </c>
      <c r="C78" s="3">
        <v>2974</v>
      </c>
      <c r="D78" s="3" t="s">
        <v>63</v>
      </c>
      <c r="E78" s="3" t="s">
        <v>234</v>
      </c>
      <c r="F78" s="3">
        <v>5002</v>
      </c>
      <c r="G78" s="7" t="s">
        <v>235</v>
      </c>
    </row>
    <row r="79" spans="1:7" x14ac:dyDescent="0.35">
      <c r="A79" s="13" t="s">
        <v>222</v>
      </c>
      <c r="B79" s="3" t="s">
        <v>222</v>
      </c>
      <c r="C79" s="3">
        <v>3001</v>
      </c>
      <c r="D79" s="3" t="s">
        <v>64</v>
      </c>
      <c r="E79" s="4" t="s">
        <v>236</v>
      </c>
      <c r="F79" s="3">
        <v>5000</v>
      </c>
      <c r="G79" s="7" t="s">
        <v>237</v>
      </c>
    </row>
    <row r="80" spans="1:7" x14ac:dyDescent="0.35">
      <c r="A80" s="13" t="s">
        <v>222</v>
      </c>
      <c r="B80" s="3" t="s">
        <v>222</v>
      </c>
      <c r="C80" s="3">
        <v>3003</v>
      </c>
      <c r="D80" s="3" t="s">
        <v>33</v>
      </c>
      <c r="E80" s="3" t="s">
        <v>238</v>
      </c>
      <c r="F80" s="3">
        <v>5000</v>
      </c>
      <c r="G80" s="7" t="s">
        <v>239</v>
      </c>
    </row>
    <row r="81" spans="1:7" x14ac:dyDescent="0.35">
      <c r="A81" s="13" t="s">
        <v>222</v>
      </c>
      <c r="B81" s="3" t="s">
        <v>222</v>
      </c>
      <c r="C81" s="3">
        <v>3007</v>
      </c>
      <c r="D81" s="3" t="s">
        <v>65</v>
      </c>
      <c r="E81" s="3" t="s">
        <v>240</v>
      </c>
      <c r="F81" s="3">
        <v>5000</v>
      </c>
      <c r="G81" s="7" t="s">
        <v>241</v>
      </c>
    </row>
    <row r="82" spans="1:7" x14ac:dyDescent="0.35">
      <c r="A82" s="13" t="s">
        <v>222</v>
      </c>
      <c r="B82" s="3" t="s">
        <v>222</v>
      </c>
      <c r="C82" s="3">
        <v>3010</v>
      </c>
      <c r="D82" s="3" t="s">
        <v>66</v>
      </c>
      <c r="E82" s="4" t="s">
        <v>242</v>
      </c>
      <c r="F82" s="3">
        <v>5000</v>
      </c>
      <c r="G82" s="7" t="s">
        <v>243</v>
      </c>
    </row>
    <row r="83" spans="1:7" ht="15" thickBot="1" x14ac:dyDescent="0.4">
      <c r="A83" s="14" t="s">
        <v>222</v>
      </c>
      <c r="B83" s="8" t="s">
        <v>245</v>
      </c>
      <c r="C83" s="8">
        <v>3117</v>
      </c>
      <c r="D83" s="8" t="s">
        <v>67</v>
      </c>
      <c r="E83" s="8" t="s">
        <v>244</v>
      </c>
      <c r="F83" s="8">
        <v>5620</v>
      </c>
      <c r="G83" s="9" t="s">
        <v>246</v>
      </c>
    </row>
    <row r="84" spans="1:7" x14ac:dyDescent="0.35">
      <c r="A84" t="s">
        <v>262</v>
      </c>
      <c r="G84">
        <f>SUBTOTAL(103,Tableau2[TELEPHONE])</f>
        <v>82</v>
      </c>
    </row>
  </sheetData>
  <conditionalFormatting sqref="C2:C83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DASPA_20232024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2024-01-02T09:37:43Z</dcterms:modified>
</cp:coreProperties>
</file>