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ilotageInter\04_Eval ex\2017-2018 MATH\grilles d'encodage\"/>
    </mc:Choice>
  </mc:AlternateContent>
  <bookViews>
    <workbookView xWindow="0" yWindow="0" windowWidth="28800" windowHeight="11835" tabRatio="509" activeTab="4"/>
  </bookViews>
  <sheets>
    <sheet name="Encodage réponses Es" sheetId="4" r:id="rId1"/>
    <sheet name="Compétences" sheetId="26" r:id="rId2"/>
    <sheet name="Tri" sheetId="28" r:id="rId3"/>
    <sheet name="Résultats et commentaires" sheetId="29" r:id="rId4"/>
    <sheet name="Intructions RC" sheetId="30" r:id="rId5"/>
  </sheets>
  <externalReferences>
    <externalReference r:id="rId6"/>
  </externalReferences>
  <definedNames>
    <definedName name="_xlnm._FilterDatabase" localSheetId="2" hidden="1">Tri!$A$1:$D$57</definedName>
    <definedName name="_xlnm.Print_Titles" localSheetId="1">Compétences!$A:$D,Compétences!$1:$2</definedName>
    <definedName name="_xlnm.Print_Titles" localSheetId="0">'Encodage réponses Es'!$A:$F,'Encodage réponses Es'!$1:$1</definedName>
    <definedName name="_xlnm.Print_Titles" localSheetId="2">Tri!$1:$1</definedName>
    <definedName name="_xlnm.Print_Area" localSheetId="1">Compétences!$A$1:$DN$58</definedName>
    <definedName name="_xlnm.Print_Area" localSheetId="2">Tri!$A$1:$D$90</definedName>
  </definedNames>
  <calcPr calcId="152511"/>
</workbook>
</file>

<file path=xl/calcChain.xml><?xml version="1.0" encoding="utf-8"?>
<calcChain xmlns="http://schemas.openxmlformats.org/spreadsheetml/2006/main">
  <c r="CU22" i="4" l="1"/>
  <c r="A43" i="28" l="1"/>
  <c r="A42" i="28"/>
  <c r="A41" i="28"/>
  <c r="A40" i="28"/>
  <c r="A39" i="28"/>
  <c r="A38" i="28"/>
  <c r="A37" i="28"/>
  <c r="A36" i="28"/>
  <c r="A35" i="28"/>
  <c r="A34" i="28"/>
  <c r="A33" i="28"/>
  <c r="A32" i="28"/>
  <c r="A31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5" i="28"/>
  <c r="A4" i="28"/>
  <c r="A3" i="28"/>
  <c r="A2" i="28"/>
  <c r="CK51" i="26"/>
  <c r="CK50" i="26"/>
  <c r="CK49" i="26"/>
  <c r="CK48" i="26"/>
  <c r="CK47" i="26"/>
  <c r="E38" i="26"/>
  <c r="D38" i="26"/>
  <c r="E37" i="26"/>
  <c r="D37" i="26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F24" i="26" s="1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E12" i="26"/>
  <c r="D12" i="26"/>
  <c r="E11" i="26"/>
  <c r="D11" i="26"/>
  <c r="E10" i="26"/>
  <c r="D10" i="26"/>
  <c r="E9" i="26"/>
  <c r="D9" i="26"/>
  <c r="E8" i="26"/>
  <c r="D8" i="26"/>
  <c r="E7" i="26"/>
  <c r="D7" i="26"/>
  <c r="E6" i="26"/>
  <c r="D6" i="26"/>
  <c r="B6" i="26"/>
  <c r="E5" i="26"/>
  <c r="D5" i="26"/>
  <c r="B5" i="26"/>
  <c r="B3" i="26"/>
  <c r="B1" i="26"/>
  <c r="CT41" i="4"/>
  <c r="DL43" i="26" s="1"/>
  <c r="CS41" i="4"/>
  <c r="DB43" i="26" s="1"/>
  <c r="CR41" i="4"/>
  <c r="DA43" i="26" s="1"/>
  <c r="CQ41" i="4"/>
  <c r="CZ43" i="26" s="1"/>
  <c r="CP41" i="4"/>
  <c r="CY43" i="26" s="1"/>
  <c r="CO41" i="4"/>
  <c r="DK43" i="26" s="1"/>
  <c r="CN41" i="4"/>
  <c r="CX43" i="26" s="1"/>
  <c r="CM41" i="4"/>
  <c r="DJ43" i="26" s="1"/>
  <c r="CL41" i="4"/>
  <c r="DI43" i="26" s="1"/>
  <c r="CK41" i="4"/>
  <c r="DH43" i="26" s="1"/>
  <c r="CJ41" i="4"/>
  <c r="DG43" i="26" s="1"/>
  <c r="CI41" i="4"/>
  <c r="DF43" i="26" s="1"/>
  <c r="CH41" i="4"/>
  <c r="DE43" i="26" s="1"/>
  <c r="CG41" i="4"/>
  <c r="CR43" i="26" s="1"/>
  <c r="CF41" i="4"/>
  <c r="CQ43" i="26" s="1"/>
  <c r="CE41" i="4"/>
  <c r="CP43" i="26" s="1"/>
  <c r="CD41" i="4"/>
  <c r="CW43" i="26" s="1"/>
  <c r="CC41" i="4"/>
  <c r="CV43" i="26" s="1"/>
  <c r="CB41" i="4"/>
  <c r="CO43" i="26" s="1"/>
  <c r="CA41" i="4"/>
  <c r="CN43" i="26" s="1"/>
  <c r="BZ41" i="4"/>
  <c r="CM43" i="26" s="1"/>
  <c r="BY41" i="4"/>
  <c r="CL43" i="26" s="1"/>
  <c r="BX41" i="4"/>
  <c r="CK43" i="26" s="1"/>
  <c r="BW41" i="4"/>
  <c r="AZ43" i="26" s="1"/>
  <c r="BV41" i="4"/>
  <c r="AY43" i="26" s="1"/>
  <c r="BU41" i="4"/>
  <c r="AX43" i="26" s="1"/>
  <c r="BT41" i="4"/>
  <c r="AW43" i="26" s="1"/>
  <c r="BS41" i="4"/>
  <c r="AV43" i="26" s="1"/>
  <c r="BR41" i="4"/>
  <c r="AU43" i="26" s="1"/>
  <c r="BQ41" i="4"/>
  <c r="AT43" i="26" s="1"/>
  <c r="BP41" i="4"/>
  <c r="CH43" i="26" s="1"/>
  <c r="BO41" i="4"/>
  <c r="CG43" i="26" s="1"/>
  <c r="BN41" i="4"/>
  <c r="CF43" i="26" s="1"/>
  <c r="BM41" i="4"/>
  <c r="CE43" i="26" s="1"/>
  <c r="BL41" i="4"/>
  <c r="CD43" i="26" s="1"/>
  <c r="BK41" i="4"/>
  <c r="CC43" i="26" s="1"/>
  <c r="BJ41" i="4"/>
  <c r="CB43" i="26" s="1"/>
  <c r="BI41" i="4"/>
  <c r="CA43" i="26" s="1"/>
  <c r="BH41" i="4"/>
  <c r="BZ43" i="26" s="1"/>
  <c r="BG41" i="4"/>
  <c r="BY43" i="26" s="1"/>
  <c r="BF41" i="4"/>
  <c r="BV43" i="26" s="1"/>
  <c r="BE41" i="4"/>
  <c r="BU43" i="26" s="1"/>
  <c r="BD41" i="4"/>
  <c r="BT43" i="26" s="1"/>
  <c r="BC41" i="4"/>
  <c r="BS43" i="26" s="1"/>
  <c r="BB41" i="4"/>
  <c r="BR43" i="26" s="1"/>
  <c r="BA41" i="4"/>
  <c r="BQ43" i="26" s="1"/>
  <c r="AZ41" i="4"/>
  <c r="BP43" i="26" s="1"/>
  <c r="AY41" i="4"/>
  <c r="BO43" i="26" s="1"/>
  <c r="AX41" i="4"/>
  <c r="BN43" i="26" s="1"/>
  <c r="AW41" i="4"/>
  <c r="BM43" i="26" s="1"/>
  <c r="AV41" i="4"/>
  <c r="AS43" i="26" s="1"/>
  <c r="AU41" i="4"/>
  <c r="BL43" i="26" s="1"/>
  <c r="AT41" i="4"/>
  <c r="AR43" i="26" s="1"/>
  <c r="AS41" i="4"/>
  <c r="AQ43" i="26" s="1"/>
  <c r="AR41" i="4"/>
  <c r="CU43" i="26" s="1"/>
  <c r="AQ41" i="4"/>
  <c r="AP43" i="26" s="1"/>
  <c r="AP41" i="4"/>
  <c r="AO43" i="26" s="1"/>
  <c r="AO41" i="4"/>
  <c r="AN43" i="26" s="1"/>
  <c r="AN41" i="4"/>
  <c r="AM43" i="26" s="1"/>
  <c r="AM41" i="4"/>
  <c r="AL43" i="26" s="1"/>
  <c r="AL41" i="4"/>
  <c r="AK43" i="26" s="1"/>
  <c r="AK41" i="4"/>
  <c r="AJ43" i="26" s="1"/>
  <c r="AJ41" i="4"/>
  <c r="BK43" i="26" s="1"/>
  <c r="AI41" i="4"/>
  <c r="BJ43" i="26" s="1"/>
  <c r="AH41" i="4"/>
  <c r="BI43" i="26" s="1"/>
  <c r="AG41" i="4"/>
  <c r="BH43" i="26" s="1"/>
  <c r="AF41" i="4"/>
  <c r="BG43" i="26" s="1"/>
  <c r="AE41" i="4"/>
  <c r="BF43" i="26" s="1"/>
  <c r="AD41" i="4"/>
  <c r="BE43" i="26" s="1"/>
  <c r="AC41" i="4"/>
  <c r="BD43" i="26" s="1"/>
  <c r="AB41" i="4"/>
  <c r="BC43" i="26" s="1"/>
  <c r="AA41" i="4"/>
  <c r="AI43" i="26" s="1"/>
  <c r="Z41" i="4"/>
  <c r="AH43" i="26" s="1"/>
  <c r="Y41" i="4"/>
  <c r="AG43" i="26" s="1"/>
  <c r="X41" i="4"/>
  <c r="AF43" i="26" s="1"/>
  <c r="W41" i="4"/>
  <c r="AE43" i="26" s="1"/>
  <c r="V41" i="4"/>
  <c r="AD43" i="26" s="1"/>
  <c r="U41" i="4"/>
  <c r="AC43" i="26" s="1"/>
  <c r="T41" i="4"/>
  <c r="Z43" i="26" s="1"/>
  <c r="S41" i="4"/>
  <c r="Y43" i="26" s="1"/>
  <c r="R41" i="4"/>
  <c r="X43" i="26" s="1"/>
  <c r="Q41" i="4"/>
  <c r="W43" i="26" s="1"/>
  <c r="P41" i="4"/>
  <c r="V43" i="26" s="1"/>
  <c r="O41" i="4"/>
  <c r="U43" i="26" s="1"/>
  <c r="N41" i="4"/>
  <c r="T43" i="26" s="1"/>
  <c r="M41" i="4"/>
  <c r="S43" i="26" s="1"/>
  <c r="L41" i="4"/>
  <c r="R43" i="26" s="1"/>
  <c r="K41" i="4"/>
  <c r="Q43" i="26" s="1"/>
  <c r="J41" i="4"/>
  <c r="P43" i="26" s="1"/>
  <c r="CT40" i="4"/>
  <c r="DL42" i="26" s="1"/>
  <c r="CS40" i="4"/>
  <c r="DB42" i="26" s="1"/>
  <c r="CR40" i="4"/>
  <c r="DA42" i="26" s="1"/>
  <c r="CQ40" i="4"/>
  <c r="CZ42" i="26" s="1"/>
  <c r="CP40" i="4"/>
  <c r="CY42" i="26" s="1"/>
  <c r="CO40" i="4"/>
  <c r="DK42" i="26" s="1"/>
  <c r="CN40" i="4"/>
  <c r="CX42" i="26" s="1"/>
  <c r="CM40" i="4"/>
  <c r="DJ42" i="26" s="1"/>
  <c r="CL40" i="4"/>
  <c r="DI42" i="26" s="1"/>
  <c r="CK40" i="4"/>
  <c r="DH42" i="26" s="1"/>
  <c r="CJ40" i="4"/>
  <c r="DG42" i="26" s="1"/>
  <c r="CI40" i="4"/>
  <c r="DF42" i="26" s="1"/>
  <c r="CH40" i="4"/>
  <c r="DE42" i="26" s="1"/>
  <c r="CG40" i="4"/>
  <c r="CR42" i="26" s="1"/>
  <c r="CF40" i="4"/>
  <c r="CQ42" i="26" s="1"/>
  <c r="CE40" i="4"/>
  <c r="CP42" i="26" s="1"/>
  <c r="CD40" i="4"/>
  <c r="CW42" i="26" s="1"/>
  <c r="CC40" i="4"/>
  <c r="CV42" i="26" s="1"/>
  <c r="CB40" i="4"/>
  <c r="CO42" i="26" s="1"/>
  <c r="CA40" i="4"/>
  <c r="CN42" i="26" s="1"/>
  <c r="BZ40" i="4"/>
  <c r="CM42" i="26" s="1"/>
  <c r="BY40" i="4"/>
  <c r="CL42" i="26" s="1"/>
  <c r="BX40" i="4"/>
  <c r="CK42" i="26" s="1"/>
  <c r="BW40" i="4"/>
  <c r="AZ42" i="26" s="1"/>
  <c r="BV40" i="4"/>
  <c r="AY42" i="26" s="1"/>
  <c r="BU40" i="4"/>
  <c r="AX42" i="26" s="1"/>
  <c r="BT40" i="4"/>
  <c r="AW42" i="26" s="1"/>
  <c r="BS40" i="4"/>
  <c r="AV42" i="26" s="1"/>
  <c r="BR40" i="4"/>
  <c r="AU42" i="26" s="1"/>
  <c r="BQ40" i="4"/>
  <c r="AT42" i="26" s="1"/>
  <c r="BP40" i="4"/>
  <c r="CH42" i="26" s="1"/>
  <c r="BO40" i="4"/>
  <c r="CG42" i="26" s="1"/>
  <c r="BN40" i="4"/>
  <c r="CF42" i="26" s="1"/>
  <c r="BM40" i="4"/>
  <c r="CE42" i="26" s="1"/>
  <c r="BL40" i="4"/>
  <c r="CD42" i="26" s="1"/>
  <c r="BK40" i="4"/>
  <c r="CC42" i="26" s="1"/>
  <c r="BJ40" i="4"/>
  <c r="CB42" i="26" s="1"/>
  <c r="BI40" i="4"/>
  <c r="CA42" i="26" s="1"/>
  <c r="BH40" i="4"/>
  <c r="BZ42" i="26" s="1"/>
  <c r="BG40" i="4"/>
  <c r="BY42" i="26" s="1"/>
  <c r="BF40" i="4"/>
  <c r="BV42" i="26" s="1"/>
  <c r="BE40" i="4"/>
  <c r="BU42" i="26" s="1"/>
  <c r="BD40" i="4"/>
  <c r="BT42" i="26" s="1"/>
  <c r="BC40" i="4"/>
  <c r="BS42" i="26" s="1"/>
  <c r="BB40" i="4"/>
  <c r="BR42" i="26" s="1"/>
  <c r="BA40" i="4"/>
  <c r="BQ42" i="26" s="1"/>
  <c r="AZ40" i="4"/>
  <c r="BP42" i="26" s="1"/>
  <c r="AY40" i="4"/>
  <c r="BO42" i="26" s="1"/>
  <c r="AX40" i="4"/>
  <c r="BN42" i="26" s="1"/>
  <c r="AW40" i="4"/>
  <c r="BM42" i="26" s="1"/>
  <c r="AV40" i="4"/>
  <c r="AS42" i="26" s="1"/>
  <c r="AU40" i="4"/>
  <c r="BL42" i="26" s="1"/>
  <c r="AT40" i="4"/>
  <c r="AR42" i="26" s="1"/>
  <c r="AS40" i="4"/>
  <c r="AQ42" i="26" s="1"/>
  <c r="AR40" i="4"/>
  <c r="CU42" i="26" s="1"/>
  <c r="AQ40" i="4"/>
  <c r="AP42" i="26" s="1"/>
  <c r="AP40" i="4"/>
  <c r="AO42" i="26" s="1"/>
  <c r="AO40" i="4"/>
  <c r="AN42" i="26" s="1"/>
  <c r="AN40" i="4"/>
  <c r="AM42" i="26" s="1"/>
  <c r="AM40" i="4"/>
  <c r="AL42" i="26" s="1"/>
  <c r="AL40" i="4"/>
  <c r="AK42" i="26" s="1"/>
  <c r="AK40" i="4"/>
  <c r="AJ42" i="26" s="1"/>
  <c r="AJ40" i="4"/>
  <c r="BK42" i="26" s="1"/>
  <c r="AI40" i="4"/>
  <c r="BJ42" i="26" s="1"/>
  <c r="AH40" i="4"/>
  <c r="BI42" i="26" s="1"/>
  <c r="AG40" i="4"/>
  <c r="BH42" i="26" s="1"/>
  <c r="AF40" i="4"/>
  <c r="BG42" i="26" s="1"/>
  <c r="AE40" i="4"/>
  <c r="BF42" i="26" s="1"/>
  <c r="AD40" i="4"/>
  <c r="BE42" i="26" s="1"/>
  <c r="AC40" i="4"/>
  <c r="BD42" i="26" s="1"/>
  <c r="AB40" i="4"/>
  <c r="BC42" i="26" s="1"/>
  <c r="AA40" i="4"/>
  <c r="AI42" i="26" s="1"/>
  <c r="Z40" i="4"/>
  <c r="AH42" i="26" s="1"/>
  <c r="Y40" i="4"/>
  <c r="AG42" i="26" s="1"/>
  <c r="X40" i="4"/>
  <c r="AF42" i="26" s="1"/>
  <c r="W40" i="4"/>
  <c r="AE42" i="26" s="1"/>
  <c r="V40" i="4"/>
  <c r="AD42" i="26" s="1"/>
  <c r="U40" i="4"/>
  <c r="AC42" i="26" s="1"/>
  <c r="T40" i="4"/>
  <c r="Z42" i="26" s="1"/>
  <c r="S40" i="4"/>
  <c r="Y42" i="26" s="1"/>
  <c r="R40" i="4"/>
  <c r="X42" i="26" s="1"/>
  <c r="Q40" i="4"/>
  <c r="W42" i="26" s="1"/>
  <c r="P40" i="4"/>
  <c r="V42" i="26" s="1"/>
  <c r="O40" i="4"/>
  <c r="U42" i="26" s="1"/>
  <c r="N40" i="4"/>
  <c r="T42" i="26" s="1"/>
  <c r="M40" i="4"/>
  <c r="S42" i="26" s="1"/>
  <c r="L40" i="4"/>
  <c r="R42" i="26" s="1"/>
  <c r="K40" i="4"/>
  <c r="Q42" i="26" s="1"/>
  <c r="J40" i="4"/>
  <c r="P42" i="26" s="1"/>
  <c r="CT39" i="4"/>
  <c r="DL41" i="26" s="1"/>
  <c r="CS39" i="4"/>
  <c r="DB41" i="26" s="1"/>
  <c r="CR39" i="4"/>
  <c r="CQ39" i="4"/>
  <c r="CZ41" i="26" s="1"/>
  <c r="CP39" i="4"/>
  <c r="CY41" i="26" s="1"/>
  <c r="CO39" i="4"/>
  <c r="CN39" i="4"/>
  <c r="CM39" i="4"/>
  <c r="DJ41" i="26" s="1"/>
  <c r="CL39" i="4"/>
  <c r="DI41" i="26" s="1"/>
  <c r="CK39" i="4"/>
  <c r="DH41" i="26" s="1"/>
  <c r="CJ39" i="4"/>
  <c r="CI39" i="4"/>
  <c r="DF41" i="26" s="1"/>
  <c r="CH39" i="4"/>
  <c r="DE41" i="26" s="1"/>
  <c r="CG39" i="4"/>
  <c r="CF39" i="4"/>
  <c r="CE39" i="4"/>
  <c r="CP41" i="26" s="1"/>
  <c r="CD39" i="4"/>
  <c r="CW41" i="26" s="1"/>
  <c r="CC39" i="4"/>
  <c r="CV41" i="26" s="1"/>
  <c r="CB39" i="4"/>
  <c r="CA39" i="4"/>
  <c r="CN41" i="26" s="1"/>
  <c r="BZ39" i="4"/>
  <c r="CM41" i="26" s="1"/>
  <c r="BY39" i="4"/>
  <c r="BX39" i="4"/>
  <c r="BW39" i="4"/>
  <c r="AZ41" i="26" s="1"/>
  <c r="BV39" i="4"/>
  <c r="AY41" i="26" s="1"/>
  <c r="BU39" i="4"/>
  <c r="AX41" i="26" s="1"/>
  <c r="BT39" i="4"/>
  <c r="BS39" i="4"/>
  <c r="AV41" i="26" s="1"/>
  <c r="BR39" i="4"/>
  <c r="AU41" i="26" s="1"/>
  <c r="BQ39" i="4"/>
  <c r="BP39" i="4"/>
  <c r="BO39" i="4"/>
  <c r="CG41" i="26" s="1"/>
  <c r="BN39" i="4"/>
  <c r="CF41" i="26" s="1"/>
  <c r="BM39" i="4"/>
  <c r="CE41" i="26" s="1"/>
  <c r="BL39" i="4"/>
  <c r="BK39" i="4"/>
  <c r="CC41" i="26" s="1"/>
  <c r="BJ39" i="4"/>
  <c r="CB41" i="26" s="1"/>
  <c r="BI39" i="4"/>
  <c r="BH39" i="4"/>
  <c r="BG39" i="4"/>
  <c r="BY41" i="26" s="1"/>
  <c r="BF39" i="4"/>
  <c r="BV41" i="26" s="1"/>
  <c r="BE39" i="4"/>
  <c r="BU41" i="26" s="1"/>
  <c r="BD39" i="4"/>
  <c r="BC39" i="4"/>
  <c r="BS41" i="26" s="1"/>
  <c r="BB39" i="4"/>
  <c r="BR41" i="26" s="1"/>
  <c r="BA39" i="4"/>
  <c r="AZ39" i="4"/>
  <c r="AY39" i="4"/>
  <c r="BO41" i="26" s="1"/>
  <c r="AX39" i="4"/>
  <c r="BN41" i="26" s="1"/>
  <c r="AW39" i="4"/>
  <c r="BM41" i="26" s="1"/>
  <c r="AV39" i="4"/>
  <c r="AU39" i="4"/>
  <c r="BL41" i="26" s="1"/>
  <c r="AT39" i="4"/>
  <c r="AR41" i="26" s="1"/>
  <c r="AS39" i="4"/>
  <c r="AR39" i="4"/>
  <c r="AQ39" i="4"/>
  <c r="AP41" i="26" s="1"/>
  <c r="AP39" i="4"/>
  <c r="AO41" i="26" s="1"/>
  <c r="AO39" i="4"/>
  <c r="AN41" i="26" s="1"/>
  <c r="AN39" i="4"/>
  <c r="AM39" i="4"/>
  <c r="AL41" i="26" s="1"/>
  <c r="AL39" i="4"/>
  <c r="AK41" i="26" s="1"/>
  <c r="AK39" i="4"/>
  <c r="AJ39" i="4"/>
  <c r="AI39" i="4"/>
  <c r="BJ41" i="26" s="1"/>
  <c r="AH39" i="4"/>
  <c r="BI41" i="26" s="1"/>
  <c r="AG39" i="4"/>
  <c r="BH41" i="26" s="1"/>
  <c r="AF39" i="4"/>
  <c r="AE39" i="4"/>
  <c r="BF41" i="26" s="1"/>
  <c r="AD39" i="4"/>
  <c r="BE41" i="26" s="1"/>
  <c r="AC39" i="4"/>
  <c r="AB39" i="4"/>
  <c r="AA39" i="4"/>
  <c r="AI41" i="26" s="1"/>
  <c r="Z39" i="4"/>
  <c r="AH41" i="26" s="1"/>
  <c r="Y39" i="4"/>
  <c r="AG41" i="26" s="1"/>
  <c r="X39" i="4"/>
  <c r="W39" i="4"/>
  <c r="AE41" i="26" s="1"/>
  <c r="V39" i="4"/>
  <c r="AD41" i="26" s="1"/>
  <c r="U39" i="4"/>
  <c r="T39" i="4"/>
  <c r="S39" i="4"/>
  <c r="Y41" i="26" s="1"/>
  <c r="R39" i="4"/>
  <c r="X41" i="26" s="1"/>
  <c r="Q39" i="4"/>
  <c r="W41" i="26" s="1"/>
  <c r="P39" i="4"/>
  <c r="O39" i="4"/>
  <c r="U41" i="26" s="1"/>
  <c r="N39" i="4"/>
  <c r="T41" i="26" s="1"/>
  <c r="M39" i="4"/>
  <c r="L39" i="4"/>
  <c r="K39" i="4"/>
  <c r="Q41" i="26" s="1"/>
  <c r="J39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CU37" i="4"/>
  <c r="CU36" i="4"/>
  <c r="D36" i="4"/>
  <c r="C36" i="4"/>
  <c r="CU35" i="4"/>
  <c r="D35" i="4"/>
  <c r="C35" i="4"/>
  <c r="CU34" i="4"/>
  <c r="D34" i="4"/>
  <c r="C34" i="4"/>
  <c r="CU33" i="4"/>
  <c r="D33" i="4"/>
  <c r="C33" i="4"/>
  <c r="CU32" i="4"/>
  <c r="D32" i="4"/>
  <c r="C32" i="4"/>
  <c r="CU31" i="4"/>
  <c r="D31" i="4"/>
  <c r="C31" i="4"/>
  <c r="CU30" i="4"/>
  <c r="D30" i="4"/>
  <c r="C30" i="4"/>
  <c r="CU29" i="4"/>
  <c r="D29" i="4"/>
  <c r="C29" i="4"/>
  <c r="CU28" i="4"/>
  <c r="D28" i="4"/>
  <c r="C28" i="4"/>
  <c r="CU27" i="4"/>
  <c r="D27" i="4"/>
  <c r="C27" i="4"/>
  <c r="CU26" i="4"/>
  <c r="D26" i="4"/>
  <c r="C26" i="4"/>
  <c r="CU25" i="4"/>
  <c r="D25" i="4"/>
  <c r="C25" i="4"/>
  <c r="CU24" i="4"/>
  <c r="D24" i="4"/>
  <c r="C24" i="4"/>
  <c r="CU23" i="4"/>
  <c r="D23" i="4"/>
  <c r="C23" i="4"/>
  <c r="D22" i="4"/>
  <c r="C22" i="4"/>
  <c r="CU21" i="4"/>
  <c r="D21" i="4"/>
  <c r="C21" i="4"/>
  <c r="CU20" i="4"/>
  <c r="D20" i="4"/>
  <c r="C20" i="4"/>
  <c r="CU19" i="4"/>
  <c r="D19" i="4"/>
  <c r="C19" i="4"/>
  <c r="CU18" i="4"/>
  <c r="D18" i="4"/>
  <c r="C18" i="4"/>
  <c r="CU17" i="4"/>
  <c r="D17" i="4"/>
  <c r="C17" i="4"/>
  <c r="CU16" i="4"/>
  <c r="D16" i="4"/>
  <c r="C16" i="4"/>
  <c r="CU15" i="4"/>
  <c r="AC17" i="26" s="1"/>
  <c r="D15" i="4"/>
  <c r="C15" i="4"/>
  <c r="CU14" i="4"/>
  <c r="BO16" i="26" s="1"/>
  <c r="D14" i="4"/>
  <c r="C14" i="4"/>
  <c r="CU13" i="4"/>
  <c r="D13" i="4"/>
  <c r="C13" i="4"/>
  <c r="CU12" i="4"/>
  <c r="D12" i="4"/>
  <c r="C12" i="4"/>
  <c r="CU11" i="4"/>
  <c r="BH13" i="26" s="1"/>
  <c r="D11" i="4"/>
  <c r="C11" i="4"/>
  <c r="CU10" i="4"/>
  <c r="D10" i="4"/>
  <c r="C10" i="4"/>
  <c r="CU9" i="4"/>
  <c r="BF11" i="26" s="1"/>
  <c r="D9" i="4"/>
  <c r="C9" i="4"/>
  <c r="CU8" i="4"/>
  <c r="P10" i="26" s="1"/>
  <c r="D8" i="4"/>
  <c r="C8" i="4"/>
  <c r="CU7" i="4"/>
  <c r="AX9" i="26" s="1"/>
  <c r="D7" i="4"/>
  <c r="C7" i="4"/>
  <c r="CU6" i="4"/>
  <c r="D6" i="4"/>
  <c r="C6" i="4"/>
  <c r="CU5" i="4"/>
  <c r="BQ7" i="26" s="1"/>
  <c r="D5" i="4"/>
  <c r="C5" i="4"/>
  <c r="CU4" i="4"/>
  <c r="D4" i="4"/>
  <c r="C4" i="4"/>
  <c r="CU3" i="4"/>
  <c r="D3" i="4"/>
  <c r="C3" i="4"/>
  <c r="BS24" i="26" l="1"/>
  <c r="BK24" i="26"/>
  <c r="CC24" i="26"/>
  <c r="S24" i="26"/>
  <c r="CM24" i="26"/>
  <c r="AC24" i="26"/>
  <c r="CW24" i="26"/>
  <c r="AK24" i="26"/>
  <c r="DG24" i="26"/>
  <c r="AS24" i="26"/>
  <c r="BC24" i="26"/>
  <c r="T24" i="26"/>
  <c r="AD24" i="26"/>
  <c r="AL24" i="26"/>
  <c r="AT24" i="26"/>
  <c r="BD24" i="26"/>
  <c r="BL24" i="26"/>
  <c r="BT24" i="26"/>
  <c r="CD24" i="26"/>
  <c r="CN24" i="26"/>
  <c r="CX24" i="26"/>
  <c r="DH24" i="26"/>
  <c r="U24" i="26"/>
  <c r="AE24" i="26"/>
  <c r="AM24" i="26"/>
  <c r="AU24" i="26"/>
  <c r="BE24" i="26"/>
  <c r="BM24" i="26"/>
  <c r="BU24" i="26"/>
  <c r="CE24" i="26"/>
  <c r="CO24" i="26"/>
  <c r="CY24" i="26"/>
  <c r="DI24" i="26"/>
  <c r="V24" i="26"/>
  <c r="AF24" i="26"/>
  <c r="AN24" i="26"/>
  <c r="AV24" i="26"/>
  <c r="BF24" i="26"/>
  <c r="BN24" i="26"/>
  <c r="BV24" i="26"/>
  <c r="CF24" i="26"/>
  <c r="CP24" i="26"/>
  <c r="CZ24" i="26"/>
  <c r="DJ24" i="26"/>
  <c r="BP6" i="26"/>
  <c r="DE14" i="26"/>
  <c r="W24" i="26"/>
  <c r="AG24" i="26"/>
  <c r="AO24" i="26"/>
  <c r="AW24" i="26"/>
  <c r="BG24" i="26"/>
  <c r="BO24" i="26"/>
  <c r="BY24" i="26"/>
  <c r="CG24" i="26"/>
  <c r="CQ24" i="26"/>
  <c r="DA24" i="26"/>
  <c r="DK24" i="26"/>
  <c r="P24" i="26"/>
  <c r="X24" i="26"/>
  <c r="AH24" i="26"/>
  <c r="AP24" i="26"/>
  <c r="AX24" i="26"/>
  <c r="BH24" i="26"/>
  <c r="BP24" i="26"/>
  <c r="BZ24" i="26"/>
  <c r="CH24" i="26"/>
  <c r="CR24" i="26"/>
  <c r="DB24" i="26"/>
  <c r="DL24" i="26"/>
  <c r="Q24" i="26"/>
  <c r="Y24" i="26"/>
  <c r="AI24" i="26"/>
  <c r="AQ24" i="26"/>
  <c r="AY24" i="26"/>
  <c r="BI24" i="26"/>
  <c r="BQ24" i="26"/>
  <c r="CA24" i="26"/>
  <c r="CK24" i="26"/>
  <c r="CU24" i="26"/>
  <c r="DE24" i="26"/>
  <c r="R24" i="26"/>
  <c r="Z24" i="26"/>
  <c r="AJ24" i="26"/>
  <c r="AR24" i="26"/>
  <c r="AZ24" i="26"/>
  <c r="BJ24" i="26"/>
  <c r="BR24" i="26"/>
  <c r="CB24" i="26"/>
  <c r="CI24" i="26" s="1"/>
  <c r="CJ24" i="26" s="1"/>
  <c r="CL24" i="26"/>
  <c r="CV24" i="26"/>
  <c r="BD40" i="26"/>
  <c r="AC43" i="4"/>
  <c r="CR40" i="26"/>
  <c r="CG43" i="4"/>
  <c r="B77" i="28" s="1"/>
  <c r="T40" i="26"/>
  <c r="T45" i="26" s="1"/>
  <c r="N43" i="4"/>
  <c r="B6" i="28" s="1"/>
  <c r="AD40" i="26"/>
  <c r="AD45" i="26" s="1"/>
  <c r="F43" i="29" s="1"/>
  <c r="V43" i="4"/>
  <c r="B14" i="28" s="1"/>
  <c r="BE40" i="26"/>
  <c r="BE45" i="26" s="1"/>
  <c r="AD43" i="4"/>
  <c r="AK40" i="26"/>
  <c r="AK45" i="26" s="1"/>
  <c r="F50" i="29" s="1"/>
  <c r="AL43" i="4"/>
  <c r="B30" i="28" s="1"/>
  <c r="AR40" i="26"/>
  <c r="AR45" i="26" s="1"/>
  <c r="F57" i="29" s="1"/>
  <c r="AT43" i="4"/>
  <c r="B38" i="28" s="1"/>
  <c r="BR40" i="26"/>
  <c r="BR45" i="26" s="1"/>
  <c r="BB43" i="4"/>
  <c r="B46" i="28" s="1"/>
  <c r="CB40" i="26"/>
  <c r="CB45" i="26" s="1"/>
  <c r="H95" i="29" s="1"/>
  <c r="BJ43" i="4"/>
  <c r="AU40" i="26"/>
  <c r="AU45" i="26" s="1"/>
  <c r="F60" i="29" s="1"/>
  <c r="BR43" i="4"/>
  <c r="B62" i="28" s="1"/>
  <c r="CM40" i="26"/>
  <c r="CM45" i="26" s="1"/>
  <c r="F107" i="29" s="1"/>
  <c r="BZ43" i="4"/>
  <c r="B70" i="28" s="1"/>
  <c r="DE40" i="26"/>
  <c r="DE45" i="26" s="1"/>
  <c r="CH43" i="4"/>
  <c r="B78" i="28" s="1"/>
  <c r="CY40" i="26"/>
  <c r="CY45" i="26" s="1"/>
  <c r="CP43" i="4"/>
  <c r="S40" i="26"/>
  <c r="M43" i="4"/>
  <c r="B5" i="28" s="1"/>
  <c r="CL40" i="26"/>
  <c r="BY43" i="4"/>
  <c r="B69" i="28" s="1"/>
  <c r="U40" i="26"/>
  <c r="U45" i="26" s="1"/>
  <c r="O43" i="4"/>
  <c r="B7" i="28" s="1"/>
  <c r="AE40" i="26"/>
  <c r="AE45" i="26" s="1"/>
  <c r="F44" i="29" s="1"/>
  <c r="W43" i="4"/>
  <c r="BF40" i="26"/>
  <c r="BF45" i="26" s="1"/>
  <c r="AE43" i="4"/>
  <c r="AL40" i="26"/>
  <c r="AL45" i="26" s="1"/>
  <c r="F51" i="29" s="1"/>
  <c r="AM43" i="4"/>
  <c r="B31" i="28" s="1"/>
  <c r="BL40" i="26"/>
  <c r="BL45" i="26" s="1"/>
  <c r="AU43" i="4"/>
  <c r="B39" i="28" s="1"/>
  <c r="BS40" i="26"/>
  <c r="BS45" i="26" s="1"/>
  <c r="F85" i="29" s="1"/>
  <c r="BC43" i="4"/>
  <c r="CC40" i="26"/>
  <c r="CC45" i="26" s="1"/>
  <c r="G96" i="29" s="1"/>
  <c r="BK43" i="4"/>
  <c r="B55" i="28" s="1"/>
  <c r="AV40" i="26"/>
  <c r="AV45" i="26" s="1"/>
  <c r="F61" i="29" s="1"/>
  <c r="BS43" i="4"/>
  <c r="B63" i="28" s="1"/>
  <c r="CN40" i="26"/>
  <c r="CN45" i="26" s="1"/>
  <c r="CA43" i="4"/>
  <c r="B71" i="28" s="1"/>
  <c r="DF40" i="26"/>
  <c r="DF45" i="26" s="1"/>
  <c r="F128" i="29" s="1"/>
  <c r="CI43" i="4"/>
  <c r="CZ40" i="26"/>
  <c r="CZ45" i="26" s="1"/>
  <c r="CQ43" i="4"/>
  <c r="B87" i="28" s="1"/>
  <c r="BQ40" i="26"/>
  <c r="BA43" i="4"/>
  <c r="B45" i="28" s="1"/>
  <c r="V40" i="26"/>
  <c r="P43" i="4"/>
  <c r="B8" i="28" s="1"/>
  <c r="AF40" i="26"/>
  <c r="X43" i="4"/>
  <c r="BG40" i="26"/>
  <c r="AF43" i="4"/>
  <c r="B24" i="28" s="1"/>
  <c r="AM40" i="26"/>
  <c r="AN43" i="4"/>
  <c r="B32" i="28" s="1"/>
  <c r="AS40" i="26"/>
  <c r="AV43" i="4"/>
  <c r="B40" i="28" s="1"/>
  <c r="BT40" i="26"/>
  <c r="BD43" i="4"/>
  <c r="CD40" i="26"/>
  <c r="BL43" i="4"/>
  <c r="B56" i="28" s="1"/>
  <c r="AW40" i="26"/>
  <c r="BT43" i="4"/>
  <c r="B64" i="28" s="1"/>
  <c r="CO40" i="26"/>
  <c r="CB43" i="4"/>
  <c r="B72" i="28" s="1"/>
  <c r="DG40" i="26"/>
  <c r="CJ43" i="4"/>
  <c r="DA40" i="26"/>
  <c r="CR43" i="4"/>
  <c r="B88" i="28" s="1"/>
  <c r="CA40" i="26"/>
  <c r="BI43" i="4"/>
  <c r="B53" i="28" s="1"/>
  <c r="W40" i="26"/>
  <c r="W45" i="26" s="1"/>
  <c r="Q43" i="4"/>
  <c r="B9" i="28" s="1"/>
  <c r="AG40" i="26"/>
  <c r="AG45" i="26" s="1"/>
  <c r="F46" i="29" s="1"/>
  <c r="Y43" i="4"/>
  <c r="BH40" i="26"/>
  <c r="BH45" i="26" s="1"/>
  <c r="AG43" i="4"/>
  <c r="B25" i="28" s="1"/>
  <c r="AN40" i="26"/>
  <c r="AN45" i="26" s="1"/>
  <c r="F53" i="29" s="1"/>
  <c r="AO43" i="4"/>
  <c r="B33" i="28" s="1"/>
  <c r="BM40" i="26"/>
  <c r="BM45" i="26" s="1"/>
  <c r="AW43" i="4"/>
  <c r="B41" i="28" s="1"/>
  <c r="BU40" i="26"/>
  <c r="BU45" i="26" s="1"/>
  <c r="F87" i="29" s="1"/>
  <c r="BE43" i="4"/>
  <c r="CE40" i="26"/>
  <c r="CE45" i="26" s="1"/>
  <c r="G98" i="29" s="1"/>
  <c r="BM43" i="4"/>
  <c r="B57" i="28" s="1"/>
  <c r="AX40" i="26"/>
  <c r="AX45" i="26" s="1"/>
  <c r="F63" i="29" s="1"/>
  <c r="BU43" i="4"/>
  <c r="B65" i="28" s="1"/>
  <c r="CV40" i="26"/>
  <c r="CV45" i="26" s="1"/>
  <c r="CC43" i="4"/>
  <c r="B73" i="28" s="1"/>
  <c r="DH40" i="26"/>
  <c r="DH45" i="26" s="1"/>
  <c r="F130" i="29" s="1"/>
  <c r="CK43" i="4"/>
  <c r="DB40" i="26"/>
  <c r="DB45" i="26" s="1"/>
  <c r="CS43" i="4"/>
  <c r="AJ40" i="26"/>
  <c r="AK43" i="4"/>
  <c r="B29" i="28" s="1"/>
  <c r="DK40" i="26"/>
  <c r="CO43" i="4"/>
  <c r="B85" i="28" s="1"/>
  <c r="P40" i="26"/>
  <c r="J43" i="4"/>
  <c r="X40" i="26"/>
  <c r="X45" i="26" s="1"/>
  <c r="R43" i="4"/>
  <c r="B10" i="28" s="1"/>
  <c r="AH40" i="26"/>
  <c r="AH45" i="26" s="1"/>
  <c r="F47" i="29" s="1"/>
  <c r="Z43" i="4"/>
  <c r="B18" i="28" s="1"/>
  <c r="BI40" i="26"/>
  <c r="BI45" i="26" s="1"/>
  <c r="AH43" i="4"/>
  <c r="B26" i="28" s="1"/>
  <c r="AO40" i="26"/>
  <c r="AO45" i="26" s="1"/>
  <c r="F54" i="29" s="1"/>
  <c r="AP43" i="4"/>
  <c r="BN40" i="26"/>
  <c r="BN45" i="26" s="1"/>
  <c r="AX43" i="4"/>
  <c r="B42" i="28" s="1"/>
  <c r="BV40" i="26"/>
  <c r="BV45" i="26" s="1"/>
  <c r="F88" i="29" s="1"/>
  <c r="BF43" i="4"/>
  <c r="B50" i="28" s="1"/>
  <c r="CF40" i="26"/>
  <c r="CF45" i="26" s="1"/>
  <c r="F99" i="29" s="1"/>
  <c r="BN43" i="4"/>
  <c r="B58" i="28" s="1"/>
  <c r="AY40" i="26"/>
  <c r="AY45" i="26" s="1"/>
  <c r="F64" i="29" s="1"/>
  <c r="BV43" i="4"/>
  <c r="CW40" i="26"/>
  <c r="CW45" i="26" s="1"/>
  <c r="CD43" i="4"/>
  <c r="B74" i="28" s="1"/>
  <c r="DI40" i="26"/>
  <c r="DI45" i="26" s="1"/>
  <c r="F131" i="29" s="1"/>
  <c r="CL43" i="4"/>
  <c r="B82" i="28" s="1"/>
  <c r="DL40" i="26"/>
  <c r="DL45" i="26" s="1"/>
  <c r="CT43" i="4"/>
  <c r="B90" i="28" s="1"/>
  <c r="AC40" i="26"/>
  <c r="U43" i="4"/>
  <c r="AT40" i="26"/>
  <c r="BQ43" i="4"/>
  <c r="B61" i="28" s="1"/>
  <c r="Q40" i="26"/>
  <c r="Q45" i="26" s="1"/>
  <c r="F29" i="29" s="1"/>
  <c r="K43" i="4"/>
  <c r="B3" i="28" s="1"/>
  <c r="Y40" i="26"/>
  <c r="Y45" i="26" s="1"/>
  <c r="S43" i="4"/>
  <c r="B11" i="28" s="1"/>
  <c r="AI40" i="26"/>
  <c r="AI45" i="26" s="1"/>
  <c r="F48" i="29" s="1"/>
  <c r="AA43" i="4"/>
  <c r="B19" i="28" s="1"/>
  <c r="BJ40" i="26"/>
  <c r="BJ45" i="26" s="1"/>
  <c r="AI43" i="4"/>
  <c r="B27" i="28" s="1"/>
  <c r="AP40" i="26"/>
  <c r="AP45" i="26" s="1"/>
  <c r="F55" i="29" s="1"/>
  <c r="AQ43" i="4"/>
  <c r="B35" i="28" s="1"/>
  <c r="BO40" i="26"/>
  <c r="BO45" i="26" s="1"/>
  <c r="AY43" i="4"/>
  <c r="B43" i="28" s="1"/>
  <c r="BY40" i="26"/>
  <c r="BY45" i="26" s="1"/>
  <c r="H92" i="29" s="1"/>
  <c r="BG43" i="4"/>
  <c r="CG40" i="26"/>
  <c r="CG45" i="26" s="1"/>
  <c r="H100" i="29" s="1"/>
  <c r="BO43" i="4"/>
  <c r="B59" i="28" s="1"/>
  <c r="AZ40" i="26"/>
  <c r="AZ45" i="26" s="1"/>
  <c r="F65" i="29" s="1"/>
  <c r="BW43" i="4"/>
  <c r="B67" i="28" s="1"/>
  <c r="CP40" i="26"/>
  <c r="CP45" i="26" s="1"/>
  <c r="CE43" i="4"/>
  <c r="B75" i="28" s="1"/>
  <c r="DJ40" i="26"/>
  <c r="DJ45" i="26" s="1"/>
  <c r="CM43" i="4"/>
  <c r="B83" i="28" s="1"/>
  <c r="AQ40" i="26"/>
  <c r="AS43" i="4"/>
  <c r="B37" i="28" s="1"/>
  <c r="R40" i="26"/>
  <c r="L43" i="4"/>
  <c r="B4" i="28" s="1"/>
  <c r="Z40" i="26"/>
  <c r="T43" i="4"/>
  <c r="B12" i="28" s="1"/>
  <c r="BC40" i="26"/>
  <c r="AB43" i="4"/>
  <c r="BK40" i="26"/>
  <c r="AJ43" i="4"/>
  <c r="CU40" i="26"/>
  <c r="AR43" i="4"/>
  <c r="B36" i="28" s="1"/>
  <c r="BP40" i="26"/>
  <c r="AZ43" i="4"/>
  <c r="B44" i="28" s="1"/>
  <c r="BZ40" i="26"/>
  <c r="BH43" i="4"/>
  <c r="CH40" i="26"/>
  <c r="BP43" i="4"/>
  <c r="B60" i="28" s="1"/>
  <c r="CK40" i="26"/>
  <c r="BX43" i="4"/>
  <c r="B68" i="28" s="1"/>
  <c r="CQ40" i="26"/>
  <c r="CF43" i="4"/>
  <c r="B76" i="28" s="1"/>
  <c r="CX40" i="26"/>
  <c r="CN43" i="4"/>
  <c r="F96" i="29"/>
  <c r="T11" i="26"/>
  <c r="AS11" i="26"/>
  <c r="AC7" i="26"/>
  <c r="B51" i="28"/>
  <c r="AK7" i="26"/>
  <c r="BI7" i="26"/>
  <c r="BY7" i="26"/>
  <c r="CO7" i="26"/>
  <c r="CW7" i="26"/>
  <c r="DK5" i="26"/>
  <c r="CU5" i="26"/>
  <c r="CM5" i="26"/>
  <c r="CE5" i="26"/>
  <c r="BO5" i="26"/>
  <c r="BG5" i="26"/>
  <c r="AY5" i="26"/>
  <c r="AQ5" i="26"/>
  <c r="AI5" i="26"/>
  <c r="S5" i="26"/>
  <c r="DI5" i="26"/>
  <c r="DA5" i="26"/>
  <c r="CK5" i="26"/>
  <c r="CC5" i="26"/>
  <c r="BU5" i="26"/>
  <c r="BM5" i="26"/>
  <c r="BE5" i="26"/>
  <c r="AW5" i="26"/>
  <c r="AO5" i="26"/>
  <c r="AG5" i="26"/>
  <c r="Y5" i="26"/>
  <c r="Q5" i="26"/>
  <c r="DH5" i="26"/>
  <c r="CZ5" i="26"/>
  <c r="CR5" i="26"/>
  <c r="CB5" i="26"/>
  <c r="BT5" i="26"/>
  <c r="BL5" i="26"/>
  <c r="BD5" i="26"/>
  <c r="AV5" i="26"/>
  <c r="AN5" i="26"/>
  <c r="AF5" i="26"/>
  <c r="X5" i="26"/>
  <c r="P5" i="26"/>
  <c r="DG5" i="26"/>
  <c r="CY5" i="26"/>
  <c r="CQ5" i="26"/>
  <c r="CA5" i="26"/>
  <c r="BS5" i="26"/>
  <c r="BK5" i="26"/>
  <c r="BC5" i="26"/>
  <c r="AU5" i="26"/>
  <c r="AM5" i="26"/>
  <c r="AE5" i="26"/>
  <c r="DF5" i="26"/>
  <c r="CX5" i="26"/>
  <c r="CP5" i="26"/>
  <c r="CH5" i="26"/>
  <c r="BZ5" i="26"/>
  <c r="BR5" i="26"/>
  <c r="BJ5" i="26"/>
  <c r="AT5" i="26"/>
  <c r="AL5" i="26"/>
  <c r="AD5" i="26"/>
  <c r="V5" i="26"/>
  <c r="DE5" i="26"/>
  <c r="CW5" i="26"/>
  <c r="CO5" i="26"/>
  <c r="CG5" i="26"/>
  <c r="BY5" i="26"/>
  <c r="BQ5" i="26"/>
  <c r="BI5" i="26"/>
  <c r="AS5" i="26"/>
  <c r="AK5" i="26"/>
  <c r="AC5" i="26"/>
  <c r="U5" i="26"/>
  <c r="DI21" i="26"/>
  <c r="DA21" i="26"/>
  <c r="CK21" i="26"/>
  <c r="CC21" i="26"/>
  <c r="BU21" i="26"/>
  <c r="BM21" i="26"/>
  <c r="BE21" i="26"/>
  <c r="AW21" i="26"/>
  <c r="AO21" i="26"/>
  <c r="AG21" i="26"/>
  <c r="Y21" i="26"/>
  <c r="Q21" i="26"/>
  <c r="DG21" i="26"/>
  <c r="CY21" i="26"/>
  <c r="CQ21" i="26"/>
  <c r="CA21" i="26"/>
  <c r="BS21" i="26"/>
  <c r="BK21" i="26"/>
  <c r="BC21" i="26"/>
  <c r="AU21" i="26"/>
  <c r="AM21" i="26"/>
  <c r="AE21" i="26"/>
  <c r="W21" i="26"/>
  <c r="DF21" i="26"/>
  <c r="CX21" i="26"/>
  <c r="CP21" i="26"/>
  <c r="CH21" i="26"/>
  <c r="BZ21" i="26"/>
  <c r="BR21" i="26"/>
  <c r="BJ21" i="26"/>
  <c r="AT21" i="26"/>
  <c r="AL21" i="26"/>
  <c r="AD21" i="26"/>
  <c r="V21" i="26"/>
  <c r="DL21" i="26"/>
  <c r="CV21" i="26"/>
  <c r="CN21" i="26"/>
  <c r="CF21" i="26"/>
  <c r="BP21" i="26"/>
  <c r="BH21" i="26"/>
  <c r="AZ21" i="26"/>
  <c r="AR21" i="26"/>
  <c r="AJ21" i="26"/>
  <c r="T21" i="26"/>
  <c r="DK21" i="26"/>
  <c r="CU21" i="26"/>
  <c r="CM21" i="26"/>
  <c r="CE21" i="26"/>
  <c r="BO21" i="26"/>
  <c r="BG21" i="26"/>
  <c r="AY21" i="26"/>
  <c r="AQ21" i="26"/>
  <c r="AI21" i="26"/>
  <c r="S21" i="26"/>
  <c r="DJ21" i="26"/>
  <c r="CO21" i="26"/>
  <c r="BT21" i="26"/>
  <c r="AX21" i="26"/>
  <c r="AC21" i="26"/>
  <c r="DH21" i="26"/>
  <c r="CL21" i="26"/>
  <c r="BQ21" i="26"/>
  <c r="AV21" i="26"/>
  <c r="Z21" i="26"/>
  <c r="DE21" i="26"/>
  <c r="BN21" i="26"/>
  <c r="AS21" i="26"/>
  <c r="X21" i="26"/>
  <c r="DB21" i="26"/>
  <c r="CG21" i="26"/>
  <c r="BL21" i="26"/>
  <c r="AP21" i="26"/>
  <c r="U21" i="26"/>
  <c r="CZ21" i="26"/>
  <c r="CD21" i="26"/>
  <c r="BI21" i="26"/>
  <c r="AN21" i="26"/>
  <c r="R21" i="26"/>
  <c r="CW21" i="26"/>
  <c r="CB21" i="26"/>
  <c r="BF21" i="26"/>
  <c r="AK21" i="26"/>
  <c r="P21" i="26"/>
  <c r="BY21" i="26"/>
  <c r="BD21" i="26"/>
  <c r="AH21" i="26"/>
  <c r="CR21" i="26"/>
  <c r="BV21" i="26"/>
  <c r="AF21" i="26"/>
  <c r="DG32" i="26"/>
  <c r="CY32" i="26"/>
  <c r="CQ32" i="26"/>
  <c r="CA32" i="26"/>
  <c r="BS32" i="26"/>
  <c r="BK32" i="26"/>
  <c r="BC32" i="26"/>
  <c r="AU32" i="26"/>
  <c r="AM32" i="26"/>
  <c r="AE32" i="26"/>
  <c r="W32" i="26"/>
  <c r="DF32" i="26"/>
  <c r="CX32" i="26"/>
  <c r="CP32" i="26"/>
  <c r="CH32" i="26"/>
  <c r="BZ32" i="26"/>
  <c r="BR32" i="26"/>
  <c r="BJ32" i="26"/>
  <c r="AT32" i="26"/>
  <c r="AL32" i="26"/>
  <c r="AD32" i="26"/>
  <c r="V32" i="26"/>
  <c r="DK32" i="26"/>
  <c r="CU32" i="26"/>
  <c r="CM32" i="26"/>
  <c r="CE32" i="26"/>
  <c r="BO32" i="26"/>
  <c r="BG32" i="26"/>
  <c r="AY32" i="26"/>
  <c r="AQ32" i="26"/>
  <c r="AI32" i="26"/>
  <c r="S32" i="26"/>
  <c r="DI32" i="26"/>
  <c r="CV32" i="26"/>
  <c r="BV32" i="26"/>
  <c r="BI32" i="26"/>
  <c r="AW32" i="26"/>
  <c r="AJ32" i="26"/>
  <c r="X32" i="26"/>
  <c r="DH32" i="26"/>
  <c r="CG32" i="26"/>
  <c r="BU32" i="26"/>
  <c r="BH32" i="26"/>
  <c r="AV32" i="26"/>
  <c r="AH32" i="26"/>
  <c r="U32" i="26"/>
  <c r="DB32" i="26"/>
  <c r="CO32" i="26"/>
  <c r="CC32" i="26"/>
  <c r="BP32" i="26"/>
  <c r="BD32" i="26"/>
  <c r="AP32" i="26"/>
  <c r="AC32" i="26"/>
  <c r="Q32" i="26"/>
  <c r="CW32" i="26"/>
  <c r="CB32" i="26"/>
  <c r="BF32" i="26"/>
  <c r="AN32" i="26"/>
  <c r="R32" i="26"/>
  <c r="BY32" i="26"/>
  <c r="BE32" i="26"/>
  <c r="AK32" i="26"/>
  <c r="P32" i="26"/>
  <c r="DL32" i="26"/>
  <c r="CR32" i="26"/>
  <c r="AG32" i="26"/>
  <c r="DJ32" i="26"/>
  <c r="CN32" i="26"/>
  <c r="BT32" i="26"/>
  <c r="AZ32" i="26"/>
  <c r="AF32" i="26"/>
  <c r="DE32" i="26"/>
  <c r="CL32" i="26"/>
  <c r="BQ32" i="26"/>
  <c r="AX32" i="26"/>
  <c r="CK32" i="26"/>
  <c r="BN32" i="26"/>
  <c r="AS32" i="26"/>
  <c r="Z32" i="26"/>
  <c r="DA32" i="26"/>
  <c r="CF32" i="26"/>
  <c r="BM32" i="26"/>
  <c r="AR32" i="26"/>
  <c r="Y32" i="26"/>
  <c r="T32" i="26"/>
  <c r="CZ32" i="26"/>
  <c r="CD32" i="26"/>
  <c r="BL32" i="26"/>
  <c r="AO32" i="26"/>
  <c r="F71" i="29"/>
  <c r="F127" i="29"/>
  <c r="DL8" i="26"/>
  <c r="CV8" i="26"/>
  <c r="CN8" i="26"/>
  <c r="CF8" i="26"/>
  <c r="BP8" i="26"/>
  <c r="BH8" i="26"/>
  <c r="AZ8" i="26"/>
  <c r="AR8" i="26"/>
  <c r="AJ8" i="26"/>
  <c r="T8" i="26"/>
  <c r="DK8" i="26"/>
  <c r="CU8" i="26"/>
  <c r="CM8" i="26"/>
  <c r="CE8" i="26"/>
  <c r="BO8" i="26"/>
  <c r="BG8" i="26"/>
  <c r="AY8" i="26"/>
  <c r="AQ8" i="26"/>
  <c r="DH8" i="26"/>
  <c r="CZ8" i="26"/>
  <c r="CR8" i="26"/>
  <c r="CB8" i="26"/>
  <c r="BT8" i="26"/>
  <c r="BL8" i="26"/>
  <c r="BD8" i="26"/>
  <c r="AV8" i="26"/>
  <c r="AN8" i="26"/>
  <c r="AF8" i="26"/>
  <c r="X8" i="26"/>
  <c r="P8" i="26"/>
  <c r="DF8" i="26"/>
  <c r="CG8" i="26"/>
  <c r="BS8" i="26"/>
  <c r="BF8" i="26"/>
  <c r="AT8" i="26"/>
  <c r="AH8" i="26"/>
  <c r="W8" i="26"/>
  <c r="DE8" i="26"/>
  <c r="CQ8" i="26"/>
  <c r="CD8" i="26"/>
  <c r="BR8" i="26"/>
  <c r="BE8" i="26"/>
  <c r="AS8" i="26"/>
  <c r="AG8" i="26"/>
  <c r="V8" i="26"/>
  <c r="DB8" i="26"/>
  <c r="CP8" i="26"/>
  <c r="CC8" i="26"/>
  <c r="BQ8" i="26"/>
  <c r="BC8" i="26"/>
  <c r="AP8" i="26"/>
  <c r="AE8" i="26"/>
  <c r="U8" i="26"/>
  <c r="DA8" i="26"/>
  <c r="CO8" i="26"/>
  <c r="CA8" i="26"/>
  <c r="BN8" i="26"/>
  <c r="AO8" i="26"/>
  <c r="AD8" i="26"/>
  <c r="S8" i="26"/>
  <c r="CY8" i="26"/>
  <c r="CL8" i="26"/>
  <c r="BZ8" i="26"/>
  <c r="BM8" i="26"/>
  <c r="AM8" i="26"/>
  <c r="AC8" i="26"/>
  <c r="R8" i="26"/>
  <c r="DJ8" i="26"/>
  <c r="CX8" i="26"/>
  <c r="CK8" i="26"/>
  <c r="BY8" i="26"/>
  <c r="BK8" i="26"/>
  <c r="AX8" i="26"/>
  <c r="AL8" i="26"/>
  <c r="Q8" i="26"/>
  <c r="DI8" i="26"/>
  <c r="CW8" i="26"/>
  <c r="BV8" i="26"/>
  <c r="BJ8" i="26"/>
  <c r="AW8" i="26"/>
  <c r="AK8" i="26"/>
  <c r="Z8" i="26"/>
  <c r="DI27" i="26"/>
  <c r="DH27" i="26"/>
  <c r="CZ27" i="26"/>
  <c r="CR27" i="26"/>
  <c r="CB27" i="26"/>
  <c r="BT27" i="26"/>
  <c r="BL27" i="26"/>
  <c r="BD27" i="26"/>
  <c r="AV27" i="26"/>
  <c r="AN27" i="26"/>
  <c r="AF27" i="26"/>
  <c r="X27" i="26"/>
  <c r="P27" i="26"/>
  <c r="DG27" i="26"/>
  <c r="CY27" i="26"/>
  <c r="CQ27" i="26"/>
  <c r="CA27" i="26"/>
  <c r="BS27" i="26"/>
  <c r="BK27" i="26"/>
  <c r="BC27" i="26"/>
  <c r="AU27" i="26"/>
  <c r="AM27" i="26"/>
  <c r="AE27" i="26"/>
  <c r="W27" i="26"/>
  <c r="DF27" i="26"/>
  <c r="CX27" i="26"/>
  <c r="CP27" i="26"/>
  <c r="CH27" i="26"/>
  <c r="BZ27" i="26"/>
  <c r="BR27" i="26"/>
  <c r="BJ27" i="26"/>
  <c r="AT27" i="26"/>
  <c r="AL27" i="26"/>
  <c r="AD27" i="26"/>
  <c r="V27" i="26"/>
  <c r="DE27" i="26"/>
  <c r="CW27" i="26"/>
  <c r="CO27" i="26"/>
  <c r="CG27" i="26"/>
  <c r="BY27" i="26"/>
  <c r="BQ27" i="26"/>
  <c r="BI27" i="26"/>
  <c r="AS27" i="26"/>
  <c r="AK27" i="26"/>
  <c r="AC27" i="26"/>
  <c r="U27" i="26"/>
  <c r="CV27" i="26"/>
  <c r="CN27" i="26"/>
  <c r="CF27" i="26"/>
  <c r="BP27" i="26"/>
  <c r="BH27" i="26"/>
  <c r="AZ27" i="26"/>
  <c r="AR27" i="26"/>
  <c r="AJ27" i="26"/>
  <c r="T27" i="26"/>
  <c r="DL27" i="26"/>
  <c r="CU27" i="26"/>
  <c r="CM27" i="26"/>
  <c r="CE27" i="26"/>
  <c r="BO27" i="26"/>
  <c r="BG27" i="26"/>
  <c r="AY27" i="26"/>
  <c r="AQ27" i="26"/>
  <c r="AI27" i="26"/>
  <c r="S27" i="26"/>
  <c r="DK27" i="26"/>
  <c r="DB27" i="26"/>
  <c r="CL27" i="26"/>
  <c r="CD27" i="26"/>
  <c r="BV27" i="26"/>
  <c r="BN27" i="26"/>
  <c r="BF27" i="26"/>
  <c r="AX27" i="26"/>
  <c r="AP27" i="26"/>
  <c r="AH27" i="26"/>
  <c r="Z27" i="26"/>
  <c r="R27" i="26"/>
  <c r="CK27" i="26"/>
  <c r="Y27" i="26"/>
  <c r="CC27" i="26"/>
  <c r="Q27" i="26"/>
  <c r="BU27" i="26"/>
  <c r="BM27" i="26"/>
  <c r="BE27" i="26"/>
  <c r="DJ27" i="26"/>
  <c r="AW27" i="26"/>
  <c r="DA27" i="26"/>
  <c r="AO27" i="26"/>
  <c r="AG27" i="26"/>
  <c r="DH35" i="26"/>
  <c r="DF35" i="26"/>
  <c r="DL35" i="26"/>
  <c r="DB35" i="26"/>
  <c r="CL35" i="26"/>
  <c r="CD35" i="26"/>
  <c r="BV35" i="26"/>
  <c r="BN35" i="26"/>
  <c r="BF35" i="26"/>
  <c r="AX35" i="26"/>
  <c r="AP35" i="26"/>
  <c r="AH35" i="26"/>
  <c r="Z35" i="26"/>
  <c r="R35" i="26"/>
  <c r="DK35" i="26"/>
  <c r="DA35" i="26"/>
  <c r="CK35" i="26"/>
  <c r="CC35" i="26"/>
  <c r="BU35" i="26"/>
  <c r="BM35" i="26"/>
  <c r="BE35" i="26"/>
  <c r="AW35" i="26"/>
  <c r="AO35" i="26"/>
  <c r="AG35" i="26"/>
  <c r="Y35" i="26"/>
  <c r="Q35" i="26"/>
  <c r="DJ35" i="26"/>
  <c r="DG35" i="26"/>
  <c r="CX35" i="26"/>
  <c r="CP35" i="26"/>
  <c r="CH35" i="26"/>
  <c r="BZ35" i="26"/>
  <c r="BR35" i="26"/>
  <c r="BJ35" i="26"/>
  <c r="AT35" i="26"/>
  <c r="AL35" i="26"/>
  <c r="AD35" i="26"/>
  <c r="V35" i="26"/>
  <c r="DE35" i="26"/>
  <c r="CR35" i="26"/>
  <c r="CF35" i="26"/>
  <c r="BS35" i="26"/>
  <c r="BG35" i="26"/>
  <c r="AS35" i="26"/>
  <c r="AF35" i="26"/>
  <c r="T35" i="26"/>
  <c r="CQ35" i="26"/>
  <c r="CE35" i="26"/>
  <c r="BQ35" i="26"/>
  <c r="BD35" i="26"/>
  <c r="AR35" i="26"/>
  <c r="AE35" i="26"/>
  <c r="S35" i="26"/>
  <c r="CO35" i="26"/>
  <c r="CB35" i="26"/>
  <c r="BP35" i="26"/>
  <c r="BC35" i="26"/>
  <c r="AQ35" i="26"/>
  <c r="AC35" i="26"/>
  <c r="P35" i="26"/>
  <c r="CZ35" i="26"/>
  <c r="CN35" i="26"/>
  <c r="CA35" i="26"/>
  <c r="BO35" i="26"/>
  <c r="AN35" i="26"/>
  <c r="CY35" i="26"/>
  <c r="CM35" i="26"/>
  <c r="BY35" i="26"/>
  <c r="BL35" i="26"/>
  <c r="AZ35" i="26"/>
  <c r="AM35" i="26"/>
  <c r="CW35" i="26"/>
  <c r="BK35" i="26"/>
  <c r="AY35" i="26"/>
  <c r="AK35" i="26"/>
  <c r="X35" i="26"/>
  <c r="CV35" i="26"/>
  <c r="BI35" i="26"/>
  <c r="AV35" i="26"/>
  <c r="AJ35" i="26"/>
  <c r="W35" i="26"/>
  <c r="U35" i="26"/>
  <c r="DI35" i="26"/>
  <c r="CU35" i="26"/>
  <c r="DC35" i="26" s="1"/>
  <c r="DD35" i="26" s="1"/>
  <c r="CG35" i="26"/>
  <c r="BT35" i="26"/>
  <c r="BH35" i="26"/>
  <c r="AU35" i="26"/>
  <c r="AI35" i="26"/>
  <c r="F108" i="29"/>
  <c r="DI11" i="26"/>
  <c r="DA11" i="26"/>
  <c r="CK11" i="26"/>
  <c r="CC11" i="26"/>
  <c r="BU11" i="26"/>
  <c r="BM11" i="26"/>
  <c r="DG11" i="26"/>
  <c r="CY11" i="26"/>
  <c r="CQ11" i="26"/>
  <c r="CA11" i="26"/>
  <c r="BS11" i="26"/>
  <c r="BK11" i="26"/>
  <c r="BC11" i="26"/>
  <c r="AU11" i="26"/>
  <c r="AM11" i="26"/>
  <c r="AE11" i="26"/>
  <c r="W11" i="26"/>
  <c r="DF11" i="26"/>
  <c r="CX11" i="26"/>
  <c r="CP11" i="26"/>
  <c r="CH11" i="26"/>
  <c r="BZ11" i="26"/>
  <c r="BR11" i="26"/>
  <c r="BJ11" i="26"/>
  <c r="AT11" i="26"/>
  <c r="AL11" i="26"/>
  <c r="AD11" i="26"/>
  <c r="V11" i="26"/>
  <c r="DL11" i="26"/>
  <c r="CV11" i="26"/>
  <c r="CN11" i="26"/>
  <c r="CF11" i="26"/>
  <c r="BP11" i="26"/>
  <c r="DK11" i="26"/>
  <c r="CU11" i="26"/>
  <c r="CM11" i="26"/>
  <c r="CE11" i="26"/>
  <c r="BO11" i="26"/>
  <c r="BG11" i="26"/>
  <c r="AY11" i="26"/>
  <c r="AQ11" i="26"/>
  <c r="AI11" i="26"/>
  <c r="S11" i="26"/>
  <c r="CR11" i="26"/>
  <c r="BV11" i="26"/>
  <c r="BE11" i="26"/>
  <c r="AR11" i="26"/>
  <c r="AF11" i="26"/>
  <c r="R11" i="26"/>
  <c r="DJ11" i="26"/>
  <c r="CO11" i="26"/>
  <c r="BT11" i="26"/>
  <c r="BD11" i="26"/>
  <c r="AP11" i="26"/>
  <c r="AC11" i="26"/>
  <c r="Q11" i="26"/>
  <c r="DH11" i="26"/>
  <c r="CL11" i="26"/>
  <c r="BQ11" i="26"/>
  <c r="AO11" i="26"/>
  <c r="P11" i="26"/>
  <c r="DE11" i="26"/>
  <c r="BN11" i="26"/>
  <c r="AZ11" i="26"/>
  <c r="AN11" i="26"/>
  <c r="Z11" i="26"/>
  <c r="DB11" i="26"/>
  <c r="CG11" i="26"/>
  <c r="BL11" i="26"/>
  <c r="AX11" i="26"/>
  <c r="AK11" i="26"/>
  <c r="Y11" i="26"/>
  <c r="CZ11" i="26"/>
  <c r="CD11" i="26"/>
  <c r="BI11" i="26"/>
  <c r="AW11" i="26"/>
  <c r="AJ11" i="26"/>
  <c r="X11" i="26"/>
  <c r="CW11" i="26"/>
  <c r="CB11" i="26"/>
  <c r="BH11" i="26"/>
  <c r="AV11" i="26"/>
  <c r="AH11" i="26"/>
  <c r="U11" i="26"/>
  <c r="DG19" i="26"/>
  <c r="CY19" i="26"/>
  <c r="CQ19" i="26"/>
  <c r="CA19" i="26"/>
  <c r="BS19" i="26"/>
  <c r="BK19" i="26"/>
  <c r="BC19" i="26"/>
  <c r="DE19" i="26"/>
  <c r="CW19" i="26"/>
  <c r="CO19" i="26"/>
  <c r="CG19" i="26"/>
  <c r="BY19" i="26"/>
  <c r="BQ19" i="26"/>
  <c r="BI19" i="26"/>
  <c r="AS19" i="26"/>
  <c r="AK19" i="26"/>
  <c r="AC19" i="26"/>
  <c r="U19" i="26"/>
  <c r="DL19" i="26"/>
  <c r="CV19" i="26"/>
  <c r="CN19" i="26"/>
  <c r="CF19" i="26"/>
  <c r="BP19" i="26"/>
  <c r="BH19" i="26"/>
  <c r="AZ19" i="26"/>
  <c r="AR19" i="26"/>
  <c r="AJ19" i="26"/>
  <c r="T19" i="26"/>
  <c r="DJ19" i="26"/>
  <c r="DB19" i="26"/>
  <c r="CL19" i="26"/>
  <c r="CD19" i="26"/>
  <c r="BV19" i="26"/>
  <c r="BN19" i="26"/>
  <c r="BF19" i="26"/>
  <c r="AX19" i="26"/>
  <c r="DI19" i="26"/>
  <c r="DA19" i="26"/>
  <c r="CK19" i="26"/>
  <c r="CC19" i="26"/>
  <c r="BU19" i="26"/>
  <c r="BM19" i="26"/>
  <c r="BE19" i="26"/>
  <c r="AW19" i="26"/>
  <c r="AO19" i="26"/>
  <c r="AG19" i="26"/>
  <c r="Y19" i="26"/>
  <c r="Q19" i="26"/>
  <c r="CH19" i="26"/>
  <c r="BL19" i="26"/>
  <c r="AT19" i="26"/>
  <c r="AF19" i="26"/>
  <c r="S19" i="26"/>
  <c r="CZ19" i="26"/>
  <c r="CE19" i="26"/>
  <c r="BJ19" i="26"/>
  <c r="AQ19" i="26"/>
  <c r="AE19" i="26"/>
  <c r="R19" i="26"/>
  <c r="CX19" i="26"/>
  <c r="CB19" i="26"/>
  <c r="BG19" i="26"/>
  <c r="AP19" i="26"/>
  <c r="AD19" i="26"/>
  <c r="P19" i="26"/>
  <c r="CU19" i="26"/>
  <c r="BZ19" i="26"/>
  <c r="BD19" i="26"/>
  <c r="AN19" i="26"/>
  <c r="CR19" i="26"/>
  <c r="AM19" i="26"/>
  <c r="Z19" i="26"/>
  <c r="DK19" i="26"/>
  <c r="CP19" i="26"/>
  <c r="BT19" i="26"/>
  <c r="AY19" i="26"/>
  <c r="AL19" i="26"/>
  <c r="X19" i="26"/>
  <c r="DH19" i="26"/>
  <c r="CM19" i="26"/>
  <c r="BR19" i="26"/>
  <c r="AV19" i="26"/>
  <c r="AI19" i="26"/>
  <c r="W19" i="26"/>
  <c r="BO19" i="26"/>
  <c r="AU19" i="26"/>
  <c r="AH19" i="26"/>
  <c r="V19" i="26"/>
  <c r="DF19" i="26"/>
  <c r="DH30" i="26"/>
  <c r="CZ30" i="26"/>
  <c r="CR30" i="26"/>
  <c r="CB30" i="26"/>
  <c r="BT30" i="26"/>
  <c r="BL30" i="26"/>
  <c r="BD30" i="26"/>
  <c r="AV30" i="26"/>
  <c r="AN30" i="26"/>
  <c r="AF30" i="26"/>
  <c r="X30" i="26"/>
  <c r="P30" i="26"/>
  <c r="DG30" i="26"/>
  <c r="CY30" i="26"/>
  <c r="CQ30" i="26"/>
  <c r="CA30" i="26"/>
  <c r="BS30" i="26"/>
  <c r="BK30" i="26"/>
  <c r="BC30" i="26"/>
  <c r="AU30" i="26"/>
  <c r="AM30" i="26"/>
  <c r="AE30" i="26"/>
  <c r="W30" i="26"/>
  <c r="DL30" i="26"/>
  <c r="CV30" i="26"/>
  <c r="CN30" i="26"/>
  <c r="CF30" i="26"/>
  <c r="BP30" i="26"/>
  <c r="BH30" i="26"/>
  <c r="AZ30" i="26"/>
  <c r="AR30" i="26"/>
  <c r="AJ30" i="26"/>
  <c r="T30" i="26"/>
  <c r="DK30" i="26"/>
  <c r="CX30" i="26"/>
  <c r="CL30" i="26"/>
  <c r="BY30" i="26"/>
  <c r="BM30" i="26"/>
  <c r="AY30" i="26"/>
  <c r="AL30" i="26"/>
  <c r="Z30" i="26"/>
  <c r="DJ30" i="26"/>
  <c r="CW30" i="26"/>
  <c r="CK30" i="26"/>
  <c r="BJ30" i="26"/>
  <c r="AX30" i="26"/>
  <c r="AK30" i="26"/>
  <c r="Y30" i="26"/>
  <c r="DI30" i="26"/>
  <c r="CU30" i="26"/>
  <c r="CH30" i="26"/>
  <c r="BV30" i="26"/>
  <c r="BI30" i="26"/>
  <c r="AW30" i="26"/>
  <c r="AI30" i="26"/>
  <c r="V30" i="26"/>
  <c r="DF30" i="26"/>
  <c r="CG30" i="26"/>
  <c r="BU30" i="26"/>
  <c r="BG30" i="26"/>
  <c r="AT30" i="26"/>
  <c r="AH30" i="26"/>
  <c r="U30" i="26"/>
  <c r="DE30" i="26"/>
  <c r="CE30" i="26"/>
  <c r="BR30" i="26"/>
  <c r="BF30" i="26"/>
  <c r="AS30" i="26"/>
  <c r="AG30" i="26"/>
  <c r="S30" i="26"/>
  <c r="CP30" i="26"/>
  <c r="CD30" i="26"/>
  <c r="BQ30" i="26"/>
  <c r="BE30" i="26"/>
  <c r="AQ30" i="26"/>
  <c r="AD30" i="26"/>
  <c r="R30" i="26"/>
  <c r="DB30" i="26"/>
  <c r="CO30" i="26"/>
  <c r="CC30" i="26"/>
  <c r="BO30" i="26"/>
  <c r="AP30" i="26"/>
  <c r="AC30" i="26"/>
  <c r="Q30" i="26"/>
  <c r="BN30" i="26"/>
  <c r="AO30" i="26"/>
  <c r="DA30" i="26"/>
  <c r="CM30" i="26"/>
  <c r="BZ30" i="26"/>
  <c r="DL38" i="26"/>
  <c r="CV38" i="26"/>
  <c r="CN38" i="26"/>
  <c r="CF38" i="26"/>
  <c r="BP38" i="26"/>
  <c r="BH38" i="26"/>
  <c r="AZ38" i="26"/>
  <c r="AR38" i="26"/>
  <c r="AJ38" i="26"/>
  <c r="T38" i="26"/>
  <c r="DK38" i="26"/>
  <c r="DJ38" i="26"/>
  <c r="DB38" i="26"/>
  <c r="CL38" i="26"/>
  <c r="CD38" i="26"/>
  <c r="BV38" i="26"/>
  <c r="BN38" i="26"/>
  <c r="BF38" i="26"/>
  <c r="AX38" i="26"/>
  <c r="AP38" i="26"/>
  <c r="AH38" i="26"/>
  <c r="Z38" i="26"/>
  <c r="R38" i="26"/>
  <c r="DI38" i="26"/>
  <c r="DA38" i="26"/>
  <c r="CK38" i="26"/>
  <c r="CC38" i="26"/>
  <c r="BU38" i="26"/>
  <c r="BM38" i="26"/>
  <c r="BE38" i="26"/>
  <c r="AW38" i="26"/>
  <c r="AO38" i="26"/>
  <c r="AG38" i="26"/>
  <c r="Y38" i="26"/>
  <c r="Q38" i="26"/>
  <c r="DH38" i="26"/>
  <c r="CZ38" i="26"/>
  <c r="CR38" i="26"/>
  <c r="DG38" i="26"/>
  <c r="CY38" i="26"/>
  <c r="CQ38" i="26"/>
  <c r="CA38" i="26"/>
  <c r="BS38" i="26"/>
  <c r="BK38" i="26"/>
  <c r="BC38" i="26"/>
  <c r="AU38" i="26"/>
  <c r="AM38" i="26"/>
  <c r="AE38" i="26"/>
  <c r="W38" i="26"/>
  <c r="DF38" i="26"/>
  <c r="CX38" i="26"/>
  <c r="CP38" i="26"/>
  <c r="CH38" i="26"/>
  <c r="BZ38" i="26"/>
  <c r="BR38" i="26"/>
  <c r="BJ38" i="26"/>
  <c r="AT38" i="26"/>
  <c r="AL38" i="26"/>
  <c r="AD38" i="26"/>
  <c r="V38" i="26"/>
  <c r="CU38" i="26"/>
  <c r="AF38" i="26"/>
  <c r="CO38" i="26"/>
  <c r="BT38" i="26"/>
  <c r="AY38" i="26"/>
  <c r="AC38" i="26"/>
  <c r="CM38" i="26"/>
  <c r="BQ38" i="26"/>
  <c r="AV38" i="26"/>
  <c r="BO38" i="26"/>
  <c r="AS38" i="26"/>
  <c r="X38" i="26"/>
  <c r="CG38" i="26"/>
  <c r="BL38" i="26"/>
  <c r="AQ38" i="26"/>
  <c r="U38" i="26"/>
  <c r="CE38" i="26"/>
  <c r="BI38" i="26"/>
  <c r="AN38" i="26"/>
  <c r="S38" i="26"/>
  <c r="DE38" i="26"/>
  <c r="CB38" i="26"/>
  <c r="BG38" i="26"/>
  <c r="AK38" i="26"/>
  <c r="P38" i="26"/>
  <c r="AI38" i="26"/>
  <c r="CW38" i="26"/>
  <c r="BY38" i="26"/>
  <c r="BD38" i="26"/>
  <c r="R5" i="26"/>
  <c r="AR5" i="26"/>
  <c r="R6" i="26"/>
  <c r="AZ6" i="26"/>
  <c r="DL6" i="26"/>
  <c r="BU8" i="26"/>
  <c r="AL9" i="26"/>
  <c r="DA10" i="26"/>
  <c r="AS14" i="26"/>
  <c r="DJ22" i="26"/>
  <c r="DB22" i="26"/>
  <c r="CL22" i="26"/>
  <c r="CD22" i="26"/>
  <c r="BV22" i="26"/>
  <c r="BN22" i="26"/>
  <c r="BF22" i="26"/>
  <c r="AX22" i="26"/>
  <c r="AP22" i="26"/>
  <c r="AH22" i="26"/>
  <c r="Z22" i="26"/>
  <c r="R22" i="26"/>
  <c r="DI22" i="26"/>
  <c r="DA22" i="26"/>
  <c r="CK22" i="26"/>
  <c r="CC22" i="26"/>
  <c r="BU22" i="26"/>
  <c r="BM22" i="26"/>
  <c r="BE22" i="26"/>
  <c r="AW22" i="26"/>
  <c r="AO22" i="26"/>
  <c r="DH22" i="26"/>
  <c r="CZ22" i="26"/>
  <c r="CR22" i="26"/>
  <c r="CB22" i="26"/>
  <c r="BT22" i="26"/>
  <c r="BL22" i="26"/>
  <c r="BD22" i="26"/>
  <c r="AV22" i="26"/>
  <c r="AN22" i="26"/>
  <c r="AF22" i="26"/>
  <c r="X22" i="26"/>
  <c r="P22" i="26"/>
  <c r="DG22" i="26"/>
  <c r="CY22" i="26"/>
  <c r="CQ22" i="26"/>
  <c r="CA22" i="26"/>
  <c r="BS22" i="26"/>
  <c r="BK22" i="26"/>
  <c r="BC22" i="26"/>
  <c r="AU22" i="26"/>
  <c r="AM22" i="26"/>
  <c r="AE22" i="26"/>
  <c r="W22" i="26"/>
  <c r="DF22" i="26"/>
  <c r="DE22" i="26"/>
  <c r="CW22" i="26"/>
  <c r="CO22" i="26"/>
  <c r="CG22" i="26"/>
  <c r="BY22" i="26"/>
  <c r="BQ22" i="26"/>
  <c r="BI22" i="26"/>
  <c r="AS22" i="26"/>
  <c r="AK22" i="26"/>
  <c r="AC22" i="26"/>
  <c r="U22" i="26"/>
  <c r="DL22" i="26"/>
  <c r="CV22" i="26"/>
  <c r="CN22" i="26"/>
  <c r="CF22" i="26"/>
  <c r="BP22" i="26"/>
  <c r="BH22" i="26"/>
  <c r="AZ22" i="26"/>
  <c r="AR22" i="26"/>
  <c r="AJ22" i="26"/>
  <c r="T22" i="26"/>
  <c r="DK22" i="26"/>
  <c r="BZ22" i="26"/>
  <c r="AT22" i="26"/>
  <c r="V22" i="26"/>
  <c r="AQ22" i="26"/>
  <c r="S22" i="26"/>
  <c r="CX22" i="26"/>
  <c r="BR22" i="26"/>
  <c r="AL22" i="26"/>
  <c r="Q22" i="26"/>
  <c r="CU22" i="26"/>
  <c r="BO22" i="26"/>
  <c r="AI22" i="26"/>
  <c r="CP22" i="26"/>
  <c r="BJ22" i="26"/>
  <c r="AG22" i="26"/>
  <c r="CM22" i="26"/>
  <c r="BG22" i="26"/>
  <c r="AD22" i="26"/>
  <c r="CH22" i="26"/>
  <c r="CE22" i="26"/>
  <c r="AY22" i="26"/>
  <c r="Y22" i="26"/>
  <c r="DH33" i="26"/>
  <c r="CZ33" i="26"/>
  <c r="CR33" i="26"/>
  <c r="CB33" i="26"/>
  <c r="BT33" i="26"/>
  <c r="BL33" i="26"/>
  <c r="BD33" i="26"/>
  <c r="AV33" i="26"/>
  <c r="AN33" i="26"/>
  <c r="AF33" i="26"/>
  <c r="X33" i="26"/>
  <c r="P33" i="26"/>
  <c r="DG33" i="26"/>
  <c r="CY33" i="26"/>
  <c r="CQ33" i="26"/>
  <c r="CA33" i="26"/>
  <c r="BS33" i="26"/>
  <c r="BK33" i="26"/>
  <c r="BC33" i="26"/>
  <c r="AU33" i="26"/>
  <c r="AM33" i="26"/>
  <c r="AE33" i="26"/>
  <c r="W33" i="26"/>
  <c r="DL33" i="26"/>
  <c r="CV33" i="26"/>
  <c r="CN33" i="26"/>
  <c r="CF33" i="26"/>
  <c r="BP33" i="26"/>
  <c r="BH33" i="26"/>
  <c r="AZ33" i="26"/>
  <c r="AR33" i="26"/>
  <c r="AJ33" i="26"/>
  <c r="T33" i="26"/>
  <c r="DK33" i="26"/>
  <c r="CX33" i="26"/>
  <c r="CL33" i="26"/>
  <c r="BY33" i="26"/>
  <c r="BM33" i="26"/>
  <c r="AY33" i="26"/>
  <c r="AL33" i="26"/>
  <c r="Z33" i="26"/>
  <c r="DJ33" i="26"/>
  <c r="CW33" i="26"/>
  <c r="CK33" i="26"/>
  <c r="BJ33" i="26"/>
  <c r="AX33" i="26"/>
  <c r="AK33" i="26"/>
  <c r="Y33" i="26"/>
  <c r="DF33" i="26"/>
  <c r="DE33" i="26"/>
  <c r="CE33" i="26"/>
  <c r="BR33" i="26"/>
  <c r="BF33" i="26"/>
  <c r="AS33" i="26"/>
  <c r="AG33" i="26"/>
  <c r="S33" i="26"/>
  <c r="CH33" i="26"/>
  <c r="BO33" i="26"/>
  <c r="AT33" i="26"/>
  <c r="DB33" i="26"/>
  <c r="CG33" i="26"/>
  <c r="BN33" i="26"/>
  <c r="AQ33" i="26"/>
  <c r="V33" i="26"/>
  <c r="DA33" i="26"/>
  <c r="CD33" i="26"/>
  <c r="BI33" i="26"/>
  <c r="AP33" i="26"/>
  <c r="U33" i="26"/>
  <c r="CU33" i="26"/>
  <c r="CC33" i="26"/>
  <c r="BG33" i="26"/>
  <c r="AO33" i="26"/>
  <c r="R33" i="26"/>
  <c r="BZ33" i="26"/>
  <c r="BE33" i="26"/>
  <c r="AI33" i="26"/>
  <c r="Q33" i="26"/>
  <c r="CP33" i="26"/>
  <c r="BV33" i="26"/>
  <c r="AH33" i="26"/>
  <c r="CO33" i="26"/>
  <c r="BU33" i="26"/>
  <c r="AD33" i="26"/>
  <c r="AW33" i="26"/>
  <c r="AC33" i="26"/>
  <c r="DI33" i="26"/>
  <c r="CM33" i="26"/>
  <c r="BQ33" i="26"/>
  <c r="F79" i="29"/>
  <c r="F117" i="29"/>
  <c r="F123" i="29"/>
  <c r="V41" i="26"/>
  <c r="V45" i="26" s="1"/>
  <c r="AF41" i="26"/>
  <c r="B16" i="28"/>
  <c r="BG41" i="26"/>
  <c r="BG45" i="26" s="1"/>
  <c r="AM41" i="26"/>
  <c r="AS41" i="26"/>
  <c r="AS45" i="26" s="1"/>
  <c r="F58" i="29" s="1"/>
  <c r="BT41" i="26"/>
  <c r="BT45" i="26" s="1"/>
  <c r="B48" i="28"/>
  <c r="CD41" i="26"/>
  <c r="CD45" i="26" s="1"/>
  <c r="AW41" i="26"/>
  <c r="CO41" i="26"/>
  <c r="CO45" i="26" s="1"/>
  <c r="DG41" i="26"/>
  <c r="B80" i="28"/>
  <c r="DA41" i="26"/>
  <c r="DA45" i="26" s="1"/>
  <c r="B54" i="28"/>
  <c r="T5" i="26"/>
  <c r="AX5" i="26"/>
  <c r="CD5" i="26"/>
  <c r="DJ5" i="26"/>
  <c r="T6" i="26"/>
  <c r="BH6" i="26"/>
  <c r="CH8" i="26"/>
  <c r="F35" i="29"/>
  <c r="DE9" i="26"/>
  <c r="CW9" i="26"/>
  <c r="CO9" i="26"/>
  <c r="CG9" i="26"/>
  <c r="BY9" i="26"/>
  <c r="BQ9" i="26"/>
  <c r="BI9" i="26"/>
  <c r="AS9" i="26"/>
  <c r="AK9" i="26"/>
  <c r="AC9" i="26"/>
  <c r="U9" i="26"/>
  <c r="DL9" i="26"/>
  <c r="CV9" i="26"/>
  <c r="CN9" i="26"/>
  <c r="CF9" i="26"/>
  <c r="BP9" i="26"/>
  <c r="BH9" i="26"/>
  <c r="AZ9" i="26"/>
  <c r="AR9" i="26"/>
  <c r="AJ9" i="26"/>
  <c r="T9" i="26"/>
  <c r="DI9" i="26"/>
  <c r="DA9" i="26"/>
  <c r="CK9" i="26"/>
  <c r="CC9" i="26"/>
  <c r="BU9" i="26"/>
  <c r="BM9" i="26"/>
  <c r="BE9" i="26"/>
  <c r="AW9" i="26"/>
  <c r="AO9" i="26"/>
  <c r="AG9" i="26"/>
  <c r="Y9" i="26"/>
  <c r="Q9" i="26"/>
  <c r="DH9" i="26"/>
  <c r="CU9" i="26"/>
  <c r="BV9" i="26"/>
  <c r="BJ9" i="26"/>
  <c r="AV9" i="26"/>
  <c r="AI9" i="26"/>
  <c r="W9" i="26"/>
  <c r="DG9" i="26"/>
  <c r="CH9" i="26"/>
  <c r="BT9" i="26"/>
  <c r="BG9" i="26"/>
  <c r="AU9" i="26"/>
  <c r="AH9" i="26"/>
  <c r="V9" i="26"/>
  <c r="DF9" i="26"/>
  <c r="CR9" i="26"/>
  <c r="CE9" i="26"/>
  <c r="BS9" i="26"/>
  <c r="BF9" i="26"/>
  <c r="AT9" i="26"/>
  <c r="AF9" i="26"/>
  <c r="S9" i="26"/>
  <c r="CQ9" i="26"/>
  <c r="CD9" i="26"/>
  <c r="BR9" i="26"/>
  <c r="BD9" i="26"/>
  <c r="AQ9" i="26"/>
  <c r="AE9" i="26"/>
  <c r="R9" i="26"/>
  <c r="DB9" i="26"/>
  <c r="CP9" i="26"/>
  <c r="CB9" i="26"/>
  <c r="BO9" i="26"/>
  <c r="BC9" i="26"/>
  <c r="AP9" i="26"/>
  <c r="AD9" i="26"/>
  <c r="P9" i="26"/>
  <c r="CZ9" i="26"/>
  <c r="CM9" i="26"/>
  <c r="CA9" i="26"/>
  <c r="BN9" i="26"/>
  <c r="AN9" i="26"/>
  <c r="DK9" i="26"/>
  <c r="CY9" i="26"/>
  <c r="CL9" i="26"/>
  <c r="BZ9" i="26"/>
  <c r="BL9" i="26"/>
  <c r="AY9" i="26"/>
  <c r="AM9" i="26"/>
  <c r="Z9" i="26"/>
  <c r="F36" i="29"/>
  <c r="F134" i="29"/>
  <c r="W5" i="26"/>
  <c r="AZ5" i="26"/>
  <c r="CF5" i="26"/>
  <c r="DL5" i="26"/>
  <c r="Z6" i="26"/>
  <c r="BK9" i="26"/>
  <c r="R13" i="26"/>
  <c r="DF10" i="26"/>
  <c r="CX10" i="26"/>
  <c r="CP10" i="26"/>
  <c r="CH10" i="26"/>
  <c r="BZ10" i="26"/>
  <c r="BR10" i="26"/>
  <c r="BJ10" i="26"/>
  <c r="AT10" i="26"/>
  <c r="AL10" i="26"/>
  <c r="AD10" i="26"/>
  <c r="V10" i="26"/>
  <c r="DE10" i="26"/>
  <c r="CW10" i="26"/>
  <c r="CO10" i="26"/>
  <c r="CG10" i="26"/>
  <c r="BY10" i="26"/>
  <c r="BQ10" i="26"/>
  <c r="BI10" i="26"/>
  <c r="AS10" i="26"/>
  <c r="AK10" i="26"/>
  <c r="AC10" i="26"/>
  <c r="U10" i="26"/>
  <c r="DJ10" i="26"/>
  <c r="DB10" i="26"/>
  <c r="CL10" i="26"/>
  <c r="CD10" i="26"/>
  <c r="BV10" i="26"/>
  <c r="BN10" i="26"/>
  <c r="BF10" i="26"/>
  <c r="AX10" i="26"/>
  <c r="AP10" i="26"/>
  <c r="AH10" i="26"/>
  <c r="Z10" i="26"/>
  <c r="R10" i="26"/>
  <c r="DL10" i="26"/>
  <c r="CZ10" i="26"/>
  <c r="CM10" i="26"/>
  <c r="CA10" i="26"/>
  <c r="BM10" i="26"/>
  <c r="AZ10" i="26"/>
  <c r="AN10" i="26"/>
  <c r="DK10" i="26"/>
  <c r="CY10" i="26"/>
  <c r="CK10" i="26"/>
  <c r="BL10" i="26"/>
  <c r="AY10" i="26"/>
  <c r="AM10" i="26"/>
  <c r="Y10" i="26"/>
  <c r="DI10" i="26"/>
  <c r="CV10" i="26"/>
  <c r="BK10" i="26"/>
  <c r="AW10" i="26"/>
  <c r="AJ10" i="26"/>
  <c r="X10" i="26"/>
  <c r="DH10" i="26"/>
  <c r="CU10" i="26"/>
  <c r="BU10" i="26"/>
  <c r="BH10" i="26"/>
  <c r="AV10" i="26"/>
  <c r="AI10" i="26"/>
  <c r="W10" i="26"/>
  <c r="DG10" i="26"/>
  <c r="CF10" i="26"/>
  <c r="BT10" i="26"/>
  <c r="BG10" i="26"/>
  <c r="AU10" i="26"/>
  <c r="AG10" i="26"/>
  <c r="T10" i="26"/>
  <c r="CR10" i="26"/>
  <c r="CE10" i="26"/>
  <c r="BS10" i="26"/>
  <c r="BE10" i="26"/>
  <c r="AR10" i="26"/>
  <c r="AF10" i="26"/>
  <c r="S10" i="26"/>
  <c r="CQ10" i="26"/>
  <c r="CC10" i="26"/>
  <c r="BP10" i="26"/>
  <c r="BD10" i="26"/>
  <c r="AQ10" i="26"/>
  <c r="AE10" i="26"/>
  <c r="Q10" i="26"/>
  <c r="DG37" i="26"/>
  <c r="CB37" i="26"/>
  <c r="P37" i="26"/>
  <c r="BL37" i="26"/>
  <c r="BD37" i="26"/>
  <c r="DH37" i="26"/>
  <c r="AN37" i="26"/>
  <c r="CZ37" i="26"/>
  <c r="AF37" i="26"/>
  <c r="CR37" i="26"/>
  <c r="BT37" i="26"/>
  <c r="AV37" i="26"/>
  <c r="X37" i="26"/>
  <c r="DK6" i="26"/>
  <c r="CU6" i="26"/>
  <c r="CM6" i="26"/>
  <c r="CE6" i="26"/>
  <c r="BO6" i="26"/>
  <c r="BG6" i="26"/>
  <c r="AY6" i="26"/>
  <c r="AQ6" i="26"/>
  <c r="AI6" i="26"/>
  <c r="S6" i="26"/>
  <c r="DJ6" i="26"/>
  <c r="DB6" i="26"/>
  <c r="CL6" i="26"/>
  <c r="CD6" i="26"/>
  <c r="BV6" i="26"/>
  <c r="BN6" i="26"/>
  <c r="BF6" i="26"/>
  <c r="AX6" i="26"/>
  <c r="DI6" i="26"/>
  <c r="DA6" i="26"/>
  <c r="CK6" i="26"/>
  <c r="CC6" i="26"/>
  <c r="BU6" i="26"/>
  <c r="BM6" i="26"/>
  <c r="BE6" i="26"/>
  <c r="AW6" i="26"/>
  <c r="AO6" i="26"/>
  <c r="AG6" i="26"/>
  <c r="Y6" i="26"/>
  <c r="Q6" i="26"/>
  <c r="DH6" i="26"/>
  <c r="CZ6" i="26"/>
  <c r="CR6" i="26"/>
  <c r="CB6" i="26"/>
  <c r="BT6" i="26"/>
  <c r="BL6" i="26"/>
  <c r="BD6" i="26"/>
  <c r="AV6" i="26"/>
  <c r="AN6" i="26"/>
  <c r="AF6" i="26"/>
  <c r="X6" i="26"/>
  <c r="P6" i="26"/>
  <c r="DG6" i="26"/>
  <c r="CY6" i="26"/>
  <c r="CQ6" i="26"/>
  <c r="CA6" i="26"/>
  <c r="BS6" i="26"/>
  <c r="BK6" i="26"/>
  <c r="BC6" i="26"/>
  <c r="AU6" i="26"/>
  <c r="AM6" i="26"/>
  <c r="AE6" i="26"/>
  <c r="W6" i="26"/>
  <c r="DF6" i="26"/>
  <c r="CX6" i="26"/>
  <c r="CP6" i="26"/>
  <c r="CH6" i="26"/>
  <c r="BZ6" i="26"/>
  <c r="BR6" i="26"/>
  <c r="BJ6" i="26"/>
  <c r="AT6" i="26"/>
  <c r="AL6" i="26"/>
  <c r="AD6" i="26"/>
  <c r="V6" i="26"/>
  <c r="DE6" i="26"/>
  <c r="CW6" i="26"/>
  <c r="CO6" i="26"/>
  <c r="CG6" i="26"/>
  <c r="BY6" i="26"/>
  <c r="BQ6" i="26"/>
  <c r="BI6" i="26"/>
  <c r="AS6" i="26"/>
  <c r="AK6" i="26"/>
  <c r="AC6" i="26"/>
  <c r="U6" i="26"/>
  <c r="DF25" i="26"/>
  <c r="CX25" i="26"/>
  <c r="CP25" i="26"/>
  <c r="CH25" i="26"/>
  <c r="BZ25" i="26"/>
  <c r="BR25" i="26"/>
  <c r="BJ25" i="26"/>
  <c r="AT25" i="26"/>
  <c r="AL25" i="26"/>
  <c r="DE25" i="26"/>
  <c r="CW25" i="26"/>
  <c r="CO25" i="26"/>
  <c r="CG25" i="26"/>
  <c r="DL25" i="26"/>
  <c r="CV25" i="26"/>
  <c r="CN25" i="26"/>
  <c r="CF25" i="26"/>
  <c r="BP25" i="26"/>
  <c r="BH25" i="26"/>
  <c r="AZ25" i="26"/>
  <c r="AR25" i="26"/>
  <c r="AJ25" i="26"/>
  <c r="T25" i="26"/>
  <c r="DK25" i="26"/>
  <c r="CU25" i="26"/>
  <c r="CM25" i="26"/>
  <c r="CE25" i="26"/>
  <c r="BO25" i="26"/>
  <c r="BG25" i="26"/>
  <c r="AY25" i="26"/>
  <c r="AQ25" i="26"/>
  <c r="AI25" i="26"/>
  <c r="S25" i="26"/>
  <c r="DJ25" i="26"/>
  <c r="DB25" i="26"/>
  <c r="CL25" i="26"/>
  <c r="DI25" i="26"/>
  <c r="DA25" i="26"/>
  <c r="DH25" i="26"/>
  <c r="CZ25" i="26"/>
  <c r="CR25" i="26"/>
  <c r="CB25" i="26"/>
  <c r="BT25" i="26"/>
  <c r="BL25" i="26"/>
  <c r="BD25" i="26"/>
  <c r="AV25" i="26"/>
  <c r="AN25" i="26"/>
  <c r="AF25" i="26"/>
  <c r="X25" i="26"/>
  <c r="P25" i="26"/>
  <c r="CD25" i="26"/>
  <c r="BN25" i="26"/>
  <c r="AX25" i="26"/>
  <c r="AH25" i="26"/>
  <c r="V25" i="26"/>
  <c r="CC25" i="26"/>
  <c r="BM25" i="26"/>
  <c r="AW25" i="26"/>
  <c r="AG25" i="26"/>
  <c r="U25" i="26"/>
  <c r="CA25" i="26"/>
  <c r="BK25" i="26"/>
  <c r="AU25" i="26"/>
  <c r="AE25" i="26"/>
  <c r="R25" i="26"/>
  <c r="DG25" i="26"/>
  <c r="BY25" i="26"/>
  <c r="BI25" i="26"/>
  <c r="AS25" i="26"/>
  <c r="AD25" i="26"/>
  <c r="Q25" i="26"/>
  <c r="CY25" i="26"/>
  <c r="BV25" i="26"/>
  <c r="BF25" i="26"/>
  <c r="AP25" i="26"/>
  <c r="AC25" i="26"/>
  <c r="CQ25" i="26"/>
  <c r="BU25" i="26"/>
  <c r="BE25" i="26"/>
  <c r="AO25" i="26"/>
  <c r="Z25" i="26"/>
  <c r="CK25" i="26"/>
  <c r="BS25" i="26"/>
  <c r="BC25" i="26"/>
  <c r="AM25" i="26"/>
  <c r="Y25" i="26"/>
  <c r="BQ25" i="26"/>
  <c r="AK25" i="26"/>
  <c r="W25" i="26"/>
  <c r="F74" i="29"/>
  <c r="DF28" i="26"/>
  <c r="CX28" i="26"/>
  <c r="CP28" i="26"/>
  <c r="CH28" i="26"/>
  <c r="BZ28" i="26"/>
  <c r="BR28" i="26"/>
  <c r="BJ28" i="26"/>
  <c r="AT28" i="26"/>
  <c r="AL28" i="26"/>
  <c r="AD28" i="26"/>
  <c r="V28" i="26"/>
  <c r="DE28" i="26"/>
  <c r="CW28" i="26"/>
  <c r="CO28" i="26"/>
  <c r="CG28" i="26"/>
  <c r="BY28" i="26"/>
  <c r="BQ28" i="26"/>
  <c r="BI28" i="26"/>
  <c r="AS28" i="26"/>
  <c r="DJ28" i="26"/>
  <c r="DB28" i="26"/>
  <c r="CL28" i="26"/>
  <c r="CD28" i="26"/>
  <c r="BV28" i="26"/>
  <c r="BN28" i="26"/>
  <c r="BF28" i="26"/>
  <c r="AX28" i="26"/>
  <c r="AP28" i="26"/>
  <c r="AH28" i="26"/>
  <c r="Z28" i="26"/>
  <c r="R28" i="26"/>
  <c r="CR28" i="26"/>
  <c r="CE28" i="26"/>
  <c r="BS28" i="26"/>
  <c r="BE28" i="26"/>
  <c r="AR28" i="26"/>
  <c r="AG28" i="26"/>
  <c r="W28" i="26"/>
  <c r="CQ28" i="26"/>
  <c r="CC28" i="26"/>
  <c r="BP28" i="26"/>
  <c r="BD28" i="26"/>
  <c r="AQ28" i="26"/>
  <c r="AF28" i="26"/>
  <c r="U28" i="26"/>
  <c r="DA28" i="26"/>
  <c r="CN28" i="26"/>
  <c r="CB28" i="26"/>
  <c r="BO28" i="26"/>
  <c r="BC28" i="26"/>
  <c r="AO28" i="26"/>
  <c r="AE28" i="26"/>
  <c r="T28" i="26"/>
  <c r="DL28" i="26"/>
  <c r="CZ28" i="26"/>
  <c r="CM28" i="26"/>
  <c r="CA28" i="26"/>
  <c r="BM28" i="26"/>
  <c r="AZ28" i="26"/>
  <c r="AN28" i="26"/>
  <c r="AC28" i="26"/>
  <c r="S28" i="26"/>
  <c r="DK28" i="26"/>
  <c r="CY28" i="26"/>
  <c r="CK28" i="26"/>
  <c r="BL28" i="26"/>
  <c r="AY28" i="26"/>
  <c r="AM28" i="26"/>
  <c r="Q28" i="26"/>
  <c r="DI28" i="26"/>
  <c r="CV28" i="26"/>
  <c r="BK28" i="26"/>
  <c r="AW28" i="26"/>
  <c r="AK28" i="26"/>
  <c r="P28" i="26"/>
  <c r="DH28" i="26"/>
  <c r="CU28" i="26"/>
  <c r="BU28" i="26"/>
  <c r="BH28" i="26"/>
  <c r="AV28" i="26"/>
  <c r="AJ28" i="26"/>
  <c r="Y28" i="26"/>
  <c r="AI28" i="26"/>
  <c r="X28" i="26"/>
  <c r="DG28" i="26"/>
  <c r="CF28" i="26"/>
  <c r="BT28" i="26"/>
  <c r="BG28" i="26"/>
  <c r="AU28" i="26"/>
  <c r="DI36" i="26"/>
  <c r="DA36" i="26"/>
  <c r="CK36" i="26"/>
  <c r="CC36" i="26"/>
  <c r="BU36" i="26"/>
  <c r="BM36" i="26"/>
  <c r="BE36" i="26"/>
  <c r="AW36" i="26"/>
  <c r="AO36" i="26"/>
  <c r="AG36" i="26"/>
  <c r="Y36" i="26"/>
  <c r="Q36" i="26"/>
  <c r="DG36" i="26"/>
  <c r="CY36" i="26"/>
  <c r="CQ36" i="26"/>
  <c r="CA36" i="26"/>
  <c r="BS36" i="26"/>
  <c r="BK36" i="26"/>
  <c r="BC36" i="26"/>
  <c r="AU36" i="26"/>
  <c r="AM36" i="26"/>
  <c r="AE36" i="26"/>
  <c r="W36" i="26"/>
  <c r="DL36" i="26"/>
  <c r="DK36" i="26"/>
  <c r="CU36" i="26"/>
  <c r="CM36" i="26"/>
  <c r="CE36" i="26"/>
  <c r="BO36" i="26"/>
  <c r="BG36" i="26"/>
  <c r="AY36" i="26"/>
  <c r="AQ36" i="26"/>
  <c r="AI36" i="26"/>
  <c r="DB36" i="26"/>
  <c r="CO36" i="26"/>
  <c r="CB36" i="26"/>
  <c r="CZ36" i="26"/>
  <c r="CN36" i="26"/>
  <c r="BZ36" i="26"/>
  <c r="BN36" i="26"/>
  <c r="CX36" i="26"/>
  <c r="CL36" i="26"/>
  <c r="BY36" i="26"/>
  <c r="BL36" i="26"/>
  <c r="AZ36" i="26"/>
  <c r="AL36" i="26"/>
  <c r="Z36" i="26"/>
  <c r="DJ36" i="26"/>
  <c r="CW36" i="26"/>
  <c r="BJ36" i="26"/>
  <c r="AX36" i="26"/>
  <c r="AK36" i="26"/>
  <c r="X36" i="26"/>
  <c r="DH36" i="26"/>
  <c r="CV36" i="26"/>
  <c r="CH36" i="26"/>
  <c r="BV36" i="26"/>
  <c r="BI36" i="26"/>
  <c r="AV36" i="26"/>
  <c r="AJ36" i="26"/>
  <c r="V36" i="26"/>
  <c r="DF36" i="26"/>
  <c r="CG36" i="26"/>
  <c r="DE36" i="26"/>
  <c r="CR36" i="26"/>
  <c r="CF36" i="26"/>
  <c r="BR36" i="26"/>
  <c r="BF36" i="26"/>
  <c r="AS36" i="26"/>
  <c r="AF36" i="26"/>
  <c r="T36" i="26"/>
  <c r="CD36" i="26"/>
  <c r="AR36" i="26"/>
  <c r="S36" i="26"/>
  <c r="BT36" i="26"/>
  <c r="AP36" i="26"/>
  <c r="R36" i="26"/>
  <c r="BQ36" i="26"/>
  <c r="AN36" i="26"/>
  <c r="P36" i="26"/>
  <c r="BP36" i="26"/>
  <c r="AH36" i="26"/>
  <c r="BH36" i="26"/>
  <c r="AD36" i="26"/>
  <c r="BD36" i="26"/>
  <c r="AC36" i="26"/>
  <c r="CP36" i="26"/>
  <c r="AT36" i="26"/>
  <c r="U36" i="26"/>
  <c r="F80" i="29"/>
  <c r="DH20" i="26"/>
  <c r="CZ20" i="26"/>
  <c r="CR20" i="26"/>
  <c r="CB20" i="26"/>
  <c r="BT20" i="26"/>
  <c r="BL20" i="26"/>
  <c r="BD20" i="26"/>
  <c r="AV20" i="26"/>
  <c r="AN20" i="26"/>
  <c r="AF20" i="26"/>
  <c r="X20" i="26"/>
  <c r="P20" i="26"/>
  <c r="DF20" i="26"/>
  <c r="CX20" i="26"/>
  <c r="CP20" i="26"/>
  <c r="CH20" i="26"/>
  <c r="BZ20" i="26"/>
  <c r="BR20" i="26"/>
  <c r="BJ20" i="26"/>
  <c r="AT20" i="26"/>
  <c r="AL20" i="26"/>
  <c r="AD20" i="26"/>
  <c r="V20" i="26"/>
  <c r="DE20" i="26"/>
  <c r="CW20" i="26"/>
  <c r="CO20" i="26"/>
  <c r="CG20" i="26"/>
  <c r="BY20" i="26"/>
  <c r="BQ20" i="26"/>
  <c r="BI20" i="26"/>
  <c r="AS20" i="26"/>
  <c r="AK20" i="26"/>
  <c r="AC20" i="26"/>
  <c r="U20" i="26"/>
  <c r="DK20" i="26"/>
  <c r="CU20" i="26"/>
  <c r="CM20" i="26"/>
  <c r="CE20" i="26"/>
  <c r="BO20" i="26"/>
  <c r="BG20" i="26"/>
  <c r="AY20" i="26"/>
  <c r="AQ20" i="26"/>
  <c r="AI20" i="26"/>
  <c r="S20" i="26"/>
  <c r="DJ20" i="26"/>
  <c r="DB20" i="26"/>
  <c r="CL20" i="26"/>
  <c r="CD20" i="26"/>
  <c r="BV20" i="26"/>
  <c r="BN20" i="26"/>
  <c r="BF20" i="26"/>
  <c r="AX20" i="26"/>
  <c r="AP20" i="26"/>
  <c r="AH20" i="26"/>
  <c r="Z20" i="26"/>
  <c r="R20" i="26"/>
  <c r="CV20" i="26"/>
  <c r="CA20" i="26"/>
  <c r="BE20" i="26"/>
  <c r="AJ20" i="26"/>
  <c r="BC20" i="26"/>
  <c r="AG20" i="26"/>
  <c r="DL20" i="26"/>
  <c r="CQ20" i="26"/>
  <c r="BU20" i="26"/>
  <c r="AZ20" i="26"/>
  <c r="AE20" i="26"/>
  <c r="DI20" i="26"/>
  <c r="CN20" i="26"/>
  <c r="BS20" i="26"/>
  <c r="AW20" i="26"/>
  <c r="DG20" i="26"/>
  <c r="CK20" i="26"/>
  <c r="BP20" i="26"/>
  <c r="AU20" i="26"/>
  <c r="Y20" i="26"/>
  <c r="BM20" i="26"/>
  <c r="AR20" i="26"/>
  <c r="W20" i="26"/>
  <c r="DA20" i="26"/>
  <c r="CF20" i="26"/>
  <c r="BK20" i="26"/>
  <c r="AO20" i="26"/>
  <c r="T20" i="26"/>
  <c r="CC20" i="26"/>
  <c r="BH20" i="26"/>
  <c r="AM20" i="26"/>
  <c r="Q20" i="26"/>
  <c r="F110" i="29"/>
  <c r="P41" i="26"/>
  <c r="B2" i="28"/>
  <c r="B17" i="28"/>
  <c r="B81" i="28"/>
  <c r="Z5" i="26"/>
  <c r="BF5" i="26"/>
  <c r="CL5" i="26"/>
  <c r="AM13" i="26"/>
  <c r="DL14" i="26"/>
  <c r="CV14" i="26"/>
  <c r="CN14" i="26"/>
  <c r="CF14" i="26"/>
  <c r="BP14" i="26"/>
  <c r="BH14" i="26"/>
  <c r="AZ14" i="26"/>
  <c r="AR14" i="26"/>
  <c r="AJ14" i="26"/>
  <c r="T14" i="26"/>
  <c r="DK14" i="26"/>
  <c r="CU14" i="26"/>
  <c r="CM14" i="26"/>
  <c r="CE14" i="26"/>
  <c r="BO14" i="26"/>
  <c r="BG14" i="26"/>
  <c r="AY14" i="26"/>
  <c r="AQ14" i="26"/>
  <c r="AI14" i="26"/>
  <c r="S14" i="26"/>
  <c r="DJ14" i="26"/>
  <c r="DB14" i="26"/>
  <c r="CL14" i="26"/>
  <c r="CD14" i="26"/>
  <c r="BV14" i="26"/>
  <c r="BN14" i="26"/>
  <c r="BF14" i="26"/>
  <c r="AX14" i="26"/>
  <c r="AP14" i="26"/>
  <c r="AH14" i="26"/>
  <c r="Z14" i="26"/>
  <c r="R14" i="26"/>
  <c r="DI14" i="26"/>
  <c r="DA14" i="26"/>
  <c r="CK14" i="26"/>
  <c r="CC14" i="26"/>
  <c r="BU14" i="26"/>
  <c r="BM14" i="26"/>
  <c r="BE14" i="26"/>
  <c r="AW14" i="26"/>
  <c r="AO14" i="26"/>
  <c r="AG14" i="26"/>
  <c r="Y14" i="26"/>
  <c r="Q14" i="26"/>
  <c r="DH14" i="26"/>
  <c r="CZ14" i="26"/>
  <c r="CR14" i="26"/>
  <c r="CB14" i="26"/>
  <c r="BT14" i="26"/>
  <c r="BL14" i="26"/>
  <c r="BD14" i="26"/>
  <c r="AV14" i="26"/>
  <c r="AN14" i="26"/>
  <c r="AF14" i="26"/>
  <c r="X14" i="26"/>
  <c r="P14" i="26"/>
  <c r="DG14" i="26"/>
  <c r="CY14" i="26"/>
  <c r="CQ14" i="26"/>
  <c r="CA14" i="26"/>
  <c r="BS14" i="26"/>
  <c r="BK14" i="26"/>
  <c r="BC14" i="26"/>
  <c r="AU14" i="26"/>
  <c r="AM14" i="26"/>
  <c r="AE14" i="26"/>
  <c r="W14" i="26"/>
  <c r="DF14" i="26"/>
  <c r="CX14" i="26"/>
  <c r="CP14" i="26"/>
  <c r="CH14" i="26"/>
  <c r="BZ14" i="26"/>
  <c r="BR14" i="26"/>
  <c r="BJ14" i="26"/>
  <c r="AT14" i="26"/>
  <c r="AL14" i="26"/>
  <c r="AD14" i="26"/>
  <c r="V14" i="26"/>
  <c r="CW14" i="26"/>
  <c r="AK14" i="26"/>
  <c r="CO14" i="26"/>
  <c r="AC14" i="26"/>
  <c r="CG14" i="26"/>
  <c r="U14" i="26"/>
  <c r="BY14" i="26"/>
  <c r="BQ14" i="26"/>
  <c r="BI14" i="26"/>
  <c r="DK17" i="26"/>
  <c r="CU17" i="26"/>
  <c r="CM17" i="26"/>
  <c r="CE17" i="26"/>
  <c r="BO17" i="26"/>
  <c r="BG17" i="26"/>
  <c r="AY17" i="26"/>
  <c r="AQ17" i="26"/>
  <c r="AI17" i="26"/>
  <c r="S17" i="26"/>
  <c r="DJ17" i="26"/>
  <c r="DB17" i="26"/>
  <c r="CL17" i="26"/>
  <c r="CD17" i="26"/>
  <c r="BV17" i="26"/>
  <c r="BN17" i="26"/>
  <c r="BF17" i="26"/>
  <c r="AX17" i="26"/>
  <c r="AP17" i="26"/>
  <c r="AH17" i="26"/>
  <c r="Z17" i="26"/>
  <c r="R17" i="26"/>
  <c r="DG17" i="26"/>
  <c r="CY17" i="26"/>
  <c r="CQ17" i="26"/>
  <c r="CA17" i="26"/>
  <c r="BS17" i="26"/>
  <c r="BK17" i="26"/>
  <c r="BC17" i="26"/>
  <c r="AU17" i="26"/>
  <c r="AM17" i="26"/>
  <c r="AE17" i="26"/>
  <c r="W17" i="26"/>
  <c r="CZ17" i="26"/>
  <c r="CN17" i="26"/>
  <c r="BZ17" i="26"/>
  <c r="BM17" i="26"/>
  <c r="AN17" i="26"/>
  <c r="DL17" i="26"/>
  <c r="CX17" i="26"/>
  <c r="CK17" i="26"/>
  <c r="BY17" i="26"/>
  <c r="BL17" i="26"/>
  <c r="AZ17" i="26"/>
  <c r="AL17" i="26"/>
  <c r="Y17" i="26"/>
  <c r="DI17" i="26"/>
  <c r="CW17" i="26"/>
  <c r="BJ17" i="26"/>
  <c r="AW17" i="26"/>
  <c r="AK17" i="26"/>
  <c r="X17" i="26"/>
  <c r="DH17" i="26"/>
  <c r="CV17" i="26"/>
  <c r="CH17" i="26"/>
  <c r="BU17" i="26"/>
  <c r="BI17" i="26"/>
  <c r="AV17" i="26"/>
  <c r="AJ17" i="26"/>
  <c r="V17" i="26"/>
  <c r="DF17" i="26"/>
  <c r="CG17" i="26"/>
  <c r="BT17" i="26"/>
  <c r="BH17" i="26"/>
  <c r="AT17" i="26"/>
  <c r="AG17" i="26"/>
  <c r="U17" i="26"/>
  <c r="DE17" i="26"/>
  <c r="CR17" i="26"/>
  <c r="CF17" i="26"/>
  <c r="BR17" i="26"/>
  <c r="BE17" i="26"/>
  <c r="AS17" i="26"/>
  <c r="AF17" i="26"/>
  <c r="T17" i="26"/>
  <c r="CP17" i="26"/>
  <c r="CC17" i="26"/>
  <c r="BQ17" i="26"/>
  <c r="BD17" i="26"/>
  <c r="AR17" i="26"/>
  <c r="AD17" i="26"/>
  <c r="Q17" i="26"/>
  <c r="P17" i="26"/>
  <c r="DA17" i="26"/>
  <c r="CO17" i="26"/>
  <c r="CB17" i="26"/>
  <c r="BP17" i="26"/>
  <c r="AO17" i="26"/>
  <c r="F75" i="29"/>
  <c r="F118" i="29"/>
  <c r="DJ12" i="26"/>
  <c r="DB12" i="26"/>
  <c r="CL12" i="26"/>
  <c r="CD12" i="26"/>
  <c r="BV12" i="26"/>
  <c r="BN12" i="26"/>
  <c r="BF12" i="26"/>
  <c r="AX12" i="26"/>
  <c r="AP12" i="26"/>
  <c r="AH12" i="26"/>
  <c r="Z12" i="26"/>
  <c r="R12" i="26"/>
  <c r="DH12" i="26"/>
  <c r="CZ12" i="26"/>
  <c r="CR12" i="26"/>
  <c r="CB12" i="26"/>
  <c r="BT12" i="26"/>
  <c r="BL12" i="26"/>
  <c r="BD12" i="26"/>
  <c r="AV12" i="26"/>
  <c r="AN12" i="26"/>
  <c r="AF12" i="26"/>
  <c r="X12" i="26"/>
  <c r="P12" i="26"/>
  <c r="DG12" i="26"/>
  <c r="CY12" i="26"/>
  <c r="CQ12" i="26"/>
  <c r="CA12" i="26"/>
  <c r="BS12" i="26"/>
  <c r="BK12" i="26"/>
  <c r="BC12" i="26"/>
  <c r="AU12" i="26"/>
  <c r="AM12" i="26"/>
  <c r="AE12" i="26"/>
  <c r="W12" i="26"/>
  <c r="DE12" i="26"/>
  <c r="CW12" i="26"/>
  <c r="CO12" i="26"/>
  <c r="CG12" i="26"/>
  <c r="BY12" i="26"/>
  <c r="BQ12" i="26"/>
  <c r="BI12" i="26"/>
  <c r="AS12" i="26"/>
  <c r="AK12" i="26"/>
  <c r="AC12" i="26"/>
  <c r="U12" i="26"/>
  <c r="DL12" i="26"/>
  <c r="CV12" i="26"/>
  <c r="CN12" i="26"/>
  <c r="CF12" i="26"/>
  <c r="BP12" i="26"/>
  <c r="BH12" i="26"/>
  <c r="AZ12" i="26"/>
  <c r="AR12" i="26"/>
  <c r="AJ12" i="26"/>
  <c r="T12" i="26"/>
  <c r="DF12" i="26"/>
  <c r="CK12" i="26"/>
  <c r="BO12" i="26"/>
  <c r="AT12" i="26"/>
  <c r="Y12" i="26"/>
  <c r="CH12" i="26"/>
  <c r="BM12" i="26"/>
  <c r="AQ12" i="26"/>
  <c r="V12" i="26"/>
  <c r="DA12" i="26"/>
  <c r="CE12" i="26"/>
  <c r="BJ12" i="26"/>
  <c r="AO12" i="26"/>
  <c r="S12" i="26"/>
  <c r="CX12" i="26"/>
  <c r="CC12" i="26"/>
  <c r="BG12" i="26"/>
  <c r="AL12" i="26"/>
  <c r="Q12" i="26"/>
  <c r="CU12" i="26"/>
  <c r="BZ12" i="26"/>
  <c r="BE12" i="26"/>
  <c r="AI12" i="26"/>
  <c r="AG12" i="26"/>
  <c r="DK12" i="26"/>
  <c r="CP12" i="26"/>
  <c r="BU12" i="26"/>
  <c r="AY12" i="26"/>
  <c r="AD12" i="26"/>
  <c r="DF31" i="26"/>
  <c r="CX31" i="26"/>
  <c r="CP31" i="26"/>
  <c r="CH31" i="26"/>
  <c r="BZ31" i="26"/>
  <c r="BR31" i="26"/>
  <c r="BJ31" i="26"/>
  <c r="DE31" i="26"/>
  <c r="CW31" i="26"/>
  <c r="CO31" i="26"/>
  <c r="CG31" i="26"/>
  <c r="BY31" i="26"/>
  <c r="BQ31" i="26"/>
  <c r="DJ31" i="26"/>
  <c r="DB31" i="26"/>
  <c r="CL31" i="26"/>
  <c r="CD31" i="26"/>
  <c r="BV31" i="26"/>
  <c r="BN31" i="26"/>
  <c r="BF31" i="26"/>
  <c r="CR31" i="26"/>
  <c r="CE31" i="26"/>
  <c r="BS31" i="26"/>
  <c r="BG31" i="26"/>
  <c r="AW31" i="26"/>
  <c r="AO31" i="26"/>
  <c r="AG31" i="26"/>
  <c r="Y31" i="26"/>
  <c r="Q31" i="26"/>
  <c r="CQ31" i="26"/>
  <c r="CC31" i="26"/>
  <c r="BP31" i="26"/>
  <c r="BE31" i="26"/>
  <c r="AV31" i="26"/>
  <c r="AN31" i="26"/>
  <c r="AF31" i="26"/>
  <c r="X31" i="26"/>
  <c r="P31" i="26"/>
  <c r="DK31" i="26"/>
  <c r="CY31" i="26"/>
  <c r="CK31" i="26"/>
  <c r="BL31" i="26"/>
  <c r="AS31" i="26"/>
  <c r="AK31" i="26"/>
  <c r="AC31" i="26"/>
  <c r="U31" i="26"/>
  <c r="DH31" i="26"/>
  <c r="CM31" i="26"/>
  <c r="BT31" i="26"/>
  <c r="AZ31" i="26"/>
  <c r="AM31" i="26"/>
  <c r="DG31" i="26"/>
  <c r="BO31" i="26"/>
  <c r="AY31" i="26"/>
  <c r="AL31" i="26"/>
  <c r="Z31" i="26"/>
  <c r="DA31" i="26"/>
  <c r="BM31" i="26"/>
  <c r="AX31" i="26"/>
  <c r="AJ31" i="26"/>
  <c r="W31" i="26"/>
  <c r="CZ31" i="26"/>
  <c r="CF31" i="26"/>
  <c r="BK31" i="26"/>
  <c r="AU31" i="26"/>
  <c r="AI31" i="26"/>
  <c r="V31" i="26"/>
  <c r="CV31" i="26"/>
  <c r="CB31" i="26"/>
  <c r="BI31" i="26"/>
  <c r="AT31" i="26"/>
  <c r="AH31" i="26"/>
  <c r="T31" i="26"/>
  <c r="CU31" i="26"/>
  <c r="CA31" i="26"/>
  <c r="BH31" i="26"/>
  <c r="AR31" i="26"/>
  <c r="AE31" i="26"/>
  <c r="S31" i="26"/>
  <c r="DL31" i="26"/>
  <c r="BD31" i="26"/>
  <c r="AQ31" i="26"/>
  <c r="AD31" i="26"/>
  <c r="R31" i="26"/>
  <c r="DI31" i="26"/>
  <c r="CN31" i="26"/>
  <c r="BU31" i="26"/>
  <c r="BC31" i="26"/>
  <c r="AP31" i="26"/>
  <c r="F37" i="29"/>
  <c r="F76" i="29"/>
  <c r="F81" i="29"/>
  <c r="F132" i="29"/>
  <c r="DG8" i="26"/>
  <c r="AO10" i="26"/>
  <c r="DL7" i="26"/>
  <c r="CV7" i="26"/>
  <c r="CN7" i="26"/>
  <c r="CF7" i="26"/>
  <c r="BP7" i="26"/>
  <c r="BH7" i="26"/>
  <c r="AZ7" i="26"/>
  <c r="AR7" i="26"/>
  <c r="AJ7" i="26"/>
  <c r="T7" i="26"/>
  <c r="DK7" i="26"/>
  <c r="CU7" i="26"/>
  <c r="CM7" i="26"/>
  <c r="CE7" i="26"/>
  <c r="BO7" i="26"/>
  <c r="BG7" i="26"/>
  <c r="AY7" i="26"/>
  <c r="AQ7" i="26"/>
  <c r="AI7" i="26"/>
  <c r="S7" i="26"/>
  <c r="DJ7" i="26"/>
  <c r="DB7" i="26"/>
  <c r="CL7" i="26"/>
  <c r="CD7" i="26"/>
  <c r="BV7" i="26"/>
  <c r="BN7" i="26"/>
  <c r="BF7" i="26"/>
  <c r="AX7" i="26"/>
  <c r="AP7" i="26"/>
  <c r="AH7" i="26"/>
  <c r="Z7" i="26"/>
  <c r="R7" i="26"/>
  <c r="DI7" i="26"/>
  <c r="DA7" i="26"/>
  <c r="CK7" i="26"/>
  <c r="CC7" i="26"/>
  <c r="BU7" i="26"/>
  <c r="BM7" i="26"/>
  <c r="BE7" i="26"/>
  <c r="AW7" i="26"/>
  <c r="AO7" i="26"/>
  <c r="AG7" i="26"/>
  <c r="Y7" i="26"/>
  <c r="Q7" i="26"/>
  <c r="DH7" i="26"/>
  <c r="CZ7" i="26"/>
  <c r="CR7" i="26"/>
  <c r="CB7" i="26"/>
  <c r="BT7" i="26"/>
  <c r="BL7" i="26"/>
  <c r="BD7" i="26"/>
  <c r="AV7" i="26"/>
  <c r="AN7" i="26"/>
  <c r="AF7" i="26"/>
  <c r="X7" i="26"/>
  <c r="P7" i="26"/>
  <c r="DG7" i="26"/>
  <c r="CY7" i="26"/>
  <c r="CQ7" i="26"/>
  <c r="CA7" i="26"/>
  <c r="BS7" i="26"/>
  <c r="BK7" i="26"/>
  <c r="BC7" i="26"/>
  <c r="AU7" i="26"/>
  <c r="AM7" i="26"/>
  <c r="AE7" i="26"/>
  <c r="W7" i="26"/>
  <c r="DF7" i="26"/>
  <c r="CX7" i="26"/>
  <c r="CP7" i="26"/>
  <c r="CH7" i="26"/>
  <c r="BZ7" i="26"/>
  <c r="BR7" i="26"/>
  <c r="BJ7" i="26"/>
  <c r="AT7" i="26"/>
  <c r="AL7" i="26"/>
  <c r="AD7" i="26"/>
  <c r="V7" i="26"/>
  <c r="DI15" i="26"/>
  <c r="DA15" i="26"/>
  <c r="DE15" i="26"/>
  <c r="CW15" i="26"/>
  <c r="DH15" i="26"/>
  <c r="CX15" i="26"/>
  <c r="CO15" i="26"/>
  <c r="CG15" i="26"/>
  <c r="BY15" i="26"/>
  <c r="BQ15" i="26"/>
  <c r="BI15" i="26"/>
  <c r="AS15" i="26"/>
  <c r="AK15" i="26"/>
  <c r="AC15" i="26"/>
  <c r="U15" i="26"/>
  <c r="DG15" i="26"/>
  <c r="CV15" i="26"/>
  <c r="CN15" i="26"/>
  <c r="CF15" i="26"/>
  <c r="BP15" i="26"/>
  <c r="BH15" i="26"/>
  <c r="AZ15" i="26"/>
  <c r="AR15" i="26"/>
  <c r="AJ15" i="26"/>
  <c r="T15" i="26"/>
  <c r="DF15" i="26"/>
  <c r="CU15" i="26"/>
  <c r="CM15" i="26"/>
  <c r="CE15" i="26"/>
  <c r="BO15" i="26"/>
  <c r="BG15" i="26"/>
  <c r="AY15" i="26"/>
  <c r="AQ15" i="26"/>
  <c r="AI15" i="26"/>
  <c r="S15" i="26"/>
  <c r="CL15" i="26"/>
  <c r="CD15" i="26"/>
  <c r="BV15" i="26"/>
  <c r="BN15" i="26"/>
  <c r="BF15" i="26"/>
  <c r="AX15" i="26"/>
  <c r="AP15" i="26"/>
  <c r="AH15" i="26"/>
  <c r="Z15" i="26"/>
  <c r="R15" i="26"/>
  <c r="CK15" i="26"/>
  <c r="CC15" i="26"/>
  <c r="BU15" i="26"/>
  <c r="BM15" i="26"/>
  <c r="BE15" i="26"/>
  <c r="AW15" i="26"/>
  <c r="AO15" i="26"/>
  <c r="AG15" i="26"/>
  <c r="Y15" i="26"/>
  <c r="Q15" i="26"/>
  <c r="DL15" i="26"/>
  <c r="DB15" i="26"/>
  <c r="CR15" i="26"/>
  <c r="CB15" i="26"/>
  <c r="BT15" i="26"/>
  <c r="BL15" i="26"/>
  <c r="BD15" i="26"/>
  <c r="AV15" i="26"/>
  <c r="AN15" i="26"/>
  <c r="AF15" i="26"/>
  <c r="X15" i="26"/>
  <c r="P15" i="26"/>
  <c r="DK15" i="26"/>
  <c r="CZ15" i="26"/>
  <c r="CQ15" i="26"/>
  <c r="CA15" i="26"/>
  <c r="BS15" i="26"/>
  <c r="BK15" i="26"/>
  <c r="BC15" i="26"/>
  <c r="AU15" i="26"/>
  <c r="AM15" i="26"/>
  <c r="AE15" i="26"/>
  <c r="W15" i="26"/>
  <c r="CY15" i="26"/>
  <c r="AL15" i="26"/>
  <c r="CP15" i="26"/>
  <c r="AD15" i="26"/>
  <c r="CH15" i="26"/>
  <c r="V15" i="26"/>
  <c r="BZ15" i="26"/>
  <c r="BR15" i="26"/>
  <c r="BJ15" i="26"/>
  <c r="DK23" i="26"/>
  <c r="CU23" i="26"/>
  <c r="CM23" i="26"/>
  <c r="CE23" i="26"/>
  <c r="BO23" i="26"/>
  <c r="BG23" i="26"/>
  <c r="AY23" i="26"/>
  <c r="AQ23" i="26"/>
  <c r="AI23" i="26"/>
  <c r="S23" i="26"/>
  <c r="DJ23" i="26"/>
  <c r="DB23" i="26"/>
  <c r="CL23" i="26"/>
  <c r="CD23" i="26"/>
  <c r="BV23" i="26"/>
  <c r="BN23" i="26"/>
  <c r="BF23" i="26"/>
  <c r="AX23" i="26"/>
  <c r="AP23" i="26"/>
  <c r="AH23" i="26"/>
  <c r="Z23" i="26"/>
  <c r="R23" i="26"/>
  <c r="DI23" i="26"/>
  <c r="DA23" i="26"/>
  <c r="CK23" i="26"/>
  <c r="CC23" i="26"/>
  <c r="BU23" i="26"/>
  <c r="BM23" i="26"/>
  <c r="BE23" i="26"/>
  <c r="AW23" i="26"/>
  <c r="AO23" i="26"/>
  <c r="AG23" i="26"/>
  <c r="Y23" i="26"/>
  <c r="Q23" i="26"/>
  <c r="DH23" i="26"/>
  <c r="CZ23" i="26"/>
  <c r="CR23" i="26"/>
  <c r="CB23" i="26"/>
  <c r="BT23" i="26"/>
  <c r="BL23" i="26"/>
  <c r="BD23" i="26"/>
  <c r="AV23" i="26"/>
  <c r="AN23" i="26"/>
  <c r="AF23" i="26"/>
  <c r="X23" i="26"/>
  <c r="P23" i="26"/>
  <c r="DG23" i="26"/>
  <c r="CY23" i="26"/>
  <c r="CQ23" i="26"/>
  <c r="CA23" i="26"/>
  <c r="BS23" i="26"/>
  <c r="BK23" i="26"/>
  <c r="BC23" i="26"/>
  <c r="AU23" i="26"/>
  <c r="AM23" i="26"/>
  <c r="AE23" i="26"/>
  <c r="W23" i="26"/>
  <c r="DF23" i="26"/>
  <c r="CX23" i="26"/>
  <c r="CP23" i="26"/>
  <c r="CH23" i="26"/>
  <c r="BZ23" i="26"/>
  <c r="BR23" i="26"/>
  <c r="BJ23" i="26"/>
  <c r="AT23" i="26"/>
  <c r="AL23" i="26"/>
  <c r="AD23" i="26"/>
  <c r="V23" i="26"/>
  <c r="DE23" i="26"/>
  <c r="CW23" i="26"/>
  <c r="CO23" i="26"/>
  <c r="CG23" i="26"/>
  <c r="BY23" i="26"/>
  <c r="BQ23" i="26"/>
  <c r="BI23" i="26"/>
  <c r="AS23" i="26"/>
  <c r="AK23" i="26"/>
  <c r="AC23" i="26"/>
  <c r="U23" i="26"/>
  <c r="DL23" i="26"/>
  <c r="AZ23" i="26"/>
  <c r="AR23" i="26"/>
  <c r="CV23" i="26"/>
  <c r="AJ23" i="26"/>
  <c r="CN23" i="26"/>
  <c r="CF23" i="26"/>
  <c r="T23" i="26"/>
  <c r="BP23" i="26"/>
  <c r="BH23" i="26"/>
  <c r="DG26" i="26"/>
  <c r="CY26" i="26"/>
  <c r="CQ26" i="26"/>
  <c r="CA26" i="26"/>
  <c r="BS26" i="26"/>
  <c r="BK26" i="26"/>
  <c r="BC26" i="26"/>
  <c r="AU26" i="26"/>
  <c r="AM26" i="26"/>
  <c r="AE26" i="26"/>
  <c r="W26" i="26"/>
  <c r="DF26" i="26"/>
  <c r="CX26" i="26"/>
  <c r="CP26" i="26"/>
  <c r="CH26" i="26"/>
  <c r="BZ26" i="26"/>
  <c r="BR26" i="26"/>
  <c r="BJ26" i="26"/>
  <c r="AT26" i="26"/>
  <c r="AL26" i="26"/>
  <c r="AD26" i="26"/>
  <c r="V26" i="26"/>
  <c r="DE26" i="26"/>
  <c r="CW26" i="26"/>
  <c r="CO26" i="26"/>
  <c r="CG26" i="26"/>
  <c r="BY26" i="26"/>
  <c r="BQ26" i="26"/>
  <c r="BI26" i="26"/>
  <c r="AS26" i="26"/>
  <c r="AK26" i="26"/>
  <c r="AC26" i="26"/>
  <c r="U26" i="26"/>
  <c r="DL26" i="26"/>
  <c r="CV26" i="26"/>
  <c r="CN26" i="26"/>
  <c r="CF26" i="26"/>
  <c r="BP26" i="26"/>
  <c r="BH26" i="26"/>
  <c r="AZ26" i="26"/>
  <c r="AR26" i="26"/>
  <c r="AJ26" i="26"/>
  <c r="T26" i="26"/>
  <c r="DK26" i="26"/>
  <c r="CU26" i="26"/>
  <c r="CM26" i="26"/>
  <c r="CE26" i="26"/>
  <c r="BO26" i="26"/>
  <c r="BG26" i="26"/>
  <c r="AY26" i="26"/>
  <c r="AQ26" i="26"/>
  <c r="AI26" i="26"/>
  <c r="S26" i="26"/>
  <c r="DJ26" i="26"/>
  <c r="DB26" i="26"/>
  <c r="CL26" i="26"/>
  <c r="CD26" i="26"/>
  <c r="BV26" i="26"/>
  <c r="BN26" i="26"/>
  <c r="BF26" i="26"/>
  <c r="AX26" i="26"/>
  <c r="AP26" i="26"/>
  <c r="AH26" i="26"/>
  <c r="Z26" i="26"/>
  <c r="R26" i="26"/>
  <c r="DI26" i="26"/>
  <c r="DA26" i="26"/>
  <c r="CK26" i="26"/>
  <c r="CC26" i="26"/>
  <c r="BU26" i="26"/>
  <c r="BM26" i="26"/>
  <c r="BE26" i="26"/>
  <c r="AW26" i="26"/>
  <c r="AO26" i="26"/>
  <c r="AG26" i="26"/>
  <c r="Y26" i="26"/>
  <c r="Q26" i="26"/>
  <c r="CB26" i="26"/>
  <c r="P26" i="26"/>
  <c r="BT26" i="26"/>
  <c r="BL26" i="26"/>
  <c r="BD26" i="26"/>
  <c r="DH26" i="26"/>
  <c r="AV26" i="26"/>
  <c r="CZ26" i="26"/>
  <c r="AN26" i="26"/>
  <c r="CR26" i="26"/>
  <c r="AF26" i="26"/>
  <c r="X26" i="26"/>
  <c r="DI34" i="26"/>
  <c r="DA34" i="26"/>
  <c r="CK34" i="26"/>
  <c r="CC34" i="26"/>
  <c r="BU34" i="26"/>
  <c r="BM34" i="26"/>
  <c r="BE34" i="26"/>
  <c r="AW34" i="26"/>
  <c r="AO34" i="26"/>
  <c r="AG34" i="26"/>
  <c r="Y34" i="26"/>
  <c r="Q34" i="26"/>
  <c r="DH34" i="26"/>
  <c r="CZ34" i="26"/>
  <c r="CR34" i="26"/>
  <c r="CB34" i="26"/>
  <c r="BT34" i="26"/>
  <c r="BL34" i="26"/>
  <c r="BD34" i="26"/>
  <c r="AV34" i="26"/>
  <c r="AN34" i="26"/>
  <c r="AF34" i="26"/>
  <c r="X34" i="26"/>
  <c r="P34" i="26"/>
  <c r="DE34" i="26"/>
  <c r="CW34" i="26"/>
  <c r="CO34" i="26"/>
  <c r="CG34" i="26"/>
  <c r="BY34" i="26"/>
  <c r="BQ34" i="26"/>
  <c r="BI34" i="26"/>
  <c r="AS34" i="26"/>
  <c r="AK34" i="26"/>
  <c r="AC34" i="26"/>
  <c r="U34" i="26"/>
  <c r="DB34" i="26"/>
  <c r="CN34" i="26"/>
  <c r="CA34" i="26"/>
  <c r="BO34" i="26"/>
  <c r="AP34" i="26"/>
  <c r="DL34" i="26"/>
  <c r="CY34" i="26"/>
  <c r="CM34" i="26"/>
  <c r="BZ34" i="26"/>
  <c r="BN34" i="26"/>
  <c r="AZ34" i="26"/>
  <c r="AM34" i="26"/>
  <c r="DK34" i="26"/>
  <c r="CX34" i="26"/>
  <c r="CL34" i="26"/>
  <c r="BK34" i="26"/>
  <c r="AY34" i="26"/>
  <c r="AL34" i="26"/>
  <c r="Z34" i="26"/>
  <c r="DG34" i="26"/>
  <c r="CU34" i="26"/>
  <c r="CH34" i="26"/>
  <c r="BV34" i="26"/>
  <c r="BH34" i="26"/>
  <c r="AU34" i="26"/>
  <c r="AI34" i="26"/>
  <c r="V34" i="26"/>
  <c r="DF34" i="26"/>
  <c r="CF34" i="26"/>
  <c r="BS34" i="26"/>
  <c r="BG34" i="26"/>
  <c r="AT34" i="26"/>
  <c r="AH34" i="26"/>
  <c r="T34" i="26"/>
  <c r="CP34" i="26"/>
  <c r="BF34" i="26"/>
  <c r="W34" i="26"/>
  <c r="BC34" i="26"/>
  <c r="S34" i="26"/>
  <c r="CE34" i="26"/>
  <c r="AX34" i="26"/>
  <c r="R34" i="26"/>
  <c r="CD34" i="26"/>
  <c r="AR34" i="26"/>
  <c r="DJ34" i="26"/>
  <c r="AQ34" i="26"/>
  <c r="BR34" i="26"/>
  <c r="AJ34" i="26"/>
  <c r="CV34" i="26"/>
  <c r="BP34" i="26"/>
  <c r="AE34" i="26"/>
  <c r="CQ34" i="26"/>
  <c r="BJ34" i="26"/>
  <c r="AD34" i="26"/>
  <c r="BH5" i="26"/>
  <c r="CN5" i="26"/>
  <c r="AH6" i="26"/>
  <c r="CF6" i="26"/>
  <c r="U7" i="26"/>
  <c r="CG7" i="26"/>
  <c r="Y8" i="26"/>
  <c r="BC10" i="26"/>
  <c r="AG11" i="26"/>
  <c r="AW12" i="26"/>
  <c r="AT15" i="26"/>
  <c r="CY20" i="26"/>
  <c r="DG29" i="26"/>
  <c r="CY29" i="26"/>
  <c r="CQ29" i="26"/>
  <c r="CA29" i="26"/>
  <c r="BS29" i="26"/>
  <c r="BK29" i="26"/>
  <c r="BC29" i="26"/>
  <c r="AU29" i="26"/>
  <c r="AM29" i="26"/>
  <c r="AE29" i="26"/>
  <c r="W29" i="26"/>
  <c r="DF29" i="26"/>
  <c r="CX29" i="26"/>
  <c r="CP29" i="26"/>
  <c r="CH29" i="26"/>
  <c r="BZ29" i="26"/>
  <c r="BR29" i="26"/>
  <c r="BJ29" i="26"/>
  <c r="AT29" i="26"/>
  <c r="AL29" i="26"/>
  <c r="AD29" i="26"/>
  <c r="V29" i="26"/>
  <c r="DK29" i="26"/>
  <c r="CU29" i="26"/>
  <c r="CM29" i="26"/>
  <c r="CE29" i="26"/>
  <c r="BO29" i="26"/>
  <c r="BG29" i="26"/>
  <c r="AY29" i="26"/>
  <c r="AQ29" i="26"/>
  <c r="AI29" i="26"/>
  <c r="S29" i="26"/>
  <c r="DI29" i="26"/>
  <c r="CV29" i="26"/>
  <c r="BV29" i="26"/>
  <c r="BI29" i="26"/>
  <c r="AW29" i="26"/>
  <c r="AJ29" i="26"/>
  <c r="X29" i="26"/>
  <c r="DH29" i="26"/>
  <c r="CG29" i="26"/>
  <c r="BU29" i="26"/>
  <c r="BH29" i="26"/>
  <c r="AV29" i="26"/>
  <c r="AH29" i="26"/>
  <c r="U29" i="26"/>
  <c r="DE29" i="26"/>
  <c r="CF29" i="26"/>
  <c r="BT29" i="26"/>
  <c r="BF29" i="26"/>
  <c r="AS29" i="26"/>
  <c r="AG29" i="26"/>
  <c r="T29" i="26"/>
  <c r="CR29" i="26"/>
  <c r="CD29" i="26"/>
  <c r="BQ29" i="26"/>
  <c r="BE29" i="26"/>
  <c r="AR29" i="26"/>
  <c r="AF29" i="26"/>
  <c r="R29" i="26"/>
  <c r="DB29" i="26"/>
  <c r="CO29" i="26"/>
  <c r="CC29" i="26"/>
  <c r="BP29" i="26"/>
  <c r="BD29" i="26"/>
  <c r="AP29" i="26"/>
  <c r="AC29" i="26"/>
  <c r="Q29" i="26"/>
  <c r="DA29" i="26"/>
  <c r="CN29" i="26"/>
  <c r="CB29" i="26"/>
  <c r="BN29" i="26"/>
  <c r="AO29" i="26"/>
  <c r="P29" i="26"/>
  <c r="DL29" i="26"/>
  <c r="CZ29" i="26"/>
  <c r="CL29" i="26"/>
  <c r="BY29" i="26"/>
  <c r="BM29" i="26"/>
  <c r="AZ29" i="26"/>
  <c r="AN29" i="26"/>
  <c r="Z29" i="26"/>
  <c r="CW29" i="26"/>
  <c r="CK29" i="26"/>
  <c r="BL29" i="26"/>
  <c r="AX29" i="26"/>
  <c r="AK29" i="26"/>
  <c r="Y29" i="26"/>
  <c r="DJ29" i="26"/>
  <c r="R41" i="26"/>
  <c r="Z41" i="26"/>
  <c r="Z45" i="26" s="1"/>
  <c r="BC41" i="26"/>
  <c r="B20" i="28"/>
  <c r="BK41" i="26"/>
  <c r="BK45" i="26" s="1"/>
  <c r="B28" i="28"/>
  <c r="CU41" i="26"/>
  <c r="BP41" i="26"/>
  <c r="BP45" i="26" s="1"/>
  <c r="BZ41" i="26"/>
  <c r="B52" i="28"/>
  <c r="CH41" i="26"/>
  <c r="CH45" i="26" s="1"/>
  <c r="CK41" i="26"/>
  <c r="CQ41" i="26"/>
  <c r="CQ45" i="26" s="1"/>
  <c r="CX41" i="26"/>
  <c r="B84" i="28"/>
  <c r="B22" i="28"/>
  <c r="B86" i="28"/>
  <c r="AH5" i="26"/>
  <c r="BN5" i="26"/>
  <c r="AJ6" i="26"/>
  <c r="CN6" i="26"/>
  <c r="AI8" i="26"/>
  <c r="CX9" i="26"/>
  <c r="BO10" i="26"/>
  <c r="BR12" i="26"/>
  <c r="DJ15" i="26"/>
  <c r="DL18" i="26"/>
  <c r="CV18" i="26"/>
  <c r="CN18" i="26"/>
  <c r="CF18" i="26"/>
  <c r="BP18" i="26"/>
  <c r="BH18" i="26"/>
  <c r="AZ18" i="26"/>
  <c r="AR18" i="26"/>
  <c r="AJ18" i="26"/>
  <c r="T18" i="26"/>
  <c r="DK18" i="26"/>
  <c r="CU18" i="26"/>
  <c r="CM18" i="26"/>
  <c r="CE18" i="26"/>
  <c r="BO18" i="26"/>
  <c r="BG18" i="26"/>
  <c r="AY18" i="26"/>
  <c r="AQ18" i="26"/>
  <c r="AI18" i="26"/>
  <c r="S18" i="26"/>
  <c r="DH18" i="26"/>
  <c r="CZ18" i="26"/>
  <c r="CR18" i="26"/>
  <c r="CB18" i="26"/>
  <c r="BT18" i="26"/>
  <c r="BL18" i="26"/>
  <c r="BD18" i="26"/>
  <c r="AV18" i="26"/>
  <c r="AN18" i="26"/>
  <c r="AF18" i="26"/>
  <c r="X18" i="26"/>
  <c r="P18" i="26"/>
  <c r="DB18" i="26"/>
  <c r="CP18" i="26"/>
  <c r="CC18" i="26"/>
  <c r="BQ18" i="26"/>
  <c r="BC18" i="26"/>
  <c r="AP18" i="26"/>
  <c r="AD18" i="26"/>
  <c r="Q18" i="26"/>
  <c r="DA18" i="26"/>
  <c r="CO18" i="26"/>
  <c r="CA18" i="26"/>
  <c r="BN18" i="26"/>
  <c r="AO18" i="26"/>
  <c r="AC18" i="26"/>
  <c r="CY18" i="26"/>
  <c r="CL18" i="26"/>
  <c r="BZ18" i="26"/>
  <c r="BM18" i="26"/>
  <c r="AM18" i="26"/>
  <c r="Z18" i="26"/>
  <c r="DJ18" i="26"/>
  <c r="CX18" i="26"/>
  <c r="CK18" i="26"/>
  <c r="BY18" i="26"/>
  <c r="BK18" i="26"/>
  <c r="AX18" i="26"/>
  <c r="AL18" i="26"/>
  <c r="Y18" i="26"/>
  <c r="DI18" i="26"/>
  <c r="CW18" i="26"/>
  <c r="BV18" i="26"/>
  <c r="BJ18" i="26"/>
  <c r="AW18" i="26"/>
  <c r="AK18" i="26"/>
  <c r="W18" i="26"/>
  <c r="DG18" i="26"/>
  <c r="CH18" i="26"/>
  <c r="BU18" i="26"/>
  <c r="BI18" i="26"/>
  <c r="AU18" i="26"/>
  <c r="AH18" i="26"/>
  <c r="V18" i="26"/>
  <c r="DF18" i="26"/>
  <c r="CG18" i="26"/>
  <c r="BS18" i="26"/>
  <c r="BF18" i="26"/>
  <c r="AT18" i="26"/>
  <c r="AG18" i="26"/>
  <c r="U18" i="26"/>
  <c r="CD18" i="26"/>
  <c r="BR18" i="26"/>
  <c r="BE18" i="26"/>
  <c r="AS18" i="26"/>
  <c r="AE18" i="26"/>
  <c r="R18" i="26"/>
  <c r="DE18" i="26"/>
  <c r="F120" i="29"/>
  <c r="S41" i="26"/>
  <c r="S45" i="26" s="1"/>
  <c r="AC41" i="26"/>
  <c r="B13" i="28"/>
  <c r="BD41" i="26"/>
  <c r="B21" i="28"/>
  <c r="AJ41" i="26"/>
  <c r="AQ41" i="26"/>
  <c r="AQ45" i="26" s="1"/>
  <c r="F56" i="29" s="1"/>
  <c r="BQ41" i="26"/>
  <c r="CA41" i="26"/>
  <c r="CA45" i="26" s="1"/>
  <c r="AT41" i="26"/>
  <c r="AT45" i="26" s="1"/>
  <c r="F59" i="29" s="1"/>
  <c r="CL41" i="26"/>
  <c r="CR41" i="26"/>
  <c r="CR45" i="26" s="1"/>
  <c r="DK41" i="26"/>
  <c r="DK45" i="26" s="1"/>
  <c r="B89" i="28"/>
  <c r="AJ5" i="26"/>
  <c r="BP5" i="26"/>
  <c r="CV5" i="26"/>
  <c r="AP6" i="26"/>
  <c r="CV6" i="26"/>
  <c r="AU8" i="26"/>
  <c r="DJ9" i="26"/>
  <c r="CB10" i="26"/>
  <c r="CM12" i="26"/>
  <c r="CQ18" i="26"/>
  <c r="DK13" i="26"/>
  <c r="CU13" i="26"/>
  <c r="CM13" i="26"/>
  <c r="CE13" i="26"/>
  <c r="BO13" i="26"/>
  <c r="BG13" i="26"/>
  <c r="AY13" i="26"/>
  <c r="AQ13" i="26"/>
  <c r="AI13" i="26"/>
  <c r="S13" i="26"/>
  <c r="DJ13" i="26"/>
  <c r="DB13" i="26"/>
  <c r="CL13" i="26"/>
  <c r="CD13" i="26"/>
  <c r="BV13" i="26"/>
  <c r="DI13" i="26"/>
  <c r="DA13" i="26"/>
  <c r="CK13" i="26"/>
  <c r="CC13" i="26"/>
  <c r="BU13" i="26"/>
  <c r="BM13" i="26"/>
  <c r="BE13" i="26"/>
  <c r="AW13" i="26"/>
  <c r="AO13" i="26"/>
  <c r="AG13" i="26"/>
  <c r="Y13" i="26"/>
  <c r="Q13" i="26"/>
  <c r="DH13" i="26"/>
  <c r="CZ13" i="26"/>
  <c r="CR13" i="26"/>
  <c r="CB13" i="26"/>
  <c r="BT13" i="26"/>
  <c r="BL13" i="26"/>
  <c r="BD13" i="26"/>
  <c r="AV13" i="26"/>
  <c r="AN13" i="26"/>
  <c r="AF13" i="26"/>
  <c r="X13" i="26"/>
  <c r="P13" i="26"/>
  <c r="DG13" i="26"/>
  <c r="CY13" i="26"/>
  <c r="CQ13" i="26"/>
  <c r="CA13" i="26"/>
  <c r="BS13" i="26"/>
  <c r="DF13" i="26"/>
  <c r="CX13" i="26"/>
  <c r="CP13" i="26"/>
  <c r="CH13" i="26"/>
  <c r="BZ13" i="26"/>
  <c r="BR13" i="26"/>
  <c r="BJ13" i="26"/>
  <c r="AT13" i="26"/>
  <c r="AL13" i="26"/>
  <c r="AD13" i="26"/>
  <c r="V13" i="26"/>
  <c r="DE13" i="26"/>
  <c r="CW13" i="26"/>
  <c r="CO13" i="26"/>
  <c r="CG13" i="26"/>
  <c r="BY13" i="26"/>
  <c r="BQ13" i="26"/>
  <c r="BI13" i="26"/>
  <c r="AS13" i="26"/>
  <c r="AK13" i="26"/>
  <c r="AC13" i="26"/>
  <c r="U13" i="26"/>
  <c r="CV13" i="26"/>
  <c r="BF13" i="26"/>
  <c r="AJ13" i="26"/>
  <c r="CN13" i="26"/>
  <c r="BC13" i="26"/>
  <c r="AH13" i="26"/>
  <c r="CF13" i="26"/>
  <c r="AZ13" i="26"/>
  <c r="AE13" i="26"/>
  <c r="AX13" i="26"/>
  <c r="BP13" i="26"/>
  <c r="AU13" i="26"/>
  <c r="Z13" i="26"/>
  <c r="BN13" i="26"/>
  <c r="AR13" i="26"/>
  <c r="W13" i="26"/>
  <c r="DL13" i="26"/>
  <c r="BK13" i="26"/>
  <c r="AP13" i="26"/>
  <c r="T13" i="26"/>
  <c r="F32" i="29"/>
  <c r="F84" i="29"/>
  <c r="DJ16" i="26"/>
  <c r="DB16" i="26"/>
  <c r="CL16" i="26"/>
  <c r="CD16" i="26"/>
  <c r="BV16" i="26"/>
  <c r="BN16" i="26"/>
  <c r="BF16" i="26"/>
  <c r="AX16" i="26"/>
  <c r="AP16" i="26"/>
  <c r="AH16" i="26"/>
  <c r="Z16" i="26"/>
  <c r="R16" i="26"/>
  <c r="DI16" i="26"/>
  <c r="DA16" i="26"/>
  <c r="CK16" i="26"/>
  <c r="DF16" i="26"/>
  <c r="CX16" i="26"/>
  <c r="CP16" i="26"/>
  <c r="CH16" i="26"/>
  <c r="BZ16" i="26"/>
  <c r="BR16" i="26"/>
  <c r="BJ16" i="26"/>
  <c r="AT16" i="26"/>
  <c r="AL16" i="26"/>
  <c r="AD16" i="26"/>
  <c r="V16" i="26"/>
  <c r="DH16" i="26"/>
  <c r="CV16" i="26"/>
  <c r="BM16" i="26"/>
  <c r="BC16" i="26"/>
  <c r="AR16" i="26"/>
  <c r="AG16" i="26"/>
  <c r="W16" i="26"/>
  <c r="DG16" i="26"/>
  <c r="CU16" i="26"/>
  <c r="CG16" i="26"/>
  <c r="BL16" i="26"/>
  <c r="AQ16" i="26"/>
  <c r="AF16" i="26"/>
  <c r="U16" i="26"/>
  <c r="DE16" i="26"/>
  <c r="CR16" i="26"/>
  <c r="CF16" i="26"/>
  <c r="BU16" i="26"/>
  <c r="BK16" i="26"/>
  <c r="AZ16" i="26"/>
  <c r="AO16" i="26"/>
  <c r="AE16" i="26"/>
  <c r="T16" i="26"/>
  <c r="CQ16" i="26"/>
  <c r="CE16" i="26"/>
  <c r="BT16" i="26"/>
  <c r="BI16" i="26"/>
  <c r="AY16" i="26"/>
  <c r="AN16" i="26"/>
  <c r="AC16" i="26"/>
  <c r="S16" i="26"/>
  <c r="CO16" i="26"/>
  <c r="CC16" i="26"/>
  <c r="BS16" i="26"/>
  <c r="BH16" i="26"/>
  <c r="AW16" i="26"/>
  <c r="AM16" i="26"/>
  <c r="Q16" i="26"/>
  <c r="CZ16" i="26"/>
  <c r="CN16" i="26"/>
  <c r="CB16" i="26"/>
  <c r="BQ16" i="26"/>
  <c r="BG16" i="26"/>
  <c r="AV16" i="26"/>
  <c r="AK16" i="26"/>
  <c r="P16" i="26"/>
  <c r="DL16" i="26"/>
  <c r="CY16" i="26"/>
  <c r="CM16" i="26"/>
  <c r="CA16" i="26"/>
  <c r="BP16" i="26"/>
  <c r="BE16" i="26"/>
  <c r="AU16" i="26"/>
  <c r="AJ16" i="26"/>
  <c r="Y16" i="26"/>
  <c r="BD16" i="26"/>
  <c r="AS16" i="26"/>
  <c r="AI16" i="26"/>
  <c r="DK16" i="26"/>
  <c r="X16" i="26"/>
  <c r="CW16" i="26"/>
  <c r="BY16" i="26"/>
  <c r="F33" i="29"/>
  <c r="F72" i="29"/>
  <c r="F78" i="29"/>
  <c r="F121" i="29"/>
  <c r="B49" i="28"/>
  <c r="CN45" i="4"/>
  <c r="CO45" i="4" s="1"/>
  <c r="AP5" i="26"/>
  <c r="BV5" i="26"/>
  <c r="DB5" i="26"/>
  <c r="AR6" i="26"/>
  <c r="AS7" i="26"/>
  <c r="DE7" i="26"/>
  <c r="BI8" i="26"/>
  <c r="X9" i="26"/>
  <c r="CN10" i="26"/>
  <c r="BY11" i="26"/>
  <c r="DI12" i="26"/>
  <c r="B15" i="28"/>
  <c r="B23" i="28"/>
  <c r="B47" i="28"/>
  <c r="B79" i="28"/>
  <c r="B34" i="28"/>
  <c r="B66" i="28"/>
  <c r="Q37" i="26"/>
  <c r="Y37" i="26"/>
  <c r="AG37" i="26"/>
  <c r="AO37" i="26"/>
  <c r="AW37" i="26"/>
  <c r="BE37" i="26"/>
  <c r="BM37" i="26"/>
  <c r="BU37" i="26"/>
  <c r="CC37" i="26"/>
  <c r="CK37" i="26"/>
  <c r="DA37" i="26"/>
  <c r="DI37" i="26"/>
  <c r="CN46" i="4"/>
  <c r="CO46" i="4" s="1"/>
  <c r="R37" i="26"/>
  <c r="Z37" i="26"/>
  <c r="AH37" i="26"/>
  <c r="AP37" i="26"/>
  <c r="AX37" i="26"/>
  <c r="BF37" i="26"/>
  <c r="BN37" i="26"/>
  <c r="BV37" i="26"/>
  <c r="CD37" i="26"/>
  <c r="CL37" i="26"/>
  <c r="DB37" i="26"/>
  <c r="DJ37" i="26"/>
  <c r="S37" i="26"/>
  <c r="AI37" i="26"/>
  <c r="AQ37" i="26"/>
  <c r="AY37" i="26"/>
  <c r="BG37" i="26"/>
  <c r="BO37" i="26"/>
  <c r="CE37" i="26"/>
  <c r="CM37" i="26"/>
  <c r="CU37" i="26"/>
  <c r="DK37" i="26"/>
  <c r="T37" i="26"/>
  <c r="AJ37" i="26"/>
  <c r="AR37" i="26"/>
  <c r="AZ37" i="26"/>
  <c r="BH37" i="26"/>
  <c r="BP37" i="26"/>
  <c r="CF37" i="26"/>
  <c r="CN37" i="26"/>
  <c r="CV37" i="26"/>
  <c r="DL37" i="26"/>
  <c r="U37" i="26"/>
  <c r="AC37" i="26"/>
  <c r="AK37" i="26"/>
  <c r="AS37" i="26"/>
  <c r="BI37" i="26"/>
  <c r="BQ37" i="26"/>
  <c r="BY37" i="26"/>
  <c r="CG37" i="26"/>
  <c r="CO37" i="26"/>
  <c r="CW37" i="26"/>
  <c r="DE37" i="26"/>
  <c r="V37" i="26"/>
  <c r="AD37" i="26"/>
  <c r="AL37" i="26"/>
  <c r="AT37" i="26"/>
  <c r="BJ37" i="26"/>
  <c r="BR37" i="26"/>
  <c r="BZ37" i="26"/>
  <c r="CH37" i="26"/>
  <c r="CP37" i="26"/>
  <c r="CX37" i="26"/>
  <c r="DF37" i="26"/>
  <c r="W37" i="26"/>
  <c r="AE37" i="26"/>
  <c r="AM37" i="26"/>
  <c r="AU37" i="26"/>
  <c r="BC37" i="26"/>
  <c r="BK37" i="26"/>
  <c r="BS37" i="26"/>
  <c r="CA37" i="26"/>
  <c r="CQ37" i="26"/>
  <c r="CY37" i="26"/>
  <c r="DM24" i="26" l="1"/>
  <c r="DN24" i="26" s="1"/>
  <c r="AM45" i="26"/>
  <c r="F52" i="29" s="1"/>
  <c r="BQ45" i="26"/>
  <c r="CU45" i="26"/>
  <c r="R45" i="26"/>
  <c r="AW45" i="26"/>
  <c r="F62" i="29" s="1"/>
  <c r="CK45" i="26"/>
  <c r="F105" i="29" s="1"/>
  <c r="CL45" i="26"/>
  <c r="F106" i="29" s="1"/>
  <c r="AJ45" i="26"/>
  <c r="F49" i="29" s="1"/>
  <c r="CS24" i="26"/>
  <c r="CT24" i="26" s="1"/>
  <c r="AA24" i="26"/>
  <c r="DC24" i="26"/>
  <c r="DD24" i="26" s="1"/>
  <c r="H98" i="29"/>
  <c r="BA24" i="26"/>
  <c r="BB24" i="26" s="1"/>
  <c r="BW24" i="26"/>
  <c r="BX24" i="26" s="1"/>
  <c r="DM36" i="26"/>
  <c r="DN36" i="26" s="1"/>
  <c r="DG45" i="26"/>
  <c r="F129" i="29" s="1"/>
  <c r="H96" i="29"/>
  <c r="DM38" i="26"/>
  <c r="DN38" i="26" s="1"/>
  <c r="BD45" i="26"/>
  <c r="P45" i="26"/>
  <c r="F28" i="29" s="1"/>
  <c r="F95" i="29"/>
  <c r="AC45" i="26"/>
  <c r="F42" i="29" s="1"/>
  <c r="BZ45" i="26"/>
  <c r="F93" i="29" s="1"/>
  <c r="G95" i="29"/>
  <c r="BC45" i="26"/>
  <c r="F69" i="29" s="1"/>
  <c r="CX45" i="26"/>
  <c r="F119" i="29" s="1"/>
  <c r="AA38" i="26"/>
  <c r="DC38" i="26"/>
  <c r="DD38" i="26" s="1"/>
  <c r="BW38" i="26"/>
  <c r="BX38" i="26" s="1"/>
  <c r="AF45" i="26"/>
  <c r="F45" i="29" s="1"/>
  <c r="G100" i="29"/>
  <c r="G92" i="29"/>
  <c r="G99" i="29"/>
  <c r="F98" i="29"/>
  <c r="F92" i="29"/>
  <c r="H99" i="29"/>
  <c r="F100" i="29"/>
  <c r="CS32" i="26"/>
  <c r="CT32" i="26" s="1"/>
  <c r="DC19" i="26"/>
  <c r="DD19" i="26" s="1"/>
  <c r="CI11" i="26"/>
  <c r="CJ11" i="26" s="1"/>
  <c r="H94" i="29"/>
  <c r="G94" i="29"/>
  <c r="F94" i="29"/>
  <c r="H101" i="29"/>
  <c r="G101" i="29"/>
  <c r="F101" i="29"/>
  <c r="H97" i="29"/>
  <c r="G97" i="29"/>
  <c r="F97" i="29"/>
  <c r="CI14" i="26"/>
  <c r="CJ14" i="26" s="1"/>
  <c r="DC28" i="26"/>
  <c r="DD28" i="26" s="1"/>
  <c r="DM14" i="26"/>
  <c r="DN14" i="26" s="1"/>
  <c r="DM7" i="26"/>
  <c r="DN7" i="26" s="1"/>
  <c r="DC12" i="26"/>
  <c r="DD12" i="26" s="1"/>
  <c r="BA17" i="26"/>
  <c r="BB17" i="26" s="1"/>
  <c r="CS17" i="26"/>
  <c r="CT17" i="26" s="1"/>
  <c r="BA14" i="26"/>
  <c r="BB14" i="26" s="1"/>
  <c r="CI35" i="26"/>
  <c r="CJ35" i="26" s="1"/>
  <c r="CS8" i="26"/>
  <c r="CT8" i="26" s="1"/>
  <c r="CI31" i="26"/>
  <c r="CJ31" i="26" s="1"/>
  <c r="AA21" i="26"/>
  <c r="AA10" i="26"/>
  <c r="AB10" i="26" s="1"/>
  <c r="CS33" i="26"/>
  <c r="CT33" i="26" s="1"/>
  <c r="DM32" i="26"/>
  <c r="DN32" i="26" s="1"/>
  <c r="F133" i="29"/>
  <c r="F70" i="29"/>
  <c r="F77" i="29"/>
  <c r="F86" i="29"/>
  <c r="F112" i="29"/>
  <c r="F109" i="29"/>
  <c r="F34" i="29"/>
  <c r="F83" i="29"/>
  <c r="F31" i="29"/>
  <c r="F111" i="29"/>
  <c r="F82" i="29"/>
  <c r="F38" i="29"/>
  <c r="F116" i="29"/>
  <c r="F30" i="29"/>
  <c r="F122" i="29"/>
  <c r="F73" i="29"/>
  <c r="BA7" i="26"/>
  <c r="BB7" i="26" s="1"/>
  <c r="BW10" i="26"/>
  <c r="BX10" i="26" s="1"/>
  <c r="DC27" i="26"/>
  <c r="DD27" i="26" s="1"/>
  <c r="DM11" i="26"/>
  <c r="DN11" i="26" s="1"/>
  <c r="DC13" i="26"/>
  <c r="DD13" i="26" s="1"/>
  <c r="AA15" i="26"/>
  <c r="AB15" i="26" s="1"/>
  <c r="DC15" i="26"/>
  <c r="DD15" i="26" s="1"/>
  <c r="BA28" i="26"/>
  <c r="BB28" i="26" s="1"/>
  <c r="CI22" i="26"/>
  <c r="CJ22" i="26" s="1"/>
  <c r="CS19" i="26"/>
  <c r="CT19" i="26" s="1"/>
  <c r="DM16" i="26"/>
  <c r="DN16" i="26" s="1"/>
  <c r="BW13" i="26"/>
  <c r="BX13" i="26" s="1"/>
  <c r="CI29" i="26"/>
  <c r="CJ29" i="26" s="1"/>
  <c r="CI23" i="26"/>
  <c r="CJ23" i="26" s="1"/>
  <c r="CI7" i="26"/>
  <c r="CJ7" i="26" s="1"/>
  <c r="AA37" i="26"/>
  <c r="CS13" i="26"/>
  <c r="DC37" i="26"/>
  <c r="CS37" i="26"/>
  <c r="AB24" i="26"/>
  <c r="DM13" i="26"/>
  <c r="DN13" i="26" s="1"/>
  <c r="DM29" i="26"/>
  <c r="DN29" i="26" s="1"/>
  <c r="BW29" i="26"/>
  <c r="BX29" i="26" s="1"/>
  <c r="DC34" i="26"/>
  <c r="DD34" i="26" s="1"/>
  <c r="AA34" i="26"/>
  <c r="DC23" i="26"/>
  <c r="DD23" i="26" s="1"/>
  <c r="CI15" i="26"/>
  <c r="CJ15" i="26" s="1"/>
  <c r="BW7" i="26"/>
  <c r="BX7" i="26" s="1"/>
  <c r="BA31" i="26"/>
  <c r="BB31" i="26" s="1"/>
  <c r="CS12" i="26"/>
  <c r="CI17" i="26"/>
  <c r="CJ17" i="26" s="1"/>
  <c r="DC17" i="26"/>
  <c r="DD17" i="26" s="1"/>
  <c r="CS14" i="26"/>
  <c r="DC25" i="26"/>
  <c r="DD25" i="26" s="1"/>
  <c r="CS9" i="26"/>
  <c r="DM33" i="26"/>
  <c r="DN33" i="26" s="1"/>
  <c r="DM19" i="26"/>
  <c r="DN19" i="26" s="1"/>
  <c r="CS27" i="26"/>
  <c r="BA32" i="26"/>
  <c r="BB32" i="26" s="1"/>
  <c r="DC21" i="26"/>
  <c r="DD21" i="26" s="1"/>
  <c r="DM5" i="26"/>
  <c r="DN5" i="26" s="1"/>
  <c r="BA26" i="26"/>
  <c r="BB26" i="26" s="1"/>
  <c r="CS23" i="26"/>
  <c r="BW20" i="26"/>
  <c r="BX20" i="26" s="1"/>
  <c r="AB38" i="26"/>
  <c r="BW19" i="26"/>
  <c r="BX19" i="26" s="1"/>
  <c r="DC11" i="26"/>
  <c r="DD11" i="26" s="1"/>
  <c r="CS11" i="26"/>
  <c r="AA35" i="26"/>
  <c r="BA27" i="26"/>
  <c r="BB27" i="26" s="1"/>
  <c r="AA27" i="26"/>
  <c r="CI8" i="26"/>
  <c r="CJ8" i="26" s="1"/>
  <c r="CI32" i="26"/>
  <c r="CJ32" i="26" s="1"/>
  <c r="CI16" i="26"/>
  <c r="CJ16" i="26" s="1"/>
  <c r="AA16" i="26"/>
  <c r="BA16" i="26"/>
  <c r="BB16" i="26" s="1"/>
  <c r="DM18" i="26"/>
  <c r="DN18" i="26" s="1"/>
  <c r="CI18" i="26"/>
  <c r="CJ18" i="26" s="1"/>
  <c r="AA18" i="26"/>
  <c r="AA26" i="26"/>
  <c r="DM26" i="26"/>
  <c r="DN26" i="26" s="1"/>
  <c r="BW26" i="26"/>
  <c r="BX26" i="26" s="1"/>
  <c r="CI12" i="26"/>
  <c r="CJ12" i="26" s="1"/>
  <c r="AA12" i="26"/>
  <c r="DC20" i="26"/>
  <c r="DD20" i="26" s="1"/>
  <c r="CI20" i="26"/>
  <c r="CJ20" i="26" s="1"/>
  <c r="AA20" i="26"/>
  <c r="CI36" i="26"/>
  <c r="CJ36" i="26" s="1"/>
  <c r="BW36" i="26"/>
  <c r="BX36" i="26" s="1"/>
  <c r="CS36" i="26"/>
  <c r="DM28" i="26"/>
  <c r="DN28" i="26" s="1"/>
  <c r="BA6" i="26"/>
  <c r="BB6" i="26" s="1"/>
  <c r="AA6" i="26"/>
  <c r="DC6" i="26"/>
  <c r="DD6" i="26" s="1"/>
  <c r="AA9" i="26"/>
  <c r="AA22" i="26"/>
  <c r="CI30" i="26"/>
  <c r="CJ30" i="26" s="1"/>
  <c r="BA35" i="26"/>
  <c r="BB35" i="26" s="1"/>
  <c r="DM27" i="26"/>
  <c r="DN27" i="26" s="1"/>
  <c r="BW27" i="26"/>
  <c r="BX27" i="26" s="1"/>
  <c r="DM8" i="26"/>
  <c r="DN8" i="26" s="1"/>
  <c r="AA8" i="26"/>
  <c r="CI21" i="26"/>
  <c r="CJ21" i="26" s="1"/>
  <c r="AA13" i="26"/>
  <c r="CS16" i="26"/>
  <c r="CS18" i="26"/>
  <c r="CS29" i="26"/>
  <c r="CI34" i="26"/>
  <c r="CJ34" i="26" s="1"/>
  <c r="CS15" i="26"/>
  <c r="BA15" i="26"/>
  <c r="BB15" i="26" s="1"/>
  <c r="DC7" i="26"/>
  <c r="DD7" i="26" s="1"/>
  <c r="DC31" i="26"/>
  <c r="DD31" i="26" s="1"/>
  <c r="BW12" i="26"/>
  <c r="BX12" i="26" s="1"/>
  <c r="AA14" i="26"/>
  <c r="DC36" i="26"/>
  <c r="DD36" i="26" s="1"/>
  <c r="AA28" i="26"/>
  <c r="DM6" i="26"/>
  <c r="DN6" i="26" s="1"/>
  <c r="BW6" i="26"/>
  <c r="BX6" i="26" s="1"/>
  <c r="DC10" i="26"/>
  <c r="DD10" i="26" s="1"/>
  <c r="CI10" i="26"/>
  <c r="CJ10" i="26" s="1"/>
  <c r="CI9" i="26"/>
  <c r="CJ9" i="26" s="1"/>
  <c r="BW22" i="26"/>
  <c r="BX22" i="26" s="1"/>
  <c r="CS30" i="26"/>
  <c r="AA30" i="26"/>
  <c r="AB21" i="26"/>
  <c r="BA21" i="26"/>
  <c r="BB21" i="26" s="1"/>
  <c r="BW21" i="26"/>
  <c r="BX21" i="26" s="1"/>
  <c r="CS21" i="26"/>
  <c r="CS5" i="26"/>
  <c r="BW37" i="26"/>
  <c r="BW16" i="26"/>
  <c r="BX16" i="26" s="1"/>
  <c r="CI13" i="26"/>
  <c r="CJ13" i="26" s="1"/>
  <c r="BA18" i="26"/>
  <c r="BB18" i="26" s="1"/>
  <c r="BA29" i="26"/>
  <c r="BB29" i="26" s="1"/>
  <c r="DC26" i="26"/>
  <c r="DD26" i="26" s="1"/>
  <c r="BA23" i="26"/>
  <c r="BB23" i="26" s="1"/>
  <c r="AA23" i="26"/>
  <c r="CS7" i="26"/>
  <c r="CS31" i="26"/>
  <c r="BW14" i="26"/>
  <c r="BX14" i="26" s="1"/>
  <c r="BW28" i="26"/>
  <c r="BX28" i="26" s="1"/>
  <c r="BA33" i="26"/>
  <c r="BB33" i="26" s="1"/>
  <c r="DC33" i="26"/>
  <c r="DD33" i="26" s="1"/>
  <c r="BA22" i="26"/>
  <c r="BB22" i="26" s="1"/>
  <c r="CS22" i="26"/>
  <c r="BA38" i="26"/>
  <c r="BB38" i="26" s="1"/>
  <c r="CS38" i="26"/>
  <c r="BA30" i="26"/>
  <c r="BB30" i="26" s="1"/>
  <c r="BW30" i="26"/>
  <c r="BX30" i="26" s="1"/>
  <c r="CI19" i="26"/>
  <c r="CJ19" i="26" s="1"/>
  <c r="BW35" i="26"/>
  <c r="BX35" i="26" s="1"/>
  <c r="CS35" i="26"/>
  <c r="DC8" i="26"/>
  <c r="DD8" i="26" s="1"/>
  <c r="CI5" i="26"/>
  <c r="CJ5" i="26" s="1"/>
  <c r="BW18" i="26"/>
  <c r="BX18" i="26" s="1"/>
  <c r="AA29" i="26"/>
  <c r="CS34" i="26"/>
  <c r="CS26" i="26"/>
  <c r="DM23" i="26"/>
  <c r="DN23" i="26" s="1"/>
  <c r="BW23" i="26"/>
  <c r="BX23" i="26" s="1"/>
  <c r="BW31" i="26"/>
  <c r="BX31" i="26" s="1"/>
  <c r="DM31" i="26"/>
  <c r="DN31" i="26" s="1"/>
  <c r="BA12" i="26"/>
  <c r="BB12" i="26" s="1"/>
  <c r="BW17" i="26"/>
  <c r="BX17" i="26" s="1"/>
  <c r="CS20" i="26"/>
  <c r="BA20" i="26"/>
  <c r="BB20" i="26" s="1"/>
  <c r="AA36" i="26"/>
  <c r="CS28" i="26"/>
  <c r="BW25" i="26"/>
  <c r="BX25" i="26" s="1"/>
  <c r="BA25" i="26"/>
  <c r="BB25" i="26" s="1"/>
  <c r="BW9" i="26"/>
  <c r="BX9" i="26" s="1"/>
  <c r="DC9" i="26"/>
  <c r="DD9" i="26" s="1"/>
  <c r="CI33" i="26"/>
  <c r="CJ33" i="26" s="1"/>
  <c r="DM22" i="26"/>
  <c r="DN22" i="26" s="1"/>
  <c r="DC30" i="26"/>
  <c r="DD30" i="26" s="1"/>
  <c r="BA11" i="26"/>
  <c r="BB11" i="26" s="1"/>
  <c r="DC32" i="26"/>
  <c r="DD32" i="26" s="1"/>
  <c r="DM21" i="26"/>
  <c r="DN21" i="26" s="1"/>
  <c r="DC18" i="26"/>
  <c r="DD18" i="26" s="1"/>
  <c r="BA34" i="26"/>
  <c r="BB34" i="26" s="1"/>
  <c r="CI26" i="26"/>
  <c r="CJ26" i="26" s="1"/>
  <c r="DM15" i="26"/>
  <c r="DN15" i="26" s="1"/>
  <c r="DM12" i="26"/>
  <c r="DN12" i="26" s="1"/>
  <c r="DM17" i="26"/>
  <c r="DN17" i="26" s="1"/>
  <c r="DM20" i="26"/>
  <c r="DN20" i="26" s="1"/>
  <c r="CI28" i="26"/>
  <c r="CJ28" i="26" s="1"/>
  <c r="CI25" i="26"/>
  <c r="CJ25" i="26" s="1"/>
  <c r="BA10" i="26"/>
  <c r="BB10" i="26" s="1"/>
  <c r="BA9" i="26"/>
  <c r="BB9" i="26" s="1"/>
  <c r="AA33" i="26"/>
  <c r="DC22" i="26"/>
  <c r="DD22" i="26" s="1"/>
  <c r="CI38" i="26"/>
  <c r="CJ38" i="26" s="1"/>
  <c r="DM35" i="26"/>
  <c r="DN35" i="26" s="1"/>
  <c r="CI27" i="26"/>
  <c r="CJ27" i="26" s="1"/>
  <c r="BA8" i="26"/>
  <c r="BB8" i="26" s="1"/>
  <c r="BW8" i="26"/>
  <c r="BX8" i="26" s="1"/>
  <c r="AA32" i="26"/>
  <c r="BW32" i="26"/>
  <c r="BX32" i="26" s="1"/>
  <c r="AA5" i="26"/>
  <c r="DC5" i="26"/>
  <c r="DD5" i="26" s="1"/>
  <c r="DC16" i="26"/>
  <c r="DD16" i="26" s="1"/>
  <c r="BA13" i="26"/>
  <c r="BB13" i="26" s="1"/>
  <c r="DC29" i="26"/>
  <c r="DD29" i="26" s="1"/>
  <c r="BW34" i="26"/>
  <c r="BX34" i="26" s="1"/>
  <c r="DM34" i="26"/>
  <c r="DN34" i="26" s="1"/>
  <c r="BW15" i="26"/>
  <c r="BX15" i="26" s="1"/>
  <c r="AA7" i="26"/>
  <c r="AA31" i="26"/>
  <c r="AA17" i="26"/>
  <c r="DC14" i="26"/>
  <c r="DD14" i="26" s="1"/>
  <c r="BA36" i="26"/>
  <c r="BB36" i="26" s="1"/>
  <c r="CS25" i="26"/>
  <c r="AA25" i="26"/>
  <c r="DM25" i="26"/>
  <c r="DN25" i="26" s="1"/>
  <c r="CI6" i="26"/>
  <c r="CJ6" i="26" s="1"/>
  <c r="CS6" i="26"/>
  <c r="CS10" i="26"/>
  <c r="DM10" i="26"/>
  <c r="DN10" i="26" s="1"/>
  <c r="DM9" i="26"/>
  <c r="DN9" i="26" s="1"/>
  <c r="BW33" i="26"/>
  <c r="BX33" i="26" s="1"/>
  <c r="DM30" i="26"/>
  <c r="DN30" i="26" s="1"/>
  <c r="AA19" i="26"/>
  <c r="BA19" i="26"/>
  <c r="BB19" i="26" s="1"/>
  <c r="AA11" i="26"/>
  <c r="BW11" i="26"/>
  <c r="BX11" i="26" s="1"/>
  <c r="BA5" i="26"/>
  <c r="BB5" i="26" s="1"/>
  <c r="BW5" i="26"/>
  <c r="BX5" i="26" s="1"/>
  <c r="AB37" i="26"/>
  <c r="DM37" i="26"/>
  <c r="L37" i="26" s="1"/>
  <c r="BA37" i="26"/>
  <c r="CI37" i="26"/>
  <c r="CT37" i="26"/>
  <c r="DD37" i="26"/>
  <c r="BX37" i="26"/>
  <c r="I24" i="26" l="1"/>
  <c r="L24" i="26"/>
  <c r="M24" i="26" s="1"/>
  <c r="G93" i="29"/>
  <c r="H93" i="29"/>
  <c r="BX42" i="26"/>
  <c r="BX43" i="26" s="1"/>
  <c r="BB42" i="26"/>
  <c r="BB43" i="26" s="1"/>
  <c r="AB40" i="26"/>
  <c r="L19" i="26"/>
  <c r="M19" i="26" s="1"/>
  <c r="DD40" i="26"/>
  <c r="CT40" i="26"/>
  <c r="CT25" i="26"/>
  <c r="L25" i="26"/>
  <c r="M25" i="26" s="1"/>
  <c r="BX56" i="26"/>
  <c r="BX54" i="26"/>
  <c r="L10" i="26"/>
  <c r="M10" i="26" s="1"/>
  <c r="CT10" i="26"/>
  <c r="AB17" i="26"/>
  <c r="I17" i="26"/>
  <c r="L26" i="26"/>
  <c r="M26" i="26" s="1"/>
  <c r="CT26" i="26"/>
  <c r="F24" i="26"/>
  <c r="G24" i="26" s="1"/>
  <c r="J24" i="26"/>
  <c r="AB11" i="26"/>
  <c r="I11" i="26"/>
  <c r="L20" i="26"/>
  <c r="M20" i="26" s="1"/>
  <c r="CT20" i="26"/>
  <c r="L34" i="26"/>
  <c r="M34" i="26" s="1"/>
  <c r="CT34" i="26"/>
  <c r="I21" i="26"/>
  <c r="AB8" i="26"/>
  <c r="I8" i="26"/>
  <c r="AB22" i="26"/>
  <c r="I22" i="26"/>
  <c r="AB26" i="26"/>
  <c r="I26" i="26"/>
  <c r="CT23" i="26"/>
  <c r="L23" i="26"/>
  <c r="M23" i="26" s="1"/>
  <c r="CT9" i="26"/>
  <c r="L9" i="26"/>
  <c r="M9" i="26" s="1"/>
  <c r="BX58" i="26"/>
  <c r="CT6" i="26"/>
  <c r="L6" i="26"/>
  <c r="M6" i="26" s="1"/>
  <c r="BX55" i="26"/>
  <c r="AB7" i="26"/>
  <c r="I7" i="26"/>
  <c r="I5" i="26"/>
  <c r="AB5" i="26"/>
  <c r="AB29" i="26"/>
  <c r="I29" i="26"/>
  <c r="CT15" i="26"/>
  <c r="L15" i="26"/>
  <c r="M15" i="26" s="1"/>
  <c r="AB9" i="26"/>
  <c r="I9" i="26"/>
  <c r="I20" i="26"/>
  <c r="AB20" i="26"/>
  <c r="AB18" i="26"/>
  <c r="I18" i="26"/>
  <c r="L32" i="26"/>
  <c r="M32" i="26" s="1"/>
  <c r="CT38" i="26"/>
  <c r="L38" i="26"/>
  <c r="M38" i="26" s="1"/>
  <c r="CT31" i="26"/>
  <c r="L31" i="26"/>
  <c r="M31" i="26" s="1"/>
  <c r="AB30" i="26"/>
  <c r="I30" i="26"/>
  <c r="I28" i="26"/>
  <c r="AB28" i="26"/>
  <c r="CT14" i="26"/>
  <c r="L14" i="26"/>
  <c r="M14" i="26" s="1"/>
  <c r="AB34" i="26"/>
  <c r="I34" i="26"/>
  <c r="BX52" i="26"/>
  <c r="BX61" i="26"/>
  <c r="BX40" i="26"/>
  <c r="I31" i="26"/>
  <c r="AB31" i="26"/>
  <c r="BX60" i="26"/>
  <c r="BX59" i="26"/>
  <c r="AB19" i="26"/>
  <c r="I19" i="26"/>
  <c r="AB33" i="26"/>
  <c r="I33" i="26"/>
  <c r="BX53" i="26"/>
  <c r="DD58" i="26"/>
  <c r="AB25" i="26"/>
  <c r="I25" i="26"/>
  <c r="I32" i="26"/>
  <c r="AB32" i="26"/>
  <c r="L33" i="26"/>
  <c r="M33" i="26" s="1"/>
  <c r="CT7" i="26"/>
  <c r="L7" i="26"/>
  <c r="M7" i="26" s="1"/>
  <c r="CT30" i="26"/>
  <c r="L30" i="26"/>
  <c r="M30" i="26" s="1"/>
  <c r="L29" i="26"/>
  <c r="M29" i="26" s="1"/>
  <c r="CT29" i="26"/>
  <c r="L8" i="26"/>
  <c r="M8" i="26" s="1"/>
  <c r="I6" i="26"/>
  <c r="AB6" i="26"/>
  <c r="AB27" i="26"/>
  <c r="I27" i="26"/>
  <c r="I38" i="26"/>
  <c r="CT13" i="26"/>
  <c r="L13" i="26"/>
  <c r="M13" i="26" s="1"/>
  <c r="CT22" i="26"/>
  <c r="L22" i="26"/>
  <c r="M22" i="26" s="1"/>
  <c r="AB23" i="26"/>
  <c r="I23" i="26"/>
  <c r="L5" i="26"/>
  <c r="M5" i="26" s="1"/>
  <c r="CT5" i="26"/>
  <c r="AB14" i="26"/>
  <c r="I14" i="26"/>
  <c r="L18" i="26"/>
  <c r="M18" i="26" s="1"/>
  <c r="CT18" i="26"/>
  <c r="AB12" i="26"/>
  <c r="I12" i="26"/>
  <c r="I15" i="26"/>
  <c r="L28" i="26"/>
  <c r="M28" i="26" s="1"/>
  <c r="CT28" i="26"/>
  <c r="CT35" i="26"/>
  <c r="L35" i="26"/>
  <c r="M35" i="26" s="1"/>
  <c r="L21" i="26"/>
  <c r="M21" i="26" s="1"/>
  <c r="CT21" i="26"/>
  <c r="CT16" i="26"/>
  <c r="L16" i="26"/>
  <c r="M16" i="26" s="1"/>
  <c r="I16" i="26"/>
  <c r="AB16" i="26"/>
  <c r="AB35" i="26"/>
  <c r="I35" i="26"/>
  <c r="L27" i="26"/>
  <c r="M27" i="26" s="1"/>
  <c r="CT27" i="26"/>
  <c r="CT12" i="26"/>
  <c r="L12" i="26"/>
  <c r="M12" i="26" s="1"/>
  <c r="BX57" i="26"/>
  <c r="I36" i="26"/>
  <c r="AB36" i="26"/>
  <c r="I13" i="26"/>
  <c r="AB13" i="26"/>
  <c r="L36" i="26"/>
  <c r="M36" i="26" s="1"/>
  <c r="CT36" i="26"/>
  <c r="L11" i="26"/>
  <c r="M11" i="26" s="1"/>
  <c r="CT11" i="26"/>
  <c r="L17" i="26"/>
  <c r="M17" i="26" s="1"/>
  <c r="I10" i="26"/>
  <c r="M37" i="26"/>
  <c r="BX41" i="26"/>
  <c r="J9" i="29" s="1"/>
  <c r="CJ40" i="26"/>
  <c r="CJ37" i="26"/>
  <c r="BB64" i="26"/>
  <c r="BB59" i="26"/>
  <c r="BB63" i="26"/>
  <c r="BB55" i="26"/>
  <c r="BB37" i="26"/>
  <c r="BB62" i="26"/>
  <c r="BB40" i="26"/>
  <c r="BB58" i="26"/>
  <c r="BB54" i="26"/>
  <c r="BB52" i="26"/>
  <c r="BB61" i="26"/>
  <c r="BB57" i="26"/>
  <c r="BB53" i="26"/>
  <c r="BB60" i="26"/>
  <c r="BB65" i="26"/>
  <c r="BB56" i="26"/>
  <c r="DD41" i="26"/>
  <c r="J14" i="29" s="1"/>
  <c r="DD42" i="26"/>
  <c r="DD43" i="26" s="1"/>
  <c r="DN40" i="26"/>
  <c r="DN37" i="26"/>
  <c r="I37" i="26"/>
  <c r="AB42" i="26" l="1"/>
  <c r="BX44" i="26"/>
  <c r="BX45" i="26" s="1"/>
  <c r="BB44" i="26"/>
  <c r="DD44" i="26"/>
  <c r="AB41" i="26"/>
  <c r="J7" i="29" s="1"/>
  <c r="CT42" i="26"/>
  <c r="CT43" i="26" s="1"/>
  <c r="CT44" i="26" s="1"/>
  <c r="AB43" i="26"/>
  <c r="AB44" i="26" s="1"/>
  <c r="F12" i="26"/>
  <c r="G12" i="26" s="1"/>
  <c r="J12" i="26"/>
  <c r="F23" i="26"/>
  <c r="G23" i="26" s="1"/>
  <c r="J23" i="26"/>
  <c r="J31" i="26"/>
  <c r="F31" i="26"/>
  <c r="G31" i="26" s="1"/>
  <c r="F17" i="26"/>
  <c r="G17" i="26" s="1"/>
  <c r="J17" i="26"/>
  <c r="J33" i="26"/>
  <c r="F33" i="26"/>
  <c r="G33" i="26" s="1"/>
  <c r="F28" i="26"/>
  <c r="G28" i="26" s="1"/>
  <c r="J28" i="26"/>
  <c r="J18" i="26"/>
  <c r="F18" i="26"/>
  <c r="G18" i="26" s="1"/>
  <c r="F29" i="26"/>
  <c r="G29" i="26" s="1"/>
  <c r="J29" i="26"/>
  <c r="F22" i="26"/>
  <c r="G22" i="26" s="1"/>
  <c r="J22" i="26"/>
  <c r="L40" i="26"/>
  <c r="J6" i="26"/>
  <c r="F6" i="26"/>
  <c r="G6" i="26" s="1"/>
  <c r="J30" i="26"/>
  <c r="F30" i="26"/>
  <c r="G30" i="26" s="1"/>
  <c r="J11" i="26"/>
  <c r="F11" i="26"/>
  <c r="G11" i="26" s="1"/>
  <c r="J13" i="26"/>
  <c r="F13" i="26"/>
  <c r="G13" i="26" s="1"/>
  <c r="F35" i="26"/>
  <c r="G35" i="26" s="1"/>
  <c r="J35" i="26"/>
  <c r="J19" i="26"/>
  <c r="F19" i="26"/>
  <c r="G19" i="26" s="1"/>
  <c r="J8" i="26"/>
  <c r="F8" i="26"/>
  <c r="G8" i="26" s="1"/>
  <c r="J10" i="26"/>
  <c r="F10" i="26"/>
  <c r="G10" i="26" s="1"/>
  <c r="F14" i="26"/>
  <c r="G14" i="26" s="1"/>
  <c r="J14" i="26"/>
  <c r="F32" i="26"/>
  <c r="G32" i="26" s="1"/>
  <c r="J32" i="26"/>
  <c r="J34" i="26"/>
  <c r="F34" i="26"/>
  <c r="G34" i="26" s="1"/>
  <c r="J20" i="26"/>
  <c r="F20" i="26"/>
  <c r="G20" i="26" s="1"/>
  <c r="J5" i="26"/>
  <c r="F5" i="26"/>
  <c r="G5" i="26" s="1"/>
  <c r="J36" i="26"/>
  <c r="F36" i="26"/>
  <c r="G36" i="26" s="1"/>
  <c r="J25" i="26"/>
  <c r="F25" i="26"/>
  <c r="G25" i="26" s="1"/>
  <c r="J9" i="26"/>
  <c r="F9" i="26"/>
  <c r="G9" i="26" s="1"/>
  <c r="F7" i="26"/>
  <c r="G7" i="26" s="1"/>
  <c r="J7" i="26"/>
  <c r="J21" i="26"/>
  <c r="F21" i="26"/>
  <c r="G21" i="26" s="1"/>
  <c r="F16" i="26"/>
  <c r="G16" i="26" s="1"/>
  <c r="J16" i="26"/>
  <c r="CT41" i="26"/>
  <c r="J13" i="29" s="1"/>
  <c r="F38" i="26"/>
  <c r="G38" i="26" s="1"/>
  <c r="J38" i="26"/>
  <c r="J15" i="26"/>
  <c r="F15" i="26"/>
  <c r="G15" i="26" s="1"/>
  <c r="J27" i="26"/>
  <c r="F27" i="26"/>
  <c r="G27" i="26" s="1"/>
  <c r="J26" i="26"/>
  <c r="F26" i="26"/>
  <c r="G26" i="26" s="1"/>
  <c r="M44" i="26"/>
  <c r="M45" i="26" s="1"/>
  <c r="M41" i="26"/>
  <c r="J12" i="29" s="1"/>
  <c r="CJ42" i="26"/>
  <c r="CJ41" i="26"/>
  <c r="J10" i="29" s="1"/>
  <c r="I40" i="26"/>
  <c r="J37" i="26"/>
  <c r="F37" i="26"/>
  <c r="BB41" i="26"/>
  <c r="J8" i="29" s="1"/>
  <c r="DN41" i="26"/>
  <c r="J15" i="29" s="1"/>
  <c r="DN42" i="26"/>
  <c r="DN43" i="26" s="1"/>
  <c r="AB45" i="26" l="1"/>
  <c r="AB46" i="26" s="1"/>
  <c r="BB45" i="26"/>
  <c r="DD45" i="26"/>
  <c r="DD46" i="26" s="1"/>
  <c r="DD47" i="26" s="1"/>
  <c r="DD48" i="26" s="1"/>
  <c r="BX46" i="26"/>
  <c r="M46" i="26"/>
  <c r="CT45" i="26"/>
  <c r="M47" i="26"/>
  <c r="CJ43" i="26"/>
  <c r="CJ44" i="26" s="1"/>
  <c r="F40" i="26"/>
  <c r="G37" i="26"/>
  <c r="J44" i="26"/>
  <c r="J45" i="26" s="1"/>
  <c r="J41" i="26"/>
  <c r="J6" i="29" s="1"/>
  <c r="DN44" i="26"/>
  <c r="DN45" i="26" s="1"/>
  <c r="J46" i="26" l="1"/>
  <c r="BX47" i="26"/>
  <c r="AB47" i="26"/>
  <c r="AB48" i="26" s="1"/>
  <c r="CJ45" i="26"/>
  <c r="M48" i="26"/>
  <c r="J47" i="26"/>
  <c r="J48" i="26" s="1"/>
  <c r="CT46" i="26"/>
  <c r="BX48" i="26"/>
  <c r="BX49" i="26" s="1"/>
  <c r="DD49" i="26"/>
  <c r="DD50" i="26" s="1"/>
  <c r="DD51" i="26" s="1"/>
  <c r="BB46" i="26"/>
  <c r="G44" i="26"/>
  <c r="G41" i="26"/>
  <c r="J4" i="29" s="1"/>
  <c r="DN46" i="26"/>
  <c r="CJ46" i="26" l="1"/>
  <c r="BX50" i="26"/>
  <c r="BX51" i="26" s="1"/>
  <c r="M49" i="26"/>
  <c r="M50" i="26" s="1"/>
  <c r="M51" i="26" s="1"/>
  <c r="M52" i="26" s="1"/>
  <c r="AB49" i="26"/>
  <c r="AB50" i="26" s="1"/>
  <c r="AB51" i="26" s="1"/>
  <c r="G45" i="26"/>
  <c r="BB47" i="26"/>
  <c r="J49" i="26"/>
  <c r="CT47" i="26"/>
  <c r="H19" i="29"/>
  <c r="H23" i="29"/>
  <c r="J19" i="29"/>
  <c r="J23" i="29"/>
  <c r="C19" i="29"/>
  <c r="E19" i="29"/>
  <c r="D19" i="29"/>
  <c r="DN47" i="26"/>
  <c r="DN48" i="26" s="1"/>
  <c r="DN49" i="26" s="1"/>
  <c r="DN50" i="26" s="1"/>
  <c r="CT48" i="26" l="1"/>
  <c r="CT49" i="26" s="1"/>
  <c r="CT50" i="26" s="1"/>
  <c r="CJ47" i="26"/>
  <c r="BB48" i="26"/>
  <c r="BB49" i="26"/>
  <c r="BB50" i="26" s="1"/>
  <c r="BB51" i="26" s="1"/>
  <c r="G46" i="26"/>
  <c r="G47" i="26" s="1"/>
  <c r="M53" i="26"/>
  <c r="J50" i="26"/>
  <c r="C23" i="29"/>
  <c r="E23" i="29"/>
  <c r="B23" i="29"/>
  <c r="D23" i="29"/>
  <c r="F23" i="29"/>
  <c r="K19" i="29"/>
  <c r="G23" i="29"/>
  <c r="K23" i="29"/>
  <c r="I19" i="29"/>
  <c r="I23" i="29"/>
  <c r="B19" i="29"/>
  <c r="G19" i="29"/>
  <c r="F19" i="29"/>
  <c r="J51" i="26" l="1"/>
  <c r="J52" i="26" s="1"/>
  <c r="J53" i="26" s="1"/>
  <c r="CT51" i="26"/>
  <c r="CJ48" i="26"/>
  <c r="CJ49" i="26" s="1"/>
  <c r="G48" i="26"/>
  <c r="CJ50" i="26" l="1"/>
  <c r="CJ51" i="26" s="1"/>
  <c r="G49" i="26"/>
  <c r="G50" i="26" s="1"/>
  <c r="G51" i="26" s="1"/>
  <c r="G52" i="26" s="1"/>
  <c r="G53" i="26" s="1"/>
</calcChain>
</file>

<file path=xl/sharedStrings.xml><?xml version="1.0" encoding="utf-8"?>
<sst xmlns="http://schemas.openxmlformats.org/spreadsheetml/2006/main" count="473" uniqueCount="109">
  <si>
    <t>Participants</t>
  </si>
  <si>
    <t>a</t>
  </si>
  <si>
    <t>Items</t>
  </si>
  <si>
    <t>Compétences</t>
  </si>
  <si>
    <t>Nombre de réponses</t>
  </si>
  <si>
    <t>Réponses correctes</t>
  </si>
  <si>
    <t>Réponses incorrectes</t>
  </si>
  <si>
    <t xml:space="preserve">   Pas de réponse</t>
  </si>
  <si>
    <t>Classe</t>
  </si>
  <si>
    <t>Classe :</t>
  </si>
  <si>
    <t>En cas de problème avec cette grille</t>
  </si>
  <si>
    <t xml:space="preserve">Total / </t>
  </si>
  <si>
    <t>Total</t>
  </si>
  <si>
    <t>en %</t>
  </si>
  <si>
    <t>Abs</t>
  </si>
  <si>
    <t>% FWB</t>
  </si>
  <si>
    <t>FASE ETAB :</t>
  </si>
  <si>
    <t xml:space="preserve">FASE IMPL : </t>
  </si>
  <si>
    <t>FASE IMPL :</t>
  </si>
  <si>
    <t>Total /</t>
  </si>
  <si>
    <t>Proportion d'élèves ayant réussi l'item</t>
  </si>
  <si>
    <t>Proportion d'élèves ayant réussi l'item en FWB</t>
  </si>
  <si>
    <t>Score global à l'épreuve</t>
  </si>
  <si>
    <t>Moy FWB</t>
  </si>
  <si>
    <t>Sexe</t>
  </si>
  <si>
    <t>Année de naissance</t>
  </si>
  <si>
    <t>Élèves                  Encodage</t>
  </si>
  <si>
    <t>École :</t>
  </si>
  <si>
    <t>École</t>
  </si>
  <si>
    <t>[0 , 10[</t>
  </si>
  <si>
    <t>[10 , 20[</t>
  </si>
  <si>
    <t>[20 , 30[</t>
  </si>
  <si>
    <t>[30 , 40[</t>
  </si>
  <si>
    <t>[40 , 50[</t>
  </si>
  <si>
    <t>[50 , 60[</t>
  </si>
  <si>
    <t>[60 , 70[</t>
  </si>
  <si>
    <t>[70 , 80[</t>
  </si>
  <si>
    <t>[80 , 90[</t>
  </si>
  <si>
    <t>[90 , 100]</t>
  </si>
  <si>
    <t>participants</t>
  </si>
  <si>
    <t>Élèves</t>
  </si>
  <si>
    <t>Questions destinées uniquement 
à l'échantillon</t>
  </si>
  <si>
    <t>Élèves absents
 à la totalité
 de l'épreuve</t>
  </si>
  <si>
    <r>
      <t>Évaluation externe non certificative
Formation mathématique - 2017
3</t>
    </r>
    <r>
      <rPr>
        <b/>
        <vertAlign val="superscript"/>
        <sz val="14"/>
        <color indexed="9"/>
        <rFont val="Arial"/>
        <family val="2"/>
      </rPr>
      <t>e</t>
    </r>
    <r>
      <rPr>
        <b/>
        <sz val="14"/>
        <color indexed="9"/>
        <rFont val="Arial"/>
        <family val="2"/>
      </rPr>
      <t xml:space="preserve"> année primaire</t>
    </r>
  </si>
  <si>
    <r>
      <t>Évaluation externe non certificative
Formation mathématique - 2017
3</t>
    </r>
    <r>
      <rPr>
        <b/>
        <vertAlign val="superscript"/>
        <sz val="16"/>
        <color indexed="9"/>
        <rFont val="Arial"/>
        <family val="2"/>
      </rPr>
      <t>e</t>
    </r>
    <r>
      <rPr>
        <b/>
        <sz val="16"/>
        <color indexed="9"/>
        <rFont val="Arial"/>
        <family val="2"/>
      </rPr>
      <t xml:space="preserve"> année primaire</t>
    </r>
  </si>
  <si>
    <t>Domaine des nombres</t>
  </si>
  <si>
    <t>Domaine des grandeurs</t>
  </si>
  <si>
    <t>Organiser les nombres par famille: décomposer, recomposer</t>
  </si>
  <si>
    <t>Calculer: identifier et effectuer des opérations dans des situations variées</t>
  </si>
  <si>
    <t>Calculer: construire des tables</t>
  </si>
  <si>
    <t>Calcul: utiliser les propriétés des opérations</t>
  </si>
  <si>
    <t>Opérer, fractionner: résoudre des problèmes simples de proportionnalité directe</t>
  </si>
  <si>
    <t>Opérer, fractionner: fractionner des objets en vue de les comparer</t>
  </si>
  <si>
    <t>Comparer, mesurer: construire et utiliser des démarches pour calculer des périmètres, des aires et des volumes</t>
  </si>
  <si>
    <t xml:space="preserve">Total </t>
  </si>
  <si>
    <t xml:space="preserve">Items réussis </t>
  </si>
  <si>
    <t xml:space="preserve">Moyenne </t>
  </si>
  <si>
    <t>Items réussis</t>
  </si>
  <si>
    <t>Calculer: utiliser les propriétés des opérations</t>
  </si>
  <si>
    <t>MEERSSEMAN Marie-Noëlle : 02/690.80.62 ou marie-noelle.meersseman@cfwb.be</t>
  </si>
  <si>
    <t>BUKUMBABU Katenda  : 02/690.82.20 ou katenda.bukumbabu@cfwb.be</t>
  </si>
  <si>
    <t>0-1-9-a</t>
  </si>
  <si>
    <t>Moyenne</t>
  </si>
  <si>
    <t>RÉSULTATS GLOBAUX DES ÉLÈVES</t>
  </si>
  <si>
    <t>Ma classe</t>
  </si>
  <si>
    <t>Graphique 1A - Distribution du score global des classes" hors ED" à l'épreuve de mathématiques</t>
  </si>
  <si>
    <t>Hors ED</t>
  </si>
  <si>
    <t>ED</t>
  </si>
  <si>
    <t>Graphique 1B - Distribution du score global des classes "en ED" à l'épreuve de mathématiques</t>
  </si>
  <si>
    <t>Item</t>
  </si>
  <si>
    <t>Ensemble du test de mathématiques (89 items)</t>
  </si>
  <si>
    <r>
      <rPr>
        <b/>
        <sz val="9"/>
        <color indexed="63"/>
        <rFont val="Arial"/>
        <family val="2"/>
      </rPr>
      <t>Domaine des nombres</t>
    </r>
    <r>
      <rPr>
        <sz val="9"/>
        <color indexed="63"/>
        <rFont val="Arial"/>
        <family val="2"/>
      </rPr>
      <t xml:space="preserve"> - 65 items</t>
    </r>
  </si>
  <si>
    <t>Sous-scores par compétences</t>
  </si>
  <si>
    <r>
      <t xml:space="preserve">Domaine des grandeurs </t>
    </r>
    <r>
      <rPr>
        <sz val="9"/>
        <color indexed="63"/>
        <rFont val="Arial"/>
        <family val="2"/>
      </rPr>
      <t>- 24 items</t>
    </r>
  </si>
  <si>
    <t>Questions</t>
  </si>
  <si>
    <t>Total Fwb</t>
  </si>
  <si>
    <t>Identifier et effectuer des opérations dans des situations variées</t>
  </si>
  <si>
    <t>Construire des tables</t>
  </si>
  <si>
    <t>Utiliser les propriétés des opérations</t>
  </si>
  <si>
    <t xml:space="preserve">Construire et utiliser des démarches pour calculer des périmètres, des aires et des volumes </t>
  </si>
  <si>
    <t>Résoudre des problèmes simples de proportionnalité directe</t>
  </si>
  <si>
    <t>Fractionner en vue de les comparer</t>
  </si>
  <si>
    <t>% Classe</t>
  </si>
  <si>
    <t>Cette grille a été conçue dans le cadre de l'évaluation externe en mathématiques</t>
  </si>
  <si>
    <r>
      <t>Pour profiter des fonctionnalités de cette grille</t>
    </r>
    <r>
      <rPr>
        <b/>
        <sz val="12"/>
        <rFont val="Arial"/>
        <family val="2"/>
      </rPr>
      <t xml:space="preserve">, </t>
    </r>
    <r>
      <rPr>
        <sz val="12"/>
        <rFont val="Arial"/>
        <family val="2"/>
      </rPr>
      <t xml:space="preserve">il suffit de faire un </t>
    </r>
    <r>
      <rPr>
        <b/>
        <sz val="12"/>
        <rFont val="Arial"/>
        <family val="2"/>
      </rPr>
      <t>copier coller</t>
    </r>
    <r>
      <rPr>
        <sz val="12"/>
        <rFont val="Arial"/>
        <family val="2"/>
      </rPr>
      <t xml:space="preserve"> de votre page "Encodage réponses Es" </t>
    </r>
  </si>
  <si>
    <t>vers la page "Encodage réponses Es"  de ce classeur Excel.</t>
  </si>
  <si>
    <t>Ce copier coller doit se faire en plusieurs étapes.</t>
  </si>
  <si>
    <t xml:space="preserve">     Les nom, prénom et "G ou TT" (F3 à G37)</t>
  </si>
  <si>
    <t xml:space="preserve">     La colonne" absent totalité épreuve" et les résultats des élèves (K3 à BU37)</t>
  </si>
  <si>
    <t xml:space="preserve">     La classe (B2)</t>
  </si>
  <si>
    <t xml:space="preserve">     Le nom de l'école (B1)</t>
  </si>
  <si>
    <t>2017 – 3e année de l'enseignement primaire</t>
  </si>
  <si>
    <t>en FWB</t>
  </si>
  <si>
    <t>hors ED</t>
  </si>
  <si>
    <t xml:space="preserve">Élèves </t>
  </si>
  <si>
    <t>en ED</t>
  </si>
  <si>
    <t>Position de votre classe si celle-ci se trouve dans une implantation 
ne bénéficiant pas d'un encadrement différencié</t>
  </si>
  <si>
    <t>Position de votre classe si celle-ci se trouve dans une implantation 
bénéficiant d'un encadrement différencié</t>
  </si>
  <si>
    <r>
      <t xml:space="preserve">Les feuilles "Compétences", "Tri", "Résultats et commentaires",  "Bilan élèves" </t>
    </r>
    <r>
      <rPr>
        <b/>
        <sz val="12"/>
        <rFont val="Arial"/>
        <family val="2"/>
      </rPr>
      <t>se complètent automatiquement</t>
    </r>
    <r>
      <rPr>
        <sz val="12"/>
        <rFont val="Arial"/>
        <family val="2"/>
      </rPr>
      <t>.</t>
    </r>
  </si>
  <si>
    <t>Cette année, 2 tutoriels vidéos ont été créés pour vous aider à exploiter cet outil diagnostique.</t>
  </si>
  <si>
    <t>La première s'intitule "Copier - Coller ".</t>
  </si>
  <si>
    <t>La seconde s'intitule "Analyse des résultats" .</t>
  </si>
  <si>
    <t>Vous pouvez les consulter sur le site www.enseignement.be/evaluationsexternes.</t>
  </si>
  <si>
    <t xml:space="preserve">     Les numéros Fase (B3 à B4)</t>
  </si>
  <si>
    <t xml:space="preserve">Nombre de réponses   </t>
  </si>
  <si>
    <t xml:space="preserve">Réponses correctes   </t>
  </si>
  <si>
    <t xml:space="preserve">Réponses incorrectes   </t>
  </si>
  <si>
    <t xml:space="preserve">Pas de réponse   </t>
  </si>
  <si>
    <t xml:space="preserve">Proportion d'élèves ayant réussi l'item en FWB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</si>
</sst>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i/>
      <sz val="10"/>
      <name val="Arial"/>
      <family val="2"/>
    </font>
    <font>
      <b/>
      <sz val="10"/>
      <color indexed="55"/>
      <name val="Arial"/>
      <family val="2"/>
    </font>
    <font>
      <b/>
      <sz val="16"/>
      <color indexed="9"/>
      <name val="Arial"/>
      <family val="2"/>
    </font>
    <font>
      <b/>
      <vertAlign val="superscript"/>
      <sz val="16"/>
      <color indexed="9"/>
      <name val="Arial"/>
      <family val="2"/>
    </font>
    <font>
      <b/>
      <sz val="14"/>
      <color indexed="9"/>
      <name val="Arial"/>
      <family val="2"/>
    </font>
    <font>
      <b/>
      <vertAlign val="superscript"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2"/>
      <color indexed="9"/>
      <name val="Arial"/>
      <family val="2"/>
    </font>
    <font>
      <b/>
      <sz val="8"/>
      <color indexed="63"/>
      <name val="Arial"/>
      <family val="2"/>
    </font>
    <font>
      <b/>
      <sz val="8"/>
      <color indexed="9"/>
      <name val="Arial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b/>
      <sz val="36"/>
      <color indexed="24"/>
      <name val="Arial"/>
      <family val="2"/>
    </font>
    <font>
      <sz val="9"/>
      <color rgb="FF000000"/>
      <name val="Arial"/>
      <family val="2"/>
    </font>
    <font>
      <sz val="10"/>
      <color theme="0"/>
      <name val="Arial"/>
      <family val="2"/>
    </font>
    <font>
      <b/>
      <sz val="12"/>
      <color indexed="52"/>
      <name val="Arial"/>
      <family val="2"/>
    </font>
    <font>
      <sz val="10"/>
      <color indexed="5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482C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6CA2"/>
        <bgColor indexed="64"/>
      </patternFill>
    </fill>
    <fill>
      <patternFill patternType="solid">
        <fgColor rgb="FFFAE0EC"/>
        <bgColor indexed="64"/>
      </patternFill>
    </fill>
    <fill>
      <patternFill patternType="solid">
        <fgColor rgb="FFEFA5C9"/>
        <bgColor indexed="64"/>
      </patternFill>
    </fill>
    <fill>
      <patternFill patternType="solid">
        <fgColor rgb="FFF6CFE3"/>
        <bgColor indexed="64"/>
      </patternFill>
    </fill>
    <fill>
      <patternFill patternType="solid">
        <fgColor rgb="FFE3579C"/>
        <bgColor indexed="64"/>
      </patternFill>
    </fill>
    <fill>
      <patternFill patternType="solid">
        <fgColor rgb="FFE87DB2"/>
        <bgColor indexed="64"/>
      </patternFill>
    </fill>
    <fill>
      <patternFill patternType="solid">
        <fgColor theme="0" tint="-0.249977111117893"/>
        <bgColor indexed="64"/>
      </patternFill>
    </fill>
  </fills>
  <borders count="10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59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02">
    <xf numFmtId="0" fontId="0" fillId="0" borderId="0" xfId="0"/>
    <xf numFmtId="49" fontId="5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11" fillId="0" borderId="2" xfId="0" applyFont="1" applyFill="1" applyBorder="1" applyAlignment="1" applyProtection="1">
      <alignment horizontal="center"/>
      <protection hidden="1"/>
    </xf>
    <xf numFmtId="0" fontId="13" fillId="0" borderId="2" xfId="0" applyFont="1" applyFill="1" applyBorder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9" fontId="4" fillId="0" borderId="0" xfId="1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9" fontId="4" fillId="0" borderId="0" xfId="1" applyFont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1" fontId="5" fillId="0" borderId="0" xfId="0" applyNumberFormat="1" applyFont="1" applyBorder="1" applyProtection="1">
      <protection hidden="1"/>
    </xf>
    <xf numFmtId="1" fontId="6" fillId="0" borderId="0" xfId="0" applyNumberFormat="1" applyFont="1" applyBorder="1" applyProtection="1">
      <protection hidden="1"/>
    </xf>
    <xf numFmtId="0" fontId="4" fillId="0" borderId="0" xfId="0" applyFont="1" applyBorder="1" applyProtection="1"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1" fontId="5" fillId="0" borderId="0" xfId="0" applyNumberFormat="1" applyFont="1" applyBorder="1" applyAlignment="1" applyProtection="1">
      <alignment vertical="center"/>
      <protection hidden="1"/>
    </xf>
    <xf numFmtId="0" fontId="23" fillId="0" borderId="0" xfId="0" applyFont="1" applyFill="1"/>
    <xf numFmtId="0" fontId="0" fillId="0" borderId="0" xfId="0" applyFill="1"/>
    <xf numFmtId="0" fontId="24" fillId="0" borderId="0" xfId="0" applyFont="1" applyFill="1"/>
    <xf numFmtId="0" fontId="11" fillId="0" borderId="0" xfId="0" applyFont="1" applyAlignment="1" applyProtection="1">
      <alignment vertic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Protection="1">
      <protection hidden="1"/>
    </xf>
    <xf numFmtId="9" fontId="4" fillId="0" borderId="0" xfId="1" applyFont="1" applyFill="1" applyProtection="1">
      <protection hidden="1"/>
    </xf>
    <xf numFmtId="0" fontId="4" fillId="0" borderId="7" xfId="0" applyFont="1" applyBorder="1" applyProtection="1">
      <protection hidden="1"/>
    </xf>
    <xf numFmtId="0" fontId="3" fillId="0" borderId="8" xfId="0" applyFont="1" applyBorder="1" applyAlignment="1">
      <alignment horizontal="center"/>
    </xf>
    <xf numFmtId="0" fontId="26" fillId="2" borderId="2" xfId="0" applyFont="1" applyFill="1" applyBorder="1" applyAlignment="1" applyProtection="1">
      <alignment horizontal="center"/>
      <protection hidden="1"/>
    </xf>
    <xf numFmtId="0" fontId="19" fillId="3" borderId="10" xfId="0" applyFont="1" applyFill="1" applyBorder="1" applyAlignment="1" applyProtection="1">
      <alignment vertical="center" wrapText="1"/>
      <protection locked="0"/>
    </xf>
    <xf numFmtId="0" fontId="19" fillId="3" borderId="11" xfId="0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hidden="1"/>
    </xf>
    <xf numFmtId="0" fontId="6" fillId="4" borderId="0" xfId="0" applyFont="1" applyFill="1" applyBorder="1" applyProtection="1"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0" fontId="6" fillId="4" borderId="12" xfId="0" applyFont="1" applyFill="1" applyBorder="1" applyAlignment="1" applyProtection="1">
      <alignment horizontal="center"/>
      <protection hidden="1"/>
    </xf>
    <xf numFmtId="0" fontId="20" fillId="4" borderId="12" xfId="0" applyFont="1" applyFill="1" applyBorder="1" applyAlignment="1" applyProtection="1">
      <alignment horizontal="center" vertical="center" textRotation="90"/>
      <protection hidden="1"/>
    </xf>
    <xf numFmtId="0" fontId="10" fillId="4" borderId="12" xfId="0" applyFont="1" applyFill="1" applyBorder="1" applyProtection="1">
      <protection hidden="1"/>
    </xf>
    <xf numFmtId="0" fontId="10" fillId="4" borderId="13" xfId="0" applyFont="1" applyFill="1" applyBorder="1" applyProtection="1">
      <protection hidden="1"/>
    </xf>
    <xf numFmtId="0" fontId="10" fillId="4" borderId="0" xfId="0" applyFont="1" applyFill="1" applyProtection="1">
      <protection hidden="1"/>
    </xf>
    <xf numFmtId="0" fontId="12" fillId="4" borderId="0" xfId="0" applyFont="1" applyFill="1" applyProtection="1">
      <protection hidden="1"/>
    </xf>
    <xf numFmtId="0" fontId="4" fillId="4" borderId="0" xfId="0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17" fillId="4" borderId="12" xfId="0" applyFont="1" applyFill="1" applyBorder="1" applyProtection="1">
      <protection hidden="1"/>
    </xf>
    <xf numFmtId="0" fontId="4" fillId="4" borderId="0" xfId="0" applyFont="1" applyFill="1" applyProtection="1">
      <protection hidden="1"/>
    </xf>
    <xf numFmtId="0" fontId="3" fillId="4" borderId="0" xfId="0" applyFont="1" applyFill="1" applyBorder="1" applyAlignment="1" applyProtection="1">
      <alignment horizontal="right"/>
      <protection hidden="1"/>
    </xf>
    <xf numFmtId="0" fontId="14" fillId="4" borderId="0" xfId="0" applyFont="1" applyFill="1" applyBorder="1" applyAlignment="1" applyProtection="1">
      <alignment horizontal="right"/>
      <protection hidden="1"/>
    </xf>
    <xf numFmtId="0" fontId="3" fillId="4" borderId="0" xfId="0" applyFont="1" applyFill="1" applyBorder="1" applyAlignment="1" applyProtection="1">
      <alignment horizontal="center" vertical="center" shrinkToFit="1"/>
      <protection hidden="1"/>
    </xf>
    <xf numFmtId="0" fontId="15" fillId="4" borderId="0" xfId="0" applyFont="1" applyFill="1" applyBorder="1" applyAlignment="1" applyProtection="1">
      <alignment horizontal="center" vertical="center" shrinkToFit="1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right"/>
      <protection hidden="1"/>
    </xf>
    <xf numFmtId="0" fontId="4" fillId="4" borderId="16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15" fillId="4" borderId="16" xfId="0" applyFont="1" applyFill="1" applyBorder="1" applyAlignment="1" applyProtection="1">
      <alignment horizontal="center" vertical="center" shrinkToFit="1"/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11" fillId="0" borderId="20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right"/>
      <protection hidden="1"/>
    </xf>
    <xf numFmtId="0" fontId="4" fillId="4" borderId="16" xfId="0" applyFont="1" applyFill="1" applyBorder="1" applyAlignment="1" applyProtection="1">
      <alignment horizontal="right"/>
      <protection hidden="1"/>
    </xf>
    <xf numFmtId="0" fontId="11" fillId="4" borderId="22" xfId="0" applyFont="1" applyFill="1" applyBorder="1" applyAlignment="1" applyProtection="1">
      <alignment horizontal="center"/>
      <protection hidden="1"/>
    </xf>
    <xf numFmtId="0" fontId="16" fillId="4" borderId="0" xfId="0" applyFont="1" applyFill="1" applyBorder="1" applyProtection="1">
      <protection hidden="1"/>
    </xf>
    <xf numFmtId="0" fontId="13" fillId="4" borderId="0" xfId="0" applyFont="1" applyFill="1" applyBorder="1" applyProtection="1">
      <protection hidden="1"/>
    </xf>
    <xf numFmtId="0" fontId="25" fillId="2" borderId="24" xfId="0" applyFont="1" applyFill="1" applyBorder="1" applyAlignment="1" applyProtection="1">
      <alignment horizontal="center"/>
      <protection hidden="1"/>
    </xf>
    <xf numFmtId="0" fontId="18" fillId="4" borderId="25" xfId="0" applyFont="1" applyFill="1" applyBorder="1" applyProtection="1">
      <protection hidden="1"/>
    </xf>
    <xf numFmtId="0" fontId="4" fillId="4" borderId="12" xfId="0" applyFont="1" applyFill="1" applyBorder="1" applyProtection="1">
      <protection hidden="1"/>
    </xf>
    <xf numFmtId="0" fontId="26" fillId="2" borderId="20" xfId="0" applyFont="1" applyFill="1" applyBorder="1" applyAlignment="1" applyProtection="1">
      <alignment horizontal="center"/>
      <protection hidden="1"/>
    </xf>
    <xf numFmtId="0" fontId="4" fillId="4" borderId="0" xfId="0" applyFont="1" applyFill="1" applyAlignment="1" applyProtection="1">
      <alignment shrinkToFit="1"/>
      <protection hidden="1"/>
    </xf>
    <xf numFmtId="49" fontId="5" fillId="0" borderId="0" xfId="0" applyNumberFormat="1" applyFont="1" applyAlignment="1" applyProtection="1">
      <alignment shrinkToFit="1"/>
      <protection hidden="1"/>
    </xf>
    <xf numFmtId="1" fontId="5" fillId="0" borderId="0" xfId="0" applyNumberFormat="1" applyFont="1" applyBorder="1" applyAlignment="1" applyProtection="1">
      <alignment shrinkToFit="1"/>
      <protection hidden="1"/>
    </xf>
    <xf numFmtId="0" fontId="4" fillId="0" borderId="7" xfId="0" applyFont="1" applyBorder="1" applyAlignment="1" applyProtection="1">
      <alignment shrinkToFit="1"/>
      <protection hidden="1"/>
    </xf>
    <xf numFmtId="0" fontId="4" fillId="0" borderId="0" xfId="0" applyFont="1" applyAlignment="1" applyProtection="1">
      <alignment shrinkToFit="1"/>
      <protection hidden="1"/>
    </xf>
    <xf numFmtId="0" fontId="15" fillId="4" borderId="30" xfId="0" applyFont="1" applyFill="1" applyBorder="1" applyAlignment="1" applyProtection="1">
      <alignment horizontal="center" vertical="center" shrinkToFit="1"/>
      <protection hidden="1"/>
    </xf>
    <xf numFmtId="0" fontId="11" fillId="4" borderId="12" xfId="0" applyFont="1" applyFill="1" applyBorder="1" applyAlignment="1" applyProtection="1">
      <alignment horizontal="center"/>
      <protection hidden="1"/>
    </xf>
    <xf numFmtId="0" fontId="15" fillId="4" borderId="0" xfId="0" applyFont="1" applyFill="1" applyBorder="1" applyAlignment="1" applyProtection="1">
      <alignment horizontal="right" indent="1"/>
      <protection hidden="1"/>
    </xf>
    <xf numFmtId="0" fontId="10" fillId="4" borderId="25" xfId="0" applyFont="1" applyFill="1" applyBorder="1" applyProtection="1">
      <protection hidden="1"/>
    </xf>
    <xf numFmtId="0" fontId="13" fillId="0" borderId="31" xfId="0" applyFont="1" applyFill="1" applyBorder="1" applyAlignment="1" applyProtection="1">
      <alignment horizontal="center"/>
      <protection hidden="1"/>
    </xf>
    <xf numFmtId="0" fontId="16" fillId="0" borderId="32" xfId="0" applyFont="1" applyFill="1" applyBorder="1" applyAlignment="1" applyProtection="1">
      <alignment horizontal="center"/>
      <protection hidden="1"/>
    </xf>
    <xf numFmtId="0" fontId="25" fillId="2" borderId="33" xfId="0" applyFont="1" applyFill="1" applyBorder="1" applyAlignment="1" applyProtection="1">
      <alignment horizontal="center"/>
      <protection hidden="1"/>
    </xf>
    <xf numFmtId="0" fontId="4" fillId="4" borderId="30" xfId="0" applyFont="1" applyFill="1" applyBorder="1" applyAlignment="1" applyProtection="1">
      <alignment horizontal="center"/>
      <protection hidden="1"/>
    </xf>
    <xf numFmtId="0" fontId="4" fillId="4" borderId="30" xfId="0" applyFont="1" applyFill="1" applyBorder="1" applyProtection="1">
      <protection hidden="1"/>
    </xf>
    <xf numFmtId="0" fontId="3" fillId="4" borderId="30" xfId="0" applyFont="1" applyFill="1" applyBorder="1" applyAlignment="1" applyProtection="1">
      <alignment horizontal="right"/>
      <protection hidden="1"/>
    </xf>
    <xf numFmtId="9" fontId="7" fillId="0" borderId="34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35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15" fillId="4" borderId="16" xfId="0" applyFont="1" applyFill="1" applyBorder="1" applyAlignment="1" applyProtection="1">
      <alignment horizontal="right" indent="1"/>
      <protection hidden="1"/>
    </xf>
    <xf numFmtId="0" fontId="7" fillId="0" borderId="3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32" xfId="0" applyFont="1" applyFill="1" applyBorder="1" applyAlignment="1" applyProtection="1">
      <alignment horizontal="center"/>
      <protection hidden="1"/>
    </xf>
    <xf numFmtId="0" fontId="3" fillId="6" borderId="37" xfId="0" applyFont="1" applyFill="1" applyBorder="1" applyAlignment="1" applyProtection="1">
      <alignment horizontal="center"/>
      <protection hidden="1"/>
    </xf>
    <xf numFmtId="0" fontId="15" fillId="6" borderId="2" xfId="0" applyFont="1" applyFill="1" applyBorder="1" applyAlignment="1" applyProtection="1">
      <alignment horizontal="center"/>
      <protection hidden="1"/>
    </xf>
    <xf numFmtId="0" fontId="15" fillId="6" borderId="20" xfId="0" applyFont="1" applyFill="1" applyBorder="1" applyAlignment="1" applyProtection="1">
      <alignment horizontal="center"/>
      <protection hidden="1"/>
    </xf>
    <xf numFmtId="0" fontId="10" fillId="4" borderId="0" xfId="0" applyFont="1" applyFill="1" applyBorder="1" applyProtection="1">
      <protection hidden="1"/>
    </xf>
    <xf numFmtId="0" fontId="15" fillId="4" borderId="7" xfId="0" applyFont="1" applyFill="1" applyBorder="1" applyAlignment="1" applyProtection="1">
      <alignment horizontal="right" indent="1"/>
      <protection hidden="1"/>
    </xf>
    <xf numFmtId="0" fontId="3" fillId="4" borderId="0" xfId="0" applyFont="1" applyFill="1" applyBorder="1" applyAlignment="1" applyProtection="1">
      <alignment horizontal="right" indent="1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1" fillId="0" borderId="39" xfId="0" applyFont="1" applyBorder="1" applyAlignment="1" applyProtection="1">
      <alignment horizontal="center" vertical="center"/>
      <protection hidden="1"/>
    </xf>
    <xf numFmtId="0" fontId="11" fillId="0" borderId="40" xfId="0" applyFont="1" applyBorder="1" applyAlignment="1" applyProtection="1">
      <alignment horizontal="center" vertical="center"/>
      <protection hidden="1"/>
    </xf>
    <xf numFmtId="0" fontId="10" fillId="0" borderId="12" xfId="0" applyFont="1" applyFill="1" applyBorder="1" applyProtection="1">
      <protection hidden="1"/>
    </xf>
    <xf numFmtId="0" fontId="6" fillId="0" borderId="12" xfId="0" applyFont="1" applyFill="1" applyBorder="1" applyAlignment="1" applyProtection="1">
      <alignment horizontal="center"/>
      <protection hidden="1"/>
    </xf>
    <xf numFmtId="0" fontId="0" fillId="0" borderId="37" xfId="0" applyNumberFormat="1" applyFont="1" applyFill="1" applyBorder="1" applyAlignment="1" applyProtection="1">
      <alignment horizontal="center" vertical="center" shrinkToFit="1"/>
      <protection locked="0"/>
    </xf>
    <xf numFmtId="1" fontId="7" fillId="4" borderId="0" xfId="0" applyNumberFormat="1" applyFont="1" applyFill="1" applyBorder="1" applyAlignment="1" applyProtection="1">
      <alignment horizontal="center"/>
      <protection hidden="1"/>
    </xf>
    <xf numFmtId="9" fontId="33" fillId="4" borderId="0" xfId="0" applyNumberFormat="1" applyFont="1" applyFill="1" applyBorder="1" applyAlignment="1" applyProtection="1">
      <alignment horizontal="center"/>
      <protection hidden="1"/>
    </xf>
    <xf numFmtId="9" fontId="7" fillId="4" borderId="0" xfId="0" applyNumberFormat="1" applyFont="1" applyFill="1" applyBorder="1" applyAlignment="1" applyProtection="1">
      <alignment horizontal="center"/>
    </xf>
    <xf numFmtId="1" fontId="5" fillId="4" borderId="0" xfId="0" applyNumberFormat="1" applyFont="1" applyFill="1" applyBorder="1" applyProtection="1">
      <protection hidden="1"/>
    </xf>
    <xf numFmtId="1" fontId="5" fillId="4" borderId="0" xfId="0" applyNumberFormat="1" applyFont="1" applyFill="1" applyBorder="1" applyAlignment="1" applyProtection="1">
      <alignment shrinkToFit="1"/>
      <protection hidden="1"/>
    </xf>
    <xf numFmtId="1" fontId="6" fillId="4" borderId="0" xfId="0" applyNumberFormat="1" applyFont="1" applyFill="1" applyBorder="1" applyProtection="1">
      <protection hidden="1"/>
    </xf>
    <xf numFmtId="9" fontId="4" fillId="4" borderId="0" xfId="1" applyFont="1" applyFill="1" applyProtection="1">
      <protection hidden="1"/>
    </xf>
    <xf numFmtId="0" fontId="34" fillId="4" borderId="30" xfId="0" applyFont="1" applyFill="1" applyBorder="1" applyAlignment="1" applyProtection="1">
      <alignment horizontal="center" vertical="center"/>
      <protection hidden="1"/>
    </xf>
    <xf numFmtId="0" fontId="32" fillId="4" borderId="30" xfId="0" applyFont="1" applyFill="1" applyBorder="1" applyAlignment="1" applyProtection="1">
      <alignment horizontal="center" vertical="center" shrinkToFit="1"/>
      <protection hidden="1"/>
    </xf>
    <xf numFmtId="0" fontId="7" fillId="4" borderId="0" xfId="0" applyFont="1" applyFill="1" applyBorder="1" applyAlignment="1" applyProtection="1">
      <alignment horizontal="right"/>
      <protection hidden="1"/>
    </xf>
    <xf numFmtId="0" fontId="4" fillId="4" borderId="16" xfId="0" applyFont="1" applyFill="1" applyBorder="1" applyAlignment="1" applyProtection="1">
      <alignment shrinkToFit="1"/>
      <protection hidden="1"/>
    </xf>
    <xf numFmtId="9" fontId="4" fillId="4" borderId="0" xfId="1" applyFont="1" applyFill="1" applyBorder="1" applyProtection="1">
      <protection hidden="1"/>
    </xf>
    <xf numFmtId="0" fontId="3" fillId="4" borderId="14" xfId="0" applyFont="1" applyFill="1" applyBorder="1" applyProtection="1">
      <protection hidden="1"/>
    </xf>
    <xf numFmtId="49" fontId="5" fillId="0" borderId="0" xfId="0" applyNumberFormat="1" applyFont="1" applyBorder="1" applyProtection="1">
      <protection hidden="1"/>
    </xf>
    <xf numFmtId="1" fontId="3" fillId="0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Protection="1">
      <protection hidden="1"/>
    </xf>
    <xf numFmtId="0" fontId="32" fillId="4" borderId="0" xfId="0" applyFont="1" applyFill="1" applyBorder="1" applyAlignment="1" applyProtection="1">
      <alignment horizontal="center"/>
      <protection hidden="1"/>
    </xf>
    <xf numFmtId="0" fontId="27" fillId="4" borderId="0" xfId="0" applyFont="1" applyFill="1" applyBorder="1" applyAlignment="1" applyProtection="1">
      <alignment horizontal="center"/>
      <protection hidden="1"/>
    </xf>
    <xf numFmtId="0" fontId="11" fillId="0" borderId="42" xfId="0" applyFont="1" applyFill="1" applyBorder="1" applyAlignment="1" applyProtection="1">
      <alignment horizontal="center" vertical="center"/>
      <protection hidden="1"/>
    </xf>
    <xf numFmtId="0" fontId="11" fillId="0" borderId="20" xfId="0" applyFont="1" applyFill="1" applyBorder="1" applyAlignment="1" applyProtection="1">
      <alignment horizontal="center" vertical="center"/>
      <protection hidden="1"/>
    </xf>
    <xf numFmtId="0" fontId="15" fillId="0" borderId="45" xfId="0" applyFont="1" applyBorder="1" applyAlignment="1" applyProtection="1">
      <alignment vertical="center" wrapText="1"/>
      <protection hidden="1"/>
    </xf>
    <xf numFmtId="0" fontId="11" fillId="0" borderId="44" xfId="0" applyFont="1" applyBorder="1" applyAlignment="1" applyProtection="1">
      <alignment shrinkToFit="1"/>
      <protection locked="0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0" fillId="4" borderId="14" xfId="0" applyFont="1" applyFill="1" applyBorder="1" applyProtection="1">
      <protection hidden="1"/>
    </xf>
    <xf numFmtId="0" fontId="11" fillId="0" borderId="46" xfId="0" applyFont="1" applyBorder="1" applyAlignment="1" applyProtection="1">
      <alignment shrinkToFit="1"/>
      <protection locked="0"/>
    </xf>
    <xf numFmtId="0" fontId="10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48" xfId="0" applyFont="1" applyFill="1" applyBorder="1" applyAlignment="1" applyProtection="1">
      <alignment horizontal="center"/>
      <protection hidden="1"/>
    </xf>
    <xf numFmtId="0" fontId="15" fillId="0" borderId="49" xfId="0" applyFont="1" applyBorder="1" applyAlignment="1" applyProtection="1">
      <alignment horizontal="center" vertical="center"/>
      <protection hidden="1"/>
    </xf>
    <xf numFmtId="0" fontId="11" fillId="0" borderId="50" xfId="0" applyFont="1" applyBorder="1" applyAlignment="1" applyProtection="1">
      <alignment shrinkToFit="1"/>
      <protection locked="0"/>
    </xf>
    <xf numFmtId="0" fontId="3" fillId="4" borderId="16" xfId="0" applyFont="1" applyFill="1" applyBorder="1" applyAlignment="1" applyProtection="1">
      <alignment horizontal="right" indent="1"/>
      <protection hidden="1"/>
    </xf>
    <xf numFmtId="0" fontId="4" fillId="0" borderId="44" xfId="0" applyFont="1" applyBorder="1" applyAlignment="1" applyProtection="1">
      <alignment shrinkToFit="1"/>
      <protection locked="0"/>
    </xf>
    <xf numFmtId="0" fontId="4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51" xfId="0" applyFont="1" applyFill="1" applyBorder="1" applyAlignment="1" applyProtection="1">
      <alignment horizontal="center"/>
      <protection hidden="1"/>
    </xf>
    <xf numFmtId="0" fontId="4" fillId="4" borderId="50" xfId="0" applyFont="1" applyFill="1" applyBorder="1" applyAlignment="1" applyProtection="1">
      <alignment horizontal="center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3" fillId="0" borderId="52" xfId="0" applyFont="1" applyBorder="1" applyAlignment="1" applyProtection="1">
      <alignment horizontal="right" vertical="center"/>
      <protection hidden="1"/>
    </xf>
    <xf numFmtId="0" fontId="3" fillId="4" borderId="14" xfId="0" applyFont="1" applyFill="1" applyBorder="1" applyAlignment="1" applyProtection="1">
      <alignment horizontal="right"/>
      <protection hidden="1"/>
    </xf>
    <xf numFmtId="0" fontId="3" fillId="4" borderId="30" xfId="0" applyFont="1" applyFill="1" applyBorder="1" applyAlignment="1" applyProtection="1">
      <alignment horizontal="center"/>
      <protection hidden="1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alignment shrinkToFit="1"/>
      <protection locked="0"/>
    </xf>
    <xf numFmtId="0" fontId="10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36" fillId="4" borderId="85" xfId="0" applyFont="1" applyFill="1" applyBorder="1" applyAlignment="1" applyProtection="1">
      <alignment horizontal="center"/>
      <protection hidden="1"/>
    </xf>
    <xf numFmtId="1" fontId="36" fillId="0" borderId="86" xfId="0" applyNumberFormat="1" applyFont="1" applyFill="1" applyBorder="1" applyAlignment="1" applyProtection="1">
      <alignment horizontal="center"/>
      <protection hidden="1"/>
    </xf>
    <xf numFmtId="0" fontId="36" fillId="7" borderId="0" xfId="0" applyFont="1" applyFill="1" applyBorder="1" applyAlignment="1" applyProtection="1">
      <alignment horizontal="center"/>
      <protection hidden="1"/>
    </xf>
    <xf numFmtId="1" fontId="36" fillId="7" borderId="0" xfId="0" applyNumberFormat="1" applyFont="1" applyFill="1" applyBorder="1" applyAlignment="1" applyProtection="1">
      <alignment horizontal="center"/>
      <protection hidden="1"/>
    </xf>
    <xf numFmtId="0" fontId="37" fillId="4" borderId="0" xfId="0" applyFont="1" applyFill="1" applyBorder="1" applyAlignment="1" applyProtection="1">
      <alignment horizontal="center"/>
      <protection hidden="1"/>
    </xf>
    <xf numFmtId="1" fontId="37" fillId="0" borderId="0" xfId="0" applyNumberFormat="1" applyFont="1" applyFill="1" applyBorder="1" applyAlignment="1" applyProtection="1">
      <alignment horizontal="center"/>
      <protection hidden="1"/>
    </xf>
    <xf numFmtId="0" fontId="13" fillId="0" borderId="28" xfId="0" applyFont="1" applyFill="1" applyBorder="1" applyAlignment="1" applyProtection="1">
      <alignment horizontal="center"/>
      <protection hidden="1"/>
    </xf>
    <xf numFmtId="9" fontId="38" fillId="0" borderId="0" xfId="1" applyFont="1" applyProtection="1">
      <protection hidden="1"/>
    </xf>
    <xf numFmtId="0" fontId="37" fillId="0" borderId="0" xfId="0" applyFont="1" applyFill="1" applyAlignment="1" applyProtection="1">
      <alignment horizontal="center"/>
      <protection hidden="1"/>
    </xf>
    <xf numFmtId="0" fontId="38" fillId="0" borderId="0" xfId="0" applyFont="1" applyFill="1" applyProtection="1">
      <protection hidden="1"/>
    </xf>
    <xf numFmtId="0" fontId="38" fillId="0" borderId="0" xfId="0" applyFont="1" applyProtection="1">
      <protection hidden="1"/>
    </xf>
    <xf numFmtId="0" fontId="37" fillId="4" borderId="87" xfId="0" applyFont="1" applyFill="1" applyBorder="1" applyAlignment="1" applyProtection="1">
      <alignment horizontal="center"/>
      <protection hidden="1"/>
    </xf>
    <xf numFmtId="1" fontId="37" fillId="0" borderId="88" xfId="0" applyNumberFormat="1" applyFont="1" applyFill="1" applyBorder="1" applyAlignment="1" applyProtection="1">
      <alignment horizontal="center"/>
      <protection hidden="1"/>
    </xf>
    <xf numFmtId="0" fontId="37" fillId="4" borderId="89" xfId="0" applyFont="1" applyFill="1" applyBorder="1" applyAlignment="1" applyProtection="1">
      <alignment horizontal="center"/>
      <protection hidden="1"/>
    </xf>
    <xf numFmtId="1" fontId="37" fillId="0" borderId="90" xfId="0" applyNumberFormat="1" applyFont="1" applyFill="1" applyBorder="1" applyAlignment="1" applyProtection="1">
      <alignment horizontal="center"/>
      <protection hidden="1"/>
    </xf>
    <xf numFmtId="0" fontId="38" fillId="0" borderId="91" xfId="0" applyFont="1" applyBorder="1" applyProtection="1">
      <protection hidden="1"/>
    </xf>
    <xf numFmtId="0" fontId="38" fillId="0" borderId="92" xfId="0" applyFont="1" applyBorder="1" applyProtection="1">
      <protection hidden="1"/>
    </xf>
    <xf numFmtId="0" fontId="15" fillId="8" borderId="54" xfId="0" applyFont="1" applyFill="1" applyBorder="1" applyAlignment="1" applyProtection="1">
      <alignment horizontal="center" vertical="center" shrinkToFit="1"/>
      <protection hidden="1"/>
    </xf>
    <xf numFmtId="0" fontId="15" fillId="8" borderId="55" xfId="0" applyFont="1" applyFill="1" applyBorder="1" applyAlignment="1" applyProtection="1">
      <alignment horizontal="center" vertical="center" shrinkToFit="1"/>
      <protection hidden="1"/>
    </xf>
    <xf numFmtId="0" fontId="15" fillId="8" borderId="56" xfId="0" applyFont="1" applyFill="1" applyBorder="1" applyAlignment="1" applyProtection="1">
      <alignment horizontal="center" vertical="center" shrinkToFit="1"/>
      <protection hidden="1"/>
    </xf>
    <xf numFmtId="1" fontId="3" fillId="8" borderId="21" xfId="0" applyNumberFormat="1" applyFont="1" applyFill="1" applyBorder="1" applyAlignment="1" applyProtection="1">
      <alignment horizontal="center"/>
      <protection hidden="1"/>
    </xf>
    <xf numFmtId="9" fontId="7" fillId="8" borderId="35" xfId="0" applyNumberFormat="1" applyFont="1" applyFill="1" applyBorder="1" applyAlignment="1" applyProtection="1">
      <alignment horizontal="center"/>
      <protection hidden="1"/>
    </xf>
    <xf numFmtId="0" fontId="3" fillId="8" borderId="57" xfId="0" applyFont="1" applyFill="1" applyBorder="1" applyAlignment="1" applyProtection="1">
      <protection hidden="1"/>
    </xf>
    <xf numFmtId="0" fontId="3" fillId="8" borderId="58" xfId="0" applyFont="1" applyFill="1" applyBorder="1" applyAlignment="1" applyProtection="1">
      <alignment horizontal="center"/>
      <protection hidden="1"/>
    </xf>
    <xf numFmtId="0" fontId="3" fillId="8" borderId="9" xfId="0" applyFont="1" applyFill="1" applyBorder="1" applyAlignment="1" applyProtection="1">
      <protection hidden="1"/>
    </xf>
    <xf numFmtId="0" fontId="3" fillId="8" borderId="27" xfId="0" applyFont="1" applyFill="1" applyBorder="1" applyAlignment="1" applyProtection="1">
      <protection hidden="1"/>
    </xf>
    <xf numFmtId="9" fontId="0" fillId="8" borderId="27" xfId="0" applyNumberFormat="1" applyFill="1" applyBorder="1"/>
    <xf numFmtId="0" fontId="3" fillId="8" borderId="33" xfId="0" applyFont="1" applyFill="1" applyBorder="1" applyAlignment="1" applyProtection="1">
      <alignment horizontal="center" vertical="center"/>
      <protection hidden="1"/>
    </xf>
    <xf numFmtId="0" fontId="3" fillId="8" borderId="24" xfId="0" applyFont="1" applyFill="1" applyBorder="1" applyAlignment="1" applyProtection="1">
      <alignment horizontal="center" vertical="center"/>
      <protection hidden="1"/>
    </xf>
    <xf numFmtId="0" fontId="3" fillId="9" borderId="59" xfId="0" applyFont="1" applyFill="1" applyBorder="1" applyAlignment="1" applyProtection="1">
      <alignment horizontal="center" vertical="center"/>
      <protection hidden="1"/>
    </xf>
    <xf numFmtId="0" fontId="3" fillId="9" borderId="55" xfId="0" applyFont="1" applyFill="1" applyBorder="1" applyAlignment="1" applyProtection="1">
      <alignment horizontal="center"/>
      <protection hidden="1"/>
    </xf>
    <xf numFmtId="0" fontId="3" fillId="9" borderId="54" xfId="0" applyFont="1" applyFill="1" applyBorder="1" applyAlignment="1" applyProtection="1">
      <alignment horizontal="center"/>
      <protection hidden="1"/>
    </xf>
    <xf numFmtId="0" fontId="3" fillId="9" borderId="56" xfId="0" applyFont="1" applyFill="1" applyBorder="1" applyAlignment="1" applyProtection="1">
      <alignment horizontal="center"/>
      <protection hidden="1"/>
    </xf>
    <xf numFmtId="1" fontId="3" fillId="9" borderId="21" xfId="0" applyNumberFormat="1" applyFont="1" applyFill="1" applyBorder="1" applyAlignment="1" applyProtection="1">
      <alignment horizontal="center"/>
      <protection hidden="1"/>
    </xf>
    <xf numFmtId="0" fontId="7" fillId="9" borderId="60" xfId="0" applyFont="1" applyFill="1" applyBorder="1" applyAlignment="1" applyProtection="1">
      <alignment vertical="center" wrapText="1"/>
      <protection hidden="1"/>
    </xf>
    <xf numFmtId="0" fontId="3" fillId="9" borderId="49" xfId="0" applyFont="1" applyFill="1" applyBorder="1" applyAlignment="1" applyProtection="1">
      <alignment vertical="center" wrapText="1"/>
      <protection hidden="1"/>
    </xf>
    <xf numFmtId="0" fontId="7" fillId="9" borderId="61" xfId="0" applyFont="1" applyFill="1" applyBorder="1" applyAlignment="1" applyProtection="1">
      <alignment vertical="center" wrapText="1"/>
      <protection hidden="1"/>
    </xf>
    <xf numFmtId="0" fontId="3" fillId="9" borderId="62" xfId="0" applyFont="1" applyFill="1" applyBorder="1" applyAlignment="1" applyProtection="1">
      <alignment vertical="center"/>
      <protection hidden="1"/>
    </xf>
    <xf numFmtId="0" fontId="3" fillId="9" borderId="63" xfId="0" applyFont="1" applyFill="1" applyBorder="1" applyAlignment="1" applyProtection="1">
      <alignment vertical="center"/>
      <protection hidden="1"/>
    </xf>
    <xf numFmtId="0" fontId="3" fillId="9" borderId="49" xfId="0" applyFont="1" applyFill="1" applyBorder="1" applyAlignment="1" applyProtection="1">
      <alignment vertical="center" wrapText="1"/>
      <protection locked="0"/>
    </xf>
    <xf numFmtId="0" fontId="3" fillId="10" borderId="59" xfId="0" applyFont="1" applyFill="1" applyBorder="1" applyAlignment="1" applyProtection="1">
      <alignment horizontal="center" vertical="center" shrinkToFit="1"/>
      <protection hidden="1"/>
    </xf>
    <xf numFmtId="0" fontId="3" fillId="10" borderId="55" xfId="0" applyFont="1" applyFill="1" applyBorder="1" applyAlignment="1" applyProtection="1">
      <alignment horizontal="center" vertical="center" shrinkToFit="1"/>
      <protection hidden="1"/>
    </xf>
    <xf numFmtId="0" fontId="3" fillId="10" borderId="54" xfId="0" applyFont="1" applyFill="1" applyBorder="1" applyAlignment="1" applyProtection="1">
      <alignment horizontal="center" vertical="center" shrinkToFit="1"/>
      <protection hidden="1"/>
    </xf>
    <xf numFmtId="0" fontId="3" fillId="10" borderId="56" xfId="0" applyFont="1" applyFill="1" applyBorder="1" applyAlignment="1" applyProtection="1">
      <alignment horizontal="center" vertical="center" shrinkToFit="1"/>
      <protection hidden="1"/>
    </xf>
    <xf numFmtId="0" fontId="32" fillId="10" borderId="27" xfId="0" applyFont="1" applyFill="1" applyBorder="1" applyAlignment="1" applyProtection="1">
      <protection hidden="1"/>
    </xf>
    <xf numFmtId="1" fontId="33" fillId="10" borderId="64" xfId="0" applyNumberFormat="1" applyFont="1" applyFill="1" applyBorder="1" applyAlignment="1" applyProtection="1">
      <alignment horizontal="center"/>
      <protection hidden="1"/>
    </xf>
    <xf numFmtId="1" fontId="33" fillId="10" borderId="58" xfId="0" applyNumberFormat="1" applyFont="1" applyFill="1" applyBorder="1" applyAlignment="1" applyProtection="1">
      <alignment horizontal="center"/>
      <protection hidden="1"/>
    </xf>
    <xf numFmtId="9" fontId="4" fillId="10" borderId="27" xfId="0" applyNumberFormat="1" applyFont="1" applyFill="1" applyBorder="1"/>
    <xf numFmtId="0" fontId="3" fillId="10" borderId="24" xfId="0" applyFont="1" applyFill="1" applyBorder="1" applyAlignment="1" applyProtection="1">
      <alignment horizontal="center" vertical="center"/>
      <protection hidden="1"/>
    </xf>
    <xf numFmtId="0" fontId="10" fillId="9" borderId="23" xfId="0" applyFont="1" applyFill="1" applyBorder="1" applyAlignment="1" applyProtection="1">
      <alignment horizontal="center" vertical="center"/>
      <protection hidden="1"/>
    </xf>
    <xf numFmtId="9" fontId="3" fillId="8" borderId="56" xfId="1" applyFont="1" applyFill="1" applyBorder="1" applyAlignment="1" applyProtection="1">
      <alignment horizontal="center"/>
      <protection hidden="1"/>
    </xf>
    <xf numFmtId="0" fontId="4" fillId="0" borderId="42" xfId="0" applyFont="1" applyFill="1" applyBorder="1" applyAlignment="1" applyProtection="1">
      <alignment horizontal="center" vertical="center"/>
      <protection hidden="1"/>
    </xf>
    <xf numFmtId="0" fontId="3" fillId="8" borderId="27" xfId="0" applyFont="1" applyFill="1" applyBorder="1" applyAlignment="1" applyProtection="1">
      <alignment horizontal="center" vertical="center" wrapText="1"/>
      <protection hidden="1"/>
    </xf>
    <xf numFmtId="0" fontId="7" fillId="0" borderId="27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27" xfId="1" applyFont="1" applyFill="1" applyBorder="1" applyAlignment="1" applyProtection="1">
      <alignment horizontal="center" vertical="center" wrapText="1"/>
      <protection hidden="1"/>
    </xf>
    <xf numFmtId="9" fontId="7" fillId="8" borderId="35" xfId="1" applyFont="1" applyFill="1" applyBorder="1" applyAlignment="1" applyProtection="1">
      <alignment horizontal="center"/>
      <protection hidden="1"/>
    </xf>
    <xf numFmtId="1" fontId="3" fillId="8" borderId="27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27" xfId="0" applyNumberFormat="1" applyFont="1" applyFill="1" applyBorder="1" applyAlignment="1" applyProtection="1">
      <alignment horizontal="center" vertical="center" wrapText="1"/>
      <protection hidden="1"/>
    </xf>
    <xf numFmtId="9" fontId="33" fillId="10" borderId="35" xfId="1" applyFont="1" applyFill="1" applyBorder="1" applyAlignment="1" applyProtection="1">
      <alignment horizontal="center"/>
      <protection hidden="1"/>
    </xf>
    <xf numFmtId="0" fontId="36" fillId="10" borderId="27" xfId="0" applyFont="1" applyFill="1" applyBorder="1" applyAlignment="1" applyProtection="1">
      <protection hidden="1"/>
    </xf>
    <xf numFmtId="1" fontId="39" fillId="10" borderId="64" xfId="0" applyNumberFormat="1" applyFont="1" applyFill="1" applyBorder="1" applyAlignment="1" applyProtection="1">
      <alignment horizontal="center"/>
      <protection hidden="1"/>
    </xf>
    <xf numFmtId="9" fontId="39" fillId="10" borderId="35" xfId="1" applyFont="1" applyFill="1" applyBorder="1" applyAlignment="1" applyProtection="1">
      <alignment horizontal="center"/>
      <protection hidden="1"/>
    </xf>
    <xf numFmtId="0" fontId="3" fillId="9" borderId="10" xfId="0" applyFont="1" applyFill="1" applyBorder="1" applyAlignment="1" applyProtection="1">
      <alignment horizontal="center"/>
      <protection hidden="1"/>
    </xf>
    <xf numFmtId="0" fontId="3" fillId="8" borderId="65" xfId="0" applyFont="1" applyFill="1" applyBorder="1" applyAlignment="1" applyProtection="1">
      <alignment horizontal="center"/>
      <protection hidden="1"/>
    </xf>
    <xf numFmtId="0" fontId="3" fillId="8" borderId="66" xfId="0" applyFont="1" applyFill="1" applyBorder="1" applyAlignment="1" applyProtection="1">
      <alignment horizontal="center"/>
      <protection hidden="1"/>
    </xf>
    <xf numFmtId="0" fontId="36" fillId="10" borderId="10" xfId="0" applyFont="1" applyFill="1" applyBorder="1" applyAlignment="1" applyProtection="1">
      <alignment horizontal="center"/>
      <protection hidden="1"/>
    </xf>
    <xf numFmtId="1" fontId="36" fillId="10" borderId="64" xfId="0" applyNumberFormat="1" applyFont="1" applyFill="1" applyBorder="1" applyAlignment="1" applyProtection="1">
      <alignment horizontal="center"/>
      <protection hidden="1"/>
    </xf>
    <xf numFmtId="0" fontId="36" fillId="10" borderId="39" xfId="0" applyFont="1" applyFill="1" applyBorder="1" applyAlignment="1" applyProtection="1">
      <alignment horizontal="center"/>
      <protection hidden="1"/>
    </xf>
    <xf numFmtId="9" fontId="39" fillId="10" borderId="35" xfId="0" applyNumberFormat="1" applyFont="1" applyFill="1" applyBorder="1" applyAlignment="1" applyProtection="1">
      <alignment horizontal="center"/>
      <protection hidden="1"/>
    </xf>
    <xf numFmtId="9" fontId="33" fillId="10" borderId="48" xfId="1" applyFont="1" applyFill="1" applyBorder="1" applyAlignment="1" applyProtection="1">
      <alignment horizontal="center"/>
      <protection hidden="1"/>
    </xf>
    <xf numFmtId="1" fontId="36" fillId="10" borderId="2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4" xfId="0" applyFont="1" applyBorder="1" applyAlignment="1" applyProtection="1">
      <alignment shrinkToFit="1"/>
      <protection locked="0"/>
    </xf>
    <xf numFmtId="0" fontId="1" fillId="0" borderId="44" xfId="0" applyFont="1" applyBorder="1" applyAlignment="1" applyProtection="1">
      <alignment shrinkToFit="1"/>
      <protection locked="0"/>
    </xf>
    <xf numFmtId="0" fontId="10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shrinkToFit="1"/>
      <protection locked="0"/>
    </xf>
    <xf numFmtId="0" fontId="32" fillId="4" borderId="0" xfId="0" applyFont="1" applyFill="1" applyBorder="1" applyProtection="1">
      <protection hidden="1"/>
    </xf>
    <xf numFmtId="0" fontId="6" fillId="0" borderId="0" xfId="0" applyFont="1" applyBorder="1" applyProtection="1">
      <protection hidden="1"/>
    </xf>
    <xf numFmtId="0" fontId="35" fillId="0" borderId="0" xfId="0" applyFont="1" applyBorder="1" applyProtection="1">
      <protection hidden="1"/>
    </xf>
    <xf numFmtId="0" fontId="20" fillId="8" borderId="67" xfId="0" applyFont="1" applyFill="1" applyBorder="1" applyAlignment="1" applyProtection="1">
      <alignment horizontal="center" vertical="center" textRotation="90" shrinkToFit="1"/>
      <protection hidden="1"/>
    </xf>
    <xf numFmtId="0" fontId="20" fillId="8" borderId="68" xfId="0" applyFont="1" applyFill="1" applyBorder="1" applyAlignment="1" applyProtection="1">
      <alignment horizontal="center" vertical="center" textRotation="90" shrinkToFit="1"/>
      <protection hidden="1"/>
    </xf>
    <xf numFmtId="0" fontId="20" fillId="10" borderId="68" xfId="0" applyFont="1" applyFill="1" applyBorder="1" applyAlignment="1" applyProtection="1">
      <alignment horizontal="center" vertical="center" textRotation="90" shrinkToFit="1"/>
      <protection hidden="1"/>
    </xf>
    <xf numFmtId="0" fontId="20" fillId="10" borderId="69" xfId="0" applyFont="1" applyFill="1" applyBorder="1" applyAlignment="1" applyProtection="1">
      <alignment horizontal="center" vertical="center" textRotation="90" shrinkToFit="1"/>
      <protection hidden="1"/>
    </xf>
    <xf numFmtId="0" fontId="23" fillId="0" borderId="0" xfId="0" applyFont="1" applyFill="1" applyProtection="1"/>
    <xf numFmtId="1" fontId="36" fillId="10" borderId="21" xfId="0" applyNumberFormat="1" applyFont="1" applyFill="1" applyBorder="1" applyAlignment="1" applyProtection="1">
      <alignment horizontal="center" vertical="center" wrapText="1"/>
      <protection hidden="1"/>
    </xf>
    <xf numFmtId="0" fontId="3" fillId="8" borderId="37" xfId="0" applyFont="1" applyFill="1" applyBorder="1" applyAlignment="1" applyProtection="1">
      <alignment horizontal="center" vertical="center"/>
      <protection hidden="1"/>
    </xf>
    <xf numFmtId="9" fontId="7" fillId="0" borderId="70" xfId="1" applyFont="1" applyFill="1" applyBorder="1" applyAlignment="1" applyProtection="1">
      <alignment horizontal="center" vertical="center" wrapText="1"/>
      <protection hidden="1"/>
    </xf>
    <xf numFmtId="0" fontId="3" fillId="8" borderId="27" xfId="0" applyFont="1" applyFill="1" applyBorder="1" applyAlignment="1" applyProtection="1">
      <alignment horizontal="center" vertical="center"/>
      <protection hidden="1"/>
    </xf>
    <xf numFmtId="1" fontId="7" fillId="0" borderId="57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71" xfId="1" applyFont="1" applyFill="1" applyBorder="1" applyAlignment="1" applyProtection="1">
      <alignment horizontal="center" vertical="center" wrapText="1"/>
      <protection hidden="1"/>
    </xf>
    <xf numFmtId="0" fontId="7" fillId="0" borderId="57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57" xfId="1" applyFont="1" applyFill="1" applyBorder="1" applyAlignment="1" applyProtection="1">
      <alignment horizontal="center" vertical="center" wrapText="1"/>
      <protection hidden="1"/>
    </xf>
    <xf numFmtId="0" fontId="15" fillId="8" borderId="65" xfId="0" applyFont="1" applyFill="1" applyBorder="1" applyAlignment="1" applyProtection="1">
      <alignment horizontal="center"/>
      <protection hidden="1"/>
    </xf>
    <xf numFmtId="0" fontId="15" fillId="8" borderId="5" xfId="0" applyFont="1" applyFill="1" applyBorder="1" applyAlignment="1" applyProtection="1">
      <alignment horizontal="center"/>
      <protection hidden="1"/>
    </xf>
    <xf numFmtId="0" fontId="3" fillId="8" borderId="26" xfId="0" applyFont="1" applyFill="1" applyBorder="1" applyAlignment="1" applyProtection="1">
      <alignment horizontal="center" vertical="center"/>
      <protection hidden="1"/>
    </xf>
    <xf numFmtId="0" fontId="3" fillId="8" borderId="72" xfId="0" applyFont="1" applyFill="1" applyBorder="1" applyAlignment="1" applyProtection="1">
      <alignment horizontal="center" vertical="center"/>
      <protection hidden="1"/>
    </xf>
    <xf numFmtId="0" fontId="3" fillId="8" borderId="26" xfId="0" applyFont="1" applyFill="1" applyBorder="1" applyAlignment="1" applyProtection="1">
      <alignment horizontal="center" vertical="center" wrapText="1"/>
      <protection hidden="1"/>
    </xf>
    <xf numFmtId="0" fontId="15" fillId="8" borderId="21" xfId="0" applyFont="1" applyFill="1" applyBorder="1" applyAlignment="1" applyProtection="1">
      <alignment horizontal="center"/>
      <protection hidden="1"/>
    </xf>
    <xf numFmtId="1" fontId="3" fillId="8" borderId="26" xfId="0" applyNumberFormat="1" applyFont="1" applyFill="1" applyBorder="1" applyAlignment="1" applyProtection="1">
      <alignment horizontal="center" vertical="center" wrapText="1"/>
      <protection hidden="1"/>
    </xf>
    <xf numFmtId="1" fontId="36" fillId="10" borderId="73" xfId="0" applyNumberFormat="1" applyFont="1" applyFill="1" applyBorder="1" applyAlignment="1" applyProtection="1">
      <alignment horizontal="center" vertical="center" wrapText="1"/>
      <protection hidden="1"/>
    </xf>
    <xf numFmtId="1" fontId="36" fillId="10" borderId="74" xfId="0" applyNumberFormat="1" applyFont="1" applyFill="1" applyBorder="1" applyAlignment="1" applyProtection="1">
      <alignment horizontal="center" vertical="center" wrapText="1"/>
      <protection hidden="1"/>
    </xf>
    <xf numFmtId="1" fontId="36" fillId="1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8" borderId="32" xfId="0" applyFont="1" applyFill="1" applyBorder="1" applyAlignment="1" applyProtection="1">
      <alignment horizontal="center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3" fillId="8" borderId="29" xfId="0" applyFont="1" applyFill="1" applyBorder="1" applyAlignment="1" applyProtection="1">
      <alignment horizontal="center" vertical="center" wrapText="1"/>
      <protection hidden="1"/>
    </xf>
    <xf numFmtId="0" fontId="3" fillId="8" borderId="37" xfId="0" applyFont="1" applyFill="1" applyBorder="1" applyAlignment="1" applyProtection="1">
      <alignment horizontal="center" vertical="center" wrapText="1"/>
      <protection hidden="1"/>
    </xf>
    <xf numFmtId="1" fontId="36" fillId="10" borderId="70" xfId="0" quotePrefix="1" applyNumberFormat="1" applyFont="1" applyFill="1" applyBorder="1" applyAlignment="1" applyProtection="1">
      <alignment horizontal="center" vertical="center" wrapText="1"/>
      <protection hidden="1"/>
    </xf>
    <xf numFmtId="1" fontId="36" fillId="10" borderId="18" xfId="0" applyNumberFormat="1" applyFont="1" applyFill="1" applyBorder="1" applyAlignment="1" applyProtection="1">
      <alignment horizontal="center" vertical="center" wrapText="1"/>
      <protection hidden="1"/>
    </xf>
    <xf numFmtId="1" fontId="36" fillId="10" borderId="22" xfId="0" quotePrefix="1" applyNumberFormat="1" applyFont="1" applyFill="1" applyBorder="1" applyAlignment="1" applyProtection="1">
      <alignment horizontal="center" vertical="center" wrapText="1"/>
      <protection hidden="1"/>
    </xf>
    <xf numFmtId="0" fontId="36" fillId="10" borderId="75" xfId="0" applyFont="1" applyFill="1" applyBorder="1" applyAlignment="1" applyProtection="1">
      <alignment horizontal="center" vertical="center"/>
      <protection hidden="1"/>
    </xf>
    <xf numFmtId="0" fontId="36" fillId="10" borderId="28" xfId="0" applyFont="1" applyFill="1" applyBorder="1" applyAlignment="1" applyProtection="1">
      <alignment horizontal="center" vertical="center"/>
      <protection hidden="1"/>
    </xf>
    <xf numFmtId="0" fontId="36" fillId="10" borderId="76" xfId="0" applyFont="1" applyFill="1" applyBorder="1" applyAlignment="1" applyProtection="1">
      <alignment horizontal="center" vertical="center"/>
      <protection hidden="1"/>
    </xf>
    <xf numFmtId="1" fontId="36" fillId="10" borderId="77" xfId="0" quotePrefix="1" applyNumberFormat="1" applyFont="1" applyFill="1" applyBorder="1" applyAlignment="1" applyProtection="1">
      <alignment horizontal="center" vertical="center" wrapText="1"/>
      <protection hidden="1"/>
    </xf>
    <xf numFmtId="1" fontId="36" fillId="10" borderId="1" xfId="0" quotePrefix="1" applyNumberFormat="1" applyFont="1" applyFill="1" applyBorder="1" applyAlignment="1" applyProtection="1">
      <alignment horizontal="center" vertical="center" wrapText="1"/>
      <protection hidden="1"/>
    </xf>
    <xf numFmtId="1" fontId="36" fillId="10" borderId="78" xfId="0" quotePrefix="1" applyNumberFormat="1" applyFont="1" applyFill="1" applyBorder="1" applyAlignment="1" applyProtection="1">
      <alignment horizontal="center" vertical="center" wrapText="1"/>
      <protection hidden="1"/>
    </xf>
    <xf numFmtId="0" fontId="11" fillId="0" borderId="77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1" fillId="0" borderId="78" xfId="0" applyFont="1" applyFill="1" applyBorder="1" applyAlignment="1" applyProtection="1">
      <alignment horizontal="center" vertical="center"/>
      <protection hidden="1"/>
    </xf>
    <xf numFmtId="1" fontId="32" fillId="4" borderId="0" xfId="0" applyNumberFormat="1" applyFont="1" applyFill="1" applyBorder="1" applyAlignment="1" applyProtection="1">
      <alignment horizontal="center"/>
      <protection hidden="1"/>
    </xf>
    <xf numFmtId="0" fontId="3" fillId="9" borderId="40" xfId="0" applyFont="1" applyFill="1" applyBorder="1" applyAlignment="1" applyProtection="1">
      <alignment horizontal="center"/>
      <protection hidden="1"/>
    </xf>
    <xf numFmtId="9" fontId="9" fillId="9" borderId="36" xfId="0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3" fillId="4" borderId="0" xfId="0" applyFont="1" applyFill="1" applyBorder="1" applyAlignment="1" applyProtection="1">
      <alignment horizontal="right"/>
      <protection hidden="1"/>
    </xf>
    <xf numFmtId="0" fontId="14" fillId="4" borderId="0" xfId="0" applyFont="1" applyFill="1" applyBorder="1" applyAlignment="1" applyProtection="1">
      <alignment horizontal="right"/>
      <protection hidden="1"/>
    </xf>
    <xf numFmtId="0" fontId="1" fillId="4" borderId="12" xfId="0" applyFont="1" applyFill="1" applyBorder="1" applyAlignment="1" applyProtection="1">
      <alignment vertical="center"/>
      <protection hidden="1"/>
    </xf>
    <xf numFmtId="0" fontId="7" fillId="4" borderId="12" xfId="0" applyFont="1" applyFill="1" applyBorder="1" applyAlignment="1" applyProtection="1">
      <alignment horizontal="right" vertical="center"/>
      <protection hidden="1"/>
    </xf>
    <xf numFmtId="0" fontId="3" fillId="4" borderId="16" xfId="0" applyFont="1" applyFill="1" applyBorder="1" applyAlignment="1" applyProtection="1">
      <alignment horizontal="right"/>
      <protection hidden="1"/>
    </xf>
    <xf numFmtId="9" fontId="3" fillId="0" borderId="31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0" xfId="0" applyFont="1" applyFill="1" applyBorder="1" applyAlignment="1" applyProtection="1">
      <alignment horizontal="right"/>
      <protection hidden="1"/>
    </xf>
    <xf numFmtId="0" fontId="3" fillId="4" borderId="14" xfId="0" applyFont="1" applyFill="1" applyBorder="1" applyAlignment="1" applyProtection="1">
      <alignment horizontal="right"/>
      <protection hidden="1"/>
    </xf>
    <xf numFmtId="0" fontId="0" fillId="7" borderId="0" xfId="0" applyFill="1"/>
    <xf numFmtId="0" fontId="3" fillId="4" borderId="7" xfId="0" applyFont="1" applyFill="1" applyBorder="1" applyProtection="1">
      <protection hidden="1"/>
    </xf>
    <xf numFmtId="9" fontId="3" fillId="11" borderId="94" xfId="0" applyNumberFormat="1" applyFont="1" applyFill="1" applyBorder="1" applyAlignment="1" applyProtection="1">
      <alignment horizontal="center" vertical="center" shrinkToFit="1"/>
      <protection hidden="1"/>
    </xf>
    <xf numFmtId="9" fontId="3" fillId="11" borderId="95" xfId="0" applyNumberFormat="1" applyFont="1" applyFill="1" applyBorder="1" applyAlignment="1" applyProtection="1">
      <alignment horizontal="center" vertical="center" shrinkToFit="1"/>
      <protection hidden="1"/>
    </xf>
    <xf numFmtId="9" fontId="3" fillId="11" borderId="19" xfId="0" applyNumberFormat="1" applyFont="1" applyFill="1" applyBorder="1" applyAlignment="1" applyProtection="1">
      <alignment horizontal="center" vertical="center" shrinkToFit="1"/>
      <protection hidden="1"/>
    </xf>
    <xf numFmtId="9" fontId="3" fillId="11" borderId="96" xfId="0" applyNumberFormat="1" applyFont="1" applyFill="1" applyBorder="1" applyAlignment="1" applyProtection="1">
      <alignment horizontal="center" vertical="center" shrinkToFit="1"/>
      <protection hidden="1"/>
    </xf>
    <xf numFmtId="9" fontId="3" fillId="11" borderId="93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0" xfId="0" applyFont="1" applyFill="1" applyBorder="1" applyAlignment="1" applyProtection="1">
      <alignment shrinkToFit="1"/>
      <protection hidden="1"/>
    </xf>
    <xf numFmtId="0" fontId="4" fillId="4" borderId="14" xfId="0" applyFont="1" applyFill="1" applyBorder="1" applyProtection="1">
      <protection hidden="1"/>
    </xf>
    <xf numFmtId="0" fontId="4" fillId="4" borderId="10" xfId="0" applyFont="1" applyFill="1" applyBorder="1" applyProtection="1">
      <protection hidden="1"/>
    </xf>
    <xf numFmtId="0" fontId="4" fillId="4" borderId="14" xfId="0" applyFont="1" applyFill="1" applyBorder="1" applyAlignment="1" applyProtection="1">
      <alignment horizontal="right"/>
      <protection hidden="1"/>
    </xf>
    <xf numFmtId="0" fontId="3" fillId="4" borderId="11" xfId="0" applyFont="1" applyFill="1" applyBorder="1" applyAlignment="1" applyProtection="1">
      <alignment horizontal="right"/>
      <protection hidden="1"/>
    </xf>
    <xf numFmtId="0" fontId="4" fillId="4" borderId="7" xfId="0" applyFont="1" applyFill="1" applyBorder="1" applyProtection="1">
      <protection hidden="1"/>
    </xf>
    <xf numFmtId="0" fontId="3" fillId="4" borderId="7" xfId="0" applyFont="1" applyFill="1" applyBorder="1" applyAlignment="1" applyProtection="1">
      <alignment horizontal="left" shrinkToFit="1"/>
      <protection hidden="1"/>
    </xf>
    <xf numFmtId="0" fontId="1" fillId="4" borderId="82" xfId="0" applyFont="1" applyFill="1" applyBorder="1" applyAlignment="1" applyProtection="1">
      <alignment vertical="center"/>
      <protection hidden="1"/>
    </xf>
    <xf numFmtId="0" fontId="3" fillId="4" borderId="23" xfId="0" applyFont="1" applyFill="1" applyBorder="1" applyAlignment="1" applyProtection="1">
      <alignment horizontal="right" vertical="center"/>
      <protection hidden="1"/>
    </xf>
    <xf numFmtId="9" fontId="3" fillId="11" borderId="79" xfId="0" applyNumberFormat="1" applyFont="1" applyFill="1" applyBorder="1" applyAlignment="1" applyProtection="1">
      <alignment horizontal="center" vertical="center" shrinkToFit="1"/>
      <protection hidden="1"/>
    </xf>
    <xf numFmtId="49" fontId="5" fillId="11" borderId="0" xfId="0" applyNumberFormat="1" applyFont="1" applyFill="1" applyProtection="1">
      <protection hidden="1"/>
    </xf>
    <xf numFmtId="0" fontId="0" fillId="4" borderId="0" xfId="0" applyFill="1" applyBorder="1"/>
    <xf numFmtId="0" fontId="2" fillId="4" borderId="0" xfId="0" applyFont="1" applyFill="1" applyAlignment="1">
      <alignment horizontal="left" vertical="center" wrapText="1"/>
    </xf>
    <xf numFmtId="0" fontId="0" fillId="4" borderId="0" xfId="0" applyFill="1"/>
    <xf numFmtId="0" fontId="44" fillId="4" borderId="43" xfId="0" applyFont="1" applyFill="1" applyBorder="1" applyAlignment="1">
      <alignment horizontal="center" vertical="center"/>
    </xf>
    <xf numFmtId="0" fontId="44" fillId="0" borderId="97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 wrapText="1"/>
    </xf>
    <xf numFmtId="9" fontId="43" fillId="0" borderId="0" xfId="0" quotePrefix="1" applyNumberFormat="1" applyFont="1" applyFill="1" applyBorder="1" applyAlignment="1">
      <alignment horizontal="center" vertical="center" wrapText="1"/>
    </xf>
    <xf numFmtId="9" fontId="43" fillId="0" borderId="0" xfId="0" quotePrefix="1" applyNumberFormat="1" applyFont="1" applyFill="1" applyBorder="1" applyAlignment="1">
      <alignment horizontal="center" vertical="center"/>
    </xf>
    <xf numFmtId="0" fontId="49" fillId="4" borderId="0" xfId="0" applyFont="1" applyFill="1" applyBorder="1" applyAlignment="1">
      <alignment horizontal="center" vertical="center" shrinkToFit="1"/>
    </xf>
    <xf numFmtId="0" fontId="49" fillId="4" borderId="22" xfId="0" applyFont="1" applyFill="1" applyBorder="1" applyAlignment="1">
      <alignment horizontal="center" vertical="center" wrapText="1"/>
    </xf>
    <xf numFmtId="9" fontId="43" fillId="15" borderId="22" xfId="0" applyNumberFormat="1" applyFont="1" applyFill="1" applyBorder="1" applyAlignment="1">
      <alignment horizontal="center" vertical="center"/>
    </xf>
    <xf numFmtId="0" fontId="44" fillId="4" borderId="22" xfId="0" applyFont="1" applyFill="1" applyBorder="1" applyAlignment="1">
      <alignment horizontal="center" vertical="center"/>
    </xf>
    <xf numFmtId="9" fontId="43" fillId="13" borderId="22" xfId="0" applyNumberFormat="1" applyFont="1" applyFill="1" applyBorder="1" applyAlignment="1">
      <alignment horizontal="center" vertical="center"/>
    </xf>
    <xf numFmtId="9" fontId="43" fillId="7" borderId="22" xfId="0" applyNumberFormat="1" applyFont="1" applyFill="1" applyBorder="1" applyAlignment="1">
      <alignment horizontal="center" vertical="center"/>
    </xf>
    <xf numFmtId="9" fontId="43" fillId="15" borderId="43" xfId="0" applyNumberFormat="1" applyFont="1" applyFill="1" applyBorder="1" applyAlignment="1">
      <alignment horizontal="center" vertical="center"/>
    </xf>
    <xf numFmtId="9" fontId="43" fillId="0" borderId="43" xfId="0" applyNumberFormat="1" applyFont="1" applyFill="1" applyBorder="1" applyAlignment="1">
      <alignment horizontal="center" vertical="center"/>
    </xf>
    <xf numFmtId="9" fontId="43" fillId="15" borderId="0" xfId="0" applyNumberFormat="1" applyFont="1" applyFill="1" applyBorder="1" applyAlignment="1">
      <alignment horizontal="center" vertical="center"/>
    </xf>
    <xf numFmtId="0" fontId="49" fillId="4" borderId="22" xfId="0" applyFont="1" applyFill="1" applyBorder="1" applyAlignment="1">
      <alignment horizontal="center" vertical="center" wrapText="1"/>
    </xf>
    <xf numFmtId="0" fontId="49" fillId="4" borderId="43" xfId="0" applyFont="1" applyFill="1" applyBorder="1" applyAlignment="1">
      <alignment horizontal="center" vertical="center" shrinkToFit="1"/>
    </xf>
    <xf numFmtId="0" fontId="44" fillId="4" borderId="27" xfId="0" applyFont="1" applyFill="1" applyBorder="1" applyAlignment="1">
      <alignment horizontal="center" vertical="center"/>
    </xf>
    <xf numFmtId="0" fontId="0" fillId="0" borderId="0" xfId="0" applyBorder="1" applyAlignment="1"/>
    <xf numFmtId="0" fontId="3" fillId="11" borderId="49" xfId="0" applyFont="1" applyFill="1" applyBorder="1" applyAlignment="1" applyProtection="1">
      <alignment horizontal="center"/>
      <protection hidden="1"/>
    </xf>
    <xf numFmtId="9" fontId="3" fillId="11" borderId="49" xfId="0" applyNumberFormat="1" applyFont="1" applyFill="1" applyBorder="1" applyAlignment="1" applyProtection="1">
      <alignment horizontal="center"/>
      <protection hidden="1"/>
    </xf>
    <xf numFmtId="9" fontId="3" fillId="11" borderId="106" xfId="0" applyNumberFormat="1" applyFont="1" applyFill="1" applyBorder="1" applyAlignment="1" applyProtection="1">
      <alignment horizontal="center" vertical="center" shrinkToFit="1"/>
      <protection hidden="1"/>
    </xf>
    <xf numFmtId="9" fontId="3" fillId="0" borderId="29" xfId="0" applyNumberFormat="1" applyFont="1" applyFill="1" applyBorder="1" applyAlignment="1" applyProtection="1">
      <alignment horizontal="center" vertical="center" shrinkToFit="1"/>
      <protection hidden="1"/>
    </xf>
    <xf numFmtId="9" fontId="3" fillId="0" borderId="29" xfId="0" applyNumberFormat="1" applyFont="1" applyFill="1" applyBorder="1" applyAlignment="1" applyProtection="1">
      <alignment horizontal="center" vertical="center" shrinkToFit="1"/>
      <protection hidden="1"/>
    </xf>
    <xf numFmtId="9" fontId="3" fillId="0" borderId="1" xfId="0" applyNumberFormat="1" applyFont="1" applyFill="1" applyBorder="1" applyAlignment="1" applyProtection="1">
      <alignment horizontal="center" vertical="center" shrinkToFit="1"/>
      <protection hidden="1"/>
    </xf>
    <xf numFmtId="9" fontId="3" fillId="0" borderId="37" xfId="0" applyNumberFormat="1" applyFont="1" applyFill="1" applyBorder="1" applyAlignment="1" applyProtection="1">
      <alignment horizontal="center" vertical="center" shrinkToFit="1"/>
      <protection hidden="1"/>
    </xf>
    <xf numFmtId="0" fontId="0" fillId="8" borderId="107" xfId="0" applyFill="1" applyBorder="1"/>
    <xf numFmtId="0" fontId="0" fillId="8" borderId="18" xfId="0" applyFill="1" applyBorder="1"/>
    <xf numFmtId="0" fontId="4" fillId="10" borderId="18" xfId="0" applyFont="1" applyFill="1" applyBorder="1"/>
    <xf numFmtId="0" fontId="3" fillId="0" borderId="9" xfId="0" applyFont="1" applyBorder="1" applyAlignment="1">
      <alignment horizontal="center" vertical="center"/>
    </xf>
    <xf numFmtId="9" fontId="0" fillId="0" borderId="27" xfId="0" applyNumberFormat="1" applyFill="1" applyBorder="1" applyAlignment="1">
      <alignment horizontal="center" vertical="center"/>
    </xf>
    <xf numFmtId="9" fontId="0" fillId="0" borderId="27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18" borderId="71" xfId="0" applyNumberFormat="1" applyFill="1" applyBorder="1" applyAlignment="1">
      <alignment horizontal="center"/>
    </xf>
    <xf numFmtId="9" fontId="0" fillId="18" borderId="70" xfId="0" applyNumberFormat="1" applyFill="1" applyBorder="1" applyAlignment="1">
      <alignment horizontal="center"/>
    </xf>
    <xf numFmtId="9" fontId="4" fillId="18" borderId="70" xfId="0" applyNumberFormat="1" applyFont="1" applyFill="1" applyBorder="1" applyAlignment="1">
      <alignment horizontal="center"/>
    </xf>
    <xf numFmtId="0" fontId="19" fillId="0" borderId="0" xfId="0" applyFont="1" applyFill="1" applyAlignment="1" applyProtection="1"/>
    <xf numFmtId="0" fontId="3" fillId="0" borderId="0" xfId="0" applyFont="1" applyFill="1" applyProtection="1"/>
    <xf numFmtId="0" fontId="53" fillId="0" borderId="0" xfId="0" applyFont="1" applyFill="1" applyProtection="1"/>
    <xf numFmtId="0" fontId="54" fillId="0" borderId="0" xfId="0" applyFont="1" applyFill="1" applyProtection="1"/>
    <xf numFmtId="0" fontId="0" fillId="0" borderId="0" xfId="0" applyFill="1" applyProtection="1"/>
    <xf numFmtId="0" fontId="1" fillId="0" borderId="0" xfId="0" applyFont="1" applyFill="1" applyProtection="1"/>
    <xf numFmtId="0" fontId="23" fillId="0" borderId="0" xfId="0" applyFont="1" applyFill="1" applyAlignment="1" applyProtection="1"/>
    <xf numFmtId="0" fontId="23" fillId="0" borderId="0" xfId="0" applyFont="1" applyFill="1" applyAlignment="1" applyProtection="1">
      <alignment horizontal="left" wrapText="1"/>
    </xf>
    <xf numFmtId="9" fontId="3" fillId="15" borderId="22" xfId="0" applyNumberFormat="1" applyFont="1" applyFill="1" applyBorder="1" applyAlignment="1">
      <alignment horizontal="center" vertical="center"/>
    </xf>
    <xf numFmtId="9" fontId="3" fillId="15" borderId="22" xfId="0" applyNumberFormat="1" applyFont="1" applyFill="1" applyBorder="1" applyAlignment="1">
      <alignment horizontal="center"/>
    </xf>
    <xf numFmtId="9" fontId="43" fillId="7" borderId="22" xfId="0" applyNumberFormat="1" applyFont="1" applyFill="1" applyBorder="1" applyAlignment="1">
      <alignment horizontal="center" vertical="center" wrapText="1"/>
    </xf>
    <xf numFmtId="9" fontId="3" fillId="0" borderId="22" xfId="0" applyNumberFormat="1" applyFont="1" applyFill="1" applyBorder="1" applyAlignment="1">
      <alignment horizontal="center" vertical="center"/>
    </xf>
    <xf numFmtId="9" fontId="3" fillId="13" borderId="22" xfId="0" applyNumberFormat="1" applyFont="1" applyFill="1" applyBorder="1" applyAlignment="1">
      <alignment horizontal="center" vertical="center"/>
    </xf>
    <xf numFmtId="9" fontId="3" fillId="7" borderId="22" xfId="0" applyNumberFormat="1" applyFont="1" applyFill="1" applyBorder="1" applyAlignment="1">
      <alignment horizontal="center" vertical="center"/>
    </xf>
    <xf numFmtId="9" fontId="3" fillId="0" borderId="43" xfId="0" applyNumberFormat="1" applyFont="1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9" fontId="44" fillId="0" borderId="0" xfId="0" applyNumberFormat="1" applyFont="1" applyFill="1" applyBorder="1" applyAlignment="1">
      <alignment horizontal="center" vertical="center"/>
    </xf>
    <xf numFmtId="0" fontId="49" fillId="4" borderId="22" xfId="0" applyFont="1" applyFill="1" applyBorder="1" applyAlignment="1">
      <alignment horizontal="center" vertical="center" wrapText="1"/>
    </xf>
    <xf numFmtId="9" fontId="43" fillId="0" borderId="22" xfId="0" applyNumberFormat="1" applyFont="1" applyFill="1" applyBorder="1" applyAlignment="1">
      <alignment horizontal="center" vertical="center"/>
    </xf>
    <xf numFmtId="9" fontId="43" fillId="0" borderId="22" xfId="0" applyNumberFormat="1" applyFont="1" applyFill="1" applyBorder="1" applyAlignment="1">
      <alignment horizontal="center"/>
    </xf>
    <xf numFmtId="9" fontId="3" fillId="15" borderId="22" xfId="0" applyNumberFormat="1" applyFont="1" applyFill="1" applyBorder="1" applyAlignment="1">
      <alignment horizontal="center"/>
    </xf>
    <xf numFmtId="9" fontId="43" fillId="7" borderId="22" xfId="0" applyNumberFormat="1" applyFont="1" applyFill="1" applyBorder="1" applyAlignment="1">
      <alignment horizontal="center" vertical="center"/>
    </xf>
    <xf numFmtId="0" fontId="0" fillId="0" borderId="43" xfId="0" applyBorder="1"/>
    <xf numFmtId="9" fontId="43" fillId="0" borderId="44" xfId="0" quotePrefix="1" applyNumberFormat="1" applyFont="1" applyFill="1" applyBorder="1" applyAlignment="1">
      <alignment horizontal="center" vertical="center" wrapText="1"/>
    </xf>
    <xf numFmtId="9" fontId="43" fillId="14" borderId="44" xfId="0" quotePrefix="1" applyNumberFormat="1" applyFont="1" applyFill="1" applyBorder="1" applyAlignment="1">
      <alignment horizontal="center" vertical="center" wrapText="1"/>
    </xf>
    <xf numFmtId="9" fontId="32" fillId="16" borderId="44" xfId="0" applyNumberFormat="1" applyFont="1" applyFill="1" applyBorder="1" applyAlignment="1">
      <alignment horizontal="center" vertical="center" wrapText="1"/>
    </xf>
    <xf numFmtId="9" fontId="32" fillId="16" borderId="44" xfId="0" applyNumberFormat="1" applyFont="1" applyFill="1" applyBorder="1" applyAlignment="1">
      <alignment horizontal="center" vertical="center"/>
    </xf>
    <xf numFmtId="0" fontId="0" fillId="4" borderId="44" xfId="0" applyFill="1" applyBorder="1"/>
    <xf numFmtId="0" fontId="21" fillId="4" borderId="44" xfId="0" applyFont="1" applyFill="1" applyBorder="1" applyAlignment="1">
      <alignment horizontal="center" shrinkToFit="1"/>
    </xf>
    <xf numFmtId="0" fontId="21" fillId="4" borderId="44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 wrapText="1"/>
    </xf>
    <xf numFmtId="0" fontId="48" fillId="4" borderId="22" xfId="0" applyFont="1" applyFill="1" applyBorder="1" applyAlignment="1">
      <alignment horizontal="right" wrapText="1"/>
    </xf>
    <xf numFmtId="9" fontId="43" fillId="4" borderId="22" xfId="0" quotePrefix="1" applyNumberFormat="1" applyFont="1" applyFill="1" applyBorder="1" applyAlignment="1">
      <alignment horizontal="center" vertical="center" wrapText="1"/>
    </xf>
    <xf numFmtId="9" fontId="43" fillId="4" borderId="22" xfId="0" quotePrefix="1" applyNumberFormat="1" applyFont="1" applyFill="1" applyBorder="1" applyAlignment="1">
      <alignment horizontal="center" vertical="center"/>
    </xf>
    <xf numFmtId="0" fontId="0" fillId="0" borderId="22" xfId="0" applyBorder="1"/>
    <xf numFmtId="9" fontId="43" fillId="14" borderId="22" xfId="0" applyNumberFormat="1" applyFont="1" applyFill="1" applyBorder="1" applyAlignment="1">
      <alignment horizontal="center" vertical="center" wrapText="1"/>
    </xf>
    <xf numFmtId="9" fontId="43" fillId="14" borderId="22" xfId="0" applyNumberFormat="1" applyFont="1" applyFill="1" applyBorder="1" applyAlignment="1">
      <alignment horizontal="center" vertical="center"/>
    </xf>
    <xf numFmtId="9" fontId="43" fillId="0" borderId="22" xfId="0" quotePrefix="1" applyNumberFormat="1" applyFont="1" applyFill="1" applyBorder="1" applyAlignment="1">
      <alignment horizontal="center" vertical="center" wrapText="1"/>
    </xf>
    <xf numFmtId="0" fontId="49" fillId="4" borderId="22" xfId="0" applyFont="1" applyFill="1" applyBorder="1" applyAlignment="1">
      <alignment vertical="center"/>
    </xf>
    <xf numFmtId="9" fontId="3" fillId="0" borderId="43" xfId="0" applyNumberFormat="1" applyFont="1" applyFill="1" applyBorder="1" applyAlignment="1">
      <alignment vertical="center"/>
    </xf>
    <xf numFmtId="9" fontId="43" fillId="15" borderId="22" xfId="0" applyNumberFormat="1" applyFont="1" applyFill="1" applyBorder="1" applyAlignment="1">
      <alignment horizontal="center" vertical="center"/>
    </xf>
    <xf numFmtId="9" fontId="43" fillId="13" borderId="22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9" fontId="43" fillId="0" borderId="44" xfId="0" applyNumberFormat="1" applyFont="1" applyFill="1" applyBorder="1" applyAlignment="1">
      <alignment horizontal="center" vertical="center"/>
    </xf>
    <xf numFmtId="0" fontId="49" fillId="4" borderId="99" xfId="0" applyFont="1" applyFill="1" applyBorder="1" applyAlignment="1">
      <alignment horizontal="center" vertical="center" shrinkToFit="1"/>
    </xf>
    <xf numFmtId="0" fontId="49" fillId="4" borderId="44" xfId="0" applyFont="1" applyFill="1" applyBorder="1" applyAlignment="1">
      <alignment vertical="center"/>
    </xf>
    <xf numFmtId="0" fontId="49" fillId="4" borderId="44" xfId="0" applyFont="1" applyFill="1" applyBorder="1" applyAlignment="1">
      <alignment horizontal="center" vertical="center" wrapText="1"/>
    </xf>
    <xf numFmtId="0" fontId="49" fillId="4" borderId="44" xfId="0" applyFont="1" applyFill="1" applyBorder="1" applyAlignment="1">
      <alignment horizontal="center" wrapText="1"/>
    </xf>
    <xf numFmtId="0" fontId="50" fillId="4" borderId="0" xfId="0" applyFont="1" applyFill="1" applyAlignment="1">
      <alignment horizontal="center" vertical="center" wrapText="1"/>
    </xf>
    <xf numFmtId="9" fontId="3" fillId="0" borderId="22" xfId="0" applyNumberFormat="1" applyFont="1" applyBorder="1" applyAlignment="1">
      <alignment horizontal="center" vertical="center"/>
    </xf>
    <xf numFmtId="0" fontId="50" fillId="4" borderId="0" xfId="0" applyFont="1" applyFill="1" applyAlignment="1">
      <alignment horizontal="right" vertical="center" wrapText="1"/>
    </xf>
    <xf numFmtId="0" fontId="50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9" fillId="4" borderId="44" xfId="0" applyFont="1" applyFill="1" applyBorder="1" applyAlignment="1">
      <alignment horizontal="center" vertical="center" wrapText="1"/>
    </xf>
    <xf numFmtId="0" fontId="50" fillId="4" borderId="0" xfId="0" applyFont="1" applyFill="1" applyAlignment="1">
      <alignment vertical="center" wrapText="1"/>
    </xf>
    <xf numFmtId="0" fontId="0" fillId="4" borderId="0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48" fillId="4" borderId="22" xfId="0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49" fillId="4" borderId="44" xfId="0" applyFont="1" applyFill="1" applyBorder="1" applyAlignment="1">
      <alignment horizontal="center" vertical="center"/>
    </xf>
    <xf numFmtId="0" fontId="44" fillId="15" borderId="22" xfId="0" applyFont="1" applyFill="1" applyBorder="1" applyAlignment="1">
      <alignment horizontal="center" vertical="center"/>
    </xf>
    <xf numFmtId="0" fontId="44" fillId="7" borderId="22" xfId="0" applyFont="1" applyFill="1" applyBorder="1" applyAlignment="1">
      <alignment horizontal="center" vertical="center"/>
    </xf>
    <xf numFmtId="0" fontId="44" fillId="13" borderId="22" xfId="0" applyFont="1" applyFill="1" applyBorder="1" applyAlignment="1">
      <alignment horizontal="center" vertical="center"/>
    </xf>
    <xf numFmtId="0" fontId="44" fillId="0" borderId="43" xfId="0" applyFont="1" applyFill="1" applyBorder="1" applyAlignment="1">
      <alignment horizontal="center" vertical="center"/>
    </xf>
    <xf numFmtId="0" fontId="44" fillId="0" borderId="22" xfId="0" applyFont="1" applyFill="1" applyBorder="1" applyAlignment="1">
      <alignment horizontal="center" vertical="center"/>
    </xf>
    <xf numFmtId="0" fontId="44" fillId="15" borderId="43" xfId="0" applyFont="1" applyFill="1" applyBorder="1" applyAlignment="1">
      <alignment horizontal="center" vertical="center"/>
    </xf>
    <xf numFmtId="0" fontId="44" fillId="15" borderId="0" xfId="0" applyFont="1" applyFill="1" applyBorder="1" applyAlignment="1">
      <alignment horizontal="center" vertical="center"/>
    </xf>
    <xf numFmtId="0" fontId="44" fillId="0" borderId="22" xfId="0" applyFont="1" applyFill="1" applyBorder="1" applyAlignment="1">
      <alignment horizontal="center"/>
    </xf>
    <xf numFmtId="0" fontId="44" fillId="15" borderId="0" xfId="0" applyFont="1" applyFill="1" applyBorder="1" applyAlignment="1">
      <alignment horizontal="center"/>
    </xf>
    <xf numFmtId="0" fontId="44" fillId="0" borderId="43" xfId="0" applyFont="1" applyFill="1" applyBorder="1" applyAlignment="1">
      <alignment horizontal="center"/>
    </xf>
    <xf numFmtId="0" fontId="44" fillId="15" borderId="22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4" fillId="0" borderId="22" xfId="0" applyFont="1" applyFill="1" applyBorder="1" applyAlignment="1">
      <alignment horizontal="center" vertical="top"/>
    </xf>
    <xf numFmtId="0" fontId="44" fillId="4" borderId="97" xfId="0" applyFont="1" applyFill="1" applyBorder="1" applyAlignment="1">
      <alignment horizontal="center"/>
    </xf>
    <xf numFmtId="0" fontId="44" fillId="7" borderId="97" xfId="0" applyFont="1" applyFill="1" applyBorder="1" applyAlignment="1">
      <alignment horizontal="center"/>
    </xf>
    <xf numFmtId="0" fontId="49" fillId="4" borderId="22" xfId="0" applyFont="1" applyFill="1" applyBorder="1" applyAlignment="1">
      <alignment horizontal="center" vertical="center"/>
    </xf>
    <xf numFmtId="0" fontId="44" fillId="0" borderId="97" xfId="0" applyFont="1" applyFill="1" applyBorder="1" applyAlignment="1">
      <alignment horizontal="center"/>
    </xf>
    <xf numFmtId="0" fontId="44" fillId="0" borderId="101" xfId="0" applyFont="1" applyFill="1" applyBorder="1" applyAlignment="1">
      <alignment horizontal="center"/>
    </xf>
    <xf numFmtId="0" fontId="44" fillId="0" borderId="102" xfId="0" applyFont="1" applyFill="1" applyBorder="1" applyAlignment="1">
      <alignment horizontal="center"/>
    </xf>
    <xf numFmtId="0" fontId="44" fillId="0" borderId="18" xfId="0" applyFont="1" applyFill="1" applyBorder="1" applyAlignment="1">
      <alignment horizontal="center"/>
    </xf>
    <xf numFmtId="0" fontId="44" fillId="15" borderId="18" xfId="0" applyFont="1" applyFill="1" applyBorder="1" applyAlignment="1">
      <alignment horizontal="center"/>
    </xf>
    <xf numFmtId="0" fontId="44" fillId="0" borderId="104" xfId="0" applyFont="1" applyFill="1" applyBorder="1" applyAlignment="1">
      <alignment horizontal="center"/>
    </xf>
    <xf numFmtId="0" fontId="44" fillId="0" borderId="105" xfId="0" applyFont="1" applyFill="1" applyBorder="1" applyAlignment="1">
      <alignment horizontal="center"/>
    </xf>
    <xf numFmtId="0" fontId="3" fillId="4" borderId="0" xfId="0" applyFont="1" applyFill="1" applyBorder="1" applyAlignment="1" applyProtection="1">
      <alignment horizontal="center"/>
      <protection hidden="1"/>
    </xf>
    <xf numFmtId="0" fontId="3" fillId="4" borderId="23" xfId="0" applyFont="1" applyFill="1" applyBorder="1" applyAlignment="1" applyProtection="1">
      <alignment horizontal="right" indent="1"/>
      <protection hidden="1"/>
    </xf>
    <xf numFmtId="0" fontId="1" fillId="4" borderId="12" xfId="0" applyFont="1" applyFill="1" applyBorder="1" applyProtection="1">
      <protection hidden="1"/>
    </xf>
    <xf numFmtId="0" fontId="1" fillId="4" borderId="108" xfId="0" applyFont="1" applyFill="1" applyBorder="1" applyProtection="1">
      <protection hidden="1"/>
    </xf>
    <xf numFmtId="0" fontId="1" fillId="4" borderId="14" xfId="0" applyFont="1" applyFill="1" applyBorder="1" applyProtection="1">
      <protection hidden="1"/>
    </xf>
    <xf numFmtId="0" fontId="1" fillId="4" borderId="0" xfId="0" applyFont="1" applyFill="1" applyBorder="1" applyProtection="1">
      <protection hidden="1"/>
    </xf>
    <xf numFmtId="0" fontId="3" fillId="4" borderId="15" xfId="0" applyFont="1" applyFill="1" applyBorder="1" applyProtection="1">
      <protection hidden="1"/>
    </xf>
    <xf numFmtId="0" fontId="3" fillId="4" borderId="11" xfId="0" applyFont="1" applyFill="1" applyBorder="1" applyAlignment="1" applyProtection="1">
      <alignment horizontal="right" indent="1"/>
      <protection hidden="1"/>
    </xf>
    <xf numFmtId="0" fontId="3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1" fillId="4" borderId="41" xfId="0" applyFont="1" applyFill="1" applyBorder="1" applyProtection="1">
      <protection hidden="1"/>
    </xf>
    <xf numFmtId="0" fontId="3" fillId="4" borderId="7" xfId="0" applyFont="1" applyFill="1" applyBorder="1" applyAlignment="1" applyProtection="1">
      <alignment horizontal="right" indent="1"/>
      <protection hidden="1"/>
    </xf>
    <xf numFmtId="0" fontId="1" fillId="4" borderId="25" xfId="0" applyFont="1" applyFill="1" applyBorder="1" applyAlignment="1" applyProtection="1">
      <alignment horizontal="center"/>
      <protection hidden="1"/>
    </xf>
    <xf numFmtId="0" fontId="3" fillId="4" borderId="12" xfId="0" applyFont="1" applyFill="1" applyBorder="1" applyAlignment="1" applyProtection="1">
      <alignment horizontal="right" indent="1"/>
      <protection hidden="1"/>
    </xf>
    <xf numFmtId="0" fontId="3" fillId="4" borderId="23" xfId="0" applyFont="1" applyFill="1" applyBorder="1" applyAlignment="1" applyProtection="1">
      <alignment horizontal="right" indent="1"/>
      <protection hidden="1"/>
    </xf>
    <xf numFmtId="0" fontId="15" fillId="4" borderId="0" xfId="0" applyFont="1" applyFill="1" applyBorder="1" applyAlignment="1" applyProtection="1">
      <alignment horizontal="right" indent="1"/>
      <protection hidden="1"/>
    </xf>
    <xf numFmtId="0" fontId="15" fillId="4" borderId="16" xfId="0" applyFont="1" applyFill="1" applyBorder="1" applyAlignment="1" applyProtection="1">
      <alignment horizontal="right" indent="1"/>
      <protection hidden="1"/>
    </xf>
    <xf numFmtId="0" fontId="15" fillId="4" borderId="14" xfId="0" applyFont="1" applyFill="1" applyBorder="1" applyAlignment="1" applyProtection="1">
      <alignment horizontal="right" indent="1"/>
      <protection hidden="1"/>
    </xf>
    <xf numFmtId="0" fontId="15" fillId="4" borderId="11" xfId="0" applyFont="1" applyFill="1" applyBorder="1" applyAlignment="1" applyProtection="1">
      <alignment horizontal="right" inden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3" fillId="0" borderId="81" xfId="0" applyFont="1" applyBorder="1" applyAlignment="1" applyProtection="1">
      <alignment horizontal="center" vertical="center" wrapText="1"/>
      <protection hidden="1"/>
    </xf>
    <xf numFmtId="0" fontId="15" fillId="3" borderId="82" xfId="0" applyFont="1" applyFill="1" applyBorder="1" applyAlignment="1" applyProtection="1">
      <alignment horizontal="center" vertical="center" wrapText="1" shrinkToFit="1"/>
    </xf>
    <xf numFmtId="0" fontId="15" fillId="3" borderId="23" xfId="0" applyFont="1" applyFill="1" applyBorder="1" applyAlignment="1" applyProtection="1">
      <alignment horizontal="center" vertical="center" wrapText="1" shrinkToFit="1"/>
    </xf>
    <xf numFmtId="0" fontId="3" fillId="9" borderId="79" xfId="0" applyFont="1" applyFill="1" applyBorder="1" applyAlignment="1" applyProtection="1">
      <alignment horizontal="center" vertical="center" wrapText="1" shrinkToFit="1"/>
      <protection locked="0"/>
    </xf>
    <xf numFmtId="0" fontId="15" fillId="9" borderId="19" xfId="0" applyFont="1" applyFill="1" applyBorder="1" applyAlignment="1" applyProtection="1">
      <alignment horizontal="center" vertical="center" wrapText="1" shrinkToFit="1"/>
      <protection locked="0"/>
    </xf>
    <xf numFmtId="0" fontId="15" fillId="9" borderId="80" xfId="0" applyFont="1" applyFill="1" applyBorder="1" applyAlignment="1" applyProtection="1">
      <alignment horizontal="center" vertical="center" wrapText="1" shrinkToFit="1"/>
      <protection locked="0"/>
    </xf>
    <xf numFmtId="0" fontId="30" fillId="9" borderId="0" xfId="0" applyFont="1" applyFill="1" applyBorder="1" applyAlignment="1" applyProtection="1">
      <alignment horizontal="center" vertical="center" textRotation="90" wrapText="1"/>
      <protection hidden="1"/>
    </xf>
    <xf numFmtId="0" fontId="30" fillId="9" borderId="16" xfId="0" applyFont="1" applyFill="1" applyBorder="1" applyAlignment="1" applyProtection="1">
      <alignment horizontal="center" vertical="center" textRotation="90" wrapText="1"/>
      <protection hidden="1"/>
    </xf>
    <xf numFmtId="0" fontId="30" fillId="9" borderId="12" xfId="0" applyFont="1" applyFill="1" applyBorder="1" applyAlignment="1" applyProtection="1">
      <alignment horizontal="center" vertical="center" textRotation="90" wrapText="1"/>
      <protection hidden="1"/>
    </xf>
    <xf numFmtId="0" fontId="30" fillId="9" borderId="23" xfId="0" applyFont="1" applyFill="1" applyBorder="1" applyAlignment="1" applyProtection="1">
      <alignment horizontal="center" vertical="center" textRotation="90" wrapText="1"/>
      <protection hidden="1"/>
    </xf>
    <xf numFmtId="49" fontId="0" fillId="9" borderId="79" xfId="0" applyNumberFormat="1" applyFont="1" applyFill="1" applyBorder="1" applyAlignment="1" applyProtection="1">
      <alignment horizontal="center" vertical="center" shrinkToFit="1"/>
      <protection locked="0"/>
    </xf>
    <xf numFmtId="49" fontId="15" fillId="9" borderId="19" xfId="0" applyNumberFormat="1" applyFont="1" applyFill="1" applyBorder="1" applyAlignment="1" applyProtection="1">
      <alignment horizontal="center" vertical="center" shrinkToFit="1"/>
      <protection locked="0"/>
    </xf>
    <xf numFmtId="49" fontId="15" fillId="9" borderId="80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51" xfId="0" applyFont="1" applyFill="1" applyBorder="1" applyAlignment="1" applyProtection="1">
      <alignment horizontal="center" vertical="center"/>
      <protection hidden="1"/>
    </xf>
    <xf numFmtId="0" fontId="3" fillId="4" borderId="81" xfId="0" applyFont="1" applyFill="1" applyBorder="1" applyAlignment="1" applyProtection="1">
      <alignment horizontal="center" vertical="center"/>
      <protection hidden="1"/>
    </xf>
    <xf numFmtId="0" fontId="40" fillId="10" borderId="82" xfId="0" applyFont="1" applyFill="1" applyBorder="1" applyAlignment="1" applyProtection="1">
      <alignment horizontal="center" vertical="center"/>
      <protection hidden="1"/>
    </xf>
    <xf numFmtId="0" fontId="40" fillId="10" borderId="12" xfId="0" applyFont="1" applyFill="1" applyBorder="1" applyAlignment="1" applyProtection="1">
      <alignment horizontal="center" vertical="center"/>
      <protection hidden="1"/>
    </xf>
    <xf numFmtId="0" fontId="40" fillId="10" borderId="23" xfId="0" applyFont="1" applyFill="1" applyBorder="1" applyAlignment="1" applyProtection="1">
      <alignment horizontal="center" vertical="center"/>
      <protection hidden="1"/>
    </xf>
    <xf numFmtId="1" fontId="36" fillId="10" borderId="10" xfId="0" applyNumberFormat="1" applyFont="1" applyFill="1" applyBorder="1" applyAlignment="1" applyProtection="1">
      <alignment horizontal="center" vertical="center" wrapText="1"/>
      <protection hidden="1"/>
    </xf>
    <xf numFmtId="1" fontId="36" fillId="10" borderId="14" xfId="0" applyNumberFormat="1" applyFont="1" applyFill="1" applyBorder="1" applyAlignment="1" applyProtection="1">
      <alignment horizontal="center" vertical="center" wrapText="1"/>
      <protection hidden="1"/>
    </xf>
    <xf numFmtId="1" fontId="36" fillId="10" borderId="11" xfId="0" applyNumberFormat="1" applyFont="1" applyFill="1" applyBorder="1" applyAlignment="1" applyProtection="1">
      <alignment horizontal="center" vertical="center" wrapText="1"/>
      <protection hidden="1"/>
    </xf>
    <xf numFmtId="0" fontId="22" fillId="8" borderId="82" xfId="0" applyFont="1" applyFill="1" applyBorder="1" applyAlignment="1" applyProtection="1">
      <alignment horizontal="center" vertical="center"/>
      <protection hidden="1"/>
    </xf>
    <xf numFmtId="0" fontId="0" fillId="8" borderId="12" xfId="0" applyFill="1" applyBorder="1"/>
    <xf numFmtId="0" fontId="0" fillId="8" borderId="23" xfId="0" applyFill="1" applyBorder="1"/>
    <xf numFmtId="1" fontId="3" fillId="8" borderId="7" xfId="0" applyNumberFormat="1" applyFont="1" applyFill="1" applyBorder="1" applyAlignment="1" applyProtection="1">
      <alignment horizontal="center" vertical="center" wrapText="1"/>
      <protection hidden="1"/>
    </xf>
    <xf numFmtId="1" fontId="3" fillId="8" borderId="0" xfId="0" applyNumberFormat="1" applyFont="1" applyFill="1" applyBorder="1" applyAlignment="1" applyProtection="1">
      <alignment horizontal="center" vertical="center" wrapText="1"/>
      <protection hidden="1"/>
    </xf>
    <xf numFmtId="1" fontId="3" fillId="8" borderId="16" xfId="0" applyNumberFormat="1" applyFont="1" applyFill="1" applyBorder="1" applyAlignment="1" applyProtection="1">
      <alignment horizontal="center" vertical="center" wrapText="1"/>
      <protection hidden="1"/>
    </xf>
    <xf numFmtId="0" fontId="19" fillId="9" borderId="7" xfId="0" applyFont="1" applyFill="1" applyBorder="1" applyAlignment="1" applyProtection="1">
      <alignment horizontal="center" vertical="center" shrinkToFit="1"/>
      <protection hidden="1"/>
    </xf>
    <xf numFmtId="0" fontId="19" fillId="9" borderId="16" xfId="0" applyFont="1" applyFill="1" applyBorder="1" applyAlignment="1" applyProtection="1">
      <alignment horizontal="center" vertical="center" shrinkToFit="1"/>
      <protection hidden="1"/>
    </xf>
    <xf numFmtId="0" fontId="19" fillId="9" borderId="83" xfId="0" applyFont="1" applyFill="1" applyBorder="1" applyAlignment="1" applyProtection="1">
      <alignment horizontal="center" vertical="center" shrinkToFit="1"/>
      <protection hidden="1"/>
    </xf>
    <xf numFmtId="0" fontId="19" fillId="9" borderId="84" xfId="0" applyFont="1" applyFill="1" applyBorder="1" applyAlignment="1" applyProtection="1">
      <alignment horizontal="center" vertical="center" shrinkToFit="1"/>
      <protection hidden="1"/>
    </xf>
    <xf numFmtId="0" fontId="3" fillId="9" borderId="0" xfId="0" applyFont="1" applyFill="1" applyBorder="1" applyAlignment="1" applyProtection="1">
      <alignment horizontal="left" vertical="center"/>
      <protection hidden="1"/>
    </xf>
    <xf numFmtId="0" fontId="3" fillId="9" borderId="12" xfId="0" applyFont="1" applyFill="1" applyBorder="1" applyAlignment="1" applyProtection="1">
      <alignment horizontal="left" vertical="center"/>
      <protection hidden="1"/>
    </xf>
    <xf numFmtId="0" fontId="19" fillId="8" borderId="7" xfId="0" applyFont="1" applyFill="1" applyBorder="1" applyAlignment="1" applyProtection="1">
      <alignment horizontal="center" vertical="center"/>
      <protection hidden="1"/>
    </xf>
    <xf numFmtId="0" fontId="19" fillId="8" borderId="16" xfId="0" applyFont="1" applyFill="1" applyBorder="1" applyAlignment="1" applyProtection="1">
      <alignment horizontal="center" vertical="center"/>
      <protection hidden="1"/>
    </xf>
    <xf numFmtId="0" fontId="19" fillId="8" borderId="83" xfId="0" applyFont="1" applyFill="1" applyBorder="1" applyAlignment="1" applyProtection="1">
      <alignment horizontal="center" vertical="center"/>
      <protection hidden="1"/>
    </xf>
    <xf numFmtId="0" fontId="19" fillId="8" borderId="84" xfId="0" applyFont="1" applyFill="1" applyBorder="1" applyAlignment="1" applyProtection="1">
      <alignment horizontal="center" vertical="center"/>
      <protection hidden="1"/>
    </xf>
    <xf numFmtId="0" fontId="19" fillId="10" borderId="7" xfId="0" applyFont="1" applyFill="1" applyBorder="1" applyAlignment="1" applyProtection="1">
      <alignment horizontal="center" vertical="center"/>
      <protection hidden="1"/>
    </xf>
    <xf numFmtId="0" fontId="19" fillId="10" borderId="16" xfId="0" applyFont="1" applyFill="1" applyBorder="1" applyAlignment="1" applyProtection="1">
      <alignment horizontal="center" vertical="center"/>
      <protection hidden="1"/>
    </xf>
    <xf numFmtId="0" fontId="19" fillId="10" borderId="83" xfId="0" applyFont="1" applyFill="1" applyBorder="1" applyAlignment="1" applyProtection="1">
      <alignment horizontal="center" vertical="center"/>
      <protection hidden="1"/>
    </xf>
    <xf numFmtId="0" fontId="19" fillId="10" borderId="84" xfId="0" applyFont="1" applyFill="1" applyBorder="1" applyAlignment="1" applyProtection="1">
      <alignment horizontal="center" vertical="center"/>
      <protection hidden="1"/>
    </xf>
    <xf numFmtId="0" fontId="3" fillId="8" borderId="0" xfId="0" applyFont="1" applyFill="1" applyBorder="1" applyAlignment="1" applyProtection="1">
      <alignment horizontal="center" vertical="center" wrapText="1"/>
      <protection hidden="1"/>
    </xf>
    <xf numFmtId="0" fontId="3" fillId="8" borderId="16" xfId="0" applyFont="1" applyFill="1" applyBorder="1" applyAlignment="1" applyProtection="1">
      <alignment horizontal="center" vertical="center" wrapText="1"/>
      <protection hidden="1"/>
    </xf>
    <xf numFmtId="0" fontId="3" fillId="9" borderId="82" xfId="0" applyFont="1" applyFill="1" applyBorder="1" applyAlignment="1" applyProtection="1">
      <alignment horizontal="center" vertical="center" shrinkToFit="1"/>
      <protection hidden="1"/>
    </xf>
    <xf numFmtId="0" fontId="3" fillId="9" borderId="12" xfId="0" applyFont="1" applyFill="1" applyBorder="1" applyAlignment="1" applyProtection="1">
      <alignment horizontal="center" vertical="center" shrinkToFit="1"/>
      <protection hidden="1"/>
    </xf>
    <xf numFmtId="0" fontId="3" fillId="9" borderId="23" xfId="0" applyFont="1" applyFill="1" applyBorder="1" applyAlignment="1" applyProtection="1">
      <alignment horizontal="center" vertical="center" shrinkToFit="1"/>
      <protection hidden="1"/>
    </xf>
    <xf numFmtId="0" fontId="3" fillId="9" borderId="79" xfId="0" applyFont="1" applyFill="1" applyBorder="1" applyAlignment="1" applyProtection="1">
      <alignment horizontal="center" vertical="center" shrinkToFit="1"/>
      <protection hidden="1"/>
    </xf>
    <xf numFmtId="0" fontId="3" fillId="9" borderId="19" xfId="0" applyFont="1" applyFill="1" applyBorder="1" applyAlignment="1" applyProtection="1">
      <alignment horizontal="center" vertical="center" shrinkToFit="1"/>
      <protection hidden="1"/>
    </xf>
    <xf numFmtId="0" fontId="3" fillId="9" borderId="80" xfId="0" applyFont="1" applyFill="1" applyBorder="1" applyAlignment="1" applyProtection="1">
      <alignment horizontal="center" vertical="center" shrinkToFit="1"/>
      <protection hidden="1"/>
    </xf>
    <xf numFmtId="49" fontId="3" fillId="8" borderId="7" xfId="0" applyNumberFormat="1" applyFont="1" applyFill="1" applyBorder="1" applyAlignment="1" applyProtection="1">
      <alignment horizontal="center" vertical="center" wrapText="1"/>
      <protection hidden="1"/>
    </xf>
    <xf numFmtId="49" fontId="3" fillId="8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8" borderId="16" xfId="0" applyNumberFormat="1" applyFont="1" applyFill="1" applyBorder="1" applyAlignment="1" applyProtection="1">
      <alignment horizontal="center" vertical="center" wrapText="1"/>
      <protection hidden="1"/>
    </xf>
    <xf numFmtId="49" fontId="3" fillId="8" borderId="10" xfId="0" applyNumberFormat="1" applyFont="1" applyFill="1" applyBorder="1" applyAlignment="1" applyProtection="1">
      <alignment horizontal="center" vertical="center" wrapText="1"/>
      <protection hidden="1"/>
    </xf>
    <xf numFmtId="49" fontId="3" fillId="8" borderId="14" xfId="0" applyNumberFormat="1" applyFont="1" applyFill="1" applyBorder="1" applyAlignment="1" applyProtection="1">
      <alignment horizontal="center" vertical="center" wrapText="1"/>
      <protection hidden="1"/>
    </xf>
    <xf numFmtId="49" fontId="3" fillId="8" borderId="11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shrinkToFit="1"/>
      <protection hidden="1"/>
    </xf>
    <xf numFmtId="0" fontId="3" fillId="4" borderId="16" xfId="0" applyFont="1" applyFill="1" applyBorder="1" applyAlignment="1" applyProtection="1">
      <alignment horizontal="center" shrinkToFit="1"/>
      <protection hidden="1"/>
    </xf>
    <xf numFmtId="0" fontId="28" fillId="9" borderId="14" xfId="0" applyFont="1" applyFill="1" applyBorder="1" applyAlignment="1" applyProtection="1">
      <alignment horizontal="center" vertical="center" textRotation="90" wrapText="1"/>
      <protection hidden="1"/>
    </xf>
    <xf numFmtId="0" fontId="28" fillId="9" borderId="11" xfId="0" applyFont="1" applyFill="1" applyBorder="1" applyAlignment="1" applyProtection="1">
      <alignment horizontal="center" vertical="center" textRotation="90" wrapText="1"/>
      <protection hidden="1"/>
    </xf>
    <xf numFmtId="0" fontId="28" fillId="9" borderId="0" xfId="0" applyFont="1" applyFill="1" applyBorder="1" applyAlignment="1" applyProtection="1">
      <alignment horizontal="center" vertical="center" textRotation="90" wrapText="1"/>
      <protection hidden="1"/>
    </xf>
    <xf numFmtId="0" fontId="28" fillId="9" borderId="16" xfId="0" applyFont="1" applyFill="1" applyBorder="1" applyAlignment="1" applyProtection="1">
      <alignment horizontal="center" vertical="center" textRotation="90" wrapText="1"/>
      <protection hidden="1"/>
    </xf>
    <xf numFmtId="0" fontId="28" fillId="9" borderId="12" xfId="0" applyFont="1" applyFill="1" applyBorder="1" applyAlignment="1" applyProtection="1">
      <alignment horizontal="center" vertical="center" textRotation="90" wrapText="1"/>
      <protection hidden="1"/>
    </xf>
    <xf numFmtId="0" fontId="28" fillId="9" borderId="23" xfId="0" applyFont="1" applyFill="1" applyBorder="1" applyAlignment="1" applyProtection="1">
      <alignment horizontal="center" vertical="center" textRotation="90" wrapText="1"/>
      <protection hidden="1"/>
    </xf>
    <xf numFmtId="0" fontId="15" fillId="9" borderId="0" xfId="0" applyFont="1" applyFill="1" applyBorder="1" applyAlignment="1" applyProtection="1">
      <alignment horizontal="left" vertical="center"/>
      <protection hidden="1"/>
    </xf>
    <xf numFmtId="0" fontId="15" fillId="9" borderId="12" xfId="0" applyFont="1" applyFill="1" applyBorder="1" applyAlignment="1" applyProtection="1">
      <alignment horizontal="left" vertical="center"/>
      <protection hidden="1"/>
    </xf>
    <xf numFmtId="0" fontId="3" fillId="0" borderId="49" xfId="0" applyFont="1" applyBorder="1" applyAlignment="1" applyProtection="1">
      <alignment horizontal="center" vertical="center"/>
      <protection hidden="1"/>
    </xf>
    <xf numFmtId="9" fontId="3" fillId="0" borderId="22" xfId="0" applyNumberFormat="1" applyFont="1" applyFill="1" applyBorder="1" applyAlignment="1">
      <alignment horizontal="center"/>
    </xf>
    <xf numFmtId="9" fontId="3" fillId="0" borderId="70" xfId="0" applyNumberFormat="1" applyFont="1" applyFill="1" applyBorder="1" applyAlignment="1">
      <alignment horizontal="center"/>
    </xf>
    <xf numFmtId="9" fontId="3" fillId="15" borderId="22" xfId="0" applyNumberFormat="1" applyFont="1" applyFill="1" applyBorder="1" applyAlignment="1">
      <alignment horizontal="center"/>
    </xf>
    <xf numFmtId="9" fontId="3" fillId="15" borderId="70" xfId="0" applyNumberFormat="1" applyFont="1" applyFill="1" applyBorder="1" applyAlignment="1">
      <alignment horizontal="center"/>
    </xf>
    <xf numFmtId="9" fontId="0" fillId="15" borderId="22" xfId="0" applyNumberFormat="1" applyFill="1" applyBorder="1" applyAlignment="1">
      <alignment horizontal="center"/>
    </xf>
    <xf numFmtId="9" fontId="0" fillId="15" borderId="70" xfId="0" applyNumberFormat="1" applyFill="1" applyBorder="1" applyAlignment="1">
      <alignment horizontal="center"/>
    </xf>
    <xf numFmtId="9" fontId="44" fillId="0" borderId="17" xfId="0" applyNumberFormat="1" applyFont="1" applyFill="1" applyBorder="1" applyAlignment="1">
      <alignment horizontal="center"/>
    </xf>
    <xf numFmtId="9" fontId="44" fillId="0" borderId="4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9" fontId="44" fillId="0" borderId="17" xfId="0" applyNumberFormat="1" applyFont="1" applyFill="1" applyBorder="1" applyAlignment="1">
      <alignment horizontal="center" vertical="center"/>
    </xf>
    <xf numFmtId="9" fontId="44" fillId="0" borderId="43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52" fillId="16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Border="1" applyAlignment="1">
      <alignment horizontal="center"/>
    </xf>
    <xf numFmtId="9" fontId="43" fillId="7" borderId="22" xfId="0" applyNumberFormat="1" applyFont="1" applyFill="1" applyBorder="1" applyAlignment="1">
      <alignment horizontal="center"/>
    </xf>
    <xf numFmtId="9" fontId="43" fillId="7" borderId="70" xfId="0" applyNumberFormat="1" applyFont="1" applyFill="1" applyBorder="1" applyAlignment="1">
      <alignment horizontal="center"/>
    </xf>
    <xf numFmtId="9" fontId="43" fillId="13" borderId="22" xfId="0" applyNumberFormat="1" applyFont="1" applyFill="1" applyBorder="1" applyAlignment="1">
      <alignment horizontal="center"/>
    </xf>
    <xf numFmtId="9" fontId="43" fillId="13" borderId="70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3" xfId="0" applyBorder="1" applyAlignment="1">
      <alignment horizontal="center"/>
    </xf>
    <xf numFmtId="9" fontId="43" fillId="15" borderId="22" xfId="0" applyNumberFormat="1" applyFont="1" applyFill="1" applyBorder="1" applyAlignment="1">
      <alignment horizontal="center"/>
    </xf>
    <xf numFmtId="9" fontId="43" fillId="15" borderId="70" xfId="0" applyNumberFormat="1" applyFont="1" applyFill="1" applyBorder="1" applyAlignment="1">
      <alignment horizontal="center"/>
    </xf>
    <xf numFmtId="0" fontId="48" fillId="0" borderId="44" xfId="0" applyFont="1" applyFill="1" applyBorder="1" applyAlignment="1">
      <alignment horizontal="left" vertical="center" wrapText="1"/>
    </xf>
    <xf numFmtId="0" fontId="49" fillId="14" borderId="22" xfId="0" applyFont="1" applyFill="1" applyBorder="1" applyAlignment="1">
      <alignment horizontal="center" vertical="center" wrapText="1" readingOrder="1"/>
    </xf>
    <xf numFmtId="0" fontId="48" fillId="0" borderId="22" xfId="0" applyFont="1" applyFill="1" applyBorder="1" applyAlignment="1">
      <alignment horizontal="center" wrapText="1"/>
    </xf>
    <xf numFmtId="0" fontId="48" fillId="0" borderId="22" xfId="0" applyFont="1" applyFill="1" applyBorder="1" applyAlignment="1">
      <alignment horizontal="center" vertical="center" wrapText="1"/>
    </xf>
    <xf numFmtId="9" fontId="32" fillId="16" borderId="44" xfId="0" applyNumberFormat="1" applyFont="1" applyFill="1" applyBorder="1" applyAlignment="1">
      <alignment horizontal="center" vertical="center"/>
    </xf>
    <xf numFmtId="0" fontId="42" fillId="14" borderId="22" xfId="0" applyFont="1" applyFill="1" applyBorder="1" applyAlignment="1">
      <alignment horizontal="center"/>
    </xf>
    <xf numFmtId="9" fontId="43" fillId="14" borderId="44" xfId="0" quotePrefix="1" applyNumberFormat="1" applyFont="1" applyFill="1" applyBorder="1" applyAlignment="1">
      <alignment horizontal="center" vertical="center"/>
    </xf>
    <xf numFmtId="9" fontId="43" fillId="0" borderId="44" xfId="0" quotePrefix="1" applyNumberFormat="1" applyFont="1" applyFill="1" applyBorder="1" applyAlignment="1">
      <alignment horizontal="center" vertical="center"/>
    </xf>
    <xf numFmtId="9" fontId="43" fillId="0" borderId="22" xfId="0" quotePrefix="1" applyNumberFormat="1" applyFont="1" applyFill="1" applyBorder="1" applyAlignment="1">
      <alignment horizontal="center" vertical="center"/>
    </xf>
    <xf numFmtId="9" fontId="43" fillId="14" borderId="22" xfId="0" applyNumberFormat="1" applyFont="1" applyFill="1" applyBorder="1" applyAlignment="1">
      <alignment horizontal="center" vertical="center"/>
    </xf>
    <xf numFmtId="0" fontId="42" fillId="12" borderId="18" xfId="0" applyFont="1" applyFill="1" applyBorder="1" applyAlignment="1">
      <alignment horizontal="center" vertical="center" shrinkToFit="1"/>
    </xf>
    <xf numFmtId="0" fontId="42" fillId="12" borderId="22" xfId="0" applyFont="1" applyFill="1" applyBorder="1" applyAlignment="1">
      <alignment horizontal="center" vertical="center" shrinkToFit="1"/>
    </xf>
    <xf numFmtId="0" fontId="42" fillId="12" borderId="70" xfId="0" applyFont="1" applyFill="1" applyBorder="1" applyAlignment="1">
      <alignment horizontal="center" vertical="center" shrinkToFit="1"/>
    </xf>
    <xf numFmtId="0" fontId="47" fillId="5" borderId="0" xfId="0" applyFont="1" applyFill="1" applyBorder="1" applyAlignment="1">
      <alignment horizontal="center" vertical="center"/>
    </xf>
    <xf numFmtId="0" fontId="47" fillId="5" borderId="44" xfId="0" applyFont="1" applyFill="1" applyBorder="1" applyAlignment="1">
      <alignment horizontal="center" vertical="center"/>
    </xf>
    <xf numFmtId="0" fontId="42" fillId="16" borderId="44" xfId="0" applyFont="1" applyFill="1" applyBorder="1" applyAlignment="1">
      <alignment horizontal="center" wrapText="1"/>
    </xf>
    <xf numFmtId="0" fontId="48" fillId="14" borderId="44" xfId="0" applyFont="1" applyFill="1" applyBorder="1" applyAlignment="1">
      <alignment horizontal="center" vertical="center" wrapText="1"/>
    </xf>
    <xf numFmtId="0" fontId="44" fillId="4" borderId="43" xfId="0" applyFont="1" applyFill="1" applyBorder="1" applyAlignment="1">
      <alignment horizontal="center" vertical="center"/>
    </xf>
    <xf numFmtId="0" fontId="44" fillId="4" borderId="44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4" fillId="0" borderId="98" xfId="0" applyFont="1" applyBorder="1" applyAlignment="1">
      <alignment horizontal="center" vertical="center"/>
    </xf>
    <xf numFmtId="0" fontId="44" fillId="0" borderId="99" xfId="0" applyFont="1" applyBorder="1" applyAlignment="1">
      <alignment horizontal="center" vertical="center"/>
    </xf>
    <xf numFmtId="0" fontId="45" fillId="14" borderId="0" xfId="0" applyFont="1" applyFill="1" applyBorder="1" applyAlignment="1">
      <alignment horizontal="center" vertical="center" shrinkToFit="1"/>
    </xf>
    <xf numFmtId="0" fontId="32" fillId="17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top" wrapText="1"/>
    </xf>
    <xf numFmtId="0" fontId="32" fillId="0" borderId="0" xfId="0" applyFont="1" applyFill="1" applyBorder="1" applyAlignment="1">
      <alignment horizontal="center" vertical="center" shrinkToFit="1"/>
    </xf>
    <xf numFmtId="0" fontId="44" fillId="4" borderId="98" xfId="0" applyFont="1" applyFill="1" applyBorder="1" applyAlignment="1">
      <alignment horizontal="center" vertical="center"/>
    </xf>
    <xf numFmtId="0" fontId="44" fillId="4" borderId="99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44" xfId="0" applyFont="1" applyBorder="1" applyAlignment="1">
      <alignment horizontal="center" vertical="center"/>
    </xf>
    <xf numFmtId="0" fontId="49" fillId="4" borderId="44" xfId="0" applyFont="1" applyFill="1" applyBorder="1" applyAlignment="1">
      <alignment horizontal="center" vertical="center" wrapText="1"/>
    </xf>
    <xf numFmtId="9" fontId="43" fillId="0" borderId="22" xfId="0" applyNumberFormat="1" applyFont="1" applyFill="1" applyBorder="1" applyAlignment="1">
      <alignment horizontal="center"/>
    </xf>
    <xf numFmtId="9" fontId="43" fillId="0" borderId="70" xfId="0" applyNumberFormat="1" applyFont="1" applyFill="1" applyBorder="1" applyAlignment="1">
      <alignment horizontal="center"/>
    </xf>
    <xf numFmtId="0" fontId="49" fillId="4" borderId="22" xfId="0" applyFont="1" applyFill="1" applyBorder="1" applyAlignment="1">
      <alignment horizontal="center" vertical="center" wrapText="1"/>
    </xf>
    <xf numFmtId="9" fontId="43" fillId="0" borderId="22" xfId="0" applyNumberFormat="1" applyFont="1" applyFill="1" applyBorder="1" applyAlignment="1">
      <alignment horizontal="center" vertical="center"/>
    </xf>
    <xf numFmtId="9" fontId="43" fillId="0" borderId="70" xfId="0" applyNumberFormat="1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center" vertical="center"/>
    </xf>
    <xf numFmtId="0" fontId="44" fillId="4" borderId="103" xfId="0" applyFont="1" applyFill="1" applyBorder="1" applyAlignment="1">
      <alignment horizontal="center" vertical="center"/>
    </xf>
    <xf numFmtId="0" fontId="44" fillId="4" borderId="57" xfId="0" applyFont="1" applyFill="1" applyBorder="1" applyAlignment="1">
      <alignment horizontal="center" vertical="center"/>
    </xf>
    <xf numFmtId="0" fontId="44" fillId="4" borderId="100" xfId="0" applyFont="1" applyFill="1" applyBorder="1" applyAlignment="1">
      <alignment horizontal="center" vertical="center"/>
    </xf>
    <xf numFmtId="0" fontId="44" fillId="4" borderId="15" xfId="0" applyFont="1" applyFill="1" applyBorder="1" applyAlignment="1">
      <alignment horizontal="center" vertical="center"/>
    </xf>
    <xf numFmtId="0" fontId="44" fillId="4" borderId="71" xfId="0" applyFont="1" applyFill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52" fillId="16" borderId="41" xfId="0" applyFont="1" applyFill="1" applyBorder="1" applyAlignment="1">
      <alignment horizontal="center"/>
    </xf>
    <xf numFmtId="9" fontId="44" fillId="0" borderId="22" xfId="0" applyNumberFormat="1" applyFont="1" applyFill="1" applyBorder="1" applyAlignment="1">
      <alignment horizontal="center"/>
    </xf>
    <xf numFmtId="9" fontId="44" fillId="0" borderId="44" xfId="0" applyNumberFormat="1" applyFon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9" fontId="44" fillId="0" borderId="18" xfId="0" applyNumberFormat="1" applyFont="1" applyFill="1" applyBorder="1" applyAlignment="1">
      <alignment horizontal="center"/>
    </xf>
    <xf numFmtId="9" fontId="44" fillId="0" borderId="18" xfId="0" applyNumberFormat="1" applyFont="1" applyFill="1" applyBorder="1" applyAlignment="1">
      <alignment horizontal="center" vertical="center"/>
    </xf>
    <xf numFmtId="9" fontId="44" fillId="0" borderId="22" xfId="0" applyNumberFormat="1" applyFont="1" applyFill="1" applyBorder="1" applyAlignment="1">
      <alignment horizontal="center" vertical="center"/>
    </xf>
    <xf numFmtId="9" fontId="3" fillId="0" borderId="44" xfId="0" applyNumberFormat="1" applyFont="1" applyFill="1" applyBorder="1" applyAlignment="1">
      <alignment horizontal="center"/>
    </xf>
    <xf numFmtId="9" fontId="44" fillId="0" borderId="44" xfId="0" applyNumberFormat="1" applyFont="1" applyFill="1" applyBorder="1" applyAlignment="1">
      <alignment horizontal="center"/>
    </xf>
    <xf numFmtId="0" fontId="32" fillId="17" borderId="41" xfId="0" applyFont="1" applyFill="1" applyBorder="1" applyAlignment="1">
      <alignment horizontal="center" vertical="center" shrinkToFit="1"/>
    </xf>
    <xf numFmtId="9" fontId="43" fillId="13" borderId="22" xfId="0" applyNumberFormat="1" applyFont="1" applyFill="1" applyBorder="1" applyAlignment="1">
      <alignment horizontal="center" vertical="center"/>
    </xf>
    <xf numFmtId="9" fontId="43" fillId="13" borderId="70" xfId="0" applyNumberFormat="1" applyFont="1" applyFill="1" applyBorder="1" applyAlignment="1">
      <alignment horizontal="center" vertical="center"/>
    </xf>
    <xf numFmtId="9" fontId="43" fillId="15" borderId="22" xfId="0" applyNumberFormat="1" applyFont="1" applyFill="1" applyBorder="1" applyAlignment="1">
      <alignment horizontal="center" vertical="center"/>
    </xf>
    <xf numFmtId="9" fontId="43" fillId="15" borderId="70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Pourcentage" xfId="1" builtinId="5"/>
    <cellStyle name="Pourcentage 2" xfId="2"/>
    <cellStyle name="Pourcentage 2 2" xfId="4"/>
  </cellStyles>
  <dxfs count="57">
    <dxf>
      <font>
        <color theme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b val="0"/>
        <i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b val="0"/>
        <i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b val="0"/>
        <i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17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E64C"/>
      <rgbColor rgb="0028B4E4"/>
      <rgbColor rgb="005FFFBE"/>
      <rgbColor rgb="0028B4E4"/>
      <rgbColor rgb="00008000"/>
      <rgbColor rgb="00000080"/>
      <rgbColor rgb="00808000"/>
      <rgbColor rgb="00800080"/>
      <rgbColor rgb="00008080"/>
      <rgbColor rgb="00C0C0C0"/>
      <rgbColor rgb="00808080"/>
      <rgbColor rgb="00A3A60D"/>
      <rgbColor rgb="00B44B77"/>
      <rgbColor rgb="00CC87A3"/>
      <rgbColor rgb="00E6C3D1"/>
      <rgbColor rgb="00660066"/>
      <rgbColor rgb="00FF8080"/>
      <rgbColor rgb="000066CC"/>
      <rgbColor rgb="00D2C3D1"/>
      <rgbColor rgb="009E0054"/>
      <rgbColor rgb="00FF00FF"/>
      <rgbColor rgb="00FFFF00"/>
      <rgbColor rgb="0000FFFF"/>
      <rgbColor rgb="00800080"/>
      <rgbColor rgb="00800000"/>
      <rgbColor rgb="009E0054"/>
      <rgbColor rgb="000000FF"/>
      <rgbColor rgb="0000DCFF"/>
      <rgbColor rgb="0021657F"/>
      <rgbColor rgb="0099FF99"/>
      <rgbColor rgb="0093D9F1"/>
      <rgbColor rgb="0099CCFF"/>
      <rgbColor rgb="00FF99CC"/>
      <rgbColor rgb="00CC99FF"/>
      <rgbColor rgb="00FFCC99"/>
      <rgbColor rgb="003366FF"/>
      <rgbColor rgb="000099FF"/>
      <rgbColor rgb="0094BD5E"/>
      <rgbColor rgb="00FFCC00"/>
      <rgbColor rgb="00FF9900"/>
      <rgbColor rgb="00FF6600"/>
      <rgbColor rgb="00666699"/>
      <rgbColor rgb="00969696"/>
      <rgbColor rgb="0093D9F1"/>
      <rgbColor rgb="00339966"/>
      <rgbColor rgb="00D8D79B"/>
      <rgbColor rgb="0021657F"/>
      <rgbColor rgb="00BEBE5B"/>
      <rgbColor rgb="00993366"/>
      <rgbColor rgb="00333399"/>
      <rgbColor rgb="00333333"/>
    </indexedColors>
    <mruColors>
      <color rgb="FF000000"/>
      <color rgb="FFF6CFE3"/>
      <color rgb="FFFAE0EC"/>
      <color rgb="FFEFA5C9"/>
      <color rgb="FFE3579C"/>
      <color rgb="FFE87DB2"/>
      <color rgb="FFEF98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2979695156407"/>
          <c:y val="2.1621671555538985E-2"/>
          <c:w val="0.82927174929868819"/>
          <c:h val="0.935137294777061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Compétences!$BY$1</c:f>
              <c:strCache>
                <c:ptCount val="1"/>
                <c:pt idx="0">
                  <c:v>Domaine des nombres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Compétences!$CI$42:$CI$51</c:f>
              <c:strCache>
                <c:ptCount val="10"/>
                <c:pt idx="0">
                  <c:v>[0 , 10[</c:v>
                </c:pt>
                <c:pt idx="1">
                  <c:v>[10 , 20[</c:v>
                </c:pt>
                <c:pt idx="2">
                  <c:v>[20 , 30[</c:v>
                </c:pt>
                <c:pt idx="3">
                  <c:v>[30 , 40[</c:v>
                </c:pt>
                <c:pt idx="4">
                  <c:v>[40 , 50[</c:v>
                </c:pt>
                <c:pt idx="5">
                  <c:v>[50 , 60[</c:v>
                </c:pt>
                <c:pt idx="6">
                  <c:v>[60 , 70[</c:v>
                </c:pt>
                <c:pt idx="7">
                  <c:v>[70 , 80[</c:v>
                </c:pt>
                <c:pt idx="8">
                  <c:v>[80 , 90[</c:v>
                </c:pt>
                <c:pt idx="9">
                  <c:v>[90 , 100]</c:v>
                </c:pt>
              </c:strCache>
            </c:strRef>
          </c:cat>
          <c:val>
            <c:numRef>
              <c:f>Compétences!$CJ$42:$CJ$51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640160"/>
        <c:axId val="252643688"/>
      </c:barChart>
      <c:catAx>
        <c:axId val="252640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52643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643688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one"/>
        <c:spPr>
          <a:ln w="9525">
            <a:noFill/>
          </a:ln>
        </c:spPr>
        <c:crossAx val="252640160"/>
        <c:crosses val="autoZero"/>
        <c:crossBetween val="between"/>
      </c:valAx>
      <c:spPr>
        <a:solidFill>
          <a:srgbClr val="FF99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4878048780488"/>
          <c:y val="1.9230769230769232E-2"/>
          <c:w val="0.84756097560975607"/>
          <c:h val="0.96538461538461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Compétences!$CK$1</c:f>
              <c:strCache>
                <c:ptCount val="1"/>
                <c:pt idx="0">
                  <c:v>Domaine des grandeurs</c:v>
                </c:pt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FF66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Compétences!$CS$42:$CS$51</c:f>
              <c:strCache>
                <c:ptCount val="10"/>
                <c:pt idx="0">
                  <c:v>[0 , 10[</c:v>
                </c:pt>
                <c:pt idx="1">
                  <c:v>[10 , 20[</c:v>
                </c:pt>
                <c:pt idx="2">
                  <c:v>[20 , 30[</c:v>
                </c:pt>
                <c:pt idx="3">
                  <c:v>[30 , 40[</c:v>
                </c:pt>
                <c:pt idx="4">
                  <c:v>[40 , 50[</c:v>
                </c:pt>
                <c:pt idx="5">
                  <c:v>[50 , 60[</c:v>
                </c:pt>
                <c:pt idx="6">
                  <c:v>[60 , 70[</c:v>
                </c:pt>
                <c:pt idx="7">
                  <c:v>[70 , 80[</c:v>
                </c:pt>
                <c:pt idx="8">
                  <c:v>[80 , 90[</c:v>
                </c:pt>
                <c:pt idx="9">
                  <c:v>[90 , 100]</c:v>
                </c:pt>
              </c:strCache>
            </c:strRef>
          </c:cat>
          <c:val>
            <c:numRef>
              <c:f>Compétences!$CT$42:$CT$51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4516952"/>
        <c:axId val="524518128"/>
      </c:barChart>
      <c:catAx>
        <c:axId val="5245169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451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518128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one"/>
        <c:spPr>
          <a:ln w="9525">
            <a:noFill/>
          </a:ln>
        </c:spPr>
        <c:crossAx val="524516952"/>
        <c:crosses val="autoZero"/>
        <c:crossBetween val="between"/>
      </c:valAx>
      <c:spPr>
        <a:solidFill>
          <a:srgbClr val="FF66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[1]Feuil1!$F$2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[1]Feuil1!$G$2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[1]Feuil1!$H$2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0579488"/>
        <c:axId val="530586152"/>
      </c:barChart>
      <c:catAx>
        <c:axId val="530579488"/>
        <c:scaling>
          <c:orientation val="minMax"/>
        </c:scaling>
        <c:delete val="1"/>
        <c:axPos val="l"/>
        <c:majorTickMark val="out"/>
        <c:minorTickMark val="none"/>
        <c:tickLblPos val="nextTo"/>
        <c:crossAx val="530586152"/>
        <c:crosses val="autoZero"/>
        <c:auto val="1"/>
        <c:lblAlgn val="ctr"/>
        <c:lblOffset val="100"/>
        <c:noMultiLvlLbl val="0"/>
      </c:catAx>
      <c:valAx>
        <c:axId val="53058615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3057948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71824814679584E-2"/>
          <c:y val="0.22033898305084748"/>
          <c:w val="0.81416105106006953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24447416"/>
        <c:axId val="524444672"/>
      </c:barChart>
      <c:catAx>
        <c:axId val="524447416"/>
        <c:scaling>
          <c:orientation val="minMax"/>
        </c:scaling>
        <c:delete val="1"/>
        <c:axPos val="l"/>
        <c:majorTickMark val="out"/>
        <c:minorTickMark val="none"/>
        <c:tickLblPos val="nextTo"/>
        <c:crossAx val="524444672"/>
        <c:crosses val="autoZero"/>
        <c:auto val="1"/>
        <c:lblAlgn val="ctr"/>
        <c:lblOffset val="100"/>
        <c:noMultiLvlLbl val="0"/>
      </c:catAx>
      <c:valAx>
        <c:axId val="5244446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524447416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[1]Feuil1!$F$3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DE2889"/>
              </a:solidFill>
            </c:spPr>
          </c:dPt>
          <c:dLbls>
            <c:dLbl>
              <c:idx val="0"/>
              <c:layout>
                <c:manualLayout>
                  <c:x val="1.1426464557189282E-2"/>
                  <c:y val="3.72756001619364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9326987101044355"/>
                      <c:h val="0.618494595068188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FFFFFF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[1]Feuil1!$G$3</c:f>
              <c:numCache>
                <c:formatCode>0%</c:formatCode>
                <c:ptCount val="1"/>
                <c:pt idx="0">
                  <c:v>0.52</c:v>
                </c:pt>
              </c:numCache>
            </c:numRef>
          </c:val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[1]Feuil1!$H$3</c:f>
              <c:numCache>
                <c:formatCode>0%</c:formatCode>
                <c:ptCount val="1"/>
                <c:pt idx="0">
                  <c:v>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4443888"/>
        <c:axId val="524443496"/>
      </c:barChart>
      <c:catAx>
        <c:axId val="524443888"/>
        <c:scaling>
          <c:orientation val="minMax"/>
        </c:scaling>
        <c:delete val="1"/>
        <c:axPos val="l"/>
        <c:majorTickMark val="out"/>
        <c:minorTickMark val="none"/>
        <c:tickLblPos val="nextTo"/>
        <c:crossAx val="524443496"/>
        <c:crosses val="autoZero"/>
        <c:auto val="1"/>
        <c:lblAlgn val="ctr"/>
        <c:lblOffset val="100"/>
        <c:noMultiLvlLbl val="0"/>
      </c:catAx>
      <c:valAx>
        <c:axId val="52444349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444388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[1]Feuil1!$F$4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99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E2889"/>
              </a:solidFill>
            </c:spPr>
          </c:dPt>
          <c:dLbls>
            <c:dLbl>
              <c:idx val="0"/>
              <c:layout>
                <c:manualLayout>
                  <c:x val="1.1618376619026836E-2"/>
                  <c:y val="-5.7709201635435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05685595524187"/>
                      <c:h val="0.8190602043995136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[1]Feuil1!$H$4</c:f>
              <c:numCache>
                <c:formatCode>0%</c:formatCode>
                <c:ptCount val="1"/>
                <c:pt idx="0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4442712"/>
        <c:axId val="524446632"/>
      </c:barChart>
      <c:catAx>
        <c:axId val="524442712"/>
        <c:scaling>
          <c:orientation val="minMax"/>
        </c:scaling>
        <c:delete val="1"/>
        <c:axPos val="l"/>
        <c:majorTickMark val="out"/>
        <c:minorTickMark val="none"/>
        <c:tickLblPos val="nextTo"/>
        <c:crossAx val="524446632"/>
        <c:crosses val="autoZero"/>
        <c:auto val="1"/>
        <c:lblAlgn val="ctr"/>
        <c:lblOffset val="100"/>
        <c:noMultiLvlLbl val="0"/>
      </c:catAx>
      <c:valAx>
        <c:axId val="52444663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444271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[1]Feuil1!$F$4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99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E2889"/>
              </a:solidFill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[1]Feuil1!$H$4</c:f>
              <c:numCache>
                <c:formatCode>0%</c:formatCode>
                <c:ptCount val="1"/>
                <c:pt idx="0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4444280"/>
        <c:axId val="524443104"/>
      </c:barChart>
      <c:catAx>
        <c:axId val="524444280"/>
        <c:scaling>
          <c:orientation val="minMax"/>
        </c:scaling>
        <c:delete val="1"/>
        <c:axPos val="l"/>
        <c:majorTickMark val="out"/>
        <c:minorTickMark val="none"/>
        <c:tickLblPos val="nextTo"/>
        <c:crossAx val="524443104"/>
        <c:crosses val="autoZero"/>
        <c:auto val="1"/>
        <c:lblAlgn val="ctr"/>
        <c:lblOffset val="100"/>
        <c:noMultiLvlLbl val="0"/>
      </c:catAx>
      <c:valAx>
        <c:axId val="52444310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444428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[1]Feuil1!$F$8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93%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</c:f>
              <c:numCache>
                <c:formatCode>0%</c:formatCode>
                <c:ptCount val="1"/>
                <c:pt idx="0">
                  <c:v>0.93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[1]Feuil1!$H$8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4445456"/>
        <c:axId val="524446240"/>
      </c:barChart>
      <c:catAx>
        <c:axId val="524445456"/>
        <c:scaling>
          <c:orientation val="minMax"/>
        </c:scaling>
        <c:delete val="1"/>
        <c:axPos val="l"/>
        <c:majorTickMark val="out"/>
        <c:minorTickMark val="none"/>
        <c:tickLblPos val="nextTo"/>
        <c:crossAx val="524446240"/>
        <c:crosses val="autoZero"/>
        <c:auto val="1"/>
        <c:lblAlgn val="ctr"/>
        <c:lblOffset val="100"/>
        <c:noMultiLvlLbl val="0"/>
      </c:catAx>
      <c:valAx>
        <c:axId val="52444624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444545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[1]Feuil1!$F$7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[1]Feuil1!$G$7</c:f>
              <c:numCache>
                <c:formatCode>0%</c:formatCode>
                <c:ptCount val="1"/>
                <c:pt idx="0">
                  <c:v>0.78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[1]Feuil1!$H$7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4445848"/>
        <c:axId val="524447808"/>
      </c:barChart>
      <c:catAx>
        <c:axId val="524445848"/>
        <c:scaling>
          <c:orientation val="minMax"/>
        </c:scaling>
        <c:delete val="1"/>
        <c:axPos val="l"/>
        <c:majorTickMark val="out"/>
        <c:minorTickMark val="none"/>
        <c:tickLblPos val="nextTo"/>
        <c:crossAx val="524447808"/>
        <c:crosses val="autoZero"/>
        <c:auto val="1"/>
        <c:lblAlgn val="ctr"/>
        <c:lblOffset val="100"/>
        <c:noMultiLvlLbl val="0"/>
      </c:catAx>
      <c:valAx>
        <c:axId val="52444780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444584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[1]Feuil1!$F$8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93%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</c:f>
              <c:numCache>
                <c:formatCode>0%</c:formatCode>
                <c:ptCount val="1"/>
                <c:pt idx="0">
                  <c:v>0.93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[1]Feuil1!$H$8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4447024"/>
        <c:axId val="524448200"/>
      </c:barChart>
      <c:catAx>
        <c:axId val="524447024"/>
        <c:scaling>
          <c:orientation val="minMax"/>
        </c:scaling>
        <c:delete val="1"/>
        <c:axPos val="l"/>
        <c:majorTickMark val="out"/>
        <c:minorTickMark val="none"/>
        <c:tickLblPos val="nextTo"/>
        <c:crossAx val="524448200"/>
        <c:crosses val="autoZero"/>
        <c:auto val="1"/>
        <c:lblAlgn val="ctr"/>
        <c:lblOffset val="100"/>
        <c:noMultiLvlLbl val="0"/>
      </c:catAx>
      <c:valAx>
        <c:axId val="52444820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444702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[1]Feuil1!$F$9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[1]Feuil1!$G$9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[1]Feuil1!$H$9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279160"/>
        <c:axId val="525278768"/>
      </c:barChart>
      <c:catAx>
        <c:axId val="525279160"/>
        <c:scaling>
          <c:orientation val="minMax"/>
        </c:scaling>
        <c:delete val="1"/>
        <c:axPos val="l"/>
        <c:majorTickMark val="out"/>
        <c:minorTickMark val="none"/>
        <c:tickLblPos val="nextTo"/>
        <c:crossAx val="525278768"/>
        <c:crosses val="autoZero"/>
        <c:auto val="1"/>
        <c:lblAlgn val="ctr"/>
        <c:lblOffset val="100"/>
        <c:noMultiLvlLbl val="0"/>
      </c:catAx>
      <c:valAx>
        <c:axId val="52527876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27916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[1]Feuil1!$F$10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90%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[1]Feuil1!$G$10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[1]Feuil1!$H$10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281512"/>
        <c:axId val="525282296"/>
      </c:barChart>
      <c:catAx>
        <c:axId val="525281512"/>
        <c:scaling>
          <c:orientation val="minMax"/>
        </c:scaling>
        <c:delete val="1"/>
        <c:axPos val="l"/>
        <c:majorTickMark val="out"/>
        <c:minorTickMark val="none"/>
        <c:tickLblPos val="nextTo"/>
        <c:crossAx val="525282296"/>
        <c:crosses val="autoZero"/>
        <c:auto val="1"/>
        <c:lblAlgn val="ctr"/>
        <c:lblOffset val="100"/>
        <c:noMultiLvlLbl val="0"/>
      </c:catAx>
      <c:valAx>
        <c:axId val="52528229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28151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64048425915795"/>
          <c:y val="1.9021758059716988E-2"/>
          <c:w val="0.82883384205435684"/>
          <c:h val="0.951087902985849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Compétences!$BC$1</c:f>
              <c:strCache>
                <c:ptCount val="1"/>
                <c:pt idx="0">
                  <c:v>Domaine des nombres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Compétences!$BW$42:$BW$51</c:f>
              <c:strCache>
                <c:ptCount val="10"/>
                <c:pt idx="0">
                  <c:v>[0 , 10[</c:v>
                </c:pt>
                <c:pt idx="1">
                  <c:v>[10 , 20[</c:v>
                </c:pt>
                <c:pt idx="2">
                  <c:v>[20 , 30[</c:v>
                </c:pt>
                <c:pt idx="3">
                  <c:v>[30 , 40[</c:v>
                </c:pt>
                <c:pt idx="4">
                  <c:v>[40 , 50[</c:v>
                </c:pt>
                <c:pt idx="5">
                  <c:v>[50 , 60[</c:v>
                </c:pt>
                <c:pt idx="6">
                  <c:v>[60 , 70[</c:v>
                </c:pt>
                <c:pt idx="7">
                  <c:v>[70 , 80[</c:v>
                </c:pt>
                <c:pt idx="8">
                  <c:v>[80 , 90[</c:v>
                </c:pt>
                <c:pt idx="9">
                  <c:v>[90 , 100]</c:v>
                </c:pt>
              </c:strCache>
            </c:strRef>
          </c:cat>
          <c:val>
            <c:numRef>
              <c:f>Compétences!$BX$42:$BX$51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640944"/>
        <c:axId val="252641336"/>
      </c:barChart>
      <c:catAx>
        <c:axId val="2526409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52641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641336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one"/>
        <c:spPr>
          <a:ln w="9525">
            <a:noFill/>
          </a:ln>
        </c:spPr>
        <c:crossAx val="252640944"/>
        <c:crosses val="autoZero"/>
        <c:crossBetween val="between"/>
      </c:valAx>
      <c:spPr>
        <a:solidFill>
          <a:srgbClr val="FF99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[1]Feuil1!$F$11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layout>
                <c:manualLayout>
                  <c:x val="-4.3962128750897751E-17"/>
                  <c:y val="4.08363431525232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087578103699205"/>
                      <c:h val="0.5816693727426356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[1]Feuil1!$G$11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[1]Feuil1!$H$11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280728"/>
        <c:axId val="525277592"/>
      </c:barChart>
      <c:catAx>
        <c:axId val="525280728"/>
        <c:scaling>
          <c:orientation val="minMax"/>
        </c:scaling>
        <c:delete val="1"/>
        <c:axPos val="l"/>
        <c:majorTickMark val="out"/>
        <c:minorTickMark val="none"/>
        <c:tickLblPos val="nextTo"/>
        <c:crossAx val="525277592"/>
        <c:crosses val="autoZero"/>
        <c:auto val="1"/>
        <c:lblAlgn val="ctr"/>
        <c:lblOffset val="100"/>
        <c:noMultiLvlLbl val="0"/>
      </c:catAx>
      <c:valAx>
        <c:axId val="52527759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28072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[1]Feuil1!$F$13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69%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[1]Feuil1!$G$13</c:f>
              <c:numCache>
                <c:formatCode>0%</c:formatCode>
                <c:ptCount val="1"/>
                <c:pt idx="0">
                  <c:v>0.69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[1]Feuil1!$H$13</c:f>
              <c:numCache>
                <c:formatCode>0%</c:formatCode>
                <c:ptCount val="1"/>
                <c:pt idx="0">
                  <c:v>0.28999999999999998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275240"/>
        <c:axId val="525276024"/>
      </c:barChart>
      <c:catAx>
        <c:axId val="525275240"/>
        <c:scaling>
          <c:orientation val="minMax"/>
        </c:scaling>
        <c:delete val="1"/>
        <c:axPos val="l"/>
        <c:majorTickMark val="out"/>
        <c:minorTickMark val="none"/>
        <c:tickLblPos val="nextTo"/>
        <c:crossAx val="525276024"/>
        <c:crosses val="autoZero"/>
        <c:auto val="1"/>
        <c:lblAlgn val="ctr"/>
        <c:lblOffset val="100"/>
        <c:noMultiLvlLbl val="0"/>
      </c:catAx>
      <c:valAx>
        <c:axId val="52527602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27524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[1]Feuil1!$F$14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[1]Feuil1!$G$14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[1]Feuil1!$H$14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279944"/>
        <c:axId val="525275632"/>
      </c:barChart>
      <c:catAx>
        <c:axId val="525279944"/>
        <c:scaling>
          <c:orientation val="minMax"/>
        </c:scaling>
        <c:delete val="1"/>
        <c:axPos val="l"/>
        <c:majorTickMark val="out"/>
        <c:minorTickMark val="none"/>
        <c:tickLblPos val="nextTo"/>
        <c:crossAx val="525275632"/>
        <c:crosses val="autoZero"/>
        <c:auto val="1"/>
        <c:lblAlgn val="ctr"/>
        <c:lblOffset val="100"/>
        <c:noMultiLvlLbl val="0"/>
      </c:catAx>
      <c:valAx>
        <c:axId val="52527563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27994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[1]Feuil1!$F$15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[1]Feuil1!$G$15</c:f>
              <c:numCache>
                <c:formatCode>0%</c:formatCode>
                <c:ptCount val="1"/>
                <c:pt idx="0">
                  <c:v>0.79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[1]Feuil1!$H$15</c:f>
              <c:numCache>
                <c:formatCode>0%</c:formatCode>
                <c:ptCount val="1"/>
                <c:pt idx="0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276808"/>
        <c:axId val="525277984"/>
      </c:barChart>
      <c:catAx>
        <c:axId val="525276808"/>
        <c:scaling>
          <c:orientation val="minMax"/>
        </c:scaling>
        <c:delete val="1"/>
        <c:axPos val="l"/>
        <c:majorTickMark val="out"/>
        <c:minorTickMark val="none"/>
        <c:tickLblPos val="nextTo"/>
        <c:crossAx val="525277984"/>
        <c:crosses val="autoZero"/>
        <c:auto val="1"/>
        <c:lblAlgn val="ctr"/>
        <c:lblOffset val="100"/>
        <c:noMultiLvlLbl val="0"/>
      </c:catAx>
      <c:valAx>
        <c:axId val="52527798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27680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[1]Feuil1!$F$16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[1]Feuil1!$G$16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[1]Feuil1!$H$16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278376"/>
        <c:axId val="525615608"/>
      </c:barChart>
      <c:catAx>
        <c:axId val="525278376"/>
        <c:scaling>
          <c:orientation val="minMax"/>
        </c:scaling>
        <c:delete val="1"/>
        <c:axPos val="l"/>
        <c:majorTickMark val="out"/>
        <c:minorTickMark val="none"/>
        <c:tickLblPos val="nextTo"/>
        <c:crossAx val="525615608"/>
        <c:crosses val="autoZero"/>
        <c:auto val="1"/>
        <c:lblAlgn val="ctr"/>
        <c:lblOffset val="100"/>
        <c:noMultiLvlLbl val="0"/>
      </c:catAx>
      <c:valAx>
        <c:axId val="52561560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27837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[1]Feuil1!$F$17</c:f>
              <c:numCache>
                <c:formatCode>0%</c:formatCode>
                <c:ptCount val="1"/>
                <c:pt idx="0">
                  <c:v>0.09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89%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[1]Feuil1!$G$17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[1]Feuil1!$H$17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619528"/>
        <c:axId val="525617568"/>
      </c:barChart>
      <c:catAx>
        <c:axId val="525619528"/>
        <c:scaling>
          <c:orientation val="minMax"/>
        </c:scaling>
        <c:delete val="1"/>
        <c:axPos val="l"/>
        <c:majorTickMark val="out"/>
        <c:minorTickMark val="none"/>
        <c:tickLblPos val="nextTo"/>
        <c:crossAx val="525617568"/>
        <c:crosses val="autoZero"/>
        <c:auto val="1"/>
        <c:lblAlgn val="ctr"/>
        <c:lblOffset val="100"/>
        <c:noMultiLvlLbl val="0"/>
      </c:catAx>
      <c:valAx>
        <c:axId val="52561756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61952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E87DB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[1]Feuil1!$F$18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fr-BE" sz="1000" b="0" i="0" u="none" strike="noStrike" kern="1200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[1]Feuil1!$G$18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  <a:ln>
                <a:noFill/>
              </a:ln>
            </c:spPr>
          </c:dPt>
          <c:val>
            <c:numRef>
              <c:f>[1]Feuil1!$H$18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619136"/>
        <c:axId val="525616784"/>
      </c:barChart>
      <c:catAx>
        <c:axId val="525619136"/>
        <c:scaling>
          <c:orientation val="minMax"/>
        </c:scaling>
        <c:delete val="1"/>
        <c:axPos val="l"/>
        <c:majorTickMark val="out"/>
        <c:minorTickMark val="none"/>
        <c:tickLblPos val="nextTo"/>
        <c:crossAx val="525616784"/>
        <c:crosses val="autoZero"/>
        <c:auto val="1"/>
        <c:lblAlgn val="ctr"/>
        <c:lblOffset val="100"/>
        <c:noMultiLvlLbl val="0"/>
      </c:catAx>
      <c:valAx>
        <c:axId val="52561678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61913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bg1">
          <a:alpha val="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[1]Feuil1!$F$19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91%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[1]Feuil1!$G$19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[1]Feuil1!$H$19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621096"/>
        <c:axId val="525616000"/>
      </c:barChart>
      <c:catAx>
        <c:axId val="525621096"/>
        <c:scaling>
          <c:orientation val="minMax"/>
        </c:scaling>
        <c:delete val="1"/>
        <c:axPos val="l"/>
        <c:majorTickMark val="out"/>
        <c:minorTickMark val="none"/>
        <c:tickLblPos val="nextTo"/>
        <c:crossAx val="525616000"/>
        <c:crosses val="autoZero"/>
        <c:auto val="1"/>
        <c:lblAlgn val="ctr"/>
        <c:lblOffset val="100"/>
        <c:noMultiLvlLbl val="0"/>
      </c:catAx>
      <c:valAx>
        <c:axId val="52561600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62109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[1]Feuil1!$F$20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92%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[1]Feuil1!$G$20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[1]Feuil1!$H$20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616392"/>
        <c:axId val="525618352"/>
      </c:barChart>
      <c:catAx>
        <c:axId val="525616392"/>
        <c:scaling>
          <c:orientation val="minMax"/>
        </c:scaling>
        <c:delete val="1"/>
        <c:axPos val="l"/>
        <c:majorTickMark val="out"/>
        <c:minorTickMark val="none"/>
        <c:tickLblPos val="nextTo"/>
        <c:crossAx val="525618352"/>
        <c:crosses val="autoZero"/>
        <c:auto val="1"/>
        <c:lblAlgn val="ctr"/>
        <c:lblOffset val="100"/>
        <c:noMultiLvlLbl val="0"/>
      </c:catAx>
      <c:valAx>
        <c:axId val="52561835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61639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[1]Feuil1!$F$21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78%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[1]Feuil1!$G$21</c:f>
              <c:numCache>
                <c:formatCode>0%</c:formatCode>
                <c:ptCount val="1"/>
                <c:pt idx="0">
                  <c:v>0.78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[1]Feuil1!$H$21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614824"/>
        <c:axId val="525615216"/>
      </c:barChart>
      <c:catAx>
        <c:axId val="525614824"/>
        <c:scaling>
          <c:orientation val="minMax"/>
        </c:scaling>
        <c:delete val="1"/>
        <c:axPos val="l"/>
        <c:majorTickMark val="out"/>
        <c:minorTickMark val="none"/>
        <c:tickLblPos val="nextTo"/>
        <c:crossAx val="525615216"/>
        <c:crosses val="autoZero"/>
        <c:auto val="1"/>
        <c:lblAlgn val="ctr"/>
        <c:lblOffset val="100"/>
        <c:noMultiLvlLbl val="0"/>
      </c:catAx>
      <c:valAx>
        <c:axId val="52561521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61482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657293763267"/>
          <c:y val="1.9305055699987368E-2"/>
          <c:w val="0.86854858306091853"/>
          <c:h val="0.9652527849993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Compétences!$P$1</c:f>
              <c:strCache>
                <c:ptCount val="1"/>
                <c:pt idx="0">
                  <c:v>Domaine des nombres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Compétences!$AA$42:$AA$51</c:f>
              <c:strCache>
                <c:ptCount val="10"/>
                <c:pt idx="0">
                  <c:v>[0 , 10[</c:v>
                </c:pt>
                <c:pt idx="1">
                  <c:v>[10 , 20[</c:v>
                </c:pt>
                <c:pt idx="2">
                  <c:v>[20 , 30[</c:v>
                </c:pt>
                <c:pt idx="3">
                  <c:v>[30 , 40[</c:v>
                </c:pt>
                <c:pt idx="4">
                  <c:v>[40 , 50[</c:v>
                </c:pt>
                <c:pt idx="5">
                  <c:v>[50 , 60[</c:v>
                </c:pt>
                <c:pt idx="6">
                  <c:v>[60 , 70[</c:v>
                </c:pt>
                <c:pt idx="7">
                  <c:v>[70 , 80[</c:v>
                </c:pt>
                <c:pt idx="8">
                  <c:v>[80 , 90[</c:v>
                </c:pt>
                <c:pt idx="9">
                  <c:v>[90 , 100]</c:v>
                </c:pt>
              </c:strCache>
            </c:strRef>
          </c:cat>
          <c:val>
            <c:numRef>
              <c:f>Compétences!$AB$42:$AB$51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642120"/>
        <c:axId val="194733776"/>
      </c:barChart>
      <c:catAx>
        <c:axId val="252642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73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733776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one"/>
        <c:spPr>
          <a:ln w="9525">
            <a:noFill/>
          </a:ln>
        </c:spPr>
        <c:crossAx val="252642120"/>
        <c:crosses val="autoZero"/>
        <c:crossBetween val="between"/>
      </c:valAx>
      <c:spPr>
        <a:solidFill>
          <a:srgbClr val="FF99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[1]Feuil1!$F$22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[1]Feuil1!$G$22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[1]Feuil1!$H$22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5620312"/>
        <c:axId val="525618744"/>
      </c:barChart>
      <c:catAx>
        <c:axId val="525620312"/>
        <c:scaling>
          <c:orientation val="minMax"/>
        </c:scaling>
        <c:delete val="1"/>
        <c:axPos val="l"/>
        <c:majorTickMark val="out"/>
        <c:minorTickMark val="none"/>
        <c:tickLblPos val="nextTo"/>
        <c:crossAx val="525618744"/>
        <c:crosses val="autoZero"/>
        <c:auto val="1"/>
        <c:lblAlgn val="ctr"/>
        <c:lblOffset val="100"/>
        <c:noMultiLvlLbl val="0"/>
      </c:catAx>
      <c:valAx>
        <c:axId val="52561874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562031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[1]Feuil1!$F$23</c:f>
              <c:numCache>
                <c:formatCode>0%</c:formatCode>
                <c:ptCount val="1"/>
                <c:pt idx="0">
                  <c:v>0.09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[1]Feuil1!$G$23</c:f>
              <c:numCache>
                <c:formatCode>0%</c:formatCode>
                <c:ptCount val="1"/>
                <c:pt idx="0">
                  <c:v>0.87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[1]Feuil1!$H$23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610856"/>
        <c:axId val="526612032"/>
      </c:barChart>
      <c:catAx>
        <c:axId val="526610856"/>
        <c:scaling>
          <c:orientation val="minMax"/>
        </c:scaling>
        <c:delete val="1"/>
        <c:axPos val="l"/>
        <c:majorTickMark val="out"/>
        <c:minorTickMark val="none"/>
        <c:tickLblPos val="nextTo"/>
        <c:crossAx val="526612032"/>
        <c:crosses val="autoZero"/>
        <c:auto val="1"/>
        <c:lblAlgn val="ctr"/>
        <c:lblOffset val="100"/>
        <c:noMultiLvlLbl val="0"/>
      </c:catAx>
      <c:valAx>
        <c:axId val="52661203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61085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[1]Feuil1!$F$24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54197423389360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4638895061119801"/>
                      <c:h val="0.6962566514364011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[1]Feuil1!$G$24</c:f>
              <c:numCache>
                <c:formatCode>0%</c:formatCode>
                <c:ptCount val="1"/>
                <c:pt idx="0">
                  <c:v>0.85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[1]Feuil1!$H$24</c:f>
              <c:numCache>
                <c:formatCode>0%</c:formatCode>
                <c:ptCount val="1"/>
                <c:pt idx="0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606936"/>
        <c:axId val="526608504"/>
      </c:barChart>
      <c:catAx>
        <c:axId val="526606936"/>
        <c:scaling>
          <c:orientation val="minMax"/>
        </c:scaling>
        <c:delete val="1"/>
        <c:axPos val="l"/>
        <c:majorTickMark val="out"/>
        <c:minorTickMark val="none"/>
        <c:tickLblPos val="nextTo"/>
        <c:crossAx val="526608504"/>
        <c:crosses val="autoZero"/>
        <c:auto val="1"/>
        <c:lblAlgn val="ctr"/>
        <c:lblOffset val="100"/>
        <c:noMultiLvlLbl val="0"/>
      </c:catAx>
      <c:valAx>
        <c:axId val="52660850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60693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[1]Feuil1!$F$12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solidFill>
                  <a:srgbClr val="DE2889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solidFill>
                <a:srgbClr val="DE2889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[1]Feuil1!$G$12</c:f>
              <c:numCache>
                <c:formatCode>0%</c:formatCode>
                <c:ptCount val="1"/>
                <c:pt idx="0">
                  <c:v>0.59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[1]Feuil1!$H$12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608896"/>
        <c:axId val="526609288"/>
      </c:barChart>
      <c:catAx>
        <c:axId val="526608896"/>
        <c:scaling>
          <c:orientation val="minMax"/>
        </c:scaling>
        <c:delete val="1"/>
        <c:axPos val="l"/>
        <c:majorTickMark val="out"/>
        <c:minorTickMark val="none"/>
        <c:tickLblPos val="nextTo"/>
        <c:crossAx val="526609288"/>
        <c:crosses val="autoZero"/>
        <c:auto val="1"/>
        <c:lblAlgn val="ctr"/>
        <c:lblOffset val="100"/>
        <c:noMultiLvlLbl val="0"/>
      </c:catAx>
      <c:valAx>
        <c:axId val="52660928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60889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[1]Feuil1!$F$25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[1]Feuil1!$G$25</c:f>
              <c:numCache>
                <c:formatCode>0%</c:formatCode>
                <c:ptCount val="1"/>
                <c:pt idx="0">
                  <c:v>0.51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[1]Feuil1!$H$25</c:f>
              <c:numCache>
                <c:formatCode>0%</c:formatCode>
                <c:ptCount val="1"/>
                <c:pt idx="0">
                  <c:v>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612424"/>
        <c:axId val="526610072"/>
      </c:barChart>
      <c:catAx>
        <c:axId val="526612424"/>
        <c:scaling>
          <c:orientation val="minMax"/>
        </c:scaling>
        <c:delete val="1"/>
        <c:axPos val="l"/>
        <c:majorTickMark val="out"/>
        <c:minorTickMark val="none"/>
        <c:tickLblPos val="nextTo"/>
        <c:crossAx val="526610072"/>
        <c:crosses val="autoZero"/>
        <c:auto val="1"/>
        <c:lblAlgn val="ctr"/>
        <c:lblOffset val="100"/>
        <c:noMultiLvlLbl val="0"/>
      </c:catAx>
      <c:valAx>
        <c:axId val="52661007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61242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[1]Feuil1!$F$26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[1]Feuil1!$G$26</c:f>
              <c:numCache>
                <c:formatCode>0%</c:formatCode>
                <c:ptCount val="1"/>
                <c:pt idx="0">
                  <c:v>0.45</c:v>
                </c:pt>
              </c:numCache>
            </c:numRef>
          </c:val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[1]Feuil1!$H$26</c:f>
              <c:numCache>
                <c:formatCode>0%</c:formatCode>
                <c:ptCount val="1"/>
                <c:pt idx="0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607328"/>
        <c:axId val="526606544"/>
      </c:barChart>
      <c:catAx>
        <c:axId val="526607328"/>
        <c:scaling>
          <c:orientation val="minMax"/>
        </c:scaling>
        <c:delete val="1"/>
        <c:axPos val="l"/>
        <c:majorTickMark val="out"/>
        <c:minorTickMark val="none"/>
        <c:tickLblPos val="nextTo"/>
        <c:crossAx val="526606544"/>
        <c:crosses val="autoZero"/>
        <c:auto val="1"/>
        <c:lblAlgn val="ctr"/>
        <c:lblOffset val="100"/>
        <c:noMultiLvlLbl val="0"/>
      </c:catAx>
      <c:valAx>
        <c:axId val="52660654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60732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[1]Feuil1!$F$27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layout>
                <c:manualLayout>
                  <c:x val="-8.2539674286747477E-3"/>
                  <c:y val="-1.4975373489292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[1]Feuil1!$G$27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[1]Feuil1!$H$27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611640"/>
        <c:axId val="526609680"/>
      </c:barChart>
      <c:catAx>
        <c:axId val="526611640"/>
        <c:scaling>
          <c:orientation val="minMax"/>
        </c:scaling>
        <c:delete val="1"/>
        <c:axPos val="l"/>
        <c:majorTickMark val="out"/>
        <c:minorTickMark val="none"/>
        <c:tickLblPos val="nextTo"/>
        <c:crossAx val="526609680"/>
        <c:crosses val="autoZero"/>
        <c:auto val="1"/>
        <c:lblAlgn val="ctr"/>
        <c:lblOffset val="100"/>
        <c:noMultiLvlLbl val="0"/>
      </c:catAx>
      <c:valAx>
        <c:axId val="52660968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61164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[1]Feuil1!$F$28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[1]Feuil1!$G$28</c:f>
              <c:numCache>
                <c:formatCode>0%</c:formatCode>
                <c:ptCount val="1"/>
                <c:pt idx="0">
                  <c:v>0.93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[1]Feuil1!$H$28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610464"/>
        <c:axId val="525617176"/>
      </c:barChart>
      <c:catAx>
        <c:axId val="526610464"/>
        <c:scaling>
          <c:orientation val="minMax"/>
        </c:scaling>
        <c:delete val="1"/>
        <c:axPos val="l"/>
        <c:majorTickMark val="out"/>
        <c:minorTickMark val="none"/>
        <c:tickLblPos val="nextTo"/>
        <c:crossAx val="525617176"/>
        <c:crosses val="autoZero"/>
        <c:auto val="1"/>
        <c:lblAlgn val="ctr"/>
        <c:lblOffset val="100"/>
        <c:noMultiLvlLbl val="0"/>
      </c:catAx>
      <c:valAx>
        <c:axId val="52561717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61046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[1]Feuil1!$F$29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[1]Feuil1!$G$29</c:f>
              <c:numCache>
                <c:formatCode>0%</c:formatCode>
                <c:ptCount val="1"/>
                <c:pt idx="0">
                  <c:v>0.79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[1]Feuil1!$H$29</c:f>
              <c:numCache>
                <c:formatCode>0%</c:formatCode>
                <c:ptCount val="1"/>
                <c:pt idx="0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461048"/>
        <c:axId val="526463400"/>
      </c:barChart>
      <c:catAx>
        <c:axId val="526461048"/>
        <c:scaling>
          <c:orientation val="minMax"/>
        </c:scaling>
        <c:delete val="1"/>
        <c:axPos val="l"/>
        <c:majorTickMark val="out"/>
        <c:minorTickMark val="none"/>
        <c:tickLblPos val="nextTo"/>
        <c:crossAx val="526463400"/>
        <c:crosses val="autoZero"/>
        <c:auto val="1"/>
        <c:lblAlgn val="ctr"/>
        <c:lblOffset val="100"/>
        <c:noMultiLvlLbl val="0"/>
      </c:catAx>
      <c:valAx>
        <c:axId val="52646340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46104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EFA5C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[1]Feuil1!$F$30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layout>
                <c:manualLayout>
                  <c:x val="2.5870734908136482E-2"/>
                  <c:y val="3.11750985281107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9440813648293962"/>
                      <c:h val="0.6652564411914528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[1]Feuil1!$G$30</c:f>
              <c:numCache>
                <c:formatCode>0%</c:formatCode>
                <c:ptCount val="1"/>
                <c:pt idx="0">
                  <c:v>0.96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[1]Feuil1!$H$30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459872"/>
        <c:axId val="526460656"/>
      </c:barChart>
      <c:catAx>
        <c:axId val="526459872"/>
        <c:scaling>
          <c:orientation val="minMax"/>
        </c:scaling>
        <c:delete val="1"/>
        <c:axPos val="l"/>
        <c:majorTickMark val="out"/>
        <c:minorTickMark val="none"/>
        <c:tickLblPos val="nextTo"/>
        <c:crossAx val="526460656"/>
        <c:crosses val="autoZero"/>
        <c:auto val="1"/>
        <c:lblAlgn val="ctr"/>
        <c:lblOffset val="100"/>
        <c:noMultiLvlLbl val="0"/>
      </c:catAx>
      <c:valAx>
        <c:axId val="52646065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45987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E87DB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63772261676099"/>
          <c:y val="2.4324380499981361E-2"/>
          <c:w val="0.71239091967756074"/>
          <c:h val="0.964867093165927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Compétences!$AC$2</c:f>
              <c:strCache>
                <c:ptCount val="1"/>
                <c:pt idx="0">
                  <c:v>Calculer: identifier et effectuer des opérations dans des situations variées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Compétences!$BA$42:$BA$51</c:f>
              <c:strCache>
                <c:ptCount val="10"/>
                <c:pt idx="0">
                  <c:v>[0 , 10[</c:v>
                </c:pt>
                <c:pt idx="1">
                  <c:v>[10 , 20[</c:v>
                </c:pt>
                <c:pt idx="2">
                  <c:v>[20 , 30[</c:v>
                </c:pt>
                <c:pt idx="3">
                  <c:v>[30 , 40[</c:v>
                </c:pt>
                <c:pt idx="4">
                  <c:v>[40 , 50[</c:v>
                </c:pt>
                <c:pt idx="5">
                  <c:v>[50 , 60[</c:v>
                </c:pt>
                <c:pt idx="6">
                  <c:v>[60 , 70[</c:v>
                </c:pt>
                <c:pt idx="7">
                  <c:v>[70 , 80[</c:v>
                </c:pt>
                <c:pt idx="8">
                  <c:v>[80 , 90[</c:v>
                </c:pt>
                <c:pt idx="9">
                  <c:v>[90 , 100]</c:v>
                </c:pt>
              </c:strCache>
            </c:strRef>
          </c:cat>
          <c:val>
            <c:numRef>
              <c:f>Compétences!$BB$42:$BB$51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94735344"/>
        <c:axId val="524517736"/>
      </c:barChart>
      <c:catAx>
        <c:axId val="194735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4517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517736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one"/>
        <c:spPr>
          <a:ln w="9525">
            <a:noFill/>
          </a:ln>
        </c:spPr>
        <c:crossAx val="194735344"/>
        <c:crosses val="autoZero"/>
        <c:crossBetween val="between"/>
      </c:valAx>
      <c:spPr>
        <a:solidFill>
          <a:srgbClr val="FF99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[1]Feuil1!$F$31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>
                <c:manualLayout>
                  <c:x val="3.9195998510346303E-2"/>
                  <c:y val="7.9681274900398377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baseline="0">
                        <a:solidFill>
                          <a:srgbClr val="FFFFFF"/>
                        </a:solidFill>
                      </a:defRPr>
                    </a:pPr>
                    <a:r>
                      <a:rPr lang="en-US" baseline="0">
                        <a:solidFill>
                          <a:srgbClr val="FFFFFF"/>
                        </a:solidFill>
                      </a:rPr>
                      <a:t>25%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5772881307109394"/>
                      <c:h val="0.8187219625435266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[1]Feuil1!$H$31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460264"/>
        <c:axId val="526461440"/>
      </c:barChart>
      <c:catAx>
        <c:axId val="526460264"/>
        <c:scaling>
          <c:orientation val="minMax"/>
        </c:scaling>
        <c:delete val="1"/>
        <c:axPos val="l"/>
        <c:majorTickMark val="out"/>
        <c:minorTickMark val="none"/>
        <c:tickLblPos val="nextTo"/>
        <c:crossAx val="526461440"/>
        <c:crosses val="autoZero"/>
        <c:auto val="1"/>
        <c:lblAlgn val="ctr"/>
        <c:lblOffset val="100"/>
        <c:noMultiLvlLbl val="0"/>
      </c:catAx>
      <c:valAx>
        <c:axId val="52646144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46026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[1]Feuil1!$F$32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[1]Feuil1!$G$32</c:f>
              <c:numCache>
                <c:formatCode>0%</c:formatCode>
                <c:ptCount val="1"/>
                <c:pt idx="0">
                  <c:v>0.85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[1]Feuil1!$H$32</c:f>
              <c:numCache>
                <c:formatCode>0%</c:formatCode>
                <c:ptCount val="1"/>
                <c:pt idx="0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463792"/>
        <c:axId val="526462224"/>
      </c:barChart>
      <c:catAx>
        <c:axId val="526463792"/>
        <c:scaling>
          <c:orientation val="minMax"/>
        </c:scaling>
        <c:delete val="1"/>
        <c:axPos val="l"/>
        <c:majorTickMark val="out"/>
        <c:minorTickMark val="none"/>
        <c:tickLblPos val="nextTo"/>
        <c:crossAx val="526462224"/>
        <c:crosses val="autoZero"/>
        <c:auto val="1"/>
        <c:lblAlgn val="ctr"/>
        <c:lblOffset val="100"/>
        <c:noMultiLvlLbl val="0"/>
      </c:catAx>
      <c:valAx>
        <c:axId val="52646222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46379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[1]Feuil1!$F$33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80%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[1]Feuil1!$G$33</c:f>
              <c:numCache>
                <c:formatCode>0%</c:formatCode>
                <c:ptCount val="1"/>
                <c:pt idx="0">
                  <c:v>0.8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[1]Feuil1!$H$33</c:f>
              <c:numCache>
                <c:formatCode>0%</c:formatCode>
                <c:ptCount val="1"/>
                <c:pt idx="0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464184"/>
        <c:axId val="526464576"/>
      </c:barChart>
      <c:catAx>
        <c:axId val="526464184"/>
        <c:scaling>
          <c:orientation val="minMax"/>
        </c:scaling>
        <c:delete val="1"/>
        <c:axPos val="l"/>
        <c:majorTickMark val="out"/>
        <c:minorTickMark val="none"/>
        <c:tickLblPos val="nextTo"/>
        <c:crossAx val="526464576"/>
        <c:crosses val="autoZero"/>
        <c:auto val="1"/>
        <c:lblAlgn val="ctr"/>
        <c:lblOffset val="100"/>
        <c:noMultiLvlLbl val="0"/>
      </c:catAx>
      <c:valAx>
        <c:axId val="52646457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46418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[1]Feuil1!$F$34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[1]Feuil1!$G$34</c:f>
              <c:numCache>
                <c:formatCode>0%</c:formatCode>
                <c:ptCount val="1"/>
                <c:pt idx="0">
                  <c:v>0.94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[1]Feuil1!$H$34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465360"/>
        <c:axId val="526465752"/>
      </c:barChart>
      <c:catAx>
        <c:axId val="526465360"/>
        <c:scaling>
          <c:orientation val="minMax"/>
        </c:scaling>
        <c:delete val="1"/>
        <c:axPos val="l"/>
        <c:majorTickMark val="out"/>
        <c:minorTickMark val="none"/>
        <c:tickLblPos val="nextTo"/>
        <c:crossAx val="526465752"/>
        <c:crosses val="autoZero"/>
        <c:auto val="1"/>
        <c:lblAlgn val="ctr"/>
        <c:lblOffset val="100"/>
        <c:noMultiLvlLbl val="0"/>
      </c:catAx>
      <c:valAx>
        <c:axId val="52646575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46536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[1]Feuil1!$F$35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[1]Feuil1!$G$35</c:f>
              <c:numCache>
                <c:formatCode>0%</c:formatCode>
                <c:ptCount val="1"/>
                <c:pt idx="0">
                  <c:v>0.59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[1]Feuil1!$H$35</c:f>
              <c:numCache>
                <c:formatCode>0%</c:formatCode>
                <c:ptCount val="1"/>
                <c:pt idx="0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6458696"/>
        <c:axId val="527479360"/>
      </c:barChart>
      <c:catAx>
        <c:axId val="526458696"/>
        <c:scaling>
          <c:orientation val="minMax"/>
        </c:scaling>
        <c:delete val="1"/>
        <c:axPos val="l"/>
        <c:majorTickMark val="out"/>
        <c:minorTickMark val="none"/>
        <c:tickLblPos val="nextTo"/>
        <c:crossAx val="527479360"/>
        <c:crosses val="autoZero"/>
        <c:auto val="1"/>
        <c:lblAlgn val="ctr"/>
        <c:lblOffset val="100"/>
        <c:noMultiLvlLbl val="0"/>
      </c:catAx>
      <c:valAx>
        <c:axId val="52747936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645869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[1]Feuil1!$F$36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48%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[1]Feuil1!$G$36</c:f>
              <c:numCache>
                <c:formatCode>0%</c:formatCode>
                <c:ptCount val="1"/>
                <c:pt idx="0">
                  <c:v>0.48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[1]Feuil1!$H$36</c:f>
              <c:numCache>
                <c:formatCode>0%</c:formatCode>
                <c:ptCount val="1"/>
                <c:pt idx="0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475832"/>
        <c:axId val="527480144"/>
      </c:barChart>
      <c:catAx>
        <c:axId val="527475832"/>
        <c:scaling>
          <c:orientation val="minMax"/>
        </c:scaling>
        <c:delete val="1"/>
        <c:axPos val="l"/>
        <c:majorTickMark val="out"/>
        <c:minorTickMark val="none"/>
        <c:tickLblPos val="nextTo"/>
        <c:crossAx val="527480144"/>
        <c:crosses val="autoZero"/>
        <c:auto val="1"/>
        <c:lblAlgn val="ctr"/>
        <c:lblOffset val="100"/>
        <c:noMultiLvlLbl val="0"/>
      </c:catAx>
      <c:valAx>
        <c:axId val="52748014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47583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[1]Feuil1!$F$37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[1]Feuil1!$G$37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[1]Feuil1!$H$37</c:f>
              <c:numCache>
                <c:formatCode>0%</c:formatCode>
                <c:ptCount val="1"/>
                <c:pt idx="0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480928"/>
        <c:axId val="527477792"/>
      </c:barChart>
      <c:catAx>
        <c:axId val="527480928"/>
        <c:scaling>
          <c:orientation val="minMax"/>
        </c:scaling>
        <c:delete val="1"/>
        <c:axPos val="l"/>
        <c:majorTickMark val="out"/>
        <c:minorTickMark val="none"/>
        <c:tickLblPos val="nextTo"/>
        <c:crossAx val="527477792"/>
        <c:crosses val="autoZero"/>
        <c:auto val="1"/>
        <c:lblAlgn val="ctr"/>
        <c:lblOffset val="100"/>
        <c:noMultiLvlLbl val="0"/>
      </c:catAx>
      <c:valAx>
        <c:axId val="52747779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48092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[1]Feuil1!$F$38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[1]Feuil1!$G$38</c:f>
              <c:numCache>
                <c:formatCode>0%</c:formatCode>
                <c:ptCount val="1"/>
                <c:pt idx="0">
                  <c:v>0.76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[1]Feuil1!$H$38</c:f>
              <c:numCache>
                <c:formatCode>0%</c:formatCode>
                <c:ptCount val="1"/>
                <c:pt idx="0">
                  <c:v>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478968"/>
        <c:axId val="527481712"/>
      </c:barChart>
      <c:catAx>
        <c:axId val="527478968"/>
        <c:scaling>
          <c:orientation val="minMax"/>
        </c:scaling>
        <c:delete val="1"/>
        <c:axPos val="l"/>
        <c:majorTickMark val="out"/>
        <c:minorTickMark val="none"/>
        <c:tickLblPos val="nextTo"/>
        <c:crossAx val="527481712"/>
        <c:crosses val="autoZero"/>
        <c:auto val="1"/>
        <c:lblAlgn val="ctr"/>
        <c:lblOffset val="100"/>
        <c:noMultiLvlLbl val="0"/>
      </c:catAx>
      <c:valAx>
        <c:axId val="52748171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47896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[1]Feuil1!$F$39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[1]Feuil1!$G$39</c:f>
              <c:numCache>
                <c:formatCode>0%</c:formatCode>
                <c:ptCount val="1"/>
                <c:pt idx="0">
                  <c:v>0.78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[1]Feuil1!$H$39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475440"/>
        <c:axId val="527480536"/>
      </c:barChart>
      <c:catAx>
        <c:axId val="527475440"/>
        <c:scaling>
          <c:orientation val="minMax"/>
        </c:scaling>
        <c:delete val="1"/>
        <c:axPos val="l"/>
        <c:majorTickMark val="out"/>
        <c:minorTickMark val="none"/>
        <c:tickLblPos val="nextTo"/>
        <c:crossAx val="527480536"/>
        <c:crosses val="autoZero"/>
        <c:auto val="1"/>
        <c:lblAlgn val="ctr"/>
        <c:lblOffset val="100"/>
        <c:noMultiLvlLbl val="0"/>
      </c:catAx>
      <c:valAx>
        <c:axId val="52748053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47544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[1]Feuil1!$F$40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87%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[1]Feuil1!$G$40</c:f>
              <c:numCache>
                <c:formatCode>0%</c:formatCode>
                <c:ptCount val="1"/>
                <c:pt idx="0">
                  <c:v>0.87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[1]Feuil1!$H$40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482104"/>
        <c:axId val="527474656"/>
      </c:barChart>
      <c:catAx>
        <c:axId val="527482104"/>
        <c:scaling>
          <c:orientation val="minMax"/>
        </c:scaling>
        <c:delete val="1"/>
        <c:axPos val="l"/>
        <c:majorTickMark val="out"/>
        <c:minorTickMark val="none"/>
        <c:tickLblPos val="nextTo"/>
        <c:crossAx val="527474656"/>
        <c:crosses val="autoZero"/>
        <c:auto val="1"/>
        <c:lblAlgn val="ctr"/>
        <c:lblOffset val="100"/>
        <c:noMultiLvlLbl val="0"/>
      </c:catAx>
      <c:valAx>
        <c:axId val="52747465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48210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083365970220917"/>
          <c:y val="2.915465383653108E-2"/>
          <c:w val="0.64551416606084189"/>
          <c:h val="0.953357180454566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Compétences!$I$1</c:f>
              <c:strCache>
                <c:ptCount val="1"/>
                <c:pt idx="0">
                  <c:v>Domaine des nombres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Compétences!$I$44:$I$53</c:f>
              <c:strCache>
                <c:ptCount val="10"/>
                <c:pt idx="0">
                  <c:v>[0 , 10[</c:v>
                </c:pt>
                <c:pt idx="1">
                  <c:v>[10 , 20[</c:v>
                </c:pt>
                <c:pt idx="2">
                  <c:v>[20 , 30[</c:v>
                </c:pt>
                <c:pt idx="3">
                  <c:v>[30 , 40[</c:v>
                </c:pt>
                <c:pt idx="4">
                  <c:v>[40 , 50[</c:v>
                </c:pt>
                <c:pt idx="5">
                  <c:v>[50 , 60[</c:v>
                </c:pt>
                <c:pt idx="6">
                  <c:v>[60 , 70[</c:v>
                </c:pt>
                <c:pt idx="7">
                  <c:v>[70 , 80[</c:v>
                </c:pt>
                <c:pt idx="8">
                  <c:v>[80 , 90[</c:v>
                </c:pt>
                <c:pt idx="9">
                  <c:v>[90 , 100]</c:v>
                </c:pt>
              </c:strCache>
            </c:strRef>
          </c:cat>
          <c:val>
            <c:numRef>
              <c:f>Compétences!$J$44:$J$53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4522440"/>
        <c:axId val="524516168"/>
      </c:barChart>
      <c:catAx>
        <c:axId val="52452244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4516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51616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524522440"/>
        <c:crosses val="autoZero"/>
        <c:crossBetween val="between"/>
      </c:valAx>
      <c:spPr>
        <a:solidFill>
          <a:srgbClr val="FF99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[1]Feuil1!$F$41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[1]Feuil1!$G$41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[1]Feuil1!$H$41</c:f>
              <c:numCache>
                <c:formatCode>0%</c:formatCode>
                <c:ptCount val="1"/>
                <c:pt idx="0">
                  <c:v>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476616"/>
        <c:axId val="527477008"/>
      </c:barChart>
      <c:catAx>
        <c:axId val="527476616"/>
        <c:scaling>
          <c:orientation val="minMax"/>
        </c:scaling>
        <c:delete val="1"/>
        <c:axPos val="l"/>
        <c:majorTickMark val="out"/>
        <c:minorTickMark val="none"/>
        <c:tickLblPos val="nextTo"/>
        <c:crossAx val="527477008"/>
        <c:crosses val="autoZero"/>
        <c:auto val="1"/>
        <c:lblAlgn val="ctr"/>
        <c:lblOffset val="100"/>
        <c:noMultiLvlLbl val="0"/>
      </c:catAx>
      <c:valAx>
        <c:axId val="52747700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47661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[1]Feuil1!$F$42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73%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[1]Feuil1!$G$42</c:f>
              <c:numCache>
                <c:formatCode>0%</c:formatCode>
                <c:ptCount val="1"/>
                <c:pt idx="0">
                  <c:v>0.73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[1]Feuil1!$H$42</c:f>
              <c:numCache>
                <c:formatCode>0%</c:formatCode>
                <c:ptCount val="1"/>
                <c:pt idx="0">
                  <c:v>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61088"/>
        <c:axId val="527661480"/>
      </c:barChart>
      <c:catAx>
        <c:axId val="527661088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61480"/>
        <c:crosses val="autoZero"/>
        <c:auto val="1"/>
        <c:lblAlgn val="ctr"/>
        <c:lblOffset val="100"/>
        <c:noMultiLvlLbl val="0"/>
      </c:catAx>
      <c:valAx>
        <c:axId val="52766148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6108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[1]Feuil1!$F$43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76%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[1]Feuil1!$G$43</c:f>
              <c:numCache>
                <c:formatCode>0%</c:formatCode>
                <c:ptCount val="1"/>
                <c:pt idx="0">
                  <c:v>0.76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[1]Feuil1!$H$43</c:f>
              <c:numCache>
                <c:formatCode>0%</c:formatCode>
                <c:ptCount val="1"/>
                <c:pt idx="0">
                  <c:v>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58344"/>
        <c:axId val="527656776"/>
      </c:barChart>
      <c:catAx>
        <c:axId val="527658344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56776"/>
        <c:crosses val="autoZero"/>
        <c:auto val="1"/>
        <c:lblAlgn val="ctr"/>
        <c:lblOffset val="100"/>
        <c:noMultiLvlLbl val="0"/>
      </c:catAx>
      <c:valAx>
        <c:axId val="52765677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5834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[1]Feuil1!$F$44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73%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[1]Feuil1!$G$44</c:f>
              <c:numCache>
                <c:formatCode>0%</c:formatCode>
                <c:ptCount val="1"/>
                <c:pt idx="0">
                  <c:v>0.73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[1]Feuil1!$H$44</c:f>
              <c:numCache>
                <c:formatCode>0%</c:formatCode>
                <c:ptCount val="1"/>
                <c:pt idx="0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58736"/>
        <c:axId val="527662264"/>
      </c:barChart>
      <c:catAx>
        <c:axId val="527658736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62264"/>
        <c:crosses val="autoZero"/>
        <c:auto val="1"/>
        <c:lblAlgn val="ctr"/>
        <c:lblOffset val="100"/>
        <c:noMultiLvlLbl val="0"/>
      </c:catAx>
      <c:valAx>
        <c:axId val="52766226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5873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[1]Feuil1!$F$45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fr-BE" sz="1000" b="0" i="0" u="none" strike="noStrike" kern="1200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fr-BE" sz="1000" b="0" i="0" u="none" strike="noStrike" kern="1200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[1]Feuil1!$G$45</c:f>
              <c:numCache>
                <c:formatCode>0%</c:formatCode>
                <c:ptCount val="1"/>
                <c:pt idx="0">
                  <c:v>0.83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[1]Feuil1!$H$45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53248"/>
        <c:axId val="527662656"/>
      </c:barChart>
      <c:catAx>
        <c:axId val="527653248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62656"/>
        <c:crosses val="autoZero"/>
        <c:auto val="1"/>
        <c:lblAlgn val="ctr"/>
        <c:lblOffset val="100"/>
        <c:noMultiLvlLbl val="0"/>
      </c:catAx>
      <c:valAx>
        <c:axId val="52766265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5324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[1]Feuil1!$F$46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[1]Feuil1!$G$46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[1]Feuil1!$H$46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51680"/>
        <c:axId val="527654032"/>
      </c:barChart>
      <c:catAx>
        <c:axId val="527651680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54032"/>
        <c:crosses val="autoZero"/>
        <c:auto val="1"/>
        <c:lblAlgn val="ctr"/>
        <c:lblOffset val="100"/>
        <c:noMultiLvlLbl val="0"/>
      </c:catAx>
      <c:valAx>
        <c:axId val="52765403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5168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[1]Feuil1!$F$47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ser>
          <c:idx val="1"/>
          <c:order val="1"/>
          <c:spPr>
            <a:solidFill>
              <a:srgbClr val="99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E2889"/>
              </a:solidFill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[1]Feuil1!$G$47</c:f>
              <c:numCache>
                <c:formatCode>0%</c:formatCode>
                <c:ptCount val="1"/>
                <c:pt idx="0">
                  <c:v>0.87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[1]Feuil1!$H$47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54424"/>
        <c:axId val="527650896"/>
      </c:barChart>
      <c:catAx>
        <c:axId val="527654424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50896"/>
        <c:crosses val="autoZero"/>
        <c:auto val="1"/>
        <c:lblAlgn val="ctr"/>
        <c:lblOffset val="100"/>
        <c:noMultiLvlLbl val="0"/>
      </c:catAx>
      <c:valAx>
        <c:axId val="52765089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5442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[1]Feuil1!$F$48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[1]Feuil1!$G$48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[1]Feuil1!$H$48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57560"/>
        <c:axId val="527659128"/>
      </c:barChart>
      <c:catAx>
        <c:axId val="527657560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59128"/>
        <c:crosses val="autoZero"/>
        <c:auto val="1"/>
        <c:lblAlgn val="ctr"/>
        <c:lblOffset val="100"/>
        <c:noMultiLvlLbl val="0"/>
      </c:catAx>
      <c:valAx>
        <c:axId val="52765912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5756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[1]Feuil1!$F$49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22%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[1]Feuil1!$G$49</c:f>
              <c:numCache>
                <c:formatCode>0%</c:formatCode>
                <c:ptCount val="1"/>
                <c:pt idx="0">
                  <c:v>0.22</c:v>
                </c:pt>
              </c:numCache>
            </c:numRef>
          </c:val>
        </c:ser>
        <c:ser>
          <c:idx val="2"/>
          <c:order val="2"/>
          <c:spPr>
            <a:solidFill>
              <a:srgbClr val="E3579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[1]Feuil1!$H$49</c:f>
              <c:numCache>
                <c:formatCode>0%</c:formatCode>
                <c:ptCount val="1"/>
                <c:pt idx="0">
                  <c:v>0.76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60696"/>
        <c:axId val="527654816"/>
      </c:barChart>
      <c:catAx>
        <c:axId val="527660696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54816"/>
        <c:crosses val="autoZero"/>
        <c:auto val="1"/>
        <c:lblAlgn val="ctr"/>
        <c:lblOffset val="100"/>
        <c:noMultiLvlLbl val="0"/>
      </c:catAx>
      <c:valAx>
        <c:axId val="52765481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6069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[1]Feuil1!$F$50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[1]Feuil1!$G$50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[1]Feuil1!$H$50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52464"/>
        <c:axId val="527655208"/>
      </c:barChart>
      <c:catAx>
        <c:axId val="527652464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55208"/>
        <c:crosses val="autoZero"/>
        <c:auto val="1"/>
        <c:lblAlgn val="ctr"/>
        <c:lblOffset val="100"/>
        <c:noMultiLvlLbl val="0"/>
      </c:catAx>
      <c:valAx>
        <c:axId val="52765520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5246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24648810232973"/>
          <c:y val="1.5622884096009738E-2"/>
          <c:w val="0.70175335809000283"/>
          <c:h val="0.951367781155015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Compétences!$L$1</c:f>
              <c:strCache>
                <c:ptCount val="1"/>
                <c:pt idx="0">
                  <c:v>Domaine des grandeurs</c:v>
                </c:pt>
              </c:strCache>
            </c:strRef>
          </c:tx>
          <c:spPr>
            <a:solidFill>
              <a:schemeClr val="bg1"/>
            </a:solidFill>
            <a:ln w="25400">
              <a:noFill/>
            </a:ln>
          </c:spPr>
          <c:invertIfNegative val="0"/>
          <c:dLbls>
            <c:spPr>
              <a:solidFill>
                <a:srgbClr val="FF66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Compétences!$L$44:$L$53</c:f>
              <c:strCache>
                <c:ptCount val="10"/>
                <c:pt idx="0">
                  <c:v>[0 , 10[</c:v>
                </c:pt>
                <c:pt idx="1">
                  <c:v>[10 , 20[</c:v>
                </c:pt>
                <c:pt idx="2">
                  <c:v>[20 , 30[</c:v>
                </c:pt>
                <c:pt idx="3">
                  <c:v>[30 , 40[</c:v>
                </c:pt>
                <c:pt idx="4">
                  <c:v>[40 , 50[</c:v>
                </c:pt>
                <c:pt idx="5">
                  <c:v>[50 , 60[</c:v>
                </c:pt>
                <c:pt idx="6">
                  <c:v>[60 , 70[</c:v>
                </c:pt>
                <c:pt idx="7">
                  <c:v>[70 , 80[</c:v>
                </c:pt>
                <c:pt idx="8">
                  <c:v>[80 , 90[</c:v>
                </c:pt>
                <c:pt idx="9">
                  <c:v>[90 , 100]</c:v>
                </c:pt>
              </c:strCache>
            </c:strRef>
          </c:cat>
          <c:val>
            <c:numRef>
              <c:f>Compétences!$M$44:$M$53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4516560"/>
        <c:axId val="524519696"/>
      </c:barChart>
      <c:catAx>
        <c:axId val="52451656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451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51969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524516560"/>
        <c:crosses val="autoZero"/>
        <c:crossBetween val="between"/>
      </c:valAx>
      <c:spPr>
        <a:solidFill>
          <a:srgbClr val="FF66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[1]Feuil1!$F$51</c:f>
              <c:numCache>
                <c:formatCode>0%</c:formatCode>
                <c:ptCount val="1"/>
                <c:pt idx="0">
                  <c:v>0.22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74%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[1]Feuil1!$G$51</c:f>
              <c:numCache>
                <c:formatCode>0%</c:formatCode>
                <c:ptCount val="1"/>
                <c:pt idx="0">
                  <c:v>0.74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[1]Feuil1!$H$51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57952"/>
        <c:axId val="527659520"/>
      </c:barChart>
      <c:catAx>
        <c:axId val="527657952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59520"/>
        <c:crosses val="autoZero"/>
        <c:auto val="1"/>
        <c:lblAlgn val="ctr"/>
        <c:lblOffset val="100"/>
        <c:noMultiLvlLbl val="0"/>
      </c:catAx>
      <c:valAx>
        <c:axId val="52765952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5795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[1]Feuil1!$F$50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[1]Feuil1!$G$50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[1]Feuil1!$H$50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52856"/>
        <c:axId val="527655992"/>
      </c:barChart>
      <c:catAx>
        <c:axId val="527652856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55992"/>
        <c:crosses val="autoZero"/>
        <c:auto val="1"/>
        <c:lblAlgn val="ctr"/>
        <c:lblOffset val="100"/>
        <c:noMultiLvlLbl val="0"/>
      </c:catAx>
      <c:valAx>
        <c:axId val="52765599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5285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[1]Feuil1!$F$53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76%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[1]Feuil1!$G$53</c:f>
              <c:numCache>
                <c:formatCode>0%</c:formatCode>
                <c:ptCount val="1"/>
                <c:pt idx="0">
                  <c:v>0.76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[1]Feuil1!$H$53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64224"/>
        <c:axId val="527664616"/>
      </c:barChart>
      <c:catAx>
        <c:axId val="527664224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64616"/>
        <c:crosses val="autoZero"/>
        <c:auto val="1"/>
        <c:lblAlgn val="ctr"/>
        <c:lblOffset val="100"/>
        <c:noMultiLvlLbl val="0"/>
      </c:catAx>
      <c:valAx>
        <c:axId val="52766461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6422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[1]Feuil1!$F$53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76%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[1]Feuil1!$G$53</c:f>
              <c:numCache>
                <c:formatCode>0%</c:formatCode>
                <c:ptCount val="1"/>
                <c:pt idx="0">
                  <c:v>0.76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[1]Feuil1!$H$53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65400"/>
        <c:axId val="527665008"/>
      </c:barChart>
      <c:catAx>
        <c:axId val="527665400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65008"/>
        <c:crosses val="autoZero"/>
        <c:auto val="1"/>
        <c:lblAlgn val="ctr"/>
        <c:lblOffset val="100"/>
        <c:noMultiLvlLbl val="0"/>
      </c:catAx>
      <c:valAx>
        <c:axId val="52766500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6540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3"/>
          <c:order val="0"/>
          <c:spPr>
            <a:solidFill>
              <a:srgbClr val="F6CFE3"/>
            </a:solidFill>
          </c:spPr>
          <c:invertIfNegative val="0"/>
          <c:val>
            <c:numRef>
              <c:f>[1]Feuil1!$F$53</c:f>
            </c:numRef>
          </c:val>
        </c:ser>
        <c:ser>
          <c:idx val="4"/>
          <c:order val="1"/>
          <c:spPr>
            <a:solidFill>
              <a:srgbClr val="DE2889"/>
            </a:solidFill>
          </c:spPr>
          <c:invertIfNegative val="0"/>
          <c:val>
            <c:numRef>
              <c:f>[1]Feuil1!$G$53</c:f>
            </c:numRef>
          </c:val>
        </c:ser>
        <c:ser>
          <c:idx val="5"/>
          <c:order val="2"/>
          <c:spPr>
            <a:solidFill>
              <a:srgbClr val="E87DB2"/>
            </a:solidFill>
          </c:spPr>
          <c:invertIfNegative val="0"/>
          <c:val>
            <c:numRef>
              <c:f>[1]Feuil1!$H$53</c:f>
            </c:numRef>
          </c:val>
        </c:ser>
        <c:ser>
          <c:idx val="0"/>
          <c:order val="3"/>
          <c:spPr>
            <a:solidFill>
              <a:srgbClr val="F6CFE3"/>
            </a:solidFill>
          </c:spPr>
          <c:invertIfNegative val="0"/>
          <c:val>
            <c:numRef>
              <c:f>[1]Feuil1!$F$55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</c:ser>
        <c:ser>
          <c:idx val="1"/>
          <c:order val="4"/>
          <c:spPr>
            <a:solidFill>
              <a:srgbClr val="DE2889"/>
            </a:solidFill>
          </c:spPr>
          <c:invertIfNegative val="0"/>
          <c:dLbls>
            <c:dLbl>
              <c:idx val="0"/>
              <c:layout>
                <c:manualLayout>
                  <c:x val="1.7620827540659717E-2"/>
                  <c:y val="3.93940145912947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968748699249936"/>
                      <c:h val="0.8939401459129483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[1]Feuil1!$G$55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</c:ser>
        <c:ser>
          <c:idx val="2"/>
          <c:order val="5"/>
          <c:spPr>
            <a:solidFill>
              <a:srgbClr val="E87DB2"/>
            </a:solidFill>
          </c:spPr>
          <c:invertIfNegative val="0"/>
          <c:val>
            <c:numRef>
              <c:f>[1]Feuil1!$H$55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666184"/>
        <c:axId val="527666576"/>
      </c:barChart>
      <c:catAx>
        <c:axId val="527666184"/>
        <c:scaling>
          <c:orientation val="minMax"/>
        </c:scaling>
        <c:delete val="1"/>
        <c:axPos val="l"/>
        <c:majorTickMark val="out"/>
        <c:minorTickMark val="none"/>
        <c:tickLblPos val="nextTo"/>
        <c:crossAx val="527666576"/>
        <c:crosses val="autoZero"/>
        <c:auto val="1"/>
        <c:lblAlgn val="ctr"/>
        <c:lblOffset val="100"/>
        <c:noMultiLvlLbl val="0"/>
      </c:catAx>
      <c:valAx>
        <c:axId val="52766657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766618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E87DB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[1]Feuil1!$F$56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[1]Feuil1!$G$56</c:f>
              <c:numCache>
                <c:formatCode>0%</c:formatCode>
                <c:ptCount val="1"/>
                <c:pt idx="0">
                  <c:v>0.76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[1]Feuil1!$H$56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83000"/>
        <c:axId val="528783784"/>
      </c:barChart>
      <c:catAx>
        <c:axId val="528783000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83784"/>
        <c:crosses val="autoZero"/>
        <c:auto val="1"/>
        <c:lblAlgn val="ctr"/>
        <c:lblOffset val="100"/>
        <c:noMultiLvlLbl val="0"/>
      </c:catAx>
      <c:valAx>
        <c:axId val="52878378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8300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E87DB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[1]Feuil1!$F$74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68%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[1]Feuil1!$G$74</c:f>
              <c:numCache>
                <c:formatCode>0%</c:formatCode>
                <c:ptCount val="1"/>
                <c:pt idx="0">
                  <c:v>0.68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[1]Feuil1!$H$74</c:f>
              <c:numCache>
                <c:formatCode>0%</c:formatCode>
                <c:ptCount val="1"/>
                <c:pt idx="0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75552"/>
        <c:axId val="528773592"/>
      </c:barChart>
      <c:catAx>
        <c:axId val="528775552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73592"/>
        <c:crosses val="autoZero"/>
        <c:auto val="1"/>
        <c:lblAlgn val="ctr"/>
        <c:lblOffset val="100"/>
        <c:noMultiLvlLbl val="0"/>
      </c:catAx>
      <c:valAx>
        <c:axId val="52877359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7555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[1]Feuil1!$F$73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77%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[1]Feuil1!$G$73</c:f>
              <c:numCache>
                <c:formatCode>0%</c:formatCode>
                <c:ptCount val="1"/>
                <c:pt idx="0">
                  <c:v>0.77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[1]Feuil1!$H$73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81432"/>
        <c:axId val="528783392"/>
      </c:barChart>
      <c:catAx>
        <c:axId val="528781432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83392"/>
        <c:crosses val="autoZero"/>
        <c:auto val="1"/>
        <c:lblAlgn val="ctr"/>
        <c:lblOffset val="100"/>
        <c:noMultiLvlLbl val="0"/>
      </c:catAx>
      <c:valAx>
        <c:axId val="52878339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8143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[1]Feuil1!$F$72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[1]Feuil1!$G$72</c:f>
              <c:numCache>
                <c:formatCode>0%</c:formatCode>
                <c:ptCount val="1"/>
                <c:pt idx="0">
                  <c:v>0.8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[1]Feuil1!$H$72</c:f>
              <c:numCache>
                <c:formatCode>0%</c:formatCode>
                <c:ptCount val="1"/>
                <c:pt idx="0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72024"/>
        <c:axId val="528779864"/>
      </c:barChart>
      <c:catAx>
        <c:axId val="528772024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79864"/>
        <c:crosses val="autoZero"/>
        <c:auto val="1"/>
        <c:lblAlgn val="ctr"/>
        <c:lblOffset val="100"/>
        <c:noMultiLvlLbl val="0"/>
      </c:catAx>
      <c:valAx>
        <c:axId val="52877986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7202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[1]Feuil1!$F$71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56%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[1]Feuil1!$G$71</c:f>
              <c:numCache>
                <c:formatCode>0%</c:formatCode>
                <c:ptCount val="1"/>
                <c:pt idx="0">
                  <c:v>0.56000000000000005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[1]Feuil1!$H$71</c:f>
              <c:numCache>
                <c:formatCode>0%</c:formatCode>
                <c:ptCount val="1"/>
                <c:pt idx="0">
                  <c:v>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74768"/>
        <c:axId val="528778296"/>
      </c:barChart>
      <c:catAx>
        <c:axId val="528774768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78296"/>
        <c:crosses val="autoZero"/>
        <c:auto val="1"/>
        <c:lblAlgn val="ctr"/>
        <c:lblOffset val="100"/>
        <c:noMultiLvlLbl val="0"/>
      </c:catAx>
      <c:valAx>
        <c:axId val="52877829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7476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406601986118119"/>
          <c:y val="1.5568010770987921E-2"/>
          <c:w val="0.61601557665025852"/>
          <c:h val="0.951367781155015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Compétences!$F$1</c:f>
              <c:strCache>
                <c:ptCount val="1"/>
                <c:pt idx="0">
                  <c:v>Score global à l'épreuve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Compétences!$F$44:$F$53</c:f>
              <c:strCache>
                <c:ptCount val="10"/>
                <c:pt idx="0">
                  <c:v>[0 , 10[</c:v>
                </c:pt>
                <c:pt idx="1">
                  <c:v>[10 , 20[</c:v>
                </c:pt>
                <c:pt idx="2">
                  <c:v>[20 , 30[</c:v>
                </c:pt>
                <c:pt idx="3">
                  <c:v>[30 , 40[</c:v>
                </c:pt>
                <c:pt idx="4">
                  <c:v>[40 , 50[</c:v>
                </c:pt>
                <c:pt idx="5">
                  <c:v>[50 , 60[</c:v>
                </c:pt>
                <c:pt idx="6">
                  <c:v>[60 , 70[</c:v>
                </c:pt>
                <c:pt idx="7">
                  <c:v>[70 , 80[</c:v>
                </c:pt>
                <c:pt idx="8">
                  <c:v>[80 , 90[</c:v>
                </c:pt>
                <c:pt idx="9">
                  <c:v>[90 , 100]</c:v>
                </c:pt>
              </c:strCache>
            </c:strRef>
          </c:cat>
          <c:val>
            <c:numRef>
              <c:f>Compétences!$G$44:$G$53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4520872"/>
        <c:axId val="524522832"/>
      </c:barChart>
      <c:catAx>
        <c:axId val="52452087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452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522832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524520872"/>
        <c:crosses val="autoZero"/>
        <c:crossBetween val="between"/>
      </c:valAx>
      <c:spPr>
        <a:solidFill>
          <a:srgbClr val="E482C3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[1]Feuil1!$F$70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2.7755575615628914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14272485812781"/>
                      <c:h val="0.8952341236003311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[1]Feuil1!$G$70</c:f>
              <c:numCache>
                <c:formatCode>0%</c:formatCode>
                <c:ptCount val="1"/>
                <c:pt idx="0">
                  <c:v>0.83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[1]Feuil1!$H$70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75160"/>
        <c:axId val="528772808"/>
      </c:barChart>
      <c:catAx>
        <c:axId val="528775160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72808"/>
        <c:crosses val="autoZero"/>
        <c:auto val="1"/>
        <c:lblAlgn val="ctr"/>
        <c:lblOffset val="100"/>
        <c:noMultiLvlLbl val="0"/>
      </c:catAx>
      <c:valAx>
        <c:axId val="52877280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7516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[1]Feuil1!$F$69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[1]Feuil1!$G$69</c:f>
              <c:numCache>
                <c:formatCode>0%</c:formatCode>
                <c:ptCount val="1"/>
                <c:pt idx="0">
                  <c:v>0.67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[1]Feuil1!$H$69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79080"/>
        <c:axId val="528780256"/>
      </c:barChart>
      <c:catAx>
        <c:axId val="528779080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80256"/>
        <c:crosses val="autoZero"/>
        <c:auto val="1"/>
        <c:lblAlgn val="ctr"/>
        <c:lblOffset val="100"/>
        <c:noMultiLvlLbl val="0"/>
      </c:catAx>
      <c:valAx>
        <c:axId val="52878025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7908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[1]Feuil1!$F$68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[1]Feuil1!$G$68</c:f>
              <c:numCache>
                <c:formatCode>0%</c:formatCode>
                <c:ptCount val="1"/>
                <c:pt idx="0">
                  <c:v>0.53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[1]Feuil1!$H$68</c:f>
              <c:numCache>
                <c:formatCode>0%</c:formatCode>
                <c:ptCount val="1"/>
                <c:pt idx="0">
                  <c:v>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73200"/>
        <c:axId val="528776336"/>
      </c:barChart>
      <c:catAx>
        <c:axId val="528773200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76336"/>
        <c:crosses val="autoZero"/>
        <c:auto val="1"/>
        <c:lblAlgn val="ctr"/>
        <c:lblOffset val="100"/>
        <c:noMultiLvlLbl val="0"/>
      </c:catAx>
      <c:valAx>
        <c:axId val="52877633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7320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[1]Feuil1!$F$67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solidFill>
                  <a:srgbClr val="DE2889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solidFill>
                <a:srgbClr val="DE2889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[1]Feuil1!$G$67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[1]Feuil1!$H$67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77120"/>
        <c:axId val="528777512"/>
      </c:barChart>
      <c:catAx>
        <c:axId val="528777120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77512"/>
        <c:crosses val="autoZero"/>
        <c:auto val="1"/>
        <c:lblAlgn val="ctr"/>
        <c:lblOffset val="100"/>
        <c:noMultiLvlLbl val="0"/>
      </c:catAx>
      <c:valAx>
        <c:axId val="52877751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7712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[1]Feuil1!$F$57</c:f>
              <c:numCache>
                <c:formatCode>0%</c:formatCode>
                <c:ptCount val="1"/>
                <c:pt idx="0">
                  <c:v>0.18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[1]Feuil1!$G$57</c:f>
              <c:numCache>
                <c:formatCode>0%</c:formatCode>
                <c:ptCount val="1"/>
                <c:pt idx="0">
                  <c:v>0.81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[1]Feuil1!$H$57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80648"/>
        <c:axId val="528777904"/>
      </c:barChart>
      <c:catAx>
        <c:axId val="528780648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77904"/>
        <c:crosses val="autoZero"/>
        <c:auto val="1"/>
        <c:lblAlgn val="ctr"/>
        <c:lblOffset val="100"/>
        <c:noMultiLvlLbl val="0"/>
      </c:catAx>
      <c:valAx>
        <c:axId val="52877790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8064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E87DB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[1]Feuil1!$F$58</c:f>
              <c:numCache>
                <c:formatCode>0%</c:formatCode>
                <c:ptCount val="1"/>
                <c:pt idx="0">
                  <c:v>0.17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[1]Feuil1!$G$58</c:f>
              <c:numCache>
                <c:formatCode>0%</c:formatCode>
                <c:ptCount val="1"/>
                <c:pt idx="0">
                  <c:v>0.82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[1]Feuil1!$H$58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82608"/>
        <c:axId val="528784960"/>
      </c:barChart>
      <c:catAx>
        <c:axId val="528782608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84960"/>
        <c:crosses val="autoZero"/>
        <c:auto val="1"/>
        <c:lblAlgn val="ctr"/>
        <c:lblOffset val="100"/>
        <c:noMultiLvlLbl val="0"/>
      </c:catAx>
      <c:valAx>
        <c:axId val="52878496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8260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[1]Feuil1!$F$59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[1]Feuil1!$G$59</c:f>
              <c:numCache>
                <c:formatCode>0%</c:formatCode>
                <c:ptCount val="1"/>
                <c:pt idx="0">
                  <c:v>0.83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[1]Feuil1!$H$59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86136"/>
        <c:axId val="528785744"/>
      </c:barChart>
      <c:catAx>
        <c:axId val="528786136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85744"/>
        <c:crosses val="autoZero"/>
        <c:auto val="1"/>
        <c:lblAlgn val="ctr"/>
        <c:lblOffset val="100"/>
        <c:noMultiLvlLbl val="0"/>
      </c:catAx>
      <c:valAx>
        <c:axId val="52878574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8613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[1]Feuil1!$F$60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[1]Feuil1!$G$60</c:f>
              <c:numCache>
                <c:formatCode>0%</c:formatCode>
                <c:ptCount val="1"/>
                <c:pt idx="0">
                  <c:v>0.79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[1]Feuil1!$H$60</c:f>
              <c:numCache>
                <c:formatCode>0%</c:formatCode>
                <c:ptCount val="1"/>
                <c:pt idx="0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86528"/>
        <c:axId val="528784176"/>
      </c:barChart>
      <c:catAx>
        <c:axId val="528786528"/>
        <c:scaling>
          <c:orientation val="minMax"/>
        </c:scaling>
        <c:delete val="1"/>
        <c:axPos val="l"/>
        <c:majorTickMark val="out"/>
        <c:minorTickMark val="none"/>
        <c:tickLblPos val="nextTo"/>
        <c:crossAx val="528784176"/>
        <c:crosses val="autoZero"/>
        <c:auto val="1"/>
        <c:lblAlgn val="ctr"/>
        <c:lblOffset val="100"/>
        <c:noMultiLvlLbl val="0"/>
      </c:catAx>
      <c:valAx>
        <c:axId val="52878417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8652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[1]Feuil1!$F$61</c:f>
              <c:numCache>
                <c:formatCode>0%</c:formatCode>
                <c:ptCount val="1"/>
                <c:pt idx="0">
                  <c:v>0.11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layout>
                <c:manualLayout>
                  <c:x val="-2.6104401160926487E-2"/>
                  <c:y val="8.03909405107040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1398373716362321"/>
                      <c:h val="0.660781881021408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[1]Feuil1!$G$61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[1]Feuil1!$H$61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85352"/>
        <c:axId val="529459160"/>
      </c:barChart>
      <c:catAx>
        <c:axId val="528785352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59160"/>
        <c:crosses val="autoZero"/>
        <c:auto val="1"/>
        <c:lblAlgn val="ctr"/>
        <c:lblOffset val="100"/>
        <c:noMultiLvlLbl val="0"/>
      </c:catAx>
      <c:valAx>
        <c:axId val="52945916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878535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[1]Feuil1!$F$62</c:f>
              <c:numCache>
                <c:formatCode>0%</c:formatCode>
                <c:ptCount val="1"/>
                <c:pt idx="0">
                  <c:v>0.09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[1]Feuil1!$G$62</c:f>
              <c:numCache>
                <c:formatCode>0%</c:formatCode>
                <c:ptCount val="1"/>
                <c:pt idx="0">
                  <c:v>0.87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[1]Feuil1!$H$62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57984"/>
        <c:axId val="529458768"/>
      </c:barChart>
      <c:catAx>
        <c:axId val="529457984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58768"/>
        <c:crosses val="autoZero"/>
        <c:auto val="1"/>
        <c:lblAlgn val="ctr"/>
        <c:lblOffset val="100"/>
        <c:noMultiLvlLbl val="0"/>
      </c:catAx>
      <c:valAx>
        <c:axId val="52945876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5798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36908381963582"/>
          <c:y val="1.8716577540106954E-2"/>
          <c:w val="0.82105632413797092"/>
          <c:h val="0.96256684491978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Compétences!$CU$1</c:f>
              <c:strCache>
                <c:ptCount val="1"/>
                <c:pt idx="0">
                  <c:v>Domaine des grandeurs</c:v>
                </c:pt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FF66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Compétences!$DC$42:$DC$51</c:f>
              <c:strCache>
                <c:ptCount val="10"/>
                <c:pt idx="0">
                  <c:v>[0 , 10[</c:v>
                </c:pt>
                <c:pt idx="1">
                  <c:v>[10 , 20[</c:v>
                </c:pt>
                <c:pt idx="2">
                  <c:v>[20 , 30[</c:v>
                </c:pt>
                <c:pt idx="3">
                  <c:v>[30 , 40[</c:v>
                </c:pt>
                <c:pt idx="4">
                  <c:v>[40 , 50[</c:v>
                </c:pt>
                <c:pt idx="5">
                  <c:v>[50 , 60[</c:v>
                </c:pt>
                <c:pt idx="6">
                  <c:v>[60 , 70[</c:v>
                </c:pt>
                <c:pt idx="7">
                  <c:v>[70 , 80[</c:v>
                </c:pt>
                <c:pt idx="8">
                  <c:v>[80 , 90[</c:v>
                </c:pt>
                <c:pt idx="9">
                  <c:v>[90 , 100]</c:v>
                </c:pt>
              </c:strCache>
            </c:strRef>
          </c:cat>
          <c:val>
            <c:numRef>
              <c:f>Compétences!$DD$42:$DD$51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4519304"/>
        <c:axId val="524521264"/>
      </c:barChart>
      <c:catAx>
        <c:axId val="524519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452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52126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one"/>
        <c:spPr>
          <a:ln w="9525">
            <a:noFill/>
          </a:ln>
        </c:spPr>
        <c:crossAx val="524519304"/>
        <c:crosses val="autoZero"/>
        <c:crossBetween val="between"/>
      </c:valAx>
      <c:spPr>
        <a:solidFill>
          <a:srgbClr val="FF66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[1]Feuil1!$F$63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84%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[1]Feuil1!$G$63</c:f>
              <c:numCache>
                <c:formatCode>0%</c:formatCode>
                <c:ptCount val="1"/>
                <c:pt idx="0">
                  <c:v>0.84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[1]Feuil1!$H$63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56024"/>
        <c:axId val="529456416"/>
      </c:barChart>
      <c:catAx>
        <c:axId val="529456024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56416"/>
        <c:crosses val="autoZero"/>
        <c:auto val="1"/>
        <c:lblAlgn val="ctr"/>
        <c:lblOffset val="100"/>
        <c:noMultiLvlLbl val="0"/>
      </c:catAx>
      <c:valAx>
        <c:axId val="52945641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5602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E87DB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[1]Feuil1!$F$64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78%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[1]Feuil1!$G$64</c:f>
              <c:numCache>
                <c:formatCode>0%</c:formatCode>
                <c:ptCount val="1"/>
                <c:pt idx="0">
                  <c:v>0.78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[1]Feuil1!$H$64</c:f>
              <c:numCache>
                <c:formatCode>0%</c:formatCode>
                <c:ptCount val="1"/>
                <c:pt idx="0">
                  <c:v>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56808"/>
        <c:axId val="529450144"/>
      </c:barChart>
      <c:catAx>
        <c:axId val="529456808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50144"/>
        <c:crosses val="autoZero"/>
        <c:auto val="1"/>
        <c:lblAlgn val="ctr"/>
        <c:lblOffset val="100"/>
        <c:noMultiLvlLbl val="0"/>
      </c:catAx>
      <c:valAx>
        <c:axId val="52945014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5680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[1]Feuil1!$F$65</c:f>
              <c:numCache>
                <c:formatCode>0%</c:formatCode>
                <c:ptCount val="1"/>
                <c:pt idx="0">
                  <c:v>0.17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[1]Feuil1!$G$65</c:f>
              <c:numCache>
                <c:formatCode>0%</c:formatCode>
                <c:ptCount val="1"/>
                <c:pt idx="0">
                  <c:v>0.81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[1]Feuil1!$H$65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47008"/>
        <c:axId val="529454456"/>
      </c:barChart>
      <c:catAx>
        <c:axId val="529447008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54456"/>
        <c:crosses val="autoZero"/>
        <c:auto val="1"/>
        <c:lblAlgn val="ctr"/>
        <c:lblOffset val="100"/>
        <c:noMultiLvlLbl val="0"/>
      </c:catAx>
      <c:valAx>
        <c:axId val="52945445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4700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E87DB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[1]Feuil1!$F$66</c:f>
              <c:numCache>
                <c:formatCode>0%</c:formatCode>
                <c:ptCount val="1"/>
                <c:pt idx="0">
                  <c:v>0.16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81%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[1]Feuil1!$G$66</c:f>
              <c:numCache>
                <c:formatCode>0%</c:formatCode>
                <c:ptCount val="1"/>
                <c:pt idx="0">
                  <c:v>0.81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[1]Feuil1!$H$66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48576"/>
        <c:axId val="529454848"/>
      </c:barChart>
      <c:catAx>
        <c:axId val="529448576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54848"/>
        <c:crosses val="autoZero"/>
        <c:auto val="1"/>
        <c:lblAlgn val="ctr"/>
        <c:lblOffset val="100"/>
        <c:noMultiLvlLbl val="0"/>
      </c:catAx>
      <c:valAx>
        <c:axId val="52945484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4857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[1]Feuil1!$F$75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>
                <c:manualLayout>
                  <c:x val="2.78765733618489E-2"/>
                  <c:y val="0.1067661677669415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baseline="0">
                        <a:solidFill>
                          <a:srgbClr val="FFFFFF"/>
                        </a:solidFill>
                      </a:rPr>
                      <a:t>25%</a:t>
                    </a:r>
                    <a:endParaRPr lang="en-US"/>
                  </a:p>
                </c:rich>
              </c:tx>
              <c:spPr>
                <a:solidFill>
                  <a:srgbClr val="DE2889"/>
                </a:solidFill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295523139385063"/>
                      <c:h val="0.78646766446611682"/>
                    </c:manualLayout>
                  </c15:layout>
                </c:ext>
              </c:extLst>
            </c:dLbl>
            <c:spPr>
              <a:solidFill>
                <a:srgbClr val="DE2889"/>
              </a:solidFill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[1]Feuil1!$G$75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[1]Feuil1!$H$75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49360"/>
        <c:axId val="529453280"/>
      </c:barChart>
      <c:catAx>
        <c:axId val="529449360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53280"/>
        <c:crosses val="autoZero"/>
        <c:auto val="1"/>
        <c:lblAlgn val="ctr"/>
        <c:lblOffset val="100"/>
        <c:noMultiLvlLbl val="0"/>
      </c:catAx>
      <c:valAx>
        <c:axId val="52945328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4936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99000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[1]Feuil1!$F$76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[1]Feuil1!$G$76</c:f>
              <c:numCache>
                <c:formatCode>0%</c:formatCode>
                <c:ptCount val="1"/>
                <c:pt idx="0">
                  <c:v>0.68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[1]Feuil1!$H$76</c:f>
              <c:numCache>
                <c:formatCode>0%</c:formatCode>
                <c:ptCount val="1"/>
                <c:pt idx="0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55240"/>
        <c:axId val="529443480"/>
      </c:barChart>
      <c:catAx>
        <c:axId val="529455240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43480"/>
        <c:crosses val="autoZero"/>
        <c:auto val="1"/>
        <c:lblAlgn val="ctr"/>
        <c:lblOffset val="100"/>
        <c:noMultiLvlLbl val="0"/>
      </c:catAx>
      <c:valAx>
        <c:axId val="52944348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5524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[1]Feuil1!$F$77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baseline="0">
                        <a:solidFill>
                          <a:srgbClr val="FFFFFF"/>
                        </a:solidFill>
                      </a:rPr>
                      <a:t>63%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[1]Feuil1!$G$77</c:f>
              <c:numCache>
                <c:formatCode>0%</c:formatCode>
                <c:ptCount val="1"/>
                <c:pt idx="0">
                  <c:v>0.63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[1]Feuil1!$H$77</c:f>
              <c:numCache>
                <c:formatCode>0%</c:formatCode>
                <c:ptCount val="1"/>
                <c:pt idx="0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49752"/>
        <c:axId val="529443872"/>
      </c:barChart>
      <c:catAx>
        <c:axId val="529449752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43872"/>
        <c:crosses val="autoZero"/>
        <c:auto val="1"/>
        <c:lblAlgn val="ctr"/>
        <c:lblOffset val="100"/>
        <c:noMultiLvlLbl val="0"/>
      </c:catAx>
      <c:valAx>
        <c:axId val="52944387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4975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[1]Feuil1!$F$78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layout>
                <c:manualLayout>
                  <c:x val="-2.3172882108053516E-2"/>
                  <c:y val="8.7316563710916895E-2"/>
                </c:manualLayout>
              </c:layout>
              <c:spPr>
                <a:solidFill>
                  <a:srgbClr val="DE2889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164681462278198"/>
                      <c:h val="0.8253609385291865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[1]Feuil1!$G$78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[1]Feuil1!$H$78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44656"/>
        <c:axId val="529453672"/>
      </c:barChart>
      <c:catAx>
        <c:axId val="529444656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53672"/>
        <c:crosses val="autoZero"/>
        <c:auto val="1"/>
        <c:lblAlgn val="ctr"/>
        <c:lblOffset val="100"/>
        <c:noMultiLvlLbl val="0"/>
      </c:catAx>
      <c:valAx>
        <c:axId val="52945367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4465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[1]Feuil1!$F$79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aseline="0">
                        <a:solidFill>
                          <a:srgbClr val="FFFFFF"/>
                        </a:solidFill>
                      </a:defRPr>
                    </a:pPr>
                    <a:r>
                      <a:rPr lang="en-US" baseline="0">
                        <a:solidFill>
                          <a:srgbClr val="FFFFFF"/>
                        </a:solidFill>
                      </a:rPr>
                      <a:t>84%</a:t>
                    </a:r>
                    <a:endParaRPr lang="en-US"/>
                  </a:p>
                </c:rich>
              </c:tx>
              <c:spPr>
                <a:solidFill>
                  <a:srgbClr val="DE2889"/>
                </a:solidFill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solidFill>
                <a:srgbClr val="DE2889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[1]Feuil1!$G$79</c:f>
              <c:numCache>
                <c:formatCode>0%</c:formatCode>
                <c:ptCount val="1"/>
                <c:pt idx="0">
                  <c:v>0.84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[1]Feuil1!$H$79</c:f>
              <c:numCache>
                <c:formatCode>0%</c:formatCode>
                <c:ptCount val="1"/>
                <c:pt idx="0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48968"/>
        <c:axId val="529452496"/>
      </c:barChart>
      <c:catAx>
        <c:axId val="529448968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52496"/>
        <c:crosses val="autoZero"/>
        <c:auto val="1"/>
        <c:lblAlgn val="ctr"/>
        <c:lblOffset val="100"/>
        <c:noMultiLvlLbl val="0"/>
      </c:catAx>
      <c:valAx>
        <c:axId val="52945249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4896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[1]Feuil1!$F$80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[1]Feuil1!$G$80</c:f>
              <c:numCache>
                <c:formatCode>0%</c:formatCode>
                <c:ptCount val="1"/>
                <c:pt idx="0">
                  <c:v>0.32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[1]Feuil1!$H$80</c:f>
              <c:numCache>
                <c:formatCode>0%</c:formatCode>
                <c:ptCount val="1"/>
                <c:pt idx="0">
                  <c:v>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50928"/>
        <c:axId val="529446224"/>
      </c:barChart>
      <c:catAx>
        <c:axId val="529450928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46224"/>
        <c:crosses val="autoZero"/>
        <c:auto val="1"/>
        <c:lblAlgn val="ctr"/>
        <c:lblOffset val="100"/>
        <c:noMultiLvlLbl val="0"/>
      </c:catAx>
      <c:valAx>
        <c:axId val="52944622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5092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3646033064237"/>
          <c:y val="1.8970221079956849E-2"/>
          <c:w val="0.81915053181853303"/>
          <c:h val="0.956641148746395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Compétences!$DE$1</c:f>
              <c:strCache>
                <c:ptCount val="1"/>
                <c:pt idx="0">
                  <c:v>Domaine des grandeurs</c:v>
                </c:pt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FF66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Compétences!$DM$42:$DM$51</c:f>
              <c:strCache>
                <c:ptCount val="10"/>
                <c:pt idx="0">
                  <c:v>[0 , 10[</c:v>
                </c:pt>
                <c:pt idx="1">
                  <c:v>[10 , 20[</c:v>
                </c:pt>
                <c:pt idx="2">
                  <c:v>[20 , 30[</c:v>
                </c:pt>
                <c:pt idx="3">
                  <c:v>[30 , 40[</c:v>
                </c:pt>
                <c:pt idx="4">
                  <c:v>[40 , 50[</c:v>
                </c:pt>
                <c:pt idx="5">
                  <c:v>[50 , 60[</c:v>
                </c:pt>
                <c:pt idx="6">
                  <c:v>[60 , 70[</c:v>
                </c:pt>
                <c:pt idx="7">
                  <c:v>[70 , 80[</c:v>
                </c:pt>
                <c:pt idx="8">
                  <c:v>[80 , 90[</c:v>
                </c:pt>
                <c:pt idx="9">
                  <c:v>[90 , 100]</c:v>
                </c:pt>
              </c:strCache>
            </c:strRef>
          </c:cat>
          <c:val>
            <c:numRef>
              <c:f>Compétences!$DN$42:$DN$51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4522048"/>
        <c:axId val="524515384"/>
      </c:barChart>
      <c:catAx>
        <c:axId val="5245220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4515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51538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one"/>
        <c:spPr>
          <a:ln w="9525">
            <a:noFill/>
          </a:ln>
        </c:spPr>
        <c:crossAx val="524522048"/>
        <c:crosses val="autoZero"/>
        <c:crossBetween val="between"/>
      </c:valAx>
      <c:spPr>
        <a:solidFill>
          <a:srgbClr val="FF66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val>
            <c:numRef>
              <c:f>[1]Feuil1!$F$81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layout>
                <c:manualLayout>
                  <c:x val="-5.292753284954714E-2"/>
                  <c:y val="-4.072938518638047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63013012519995"/>
                      <c:h val="0.9918476682265612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[1]Feuil1!$G$81</c:f>
              <c:numCache>
                <c:formatCode>0%</c:formatCode>
                <c:ptCount val="1"/>
                <c:pt idx="0">
                  <c:v>0.51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[1]Feuil1!$H$81</c:f>
              <c:numCache>
                <c:formatCode>0%</c:formatCode>
                <c:ptCount val="1"/>
                <c:pt idx="0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52888"/>
        <c:axId val="529454064"/>
      </c:barChart>
      <c:catAx>
        <c:axId val="529452888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54064"/>
        <c:crosses val="autoZero"/>
        <c:auto val="1"/>
        <c:lblAlgn val="ctr"/>
        <c:lblOffset val="100"/>
        <c:noMultiLvlLbl val="0"/>
      </c:catAx>
      <c:valAx>
        <c:axId val="52945406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5288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[1]Feuil1!$F$82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7164730024544265"/>
                      <c:h val="0.5833333333333333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[1]Feuil1!$G$82</c:f>
              <c:numCache>
                <c:formatCode>0%</c:formatCode>
                <c:ptCount val="1"/>
                <c:pt idx="0">
                  <c:v>0.59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[1]Feuil1!$H$82</c:f>
              <c:numCache>
                <c:formatCode>0%</c:formatCode>
                <c:ptCount val="1"/>
                <c:pt idx="0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9447792"/>
        <c:axId val="529448184"/>
      </c:barChart>
      <c:catAx>
        <c:axId val="529447792"/>
        <c:scaling>
          <c:orientation val="minMax"/>
        </c:scaling>
        <c:delete val="1"/>
        <c:axPos val="l"/>
        <c:majorTickMark val="out"/>
        <c:minorTickMark val="none"/>
        <c:tickLblPos val="nextTo"/>
        <c:crossAx val="529448184"/>
        <c:crosses val="autoZero"/>
        <c:auto val="1"/>
        <c:lblAlgn val="ctr"/>
        <c:lblOffset val="100"/>
        <c:noMultiLvlLbl val="0"/>
      </c:catAx>
      <c:valAx>
        <c:axId val="52944818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2944779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[1]Feuil1!$F$83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[1]Feuil1!$G$83</c:f>
              <c:numCache>
                <c:formatCode>0%</c:formatCode>
                <c:ptCount val="1"/>
                <c:pt idx="0">
                  <c:v>0.79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[1]Feuil1!$H$83</c:f>
              <c:numCache>
                <c:formatCode>0%</c:formatCode>
                <c:ptCount val="1"/>
                <c:pt idx="0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0593208"/>
        <c:axId val="530594776"/>
      </c:barChart>
      <c:catAx>
        <c:axId val="530593208"/>
        <c:scaling>
          <c:orientation val="minMax"/>
        </c:scaling>
        <c:delete val="1"/>
        <c:axPos val="l"/>
        <c:majorTickMark val="out"/>
        <c:minorTickMark val="none"/>
        <c:tickLblPos val="nextTo"/>
        <c:crossAx val="530594776"/>
        <c:crosses val="autoZero"/>
        <c:auto val="1"/>
        <c:lblAlgn val="ctr"/>
        <c:lblOffset val="100"/>
        <c:noMultiLvlLbl val="0"/>
      </c:catAx>
      <c:valAx>
        <c:axId val="53059477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3059320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F6CFE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[1]Feuil1!$F$84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>
                <c:manualLayout>
                  <c:x val="-1.4561403642873335E-2"/>
                  <c:y val="4.47122460044923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01532195989614"/>
                      <c:h val="0.9105755079910147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[1]Feuil1!$G$84</c:f>
              <c:numCache>
                <c:formatCode>0%</c:formatCode>
                <c:ptCount val="1"/>
                <c:pt idx="0">
                  <c:v>0.71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[1]Feuil1!$H$84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0592816"/>
        <c:axId val="530593600"/>
      </c:barChart>
      <c:catAx>
        <c:axId val="530592816"/>
        <c:scaling>
          <c:orientation val="minMax"/>
        </c:scaling>
        <c:delete val="1"/>
        <c:axPos val="l"/>
        <c:majorTickMark val="out"/>
        <c:minorTickMark val="none"/>
        <c:tickLblPos val="nextTo"/>
        <c:crossAx val="530593600"/>
        <c:crosses val="autoZero"/>
        <c:auto val="1"/>
        <c:lblAlgn val="ctr"/>
        <c:lblOffset val="100"/>
        <c:noMultiLvlLbl val="0"/>
      </c:catAx>
      <c:valAx>
        <c:axId val="53059360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30592816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[1]Feuil1!$F$85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>
                <c:manualLayout>
                  <c:x val="-3.7997103842793756E-2"/>
                  <c:y val="2.934732544098791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90%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913381562728135"/>
                      <c:h val="0.9413053491180242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[1]Feuil1!$G$85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[1]Feuil1!$H$85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0592032"/>
        <c:axId val="530592424"/>
      </c:barChart>
      <c:catAx>
        <c:axId val="530592032"/>
        <c:scaling>
          <c:orientation val="minMax"/>
        </c:scaling>
        <c:delete val="1"/>
        <c:axPos val="l"/>
        <c:majorTickMark val="out"/>
        <c:minorTickMark val="none"/>
        <c:tickLblPos val="nextTo"/>
        <c:crossAx val="530592424"/>
        <c:crosses val="autoZero"/>
        <c:auto val="1"/>
        <c:lblAlgn val="ctr"/>
        <c:lblOffset val="100"/>
        <c:noMultiLvlLbl val="0"/>
      </c:catAx>
      <c:valAx>
        <c:axId val="53059242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3059203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E87DB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[1]Feuil1!$F$86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[1]Feuil1!$G$86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87DB2"/>
              </a:solidFill>
            </c:spPr>
          </c:dPt>
          <c:val>
            <c:numRef>
              <c:f>[1]Feuil1!$H$86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0587328"/>
        <c:axId val="530583016"/>
      </c:barChart>
      <c:catAx>
        <c:axId val="530587328"/>
        <c:scaling>
          <c:orientation val="minMax"/>
        </c:scaling>
        <c:delete val="1"/>
        <c:axPos val="l"/>
        <c:majorTickMark val="out"/>
        <c:minorTickMark val="none"/>
        <c:tickLblPos val="nextTo"/>
        <c:crossAx val="530583016"/>
        <c:crosses val="autoZero"/>
        <c:auto val="1"/>
        <c:lblAlgn val="ctr"/>
        <c:lblOffset val="100"/>
        <c:noMultiLvlLbl val="0"/>
      </c:catAx>
      <c:valAx>
        <c:axId val="53058301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3058732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val>
            <c:numRef>
              <c:f>[1]Feuil1!$F$87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layout>
                <c:manualLayout>
                  <c:x val="7.1551768173773511E-2"/>
                  <c:y val="1.36343985711426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71394617203674"/>
                      <c:h val="0.9098725189607876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[1]Feuil1!$G$87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[1]Feuil1!$H$87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0582232"/>
        <c:axId val="530582624"/>
      </c:barChart>
      <c:catAx>
        <c:axId val="530582232"/>
        <c:scaling>
          <c:orientation val="minMax"/>
        </c:scaling>
        <c:delete val="1"/>
        <c:axPos val="l"/>
        <c:majorTickMark val="out"/>
        <c:minorTickMark val="none"/>
        <c:tickLblPos val="nextTo"/>
        <c:crossAx val="530582624"/>
        <c:crosses val="autoZero"/>
        <c:auto val="1"/>
        <c:lblAlgn val="ctr"/>
        <c:lblOffset val="100"/>
        <c:noMultiLvlLbl val="0"/>
      </c:catAx>
      <c:valAx>
        <c:axId val="53058262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3058223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[1]Feuil1!$F$88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layout>
                <c:manualLayout>
                  <c:x val="0.11874112713939725"/>
                  <c:y val="2.93479112747579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63939647344466"/>
                      <c:h val="0.9413027717360994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[1]Feuil1!$G$88</c:f>
              <c:numCache>
                <c:formatCode>0%</c:formatCode>
                <c:ptCount val="1"/>
                <c:pt idx="0">
                  <c:v>0.74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[1]Feuil1!$H$88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0585760"/>
        <c:axId val="530590856"/>
      </c:barChart>
      <c:catAx>
        <c:axId val="530585760"/>
        <c:scaling>
          <c:orientation val="minMax"/>
        </c:scaling>
        <c:delete val="1"/>
        <c:axPos val="l"/>
        <c:majorTickMark val="out"/>
        <c:minorTickMark val="none"/>
        <c:tickLblPos val="nextTo"/>
        <c:crossAx val="530590856"/>
        <c:crosses val="autoZero"/>
        <c:auto val="1"/>
        <c:lblAlgn val="ctr"/>
        <c:lblOffset val="100"/>
        <c:noMultiLvlLbl val="0"/>
      </c:catAx>
      <c:valAx>
        <c:axId val="53059085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3058576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6CFE3"/>
              </a:solidFill>
            </c:spPr>
          </c:dPt>
          <c:val>
            <c:numRef>
              <c:f>[1]Feuil1!$F$89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FFFFFF"/>
                        </a:solidFill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85%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[1]Feuil1!$G$89</c:f>
              <c:numCache>
                <c:formatCode>0%</c:formatCode>
                <c:ptCount val="1"/>
                <c:pt idx="0">
                  <c:v>0.85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[1]Feuil1!$H$89</c:f>
              <c:numCache>
                <c:formatCode>0%</c:formatCode>
                <c:ptCount val="1"/>
                <c:pt idx="0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0591248"/>
        <c:axId val="530584584"/>
      </c:barChart>
      <c:catAx>
        <c:axId val="530591248"/>
        <c:scaling>
          <c:orientation val="minMax"/>
        </c:scaling>
        <c:delete val="1"/>
        <c:axPos val="l"/>
        <c:majorTickMark val="out"/>
        <c:minorTickMark val="none"/>
        <c:tickLblPos val="nextTo"/>
        <c:crossAx val="530584584"/>
        <c:crosses val="autoZero"/>
        <c:auto val="1"/>
        <c:lblAlgn val="ctr"/>
        <c:lblOffset val="100"/>
        <c:noMultiLvlLbl val="0"/>
      </c:catAx>
      <c:valAx>
        <c:axId val="53058458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30591248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6CFE3"/>
            </a:solidFill>
          </c:spPr>
          <c:invertIfNegative val="0"/>
          <c:dPt>
            <c:idx val="0"/>
            <c:invertIfNegative val="0"/>
            <c:bubble3D val="0"/>
          </c:dPt>
          <c:val>
            <c:numRef>
              <c:f>[1]Feuil1!$F$90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</c:ser>
        <c:ser>
          <c:idx val="1"/>
          <c:order val="1"/>
          <c:spPr>
            <a:solidFill>
              <a:srgbClr val="DE2889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FFFFFF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[1]Feuil1!$G$90</c:f>
              <c:numCache>
                <c:formatCode>0%</c:formatCode>
                <c:ptCount val="1"/>
                <c:pt idx="0">
                  <c:v>0.68</c:v>
                </c:pt>
              </c:numCache>
            </c:numRef>
          </c:val>
        </c:ser>
        <c:ser>
          <c:idx val="2"/>
          <c:order val="2"/>
          <c:spPr>
            <a:solidFill>
              <a:srgbClr val="E87DB2"/>
            </a:solidFill>
          </c:spPr>
          <c:invertIfNegative val="0"/>
          <c:val>
            <c:numRef>
              <c:f>[1]Feuil1!$H$90</c:f>
              <c:numCache>
                <c:formatCode>0%</c:formatCode>
                <c:ptCount val="1"/>
                <c:pt idx="0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0589680"/>
        <c:axId val="530583408"/>
      </c:barChart>
      <c:catAx>
        <c:axId val="530589680"/>
        <c:scaling>
          <c:orientation val="minMax"/>
        </c:scaling>
        <c:delete val="1"/>
        <c:axPos val="l"/>
        <c:majorTickMark val="out"/>
        <c:minorTickMark val="none"/>
        <c:tickLblPos val="nextTo"/>
        <c:crossAx val="530583408"/>
        <c:crosses val="autoZero"/>
        <c:auto val="1"/>
        <c:lblAlgn val="ctr"/>
        <c:lblOffset val="100"/>
        <c:noMultiLvlLbl val="0"/>
      </c:catAx>
      <c:valAx>
        <c:axId val="53058340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30589680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23.xml"/><Relationship Id="rId18" Type="http://schemas.openxmlformats.org/officeDocument/2006/relationships/chart" Target="../charts/chart28.xml"/><Relationship Id="rId26" Type="http://schemas.openxmlformats.org/officeDocument/2006/relationships/chart" Target="../charts/chart36.xml"/><Relationship Id="rId39" Type="http://schemas.openxmlformats.org/officeDocument/2006/relationships/chart" Target="../charts/chart49.xml"/><Relationship Id="rId21" Type="http://schemas.openxmlformats.org/officeDocument/2006/relationships/chart" Target="../charts/chart31.xml"/><Relationship Id="rId34" Type="http://schemas.openxmlformats.org/officeDocument/2006/relationships/chart" Target="../charts/chart44.xml"/><Relationship Id="rId42" Type="http://schemas.openxmlformats.org/officeDocument/2006/relationships/chart" Target="../charts/chart52.xml"/><Relationship Id="rId47" Type="http://schemas.openxmlformats.org/officeDocument/2006/relationships/chart" Target="../charts/chart57.xml"/><Relationship Id="rId50" Type="http://schemas.openxmlformats.org/officeDocument/2006/relationships/chart" Target="../charts/chart60.xml"/><Relationship Id="rId55" Type="http://schemas.openxmlformats.org/officeDocument/2006/relationships/chart" Target="../charts/chart65.xml"/><Relationship Id="rId63" Type="http://schemas.openxmlformats.org/officeDocument/2006/relationships/chart" Target="../charts/chart73.xml"/><Relationship Id="rId68" Type="http://schemas.openxmlformats.org/officeDocument/2006/relationships/chart" Target="../charts/chart78.xml"/><Relationship Id="rId76" Type="http://schemas.openxmlformats.org/officeDocument/2006/relationships/chart" Target="../charts/chart86.xml"/><Relationship Id="rId84" Type="http://schemas.openxmlformats.org/officeDocument/2006/relationships/chart" Target="../charts/chart94.xml"/><Relationship Id="rId89" Type="http://schemas.openxmlformats.org/officeDocument/2006/relationships/chart" Target="../charts/chart99.xml"/><Relationship Id="rId7" Type="http://schemas.openxmlformats.org/officeDocument/2006/relationships/chart" Target="../charts/chart17.xml"/><Relationship Id="rId71" Type="http://schemas.openxmlformats.org/officeDocument/2006/relationships/chart" Target="../charts/chart81.xml"/><Relationship Id="rId92" Type="http://schemas.openxmlformats.org/officeDocument/2006/relationships/image" Target="../media/image2.png"/><Relationship Id="rId2" Type="http://schemas.openxmlformats.org/officeDocument/2006/relationships/chart" Target="../charts/chart12.xml"/><Relationship Id="rId16" Type="http://schemas.openxmlformats.org/officeDocument/2006/relationships/chart" Target="../charts/chart26.xml"/><Relationship Id="rId29" Type="http://schemas.openxmlformats.org/officeDocument/2006/relationships/chart" Target="../charts/chart39.xml"/><Relationship Id="rId11" Type="http://schemas.openxmlformats.org/officeDocument/2006/relationships/chart" Target="../charts/chart21.xml"/><Relationship Id="rId24" Type="http://schemas.openxmlformats.org/officeDocument/2006/relationships/chart" Target="../charts/chart34.xml"/><Relationship Id="rId32" Type="http://schemas.openxmlformats.org/officeDocument/2006/relationships/chart" Target="../charts/chart42.xml"/><Relationship Id="rId37" Type="http://schemas.openxmlformats.org/officeDocument/2006/relationships/chart" Target="../charts/chart47.xml"/><Relationship Id="rId40" Type="http://schemas.openxmlformats.org/officeDocument/2006/relationships/chart" Target="../charts/chart50.xml"/><Relationship Id="rId45" Type="http://schemas.openxmlformats.org/officeDocument/2006/relationships/chart" Target="../charts/chart55.xml"/><Relationship Id="rId53" Type="http://schemas.openxmlformats.org/officeDocument/2006/relationships/chart" Target="../charts/chart63.xml"/><Relationship Id="rId58" Type="http://schemas.openxmlformats.org/officeDocument/2006/relationships/chart" Target="../charts/chart68.xml"/><Relationship Id="rId66" Type="http://schemas.openxmlformats.org/officeDocument/2006/relationships/chart" Target="../charts/chart76.xml"/><Relationship Id="rId74" Type="http://schemas.openxmlformats.org/officeDocument/2006/relationships/chart" Target="../charts/chart84.xml"/><Relationship Id="rId79" Type="http://schemas.openxmlformats.org/officeDocument/2006/relationships/chart" Target="../charts/chart89.xml"/><Relationship Id="rId87" Type="http://schemas.openxmlformats.org/officeDocument/2006/relationships/chart" Target="../charts/chart97.xml"/><Relationship Id="rId5" Type="http://schemas.openxmlformats.org/officeDocument/2006/relationships/chart" Target="../charts/chart15.xml"/><Relationship Id="rId61" Type="http://schemas.openxmlformats.org/officeDocument/2006/relationships/chart" Target="../charts/chart71.xml"/><Relationship Id="rId82" Type="http://schemas.openxmlformats.org/officeDocument/2006/relationships/chart" Target="../charts/chart92.xml"/><Relationship Id="rId90" Type="http://schemas.openxmlformats.org/officeDocument/2006/relationships/chart" Target="../charts/chart100.xml"/><Relationship Id="rId19" Type="http://schemas.openxmlformats.org/officeDocument/2006/relationships/chart" Target="../charts/chart29.xml"/><Relationship Id="rId14" Type="http://schemas.openxmlformats.org/officeDocument/2006/relationships/chart" Target="../charts/chart24.xml"/><Relationship Id="rId22" Type="http://schemas.openxmlformats.org/officeDocument/2006/relationships/chart" Target="../charts/chart32.xml"/><Relationship Id="rId27" Type="http://schemas.openxmlformats.org/officeDocument/2006/relationships/chart" Target="../charts/chart37.xml"/><Relationship Id="rId30" Type="http://schemas.openxmlformats.org/officeDocument/2006/relationships/chart" Target="../charts/chart40.xml"/><Relationship Id="rId35" Type="http://schemas.openxmlformats.org/officeDocument/2006/relationships/chart" Target="../charts/chart45.xml"/><Relationship Id="rId43" Type="http://schemas.openxmlformats.org/officeDocument/2006/relationships/chart" Target="../charts/chart53.xml"/><Relationship Id="rId48" Type="http://schemas.openxmlformats.org/officeDocument/2006/relationships/chart" Target="../charts/chart58.xml"/><Relationship Id="rId56" Type="http://schemas.openxmlformats.org/officeDocument/2006/relationships/chart" Target="../charts/chart66.xml"/><Relationship Id="rId64" Type="http://schemas.openxmlformats.org/officeDocument/2006/relationships/chart" Target="../charts/chart74.xml"/><Relationship Id="rId69" Type="http://schemas.openxmlformats.org/officeDocument/2006/relationships/chart" Target="../charts/chart79.xml"/><Relationship Id="rId77" Type="http://schemas.openxmlformats.org/officeDocument/2006/relationships/chart" Target="../charts/chart87.xml"/><Relationship Id="rId8" Type="http://schemas.openxmlformats.org/officeDocument/2006/relationships/chart" Target="../charts/chart18.xml"/><Relationship Id="rId51" Type="http://schemas.openxmlformats.org/officeDocument/2006/relationships/chart" Target="../charts/chart61.xml"/><Relationship Id="rId72" Type="http://schemas.openxmlformats.org/officeDocument/2006/relationships/chart" Target="../charts/chart82.xml"/><Relationship Id="rId80" Type="http://schemas.openxmlformats.org/officeDocument/2006/relationships/chart" Target="../charts/chart90.xml"/><Relationship Id="rId85" Type="http://schemas.openxmlformats.org/officeDocument/2006/relationships/chart" Target="../charts/chart95.xml"/><Relationship Id="rId3" Type="http://schemas.openxmlformats.org/officeDocument/2006/relationships/chart" Target="../charts/chart13.xml"/><Relationship Id="rId12" Type="http://schemas.openxmlformats.org/officeDocument/2006/relationships/chart" Target="../charts/chart22.xml"/><Relationship Id="rId17" Type="http://schemas.openxmlformats.org/officeDocument/2006/relationships/chart" Target="../charts/chart27.xml"/><Relationship Id="rId25" Type="http://schemas.openxmlformats.org/officeDocument/2006/relationships/chart" Target="../charts/chart35.xml"/><Relationship Id="rId33" Type="http://schemas.openxmlformats.org/officeDocument/2006/relationships/chart" Target="../charts/chart43.xml"/><Relationship Id="rId38" Type="http://schemas.openxmlformats.org/officeDocument/2006/relationships/chart" Target="../charts/chart48.xml"/><Relationship Id="rId46" Type="http://schemas.openxmlformats.org/officeDocument/2006/relationships/chart" Target="../charts/chart56.xml"/><Relationship Id="rId59" Type="http://schemas.openxmlformats.org/officeDocument/2006/relationships/chart" Target="../charts/chart69.xml"/><Relationship Id="rId67" Type="http://schemas.openxmlformats.org/officeDocument/2006/relationships/chart" Target="../charts/chart77.xml"/><Relationship Id="rId20" Type="http://schemas.openxmlformats.org/officeDocument/2006/relationships/chart" Target="../charts/chart30.xml"/><Relationship Id="rId41" Type="http://schemas.openxmlformats.org/officeDocument/2006/relationships/chart" Target="../charts/chart51.xml"/><Relationship Id="rId54" Type="http://schemas.openxmlformats.org/officeDocument/2006/relationships/chart" Target="../charts/chart64.xml"/><Relationship Id="rId62" Type="http://schemas.openxmlformats.org/officeDocument/2006/relationships/chart" Target="../charts/chart72.xml"/><Relationship Id="rId70" Type="http://schemas.openxmlformats.org/officeDocument/2006/relationships/chart" Target="../charts/chart80.xml"/><Relationship Id="rId75" Type="http://schemas.openxmlformats.org/officeDocument/2006/relationships/chart" Target="../charts/chart85.xml"/><Relationship Id="rId83" Type="http://schemas.openxmlformats.org/officeDocument/2006/relationships/chart" Target="../charts/chart93.xml"/><Relationship Id="rId88" Type="http://schemas.openxmlformats.org/officeDocument/2006/relationships/chart" Target="../charts/chart98.xml"/><Relationship Id="rId91" Type="http://schemas.openxmlformats.org/officeDocument/2006/relationships/image" Target="../media/image1.png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5" Type="http://schemas.openxmlformats.org/officeDocument/2006/relationships/chart" Target="../charts/chart25.xml"/><Relationship Id="rId23" Type="http://schemas.openxmlformats.org/officeDocument/2006/relationships/chart" Target="../charts/chart33.xml"/><Relationship Id="rId28" Type="http://schemas.openxmlformats.org/officeDocument/2006/relationships/chart" Target="../charts/chart38.xml"/><Relationship Id="rId36" Type="http://schemas.openxmlformats.org/officeDocument/2006/relationships/chart" Target="../charts/chart46.xml"/><Relationship Id="rId49" Type="http://schemas.openxmlformats.org/officeDocument/2006/relationships/chart" Target="../charts/chart59.xml"/><Relationship Id="rId57" Type="http://schemas.openxmlformats.org/officeDocument/2006/relationships/chart" Target="../charts/chart67.xml"/><Relationship Id="rId10" Type="http://schemas.openxmlformats.org/officeDocument/2006/relationships/chart" Target="../charts/chart20.xml"/><Relationship Id="rId31" Type="http://schemas.openxmlformats.org/officeDocument/2006/relationships/chart" Target="../charts/chart41.xml"/><Relationship Id="rId44" Type="http://schemas.openxmlformats.org/officeDocument/2006/relationships/chart" Target="../charts/chart54.xml"/><Relationship Id="rId52" Type="http://schemas.openxmlformats.org/officeDocument/2006/relationships/chart" Target="../charts/chart62.xml"/><Relationship Id="rId60" Type="http://schemas.openxmlformats.org/officeDocument/2006/relationships/chart" Target="../charts/chart70.xml"/><Relationship Id="rId65" Type="http://schemas.openxmlformats.org/officeDocument/2006/relationships/chart" Target="../charts/chart75.xml"/><Relationship Id="rId73" Type="http://schemas.openxmlformats.org/officeDocument/2006/relationships/chart" Target="../charts/chart83.xml"/><Relationship Id="rId78" Type="http://schemas.openxmlformats.org/officeDocument/2006/relationships/chart" Target="../charts/chart88.xml"/><Relationship Id="rId81" Type="http://schemas.openxmlformats.org/officeDocument/2006/relationships/chart" Target="../charts/chart91.xml"/><Relationship Id="rId86" Type="http://schemas.openxmlformats.org/officeDocument/2006/relationships/chart" Target="../charts/chart96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6164</xdr:colOff>
      <xdr:row>41</xdr:row>
      <xdr:rowOff>22411</xdr:rowOff>
    </xdr:from>
    <xdr:to>
      <xdr:col>87</xdr:col>
      <xdr:colOff>691964</xdr:colOff>
      <xdr:row>57</xdr:row>
      <xdr:rowOff>8403</xdr:rowOff>
    </xdr:to>
    <xdr:graphicFrame macro="">
      <xdr:nvGraphicFramePr>
        <xdr:cNvPr id="1025" name="Chart 21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73</xdr:col>
      <xdr:colOff>368114</xdr:colOff>
      <xdr:row>41</xdr:row>
      <xdr:rowOff>22411</xdr:rowOff>
    </xdr:from>
    <xdr:to>
      <xdr:col>75</xdr:col>
      <xdr:colOff>694765</xdr:colOff>
      <xdr:row>57</xdr:row>
      <xdr:rowOff>8403</xdr:rowOff>
    </xdr:to>
    <xdr:graphicFrame macro="">
      <xdr:nvGraphicFramePr>
        <xdr:cNvPr id="1026" name="Chart 21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371476</xdr:colOff>
      <xdr:row>41</xdr:row>
      <xdr:rowOff>22413</xdr:rowOff>
    </xdr:from>
    <xdr:to>
      <xdr:col>27</xdr:col>
      <xdr:colOff>695326</xdr:colOff>
      <xdr:row>57</xdr:row>
      <xdr:rowOff>27455</xdr:rowOff>
    </xdr:to>
    <xdr:graphicFrame macro="">
      <xdr:nvGraphicFramePr>
        <xdr:cNvPr id="1027" name="Chart 2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52</xdr:col>
      <xdr:colOff>20733</xdr:colOff>
      <xdr:row>41</xdr:row>
      <xdr:rowOff>11204</xdr:rowOff>
    </xdr:from>
    <xdr:to>
      <xdr:col>53</xdr:col>
      <xdr:colOff>763683</xdr:colOff>
      <xdr:row>57</xdr:row>
      <xdr:rowOff>39779</xdr:rowOff>
    </xdr:to>
    <xdr:graphicFrame macro="">
      <xdr:nvGraphicFramePr>
        <xdr:cNvPr id="1028" name="Chart 21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115981</xdr:colOff>
      <xdr:row>42</xdr:row>
      <xdr:rowOff>25214</xdr:rowOff>
    </xdr:from>
    <xdr:to>
      <xdr:col>10</xdr:col>
      <xdr:colOff>77881</xdr:colOff>
      <xdr:row>57</xdr:row>
      <xdr:rowOff>110939</xdr:rowOff>
    </xdr:to>
    <xdr:graphicFrame macro="">
      <xdr:nvGraphicFramePr>
        <xdr:cNvPr id="1029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151839</xdr:colOff>
      <xdr:row>42</xdr:row>
      <xdr:rowOff>33057</xdr:rowOff>
    </xdr:from>
    <xdr:to>
      <xdr:col>12</xdr:col>
      <xdr:colOff>937932</xdr:colOff>
      <xdr:row>57</xdr:row>
      <xdr:rowOff>99732</xdr:rowOff>
    </xdr:to>
    <xdr:graphicFrame macro="">
      <xdr:nvGraphicFramePr>
        <xdr:cNvPr id="1030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237004</xdr:colOff>
      <xdr:row>42</xdr:row>
      <xdr:rowOff>26893</xdr:rowOff>
    </xdr:from>
    <xdr:to>
      <xdr:col>7</xdr:col>
      <xdr:colOff>65554</xdr:colOff>
      <xdr:row>57</xdr:row>
      <xdr:rowOff>112618</xdr:rowOff>
    </xdr:to>
    <xdr:graphicFrame macro="">
      <xdr:nvGraphicFramePr>
        <xdr:cNvPr id="1031" name="Graphique 9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105</xdr:col>
      <xdr:colOff>379319</xdr:colOff>
      <xdr:row>41</xdr:row>
      <xdr:rowOff>11205</xdr:rowOff>
    </xdr:from>
    <xdr:to>
      <xdr:col>107</xdr:col>
      <xdr:colOff>715495</xdr:colOff>
      <xdr:row>56</xdr:row>
      <xdr:rowOff>135030</xdr:rowOff>
    </xdr:to>
    <xdr:graphicFrame macro="">
      <xdr:nvGraphicFramePr>
        <xdr:cNvPr id="1033" name="Chart 21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115</xdr:col>
      <xdr:colOff>360269</xdr:colOff>
      <xdr:row>41</xdr:row>
      <xdr:rowOff>11207</xdr:rowOff>
    </xdr:from>
    <xdr:to>
      <xdr:col>117</xdr:col>
      <xdr:colOff>693644</xdr:colOff>
      <xdr:row>56</xdr:row>
      <xdr:rowOff>144557</xdr:rowOff>
    </xdr:to>
    <xdr:graphicFrame macro="">
      <xdr:nvGraphicFramePr>
        <xdr:cNvPr id="1034" name="Graphique 9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9525</xdr:colOff>
      <xdr:row>41</xdr:row>
      <xdr:rowOff>22411</xdr:rowOff>
    </xdr:from>
    <xdr:to>
      <xdr:col>97</xdr:col>
      <xdr:colOff>685800</xdr:colOff>
      <xdr:row>56</xdr:row>
      <xdr:rowOff>108136</xdr:rowOff>
    </xdr:to>
    <xdr:graphicFrame macro="">
      <xdr:nvGraphicFramePr>
        <xdr:cNvPr id="1035" name="Graphique 9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46</xdr:row>
      <xdr:rowOff>0</xdr:rowOff>
    </xdr:from>
    <xdr:to>
      <xdr:col>9</xdr:col>
      <xdr:colOff>57150</xdr:colOff>
      <xdr:row>47</xdr:row>
      <xdr:rowOff>0</xdr:rowOff>
    </xdr:to>
    <xdr:graphicFrame macro="">
      <xdr:nvGraphicFramePr>
        <xdr:cNvPr id="6" name="Graphique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16</xdr:row>
      <xdr:rowOff>171450</xdr:rowOff>
    </xdr:from>
    <xdr:to>
      <xdr:col>15</xdr:col>
      <xdr:colOff>19050</xdr:colOff>
      <xdr:row>19</xdr:row>
      <xdr:rowOff>1465</xdr:rowOff>
    </xdr:to>
    <xdr:sp macro="" textlink="">
      <xdr:nvSpPr>
        <xdr:cNvPr id="78857" name="AutoShape 9"/>
        <xdr:cNvSpPr>
          <a:spLocks noChangeAspect="1" noChangeArrowheads="1"/>
        </xdr:cNvSpPr>
      </xdr:nvSpPr>
      <xdr:spPr bwMode="auto">
        <a:xfrm>
          <a:off x="38100" y="4543425"/>
          <a:ext cx="9382125" cy="325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80596</xdr:colOff>
      <xdr:row>28</xdr:row>
      <xdr:rowOff>25003</xdr:rowOff>
    </xdr:from>
    <xdr:to>
      <xdr:col>10</xdr:col>
      <xdr:colOff>432289</xdr:colOff>
      <xdr:row>28</xdr:row>
      <xdr:rowOff>190500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80597</xdr:colOff>
      <xdr:row>29</xdr:row>
      <xdr:rowOff>12727</xdr:rowOff>
    </xdr:from>
    <xdr:to>
      <xdr:col>10</xdr:col>
      <xdr:colOff>439616</xdr:colOff>
      <xdr:row>29</xdr:row>
      <xdr:rowOff>193431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87923</xdr:colOff>
      <xdr:row>30</xdr:row>
      <xdr:rowOff>5011</xdr:rowOff>
    </xdr:from>
    <xdr:to>
      <xdr:col>10</xdr:col>
      <xdr:colOff>439616</xdr:colOff>
      <xdr:row>30</xdr:row>
      <xdr:rowOff>190500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87924</xdr:colOff>
      <xdr:row>31</xdr:row>
      <xdr:rowOff>0</xdr:rowOff>
    </xdr:from>
    <xdr:to>
      <xdr:col>10</xdr:col>
      <xdr:colOff>446944</xdr:colOff>
      <xdr:row>31</xdr:row>
      <xdr:rowOff>187029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87923</xdr:colOff>
      <xdr:row>32</xdr:row>
      <xdr:rowOff>5051</xdr:rowOff>
    </xdr:from>
    <xdr:to>
      <xdr:col>10</xdr:col>
      <xdr:colOff>446943</xdr:colOff>
      <xdr:row>32</xdr:row>
      <xdr:rowOff>192042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95249</xdr:colOff>
      <xdr:row>33</xdr:row>
      <xdr:rowOff>7328</xdr:rowOff>
    </xdr:from>
    <xdr:to>
      <xdr:col>10</xdr:col>
      <xdr:colOff>454269</xdr:colOff>
      <xdr:row>33</xdr:row>
      <xdr:rowOff>175848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95250</xdr:colOff>
      <xdr:row>34</xdr:row>
      <xdr:rowOff>9524</xdr:rowOff>
    </xdr:from>
    <xdr:to>
      <xdr:col>10</xdr:col>
      <xdr:colOff>461596</xdr:colOff>
      <xdr:row>34</xdr:row>
      <xdr:rowOff>183174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87922</xdr:colOff>
      <xdr:row>35</xdr:row>
      <xdr:rowOff>10026</xdr:rowOff>
    </xdr:from>
    <xdr:to>
      <xdr:col>10</xdr:col>
      <xdr:colOff>446943</xdr:colOff>
      <xdr:row>35</xdr:row>
      <xdr:rowOff>168520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80595</xdr:colOff>
      <xdr:row>36</xdr:row>
      <xdr:rowOff>16853</xdr:rowOff>
    </xdr:from>
    <xdr:to>
      <xdr:col>10</xdr:col>
      <xdr:colOff>461596</xdr:colOff>
      <xdr:row>36</xdr:row>
      <xdr:rowOff>168519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109904</xdr:colOff>
      <xdr:row>41</xdr:row>
      <xdr:rowOff>16854</xdr:rowOff>
    </xdr:from>
    <xdr:to>
      <xdr:col>10</xdr:col>
      <xdr:colOff>432289</xdr:colOff>
      <xdr:row>41</xdr:row>
      <xdr:rowOff>183173</xdr:rowOff>
    </xdr:to>
    <xdr:graphicFrame macro="">
      <xdr:nvGraphicFramePr>
        <xdr:cNvPr id="34" name="Graphique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95250</xdr:colOff>
      <xdr:row>42</xdr:row>
      <xdr:rowOff>21983</xdr:rowOff>
    </xdr:from>
    <xdr:to>
      <xdr:col>10</xdr:col>
      <xdr:colOff>439616</xdr:colOff>
      <xdr:row>42</xdr:row>
      <xdr:rowOff>175847</xdr:rowOff>
    </xdr:to>
    <xdr:graphicFrame macro="">
      <xdr:nvGraphicFramePr>
        <xdr:cNvPr id="35" name="Graphique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109904</xdr:colOff>
      <xdr:row>43</xdr:row>
      <xdr:rowOff>15656</xdr:rowOff>
    </xdr:from>
    <xdr:to>
      <xdr:col>10</xdr:col>
      <xdr:colOff>432289</xdr:colOff>
      <xdr:row>43</xdr:row>
      <xdr:rowOff>168519</xdr:rowOff>
    </xdr:to>
    <xdr:graphicFrame macro="">
      <xdr:nvGraphicFramePr>
        <xdr:cNvPr id="36" name="Graphique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117231</xdr:colOff>
      <xdr:row>44</xdr:row>
      <xdr:rowOff>30810</xdr:rowOff>
    </xdr:from>
    <xdr:to>
      <xdr:col>10</xdr:col>
      <xdr:colOff>439616</xdr:colOff>
      <xdr:row>44</xdr:row>
      <xdr:rowOff>183173</xdr:rowOff>
    </xdr:to>
    <xdr:graphicFrame macro="">
      <xdr:nvGraphicFramePr>
        <xdr:cNvPr id="37" name="Graphique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117231</xdr:colOff>
      <xdr:row>45</xdr:row>
      <xdr:rowOff>29309</xdr:rowOff>
    </xdr:from>
    <xdr:to>
      <xdr:col>10</xdr:col>
      <xdr:colOff>424963</xdr:colOff>
      <xdr:row>45</xdr:row>
      <xdr:rowOff>175846</xdr:rowOff>
    </xdr:to>
    <xdr:graphicFrame macro="">
      <xdr:nvGraphicFramePr>
        <xdr:cNvPr id="38" name="Graphique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109904</xdr:colOff>
      <xdr:row>46</xdr:row>
      <xdr:rowOff>21982</xdr:rowOff>
    </xdr:from>
    <xdr:to>
      <xdr:col>10</xdr:col>
      <xdr:colOff>432289</xdr:colOff>
      <xdr:row>46</xdr:row>
      <xdr:rowOff>183173</xdr:rowOff>
    </xdr:to>
    <xdr:graphicFrame macro="">
      <xdr:nvGraphicFramePr>
        <xdr:cNvPr id="39" name="Graphique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95251</xdr:colOff>
      <xdr:row>47</xdr:row>
      <xdr:rowOff>14654</xdr:rowOff>
    </xdr:from>
    <xdr:to>
      <xdr:col>10</xdr:col>
      <xdr:colOff>439616</xdr:colOff>
      <xdr:row>47</xdr:row>
      <xdr:rowOff>168520</xdr:rowOff>
    </xdr:to>
    <xdr:graphicFrame macro="">
      <xdr:nvGraphicFramePr>
        <xdr:cNvPr id="40" name="Graphique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102578</xdr:colOff>
      <xdr:row>48</xdr:row>
      <xdr:rowOff>14655</xdr:rowOff>
    </xdr:from>
    <xdr:to>
      <xdr:col>10</xdr:col>
      <xdr:colOff>446944</xdr:colOff>
      <xdr:row>48</xdr:row>
      <xdr:rowOff>183175</xdr:rowOff>
    </xdr:to>
    <xdr:graphicFrame macro="">
      <xdr:nvGraphicFramePr>
        <xdr:cNvPr id="82" name="Graphique 8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109904</xdr:colOff>
      <xdr:row>49</xdr:row>
      <xdr:rowOff>30810</xdr:rowOff>
    </xdr:from>
    <xdr:to>
      <xdr:col>10</xdr:col>
      <xdr:colOff>446943</xdr:colOff>
      <xdr:row>49</xdr:row>
      <xdr:rowOff>190500</xdr:rowOff>
    </xdr:to>
    <xdr:graphicFrame macro="">
      <xdr:nvGraphicFramePr>
        <xdr:cNvPr id="83" name="Graphique 8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102577</xdr:colOff>
      <xdr:row>50</xdr:row>
      <xdr:rowOff>21981</xdr:rowOff>
    </xdr:from>
    <xdr:to>
      <xdr:col>10</xdr:col>
      <xdr:colOff>461596</xdr:colOff>
      <xdr:row>50</xdr:row>
      <xdr:rowOff>175847</xdr:rowOff>
    </xdr:to>
    <xdr:graphicFrame macro="">
      <xdr:nvGraphicFramePr>
        <xdr:cNvPr id="84" name="Graphique 8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117232</xdr:colOff>
      <xdr:row>51</xdr:row>
      <xdr:rowOff>21980</xdr:rowOff>
    </xdr:from>
    <xdr:to>
      <xdr:col>10</xdr:col>
      <xdr:colOff>454270</xdr:colOff>
      <xdr:row>51</xdr:row>
      <xdr:rowOff>183173</xdr:rowOff>
    </xdr:to>
    <xdr:graphicFrame macro="">
      <xdr:nvGraphicFramePr>
        <xdr:cNvPr id="86" name="Graphique 8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</xdr:col>
      <xdr:colOff>117231</xdr:colOff>
      <xdr:row>52</xdr:row>
      <xdr:rowOff>21981</xdr:rowOff>
    </xdr:from>
    <xdr:to>
      <xdr:col>10</xdr:col>
      <xdr:colOff>461595</xdr:colOff>
      <xdr:row>52</xdr:row>
      <xdr:rowOff>183173</xdr:rowOff>
    </xdr:to>
    <xdr:graphicFrame macro="">
      <xdr:nvGraphicFramePr>
        <xdr:cNvPr id="87" name="Graphique 8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</xdr:col>
      <xdr:colOff>95249</xdr:colOff>
      <xdr:row>37</xdr:row>
      <xdr:rowOff>22984</xdr:rowOff>
    </xdr:from>
    <xdr:to>
      <xdr:col>10</xdr:col>
      <xdr:colOff>439616</xdr:colOff>
      <xdr:row>37</xdr:row>
      <xdr:rowOff>175846</xdr:rowOff>
    </xdr:to>
    <xdr:graphicFrame macro="">
      <xdr:nvGraphicFramePr>
        <xdr:cNvPr id="88" name="Graphique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117231</xdr:colOff>
      <xdr:row>53</xdr:row>
      <xdr:rowOff>14654</xdr:rowOff>
    </xdr:from>
    <xdr:to>
      <xdr:col>10</xdr:col>
      <xdr:colOff>461595</xdr:colOff>
      <xdr:row>53</xdr:row>
      <xdr:rowOff>183173</xdr:rowOff>
    </xdr:to>
    <xdr:graphicFrame macro="">
      <xdr:nvGraphicFramePr>
        <xdr:cNvPr id="91" name="Graphique 9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</xdr:col>
      <xdr:colOff>117231</xdr:colOff>
      <xdr:row>54</xdr:row>
      <xdr:rowOff>7328</xdr:rowOff>
    </xdr:from>
    <xdr:to>
      <xdr:col>10</xdr:col>
      <xdr:colOff>461597</xdr:colOff>
      <xdr:row>54</xdr:row>
      <xdr:rowOff>175846</xdr:rowOff>
    </xdr:to>
    <xdr:graphicFrame macro="">
      <xdr:nvGraphicFramePr>
        <xdr:cNvPr id="92" name="Graphique 9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8</xdr:col>
      <xdr:colOff>109905</xdr:colOff>
      <xdr:row>55</xdr:row>
      <xdr:rowOff>11577</xdr:rowOff>
    </xdr:from>
    <xdr:to>
      <xdr:col>10</xdr:col>
      <xdr:colOff>461596</xdr:colOff>
      <xdr:row>55</xdr:row>
      <xdr:rowOff>190501</xdr:rowOff>
    </xdr:to>
    <xdr:graphicFrame macro="">
      <xdr:nvGraphicFramePr>
        <xdr:cNvPr id="93" name="Graphique 9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95250</xdr:colOff>
      <xdr:row>56</xdr:row>
      <xdr:rowOff>13882</xdr:rowOff>
    </xdr:from>
    <xdr:to>
      <xdr:col>10</xdr:col>
      <xdr:colOff>461595</xdr:colOff>
      <xdr:row>56</xdr:row>
      <xdr:rowOff>190499</xdr:rowOff>
    </xdr:to>
    <xdr:graphicFrame macro="">
      <xdr:nvGraphicFramePr>
        <xdr:cNvPr id="94" name="Graphique 9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8</xdr:col>
      <xdr:colOff>102578</xdr:colOff>
      <xdr:row>57</xdr:row>
      <xdr:rowOff>13883</xdr:rowOff>
    </xdr:from>
    <xdr:to>
      <xdr:col>10</xdr:col>
      <xdr:colOff>439616</xdr:colOff>
      <xdr:row>57</xdr:row>
      <xdr:rowOff>190501</xdr:rowOff>
    </xdr:to>
    <xdr:graphicFrame macro="">
      <xdr:nvGraphicFramePr>
        <xdr:cNvPr id="33" name="Graphique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8</xdr:col>
      <xdr:colOff>102576</xdr:colOff>
      <xdr:row>58</xdr:row>
      <xdr:rowOff>11838</xdr:rowOff>
    </xdr:from>
    <xdr:to>
      <xdr:col>10</xdr:col>
      <xdr:colOff>446943</xdr:colOff>
      <xdr:row>58</xdr:row>
      <xdr:rowOff>168519</xdr:rowOff>
    </xdr:to>
    <xdr:graphicFrame macro="">
      <xdr:nvGraphicFramePr>
        <xdr:cNvPr id="41" name="Graphique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8</xdr:col>
      <xdr:colOff>117231</xdr:colOff>
      <xdr:row>59</xdr:row>
      <xdr:rowOff>14655</xdr:rowOff>
    </xdr:from>
    <xdr:to>
      <xdr:col>10</xdr:col>
      <xdr:colOff>446943</xdr:colOff>
      <xdr:row>59</xdr:row>
      <xdr:rowOff>175847</xdr:rowOff>
    </xdr:to>
    <xdr:graphicFrame macro="">
      <xdr:nvGraphicFramePr>
        <xdr:cNvPr id="42" name="Graphique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8</xdr:col>
      <xdr:colOff>102578</xdr:colOff>
      <xdr:row>60</xdr:row>
      <xdr:rowOff>14653</xdr:rowOff>
    </xdr:from>
    <xdr:to>
      <xdr:col>10</xdr:col>
      <xdr:colOff>417635</xdr:colOff>
      <xdr:row>60</xdr:row>
      <xdr:rowOff>175846</xdr:rowOff>
    </xdr:to>
    <xdr:graphicFrame macro="">
      <xdr:nvGraphicFramePr>
        <xdr:cNvPr id="43" name="Graphique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8</xdr:col>
      <xdr:colOff>95249</xdr:colOff>
      <xdr:row>61</xdr:row>
      <xdr:rowOff>14653</xdr:rowOff>
    </xdr:from>
    <xdr:to>
      <xdr:col>10</xdr:col>
      <xdr:colOff>424961</xdr:colOff>
      <xdr:row>61</xdr:row>
      <xdr:rowOff>183174</xdr:rowOff>
    </xdr:to>
    <xdr:graphicFrame macro="">
      <xdr:nvGraphicFramePr>
        <xdr:cNvPr id="44" name="Graphique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8</xdr:col>
      <xdr:colOff>80596</xdr:colOff>
      <xdr:row>62</xdr:row>
      <xdr:rowOff>14654</xdr:rowOff>
    </xdr:from>
    <xdr:to>
      <xdr:col>10</xdr:col>
      <xdr:colOff>395654</xdr:colOff>
      <xdr:row>62</xdr:row>
      <xdr:rowOff>183173</xdr:rowOff>
    </xdr:to>
    <xdr:graphicFrame macro="">
      <xdr:nvGraphicFramePr>
        <xdr:cNvPr id="45" name="Graphique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8</xdr:col>
      <xdr:colOff>109904</xdr:colOff>
      <xdr:row>63</xdr:row>
      <xdr:rowOff>12340</xdr:rowOff>
    </xdr:from>
    <xdr:to>
      <xdr:col>10</xdr:col>
      <xdr:colOff>402981</xdr:colOff>
      <xdr:row>63</xdr:row>
      <xdr:rowOff>175846</xdr:rowOff>
    </xdr:to>
    <xdr:graphicFrame macro="">
      <xdr:nvGraphicFramePr>
        <xdr:cNvPr id="46" name="Graphique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8</xdr:col>
      <xdr:colOff>109904</xdr:colOff>
      <xdr:row>64</xdr:row>
      <xdr:rowOff>10025</xdr:rowOff>
    </xdr:from>
    <xdr:to>
      <xdr:col>10</xdr:col>
      <xdr:colOff>417634</xdr:colOff>
      <xdr:row>64</xdr:row>
      <xdr:rowOff>175846</xdr:rowOff>
    </xdr:to>
    <xdr:graphicFrame macro="">
      <xdr:nvGraphicFramePr>
        <xdr:cNvPr id="47" name="Graphique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8</xdr:col>
      <xdr:colOff>131883</xdr:colOff>
      <xdr:row>68</xdr:row>
      <xdr:rowOff>21981</xdr:rowOff>
    </xdr:from>
    <xdr:to>
      <xdr:col>10</xdr:col>
      <xdr:colOff>388327</xdr:colOff>
      <xdr:row>68</xdr:row>
      <xdr:rowOff>187030</xdr:rowOff>
    </xdr:to>
    <xdr:graphicFrame macro="">
      <xdr:nvGraphicFramePr>
        <xdr:cNvPr id="49" name="Graphique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8</xdr:col>
      <xdr:colOff>124557</xdr:colOff>
      <xdr:row>69</xdr:row>
      <xdr:rowOff>11565</xdr:rowOff>
    </xdr:from>
    <xdr:to>
      <xdr:col>10</xdr:col>
      <xdr:colOff>388326</xdr:colOff>
      <xdr:row>69</xdr:row>
      <xdr:rowOff>175847</xdr:rowOff>
    </xdr:to>
    <xdr:graphicFrame macro="">
      <xdr:nvGraphicFramePr>
        <xdr:cNvPr id="50" name="Graphique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8</xdr:col>
      <xdr:colOff>117231</xdr:colOff>
      <xdr:row>70</xdr:row>
      <xdr:rowOff>14654</xdr:rowOff>
    </xdr:from>
    <xdr:to>
      <xdr:col>10</xdr:col>
      <xdr:colOff>388327</xdr:colOff>
      <xdr:row>70</xdr:row>
      <xdr:rowOff>190500</xdr:rowOff>
    </xdr:to>
    <xdr:graphicFrame macro="">
      <xdr:nvGraphicFramePr>
        <xdr:cNvPr id="51" name="Graphique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8</xdr:col>
      <xdr:colOff>109904</xdr:colOff>
      <xdr:row>71</xdr:row>
      <xdr:rowOff>5929</xdr:rowOff>
    </xdr:from>
    <xdr:to>
      <xdr:col>10</xdr:col>
      <xdr:colOff>402981</xdr:colOff>
      <xdr:row>71</xdr:row>
      <xdr:rowOff>183173</xdr:rowOff>
    </xdr:to>
    <xdr:graphicFrame macro="">
      <xdr:nvGraphicFramePr>
        <xdr:cNvPr id="52" name="Graphique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8</xdr:col>
      <xdr:colOff>131883</xdr:colOff>
      <xdr:row>72</xdr:row>
      <xdr:rowOff>7328</xdr:rowOff>
    </xdr:from>
    <xdr:to>
      <xdr:col>10</xdr:col>
      <xdr:colOff>410308</xdr:colOff>
      <xdr:row>72</xdr:row>
      <xdr:rowOff>175846</xdr:rowOff>
    </xdr:to>
    <xdr:graphicFrame macro="">
      <xdr:nvGraphicFramePr>
        <xdr:cNvPr id="53" name="Graphique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8</xdr:col>
      <xdr:colOff>139210</xdr:colOff>
      <xdr:row>73</xdr:row>
      <xdr:rowOff>14655</xdr:rowOff>
    </xdr:from>
    <xdr:to>
      <xdr:col>10</xdr:col>
      <xdr:colOff>424961</xdr:colOff>
      <xdr:row>73</xdr:row>
      <xdr:rowOff>183173</xdr:rowOff>
    </xdr:to>
    <xdr:graphicFrame macro="">
      <xdr:nvGraphicFramePr>
        <xdr:cNvPr id="54" name="Graphique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8</xdr:col>
      <xdr:colOff>139211</xdr:colOff>
      <xdr:row>74</xdr:row>
      <xdr:rowOff>15038</xdr:rowOff>
    </xdr:from>
    <xdr:to>
      <xdr:col>10</xdr:col>
      <xdr:colOff>432289</xdr:colOff>
      <xdr:row>74</xdr:row>
      <xdr:rowOff>192041</xdr:rowOff>
    </xdr:to>
    <xdr:graphicFrame macro="">
      <xdr:nvGraphicFramePr>
        <xdr:cNvPr id="55" name="Graphique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8</xdr:col>
      <xdr:colOff>124557</xdr:colOff>
      <xdr:row>75</xdr:row>
      <xdr:rowOff>16852</xdr:rowOff>
    </xdr:from>
    <xdr:to>
      <xdr:col>10</xdr:col>
      <xdr:colOff>432289</xdr:colOff>
      <xdr:row>75</xdr:row>
      <xdr:rowOff>190500</xdr:rowOff>
    </xdr:to>
    <xdr:graphicFrame macro="">
      <xdr:nvGraphicFramePr>
        <xdr:cNvPr id="56" name="Graphique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8</xdr:col>
      <xdr:colOff>124559</xdr:colOff>
      <xdr:row>76</xdr:row>
      <xdr:rowOff>14655</xdr:rowOff>
    </xdr:from>
    <xdr:to>
      <xdr:col>10</xdr:col>
      <xdr:colOff>417635</xdr:colOff>
      <xdr:row>76</xdr:row>
      <xdr:rowOff>175847</xdr:rowOff>
    </xdr:to>
    <xdr:graphicFrame macro="">
      <xdr:nvGraphicFramePr>
        <xdr:cNvPr id="57" name="Graphique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8</xdr:col>
      <xdr:colOff>117229</xdr:colOff>
      <xdr:row>77</xdr:row>
      <xdr:rowOff>13881</xdr:rowOff>
    </xdr:from>
    <xdr:to>
      <xdr:col>10</xdr:col>
      <xdr:colOff>417634</xdr:colOff>
      <xdr:row>77</xdr:row>
      <xdr:rowOff>183172</xdr:rowOff>
    </xdr:to>
    <xdr:graphicFrame macro="">
      <xdr:nvGraphicFramePr>
        <xdr:cNvPr id="58" name="Graphique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8</xdr:col>
      <xdr:colOff>109904</xdr:colOff>
      <xdr:row>78</xdr:row>
      <xdr:rowOff>24681</xdr:rowOff>
    </xdr:from>
    <xdr:to>
      <xdr:col>10</xdr:col>
      <xdr:colOff>410307</xdr:colOff>
      <xdr:row>78</xdr:row>
      <xdr:rowOff>190500</xdr:rowOff>
    </xdr:to>
    <xdr:graphicFrame macro="">
      <xdr:nvGraphicFramePr>
        <xdr:cNvPr id="59" name="Graphique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8</xdr:col>
      <xdr:colOff>102577</xdr:colOff>
      <xdr:row>79</xdr:row>
      <xdr:rowOff>17355</xdr:rowOff>
    </xdr:from>
    <xdr:to>
      <xdr:col>10</xdr:col>
      <xdr:colOff>402980</xdr:colOff>
      <xdr:row>79</xdr:row>
      <xdr:rowOff>183173</xdr:rowOff>
    </xdr:to>
    <xdr:graphicFrame macro="">
      <xdr:nvGraphicFramePr>
        <xdr:cNvPr id="60" name="Graphique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8</xdr:col>
      <xdr:colOff>109904</xdr:colOff>
      <xdr:row>80</xdr:row>
      <xdr:rowOff>29309</xdr:rowOff>
    </xdr:from>
    <xdr:to>
      <xdr:col>10</xdr:col>
      <xdr:colOff>402982</xdr:colOff>
      <xdr:row>80</xdr:row>
      <xdr:rowOff>175847</xdr:rowOff>
    </xdr:to>
    <xdr:graphicFrame macro="">
      <xdr:nvGraphicFramePr>
        <xdr:cNvPr id="61" name="Graphique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102576</xdr:colOff>
      <xdr:row>81</xdr:row>
      <xdr:rowOff>7328</xdr:rowOff>
    </xdr:from>
    <xdr:to>
      <xdr:col>10</xdr:col>
      <xdr:colOff>410307</xdr:colOff>
      <xdr:row>81</xdr:row>
      <xdr:rowOff>175846</xdr:rowOff>
    </xdr:to>
    <xdr:graphicFrame macro="">
      <xdr:nvGraphicFramePr>
        <xdr:cNvPr id="62" name="Graphique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8</xdr:col>
      <xdr:colOff>95249</xdr:colOff>
      <xdr:row>82</xdr:row>
      <xdr:rowOff>29307</xdr:rowOff>
    </xdr:from>
    <xdr:to>
      <xdr:col>10</xdr:col>
      <xdr:colOff>417634</xdr:colOff>
      <xdr:row>82</xdr:row>
      <xdr:rowOff>175846</xdr:rowOff>
    </xdr:to>
    <xdr:graphicFrame macro="">
      <xdr:nvGraphicFramePr>
        <xdr:cNvPr id="63" name="Graphique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8</xdr:col>
      <xdr:colOff>87922</xdr:colOff>
      <xdr:row>83</xdr:row>
      <xdr:rowOff>14654</xdr:rowOff>
    </xdr:from>
    <xdr:to>
      <xdr:col>10</xdr:col>
      <xdr:colOff>424961</xdr:colOff>
      <xdr:row>83</xdr:row>
      <xdr:rowOff>175846</xdr:rowOff>
    </xdr:to>
    <xdr:graphicFrame macro="">
      <xdr:nvGraphicFramePr>
        <xdr:cNvPr id="64" name="Graphique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8</xdr:col>
      <xdr:colOff>102577</xdr:colOff>
      <xdr:row>84</xdr:row>
      <xdr:rowOff>14655</xdr:rowOff>
    </xdr:from>
    <xdr:to>
      <xdr:col>10</xdr:col>
      <xdr:colOff>410308</xdr:colOff>
      <xdr:row>84</xdr:row>
      <xdr:rowOff>183173</xdr:rowOff>
    </xdr:to>
    <xdr:graphicFrame macro="">
      <xdr:nvGraphicFramePr>
        <xdr:cNvPr id="65" name="Graphique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8</xdr:col>
      <xdr:colOff>87924</xdr:colOff>
      <xdr:row>85</xdr:row>
      <xdr:rowOff>14653</xdr:rowOff>
    </xdr:from>
    <xdr:to>
      <xdr:col>10</xdr:col>
      <xdr:colOff>417635</xdr:colOff>
      <xdr:row>85</xdr:row>
      <xdr:rowOff>175846</xdr:rowOff>
    </xdr:to>
    <xdr:graphicFrame macro="">
      <xdr:nvGraphicFramePr>
        <xdr:cNvPr id="66" name="Graphique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8</xdr:col>
      <xdr:colOff>109903</xdr:colOff>
      <xdr:row>86</xdr:row>
      <xdr:rowOff>14654</xdr:rowOff>
    </xdr:from>
    <xdr:to>
      <xdr:col>10</xdr:col>
      <xdr:colOff>388327</xdr:colOff>
      <xdr:row>86</xdr:row>
      <xdr:rowOff>175846</xdr:rowOff>
    </xdr:to>
    <xdr:graphicFrame macro="">
      <xdr:nvGraphicFramePr>
        <xdr:cNvPr id="67" name="Graphique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8</xdr:col>
      <xdr:colOff>95250</xdr:colOff>
      <xdr:row>87</xdr:row>
      <xdr:rowOff>14652</xdr:rowOff>
    </xdr:from>
    <xdr:to>
      <xdr:col>10</xdr:col>
      <xdr:colOff>395654</xdr:colOff>
      <xdr:row>87</xdr:row>
      <xdr:rowOff>175074</xdr:rowOff>
    </xdr:to>
    <xdr:graphicFrame macro="">
      <xdr:nvGraphicFramePr>
        <xdr:cNvPr id="68" name="Graphique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8</xdr:col>
      <xdr:colOff>109904</xdr:colOff>
      <xdr:row>111</xdr:row>
      <xdr:rowOff>7328</xdr:rowOff>
    </xdr:from>
    <xdr:to>
      <xdr:col>10</xdr:col>
      <xdr:colOff>366346</xdr:colOff>
      <xdr:row>111</xdr:row>
      <xdr:rowOff>168520</xdr:rowOff>
    </xdr:to>
    <xdr:graphicFrame macro="">
      <xdr:nvGraphicFramePr>
        <xdr:cNvPr id="76" name="Graphique 7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8</xdr:col>
      <xdr:colOff>95250</xdr:colOff>
      <xdr:row>110</xdr:row>
      <xdr:rowOff>7327</xdr:rowOff>
    </xdr:from>
    <xdr:to>
      <xdr:col>10</xdr:col>
      <xdr:colOff>359019</xdr:colOff>
      <xdr:row>110</xdr:row>
      <xdr:rowOff>161193</xdr:rowOff>
    </xdr:to>
    <xdr:graphicFrame macro="">
      <xdr:nvGraphicFramePr>
        <xdr:cNvPr id="77" name="Graphique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8</xdr:col>
      <xdr:colOff>117231</xdr:colOff>
      <xdr:row>109</xdr:row>
      <xdr:rowOff>18805</xdr:rowOff>
    </xdr:from>
    <xdr:to>
      <xdr:col>10</xdr:col>
      <xdr:colOff>366346</xdr:colOff>
      <xdr:row>109</xdr:row>
      <xdr:rowOff>175847</xdr:rowOff>
    </xdr:to>
    <xdr:graphicFrame macro="">
      <xdr:nvGraphicFramePr>
        <xdr:cNvPr id="78" name="Graphique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109904</xdr:colOff>
      <xdr:row>108</xdr:row>
      <xdr:rowOff>20392</xdr:rowOff>
    </xdr:from>
    <xdr:to>
      <xdr:col>10</xdr:col>
      <xdr:colOff>381000</xdr:colOff>
      <xdr:row>108</xdr:row>
      <xdr:rowOff>183174</xdr:rowOff>
    </xdr:to>
    <xdr:graphicFrame macro="">
      <xdr:nvGraphicFramePr>
        <xdr:cNvPr id="79" name="Graphique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8</xdr:col>
      <xdr:colOff>109903</xdr:colOff>
      <xdr:row>107</xdr:row>
      <xdr:rowOff>14655</xdr:rowOff>
    </xdr:from>
    <xdr:to>
      <xdr:col>10</xdr:col>
      <xdr:colOff>388326</xdr:colOff>
      <xdr:row>107</xdr:row>
      <xdr:rowOff>175846</xdr:rowOff>
    </xdr:to>
    <xdr:graphicFrame macro="">
      <xdr:nvGraphicFramePr>
        <xdr:cNvPr id="80" name="Graphique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8</xdr:col>
      <xdr:colOff>124557</xdr:colOff>
      <xdr:row>106</xdr:row>
      <xdr:rowOff>13064</xdr:rowOff>
    </xdr:from>
    <xdr:to>
      <xdr:col>10</xdr:col>
      <xdr:colOff>388327</xdr:colOff>
      <xdr:row>106</xdr:row>
      <xdr:rowOff>175847</xdr:rowOff>
    </xdr:to>
    <xdr:graphicFrame macro="">
      <xdr:nvGraphicFramePr>
        <xdr:cNvPr id="81" name="Graphique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8</xdr:col>
      <xdr:colOff>139211</xdr:colOff>
      <xdr:row>105</xdr:row>
      <xdr:rowOff>7327</xdr:rowOff>
    </xdr:from>
    <xdr:to>
      <xdr:col>10</xdr:col>
      <xdr:colOff>388327</xdr:colOff>
      <xdr:row>105</xdr:row>
      <xdr:rowOff>175847</xdr:rowOff>
    </xdr:to>
    <xdr:graphicFrame macro="">
      <xdr:nvGraphicFramePr>
        <xdr:cNvPr id="85" name="Graphique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8</xdr:col>
      <xdr:colOff>153865</xdr:colOff>
      <xdr:row>104</xdr:row>
      <xdr:rowOff>14654</xdr:rowOff>
    </xdr:from>
    <xdr:to>
      <xdr:col>10</xdr:col>
      <xdr:colOff>388327</xdr:colOff>
      <xdr:row>104</xdr:row>
      <xdr:rowOff>169579</xdr:rowOff>
    </xdr:to>
    <xdr:graphicFrame macro="">
      <xdr:nvGraphicFramePr>
        <xdr:cNvPr id="89" name="Graphique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8</xdr:col>
      <xdr:colOff>131884</xdr:colOff>
      <xdr:row>91</xdr:row>
      <xdr:rowOff>17214</xdr:rowOff>
    </xdr:from>
    <xdr:to>
      <xdr:col>10</xdr:col>
      <xdr:colOff>424962</xdr:colOff>
      <xdr:row>91</xdr:row>
      <xdr:rowOff>171450</xdr:rowOff>
    </xdr:to>
    <xdr:graphicFrame macro="">
      <xdr:nvGraphicFramePr>
        <xdr:cNvPr id="95" name="Graphique 9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8</xdr:col>
      <xdr:colOff>131884</xdr:colOff>
      <xdr:row>92</xdr:row>
      <xdr:rowOff>13065</xdr:rowOff>
    </xdr:from>
    <xdr:to>
      <xdr:col>10</xdr:col>
      <xdr:colOff>424962</xdr:colOff>
      <xdr:row>92</xdr:row>
      <xdr:rowOff>175846</xdr:rowOff>
    </xdr:to>
    <xdr:graphicFrame macro="">
      <xdr:nvGraphicFramePr>
        <xdr:cNvPr id="96" name="Graphique 9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8</xdr:col>
      <xdr:colOff>117231</xdr:colOff>
      <xdr:row>93</xdr:row>
      <xdr:rowOff>11476</xdr:rowOff>
    </xdr:from>
    <xdr:to>
      <xdr:col>10</xdr:col>
      <xdr:colOff>439616</xdr:colOff>
      <xdr:row>93</xdr:row>
      <xdr:rowOff>161193</xdr:rowOff>
    </xdr:to>
    <xdr:graphicFrame macro="">
      <xdr:nvGraphicFramePr>
        <xdr:cNvPr id="97" name="Graphique 9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8</xdr:col>
      <xdr:colOff>131883</xdr:colOff>
      <xdr:row>94</xdr:row>
      <xdr:rowOff>14655</xdr:rowOff>
    </xdr:from>
    <xdr:to>
      <xdr:col>10</xdr:col>
      <xdr:colOff>439616</xdr:colOff>
      <xdr:row>94</xdr:row>
      <xdr:rowOff>183173</xdr:rowOff>
    </xdr:to>
    <xdr:graphicFrame macro="">
      <xdr:nvGraphicFramePr>
        <xdr:cNvPr id="98" name="Graphique 9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8</xdr:col>
      <xdr:colOff>124557</xdr:colOff>
      <xdr:row>95</xdr:row>
      <xdr:rowOff>5864</xdr:rowOff>
    </xdr:from>
    <xdr:to>
      <xdr:col>10</xdr:col>
      <xdr:colOff>446942</xdr:colOff>
      <xdr:row>95</xdr:row>
      <xdr:rowOff>183174</xdr:rowOff>
    </xdr:to>
    <xdr:graphicFrame macro="">
      <xdr:nvGraphicFramePr>
        <xdr:cNvPr id="99" name="Graphique 9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8</xdr:col>
      <xdr:colOff>109904</xdr:colOff>
      <xdr:row>96</xdr:row>
      <xdr:rowOff>13066</xdr:rowOff>
    </xdr:from>
    <xdr:to>
      <xdr:col>10</xdr:col>
      <xdr:colOff>424961</xdr:colOff>
      <xdr:row>96</xdr:row>
      <xdr:rowOff>183173</xdr:rowOff>
    </xdr:to>
    <xdr:graphicFrame macro="">
      <xdr:nvGraphicFramePr>
        <xdr:cNvPr id="100" name="Graphique 9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8</xdr:col>
      <xdr:colOff>131884</xdr:colOff>
      <xdr:row>97</xdr:row>
      <xdr:rowOff>21981</xdr:rowOff>
    </xdr:from>
    <xdr:to>
      <xdr:col>10</xdr:col>
      <xdr:colOff>454268</xdr:colOff>
      <xdr:row>97</xdr:row>
      <xdr:rowOff>175846</xdr:rowOff>
    </xdr:to>
    <xdr:graphicFrame macro="">
      <xdr:nvGraphicFramePr>
        <xdr:cNvPr id="101" name="Graphique 10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8</xdr:col>
      <xdr:colOff>117229</xdr:colOff>
      <xdr:row>98</xdr:row>
      <xdr:rowOff>7327</xdr:rowOff>
    </xdr:from>
    <xdr:to>
      <xdr:col>10</xdr:col>
      <xdr:colOff>446942</xdr:colOff>
      <xdr:row>98</xdr:row>
      <xdr:rowOff>175846</xdr:rowOff>
    </xdr:to>
    <xdr:graphicFrame macro="">
      <xdr:nvGraphicFramePr>
        <xdr:cNvPr id="102" name="Graphique 10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8</xdr:col>
      <xdr:colOff>124558</xdr:colOff>
      <xdr:row>99</xdr:row>
      <xdr:rowOff>14656</xdr:rowOff>
    </xdr:from>
    <xdr:to>
      <xdr:col>10</xdr:col>
      <xdr:colOff>439616</xdr:colOff>
      <xdr:row>99</xdr:row>
      <xdr:rowOff>183173</xdr:rowOff>
    </xdr:to>
    <xdr:graphicFrame macro="">
      <xdr:nvGraphicFramePr>
        <xdr:cNvPr id="103" name="Graphique 10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8</xdr:col>
      <xdr:colOff>139210</xdr:colOff>
      <xdr:row>100</xdr:row>
      <xdr:rowOff>28777</xdr:rowOff>
    </xdr:from>
    <xdr:to>
      <xdr:col>10</xdr:col>
      <xdr:colOff>424961</xdr:colOff>
      <xdr:row>100</xdr:row>
      <xdr:rowOff>183173</xdr:rowOff>
    </xdr:to>
    <xdr:graphicFrame macro="">
      <xdr:nvGraphicFramePr>
        <xdr:cNvPr id="104" name="Graphique 10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8</xdr:col>
      <xdr:colOff>175848</xdr:colOff>
      <xdr:row>115</xdr:row>
      <xdr:rowOff>18802</xdr:rowOff>
    </xdr:from>
    <xdr:to>
      <xdr:col>10</xdr:col>
      <xdr:colOff>381001</xdr:colOff>
      <xdr:row>115</xdr:row>
      <xdr:rowOff>162251</xdr:rowOff>
    </xdr:to>
    <xdr:graphicFrame macro="">
      <xdr:nvGraphicFramePr>
        <xdr:cNvPr id="113" name="Graphique 1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8</xdr:col>
      <xdr:colOff>161193</xdr:colOff>
      <xdr:row>116</xdr:row>
      <xdr:rowOff>29308</xdr:rowOff>
    </xdr:from>
    <xdr:to>
      <xdr:col>10</xdr:col>
      <xdr:colOff>395654</xdr:colOff>
      <xdr:row>116</xdr:row>
      <xdr:rowOff>178494</xdr:rowOff>
    </xdr:to>
    <xdr:graphicFrame macro="">
      <xdr:nvGraphicFramePr>
        <xdr:cNvPr id="114" name="Graphique 1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8</xdr:col>
      <xdr:colOff>161192</xdr:colOff>
      <xdr:row>117</xdr:row>
      <xdr:rowOff>29307</xdr:rowOff>
    </xdr:from>
    <xdr:to>
      <xdr:col>10</xdr:col>
      <xdr:colOff>366346</xdr:colOff>
      <xdr:row>117</xdr:row>
      <xdr:rowOff>161192</xdr:rowOff>
    </xdr:to>
    <xdr:graphicFrame macro="">
      <xdr:nvGraphicFramePr>
        <xdr:cNvPr id="115" name="Graphique 1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8</xdr:col>
      <xdr:colOff>153864</xdr:colOff>
      <xdr:row>118</xdr:row>
      <xdr:rowOff>14654</xdr:rowOff>
    </xdr:from>
    <xdr:to>
      <xdr:col>10</xdr:col>
      <xdr:colOff>366346</xdr:colOff>
      <xdr:row>118</xdr:row>
      <xdr:rowOff>183173</xdr:rowOff>
    </xdr:to>
    <xdr:graphicFrame macro="">
      <xdr:nvGraphicFramePr>
        <xdr:cNvPr id="117" name="Graphique 1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8</xdr:col>
      <xdr:colOff>175847</xdr:colOff>
      <xdr:row>119</xdr:row>
      <xdr:rowOff>21980</xdr:rowOff>
    </xdr:from>
    <xdr:to>
      <xdr:col>10</xdr:col>
      <xdr:colOff>359019</xdr:colOff>
      <xdr:row>119</xdr:row>
      <xdr:rowOff>168519</xdr:rowOff>
    </xdr:to>
    <xdr:graphicFrame macro="">
      <xdr:nvGraphicFramePr>
        <xdr:cNvPr id="118" name="Graphique 1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8</xdr:col>
      <xdr:colOff>139211</xdr:colOff>
      <xdr:row>120</xdr:row>
      <xdr:rowOff>14654</xdr:rowOff>
    </xdr:from>
    <xdr:to>
      <xdr:col>10</xdr:col>
      <xdr:colOff>359019</xdr:colOff>
      <xdr:row>120</xdr:row>
      <xdr:rowOff>183173</xdr:rowOff>
    </xdr:to>
    <xdr:graphicFrame macro="">
      <xdr:nvGraphicFramePr>
        <xdr:cNvPr id="119" name="Graphique 1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8</xdr:col>
      <xdr:colOff>131884</xdr:colOff>
      <xdr:row>121</xdr:row>
      <xdr:rowOff>13067</xdr:rowOff>
    </xdr:from>
    <xdr:to>
      <xdr:col>10</xdr:col>
      <xdr:colOff>359019</xdr:colOff>
      <xdr:row>121</xdr:row>
      <xdr:rowOff>168521</xdr:rowOff>
    </xdr:to>
    <xdr:graphicFrame macro="">
      <xdr:nvGraphicFramePr>
        <xdr:cNvPr id="120" name="Graphique 1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8</xdr:col>
      <xdr:colOff>139210</xdr:colOff>
      <xdr:row>122</xdr:row>
      <xdr:rowOff>7328</xdr:rowOff>
    </xdr:from>
    <xdr:to>
      <xdr:col>10</xdr:col>
      <xdr:colOff>380999</xdr:colOff>
      <xdr:row>122</xdr:row>
      <xdr:rowOff>183173</xdr:rowOff>
    </xdr:to>
    <xdr:graphicFrame macro="">
      <xdr:nvGraphicFramePr>
        <xdr:cNvPr id="121" name="Graphique 1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8</xdr:col>
      <xdr:colOff>109903</xdr:colOff>
      <xdr:row>126</xdr:row>
      <xdr:rowOff>14123</xdr:rowOff>
    </xdr:from>
    <xdr:to>
      <xdr:col>10</xdr:col>
      <xdr:colOff>454269</xdr:colOff>
      <xdr:row>126</xdr:row>
      <xdr:rowOff>175846</xdr:rowOff>
    </xdr:to>
    <xdr:graphicFrame macro="">
      <xdr:nvGraphicFramePr>
        <xdr:cNvPr id="123" name="Graphique 1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8</xdr:col>
      <xdr:colOff>117231</xdr:colOff>
      <xdr:row>127</xdr:row>
      <xdr:rowOff>21982</xdr:rowOff>
    </xdr:from>
    <xdr:to>
      <xdr:col>10</xdr:col>
      <xdr:colOff>446943</xdr:colOff>
      <xdr:row>127</xdr:row>
      <xdr:rowOff>176906</xdr:rowOff>
    </xdr:to>
    <xdr:graphicFrame macro="">
      <xdr:nvGraphicFramePr>
        <xdr:cNvPr id="124" name="Graphique 1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8</xdr:col>
      <xdr:colOff>131885</xdr:colOff>
      <xdr:row>128</xdr:row>
      <xdr:rowOff>14655</xdr:rowOff>
    </xdr:from>
    <xdr:to>
      <xdr:col>10</xdr:col>
      <xdr:colOff>439615</xdr:colOff>
      <xdr:row>128</xdr:row>
      <xdr:rowOff>175846</xdr:rowOff>
    </xdr:to>
    <xdr:graphicFrame macro="">
      <xdr:nvGraphicFramePr>
        <xdr:cNvPr id="125" name="Graphique 1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8</xdr:col>
      <xdr:colOff>124558</xdr:colOff>
      <xdr:row>129</xdr:row>
      <xdr:rowOff>6796</xdr:rowOff>
    </xdr:from>
    <xdr:to>
      <xdr:col>10</xdr:col>
      <xdr:colOff>432289</xdr:colOff>
      <xdr:row>129</xdr:row>
      <xdr:rowOff>175846</xdr:rowOff>
    </xdr:to>
    <xdr:graphicFrame macro="">
      <xdr:nvGraphicFramePr>
        <xdr:cNvPr id="126" name="Graphique 1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8</xdr:col>
      <xdr:colOff>102576</xdr:colOff>
      <xdr:row>130</xdr:row>
      <xdr:rowOff>14653</xdr:rowOff>
    </xdr:from>
    <xdr:to>
      <xdr:col>10</xdr:col>
      <xdr:colOff>410307</xdr:colOff>
      <xdr:row>130</xdr:row>
      <xdr:rowOff>183173</xdr:rowOff>
    </xdr:to>
    <xdr:graphicFrame macro="">
      <xdr:nvGraphicFramePr>
        <xdr:cNvPr id="127" name="Graphique 1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8</xdr:col>
      <xdr:colOff>139212</xdr:colOff>
      <xdr:row>131</xdr:row>
      <xdr:rowOff>29307</xdr:rowOff>
    </xdr:from>
    <xdr:to>
      <xdr:col>10</xdr:col>
      <xdr:colOff>410308</xdr:colOff>
      <xdr:row>131</xdr:row>
      <xdr:rowOff>175846</xdr:rowOff>
    </xdr:to>
    <xdr:graphicFrame macro="">
      <xdr:nvGraphicFramePr>
        <xdr:cNvPr id="128" name="Graphique 1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8</xdr:col>
      <xdr:colOff>131885</xdr:colOff>
      <xdr:row>132</xdr:row>
      <xdr:rowOff>14654</xdr:rowOff>
    </xdr:from>
    <xdr:to>
      <xdr:col>10</xdr:col>
      <xdr:colOff>417634</xdr:colOff>
      <xdr:row>132</xdr:row>
      <xdr:rowOff>175846</xdr:rowOff>
    </xdr:to>
    <xdr:graphicFrame macro="">
      <xdr:nvGraphicFramePr>
        <xdr:cNvPr id="131" name="Graphique 1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8</xdr:col>
      <xdr:colOff>124557</xdr:colOff>
      <xdr:row>133</xdr:row>
      <xdr:rowOff>14654</xdr:rowOff>
    </xdr:from>
    <xdr:to>
      <xdr:col>10</xdr:col>
      <xdr:colOff>417634</xdr:colOff>
      <xdr:row>133</xdr:row>
      <xdr:rowOff>183173</xdr:rowOff>
    </xdr:to>
    <xdr:graphicFrame macro="">
      <xdr:nvGraphicFramePr>
        <xdr:cNvPr id="132" name="Graphique 1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8</xdr:col>
      <xdr:colOff>87923</xdr:colOff>
      <xdr:row>27</xdr:row>
      <xdr:rowOff>9888</xdr:rowOff>
    </xdr:from>
    <xdr:to>
      <xdr:col>10</xdr:col>
      <xdr:colOff>439616</xdr:colOff>
      <xdr:row>27</xdr:row>
      <xdr:rowOff>189418</xdr:rowOff>
    </xdr:to>
    <xdr:graphicFrame macro="">
      <xdr:nvGraphicFramePr>
        <xdr:cNvPr id="105" name="Graphique 10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 editAs="oneCell">
    <xdr:from>
      <xdr:col>0</xdr:col>
      <xdr:colOff>0</xdr:colOff>
      <xdr:row>21</xdr:row>
      <xdr:rowOff>0</xdr:rowOff>
    </xdr:from>
    <xdr:to>
      <xdr:col>11</xdr:col>
      <xdr:colOff>14654</xdr:colOff>
      <xdr:row>21</xdr:row>
      <xdr:rowOff>2762250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0" y="8132885"/>
          <a:ext cx="6381750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11</xdr:col>
      <xdr:colOff>0</xdr:colOff>
      <xdr:row>18</xdr:row>
      <xdr:rowOff>7327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0" y="4256942"/>
          <a:ext cx="6367096" cy="28575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21</xdr:row>
      <xdr:rowOff>0</xdr:rowOff>
    </xdr:from>
    <xdr:ext cx="6367096" cy="2857500"/>
    <xdr:pic>
      <xdr:nvPicPr>
        <xdr:cNvPr id="106" name="Image 105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0" y="4256942"/>
          <a:ext cx="6367096" cy="2857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7</xdr:row>
      <xdr:rowOff>133350</xdr:rowOff>
    </xdr:from>
    <xdr:to>
      <xdr:col>1</xdr:col>
      <xdr:colOff>266700</xdr:colOff>
      <xdr:row>13</xdr:row>
      <xdr:rowOff>9525</xdr:rowOff>
    </xdr:to>
    <xdr:pic>
      <xdr:nvPicPr>
        <xdr:cNvPr id="3" name="Picture 1" descr="Sig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43050"/>
          <a:ext cx="8191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uil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ouge">
    <a:dk1>
      <a:sysClr val="windowText" lastClr="000000"/>
    </a:dk1>
    <a:lt1>
      <a:sysClr val="window" lastClr="FFFFFF"/>
    </a:lt1>
    <a:dk2>
      <a:srgbClr val="323232"/>
    </a:dk2>
    <a:lt2>
      <a:srgbClr val="E5C243"/>
    </a:lt2>
    <a:accent1>
      <a:srgbClr val="A5300F"/>
    </a:accent1>
    <a:accent2>
      <a:srgbClr val="D55816"/>
    </a:accent2>
    <a:accent3>
      <a:srgbClr val="E19825"/>
    </a:accent3>
    <a:accent4>
      <a:srgbClr val="B19C7D"/>
    </a:accent4>
    <a:accent5>
      <a:srgbClr val="7F5F52"/>
    </a:accent5>
    <a:accent6>
      <a:srgbClr val="B27D4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indexed="8"/>
  </sheetPr>
  <dimension ref="A1:CU46"/>
  <sheetViews>
    <sheetView showGridLines="0" view="pageBreakPreview" zoomScale="115" zoomScaleNormal="100" zoomScaleSheetLayoutView="115" workbookViewId="0">
      <pane xSplit="6" ySplit="2" topLeftCell="G3" activePane="bottomRight" state="frozen"/>
      <selection activeCell="I4" sqref="I4:J4"/>
      <selection pane="topRight" activeCell="I4" sqref="I4:J4"/>
      <selection pane="bottomLeft" activeCell="I4" sqref="I4:J4"/>
      <selection pane="bottomRight" activeCell="B1" sqref="B1:F1"/>
    </sheetView>
  </sheetViews>
  <sheetFormatPr baseColWidth="10" defaultRowHeight="12.75" x14ac:dyDescent="0.2"/>
  <cols>
    <col min="1" max="1" width="12.7109375" style="4" customWidth="1"/>
    <col min="2" max="2" width="6.7109375" style="4" customWidth="1"/>
    <col min="3" max="4" width="6.7109375" style="4" hidden="1" customWidth="1"/>
    <col min="5" max="5" width="3" style="4" customWidth="1"/>
    <col min="6" max="6" width="25.7109375" style="4" customWidth="1"/>
    <col min="7" max="7" width="5.7109375" style="4" bestFit="1" customWidth="1"/>
    <col min="8" max="8" width="26.140625" style="4" customWidth="1"/>
    <col min="9" max="9" width="14" style="4" customWidth="1"/>
    <col min="10" max="19" width="4.42578125" style="4" bestFit="1" customWidth="1"/>
    <col min="20" max="20" width="4.42578125" style="4" customWidth="1"/>
    <col min="21" max="51" width="4.42578125" style="4" bestFit="1" customWidth="1"/>
    <col min="52" max="52" width="4.28515625" style="4" customWidth="1"/>
    <col min="53" max="53" width="4.42578125" style="4" bestFit="1" customWidth="1"/>
    <col min="54" max="62" width="4.42578125" style="4" customWidth="1"/>
    <col min="63" max="64" width="4.28515625" style="4" customWidth="1"/>
    <col min="65" max="65" width="4.42578125" style="4" bestFit="1" customWidth="1"/>
    <col min="66" max="98" width="4.42578125" style="4" customWidth="1"/>
    <col min="99" max="99" width="4.28515625" style="4" customWidth="1"/>
    <col min="100" max="100" width="5.85546875" style="4" customWidth="1"/>
    <col min="101" max="101" width="9.28515625" style="4" customWidth="1"/>
    <col min="102" max="102" width="11.42578125" style="4"/>
    <col min="103" max="111" width="0" style="4" hidden="1" customWidth="1"/>
    <col min="112" max="16384" width="11.42578125" style="4"/>
  </cols>
  <sheetData>
    <row r="1" spans="1:99" s="11" customFormat="1" ht="24.95" customHeight="1" thickBot="1" x14ac:dyDescent="0.25">
      <c r="A1" s="190" t="s">
        <v>27</v>
      </c>
      <c r="B1" s="454"/>
      <c r="C1" s="455"/>
      <c r="D1" s="455"/>
      <c r="E1" s="455"/>
      <c r="F1" s="456"/>
      <c r="G1" s="452" t="s">
        <v>41</v>
      </c>
      <c r="H1" s="453"/>
      <c r="I1" s="450" t="s">
        <v>42</v>
      </c>
      <c r="J1" s="180">
        <v>1</v>
      </c>
      <c r="K1" s="181">
        <v>2</v>
      </c>
      <c r="L1" s="181">
        <v>3</v>
      </c>
      <c r="M1" s="181">
        <v>4</v>
      </c>
      <c r="N1" s="181">
        <v>5</v>
      </c>
      <c r="O1" s="181">
        <v>6</v>
      </c>
      <c r="P1" s="181">
        <v>7</v>
      </c>
      <c r="Q1" s="181">
        <v>8</v>
      </c>
      <c r="R1" s="181">
        <v>9</v>
      </c>
      <c r="S1" s="181">
        <v>10</v>
      </c>
      <c r="T1" s="181">
        <v>11</v>
      </c>
      <c r="U1" s="181">
        <v>12</v>
      </c>
      <c r="V1" s="181">
        <v>13</v>
      </c>
      <c r="W1" s="181">
        <v>14</v>
      </c>
      <c r="X1" s="181">
        <v>15</v>
      </c>
      <c r="Y1" s="181">
        <v>16</v>
      </c>
      <c r="Z1" s="181">
        <v>17</v>
      </c>
      <c r="AA1" s="181">
        <v>18</v>
      </c>
      <c r="AB1" s="181">
        <v>19</v>
      </c>
      <c r="AC1" s="181">
        <v>20</v>
      </c>
      <c r="AD1" s="181">
        <v>21</v>
      </c>
      <c r="AE1" s="181">
        <v>22</v>
      </c>
      <c r="AF1" s="181">
        <v>23</v>
      </c>
      <c r="AG1" s="181">
        <v>24</v>
      </c>
      <c r="AH1" s="181">
        <v>25</v>
      </c>
      <c r="AI1" s="181">
        <v>26</v>
      </c>
      <c r="AJ1" s="181">
        <v>27</v>
      </c>
      <c r="AK1" s="181">
        <v>28</v>
      </c>
      <c r="AL1" s="181">
        <v>29</v>
      </c>
      <c r="AM1" s="181">
        <v>30</v>
      </c>
      <c r="AN1" s="181">
        <v>31</v>
      </c>
      <c r="AO1" s="181">
        <v>32</v>
      </c>
      <c r="AP1" s="181">
        <v>33</v>
      </c>
      <c r="AQ1" s="181">
        <v>34</v>
      </c>
      <c r="AR1" s="201">
        <v>35</v>
      </c>
      <c r="AS1" s="181">
        <v>36</v>
      </c>
      <c r="AT1" s="181">
        <v>37</v>
      </c>
      <c r="AU1" s="181">
        <v>38</v>
      </c>
      <c r="AV1" s="181">
        <v>39</v>
      </c>
      <c r="AW1" s="181">
        <v>40</v>
      </c>
      <c r="AX1" s="181">
        <v>41</v>
      </c>
      <c r="AY1" s="181">
        <v>42</v>
      </c>
      <c r="AZ1" s="181">
        <v>43</v>
      </c>
      <c r="BA1" s="181">
        <v>44</v>
      </c>
      <c r="BB1" s="181">
        <v>45</v>
      </c>
      <c r="BC1" s="181">
        <v>46</v>
      </c>
      <c r="BD1" s="181">
        <v>47</v>
      </c>
      <c r="BE1" s="181">
        <v>48</v>
      </c>
      <c r="BF1" s="181">
        <v>49</v>
      </c>
      <c r="BG1" s="181">
        <v>50</v>
      </c>
      <c r="BH1" s="181">
        <v>51</v>
      </c>
      <c r="BI1" s="181">
        <v>52</v>
      </c>
      <c r="BJ1" s="181">
        <v>53</v>
      </c>
      <c r="BK1" s="181">
        <v>54</v>
      </c>
      <c r="BL1" s="181">
        <v>55</v>
      </c>
      <c r="BM1" s="181">
        <v>56</v>
      </c>
      <c r="BN1" s="181">
        <v>57</v>
      </c>
      <c r="BO1" s="181">
        <v>58</v>
      </c>
      <c r="BP1" s="181">
        <v>59</v>
      </c>
      <c r="BQ1" s="181">
        <v>60</v>
      </c>
      <c r="BR1" s="181">
        <v>61</v>
      </c>
      <c r="BS1" s="181">
        <v>62</v>
      </c>
      <c r="BT1" s="181">
        <v>63</v>
      </c>
      <c r="BU1" s="181">
        <v>64</v>
      </c>
      <c r="BV1" s="181">
        <v>65</v>
      </c>
      <c r="BW1" s="181">
        <v>66</v>
      </c>
      <c r="BX1" s="201">
        <v>67</v>
      </c>
      <c r="BY1" s="201">
        <v>68</v>
      </c>
      <c r="BZ1" s="201">
        <v>69</v>
      </c>
      <c r="CA1" s="201">
        <v>70</v>
      </c>
      <c r="CB1" s="201">
        <v>71</v>
      </c>
      <c r="CC1" s="201">
        <v>72</v>
      </c>
      <c r="CD1" s="201">
        <v>73</v>
      </c>
      <c r="CE1" s="201">
        <v>74</v>
      </c>
      <c r="CF1" s="201">
        <v>75</v>
      </c>
      <c r="CG1" s="201">
        <v>76</v>
      </c>
      <c r="CH1" s="201">
        <v>77</v>
      </c>
      <c r="CI1" s="201">
        <v>78</v>
      </c>
      <c r="CJ1" s="201">
        <v>79</v>
      </c>
      <c r="CK1" s="201">
        <v>80</v>
      </c>
      <c r="CL1" s="201">
        <v>81</v>
      </c>
      <c r="CM1" s="201">
        <v>82</v>
      </c>
      <c r="CN1" s="201">
        <v>83</v>
      </c>
      <c r="CO1" s="201">
        <v>84</v>
      </c>
      <c r="CP1" s="201">
        <v>85</v>
      </c>
      <c r="CQ1" s="201">
        <v>86</v>
      </c>
      <c r="CR1" s="201">
        <v>87</v>
      </c>
      <c r="CS1" s="201">
        <v>88</v>
      </c>
      <c r="CT1" s="201">
        <v>89</v>
      </c>
      <c r="CU1" s="127" t="s">
        <v>14</v>
      </c>
    </row>
    <row r="2" spans="1:99" s="24" customFormat="1" ht="39.6" customHeight="1" thickBot="1" x14ac:dyDescent="0.25">
      <c r="A2" s="191" t="s">
        <v>9</v>
      </c>
      <c r="B2" s="461"/>
      <c r="C2" s="462"/>
      <c r="D2" s="462"/>
      <c r="E2" s="463"/>
      <c r="F2" s="146" t="s">
        <v>26</v>
      </c>
      <c r="G2" s="135" t="s">
        <v>24</v>
      </c>
      <c r="H2" s="135" t="s">
        <v>25</v>
      </c>
      <c r="I2" s="451"/>
      <c r="J2" s="236" t="s">
        <v>61</v>
      </c>
      <c r="K2" s="237" t="s">
        <v>61</v>
      </c>
      <c r="L2" s="237" t="s">
        <v>61</v>
      </c>
      <c r="M2" s="237" t="s">
        <v>61</v>
      </c>
      <c r="N2" s="237" t="s">
        <v>61</v>
      </c>
      <c r="O2" s="237" t="s">
        <v>61</v>
      </c>
      <c r="P2" s="237" t="s">
        <v>61</v>
      </c>
      <c r="Q2" s="237" t="s">
        <v>61</v>
      </c>
      <c r="R2" s="237" t="s">
        <v>61</v>
      </c>
      <c r="S2" s="237" t="s">
        <v>61</v>
      </c>
      <c r="T2" s="237" t="s">
        <v>61</v>
      </c>
      <c r="U2" s="237" t="s">
        <v>61</v>
      </c>
      <c r="V2" s="237" t="s">
        <v>61</v>
      </c>
      <c r="W2" s="237" t="s">
        <v>61</v>
      </c>
      <c r="X2" s="237" t="s">
        <v>61</v>
      </c>
      <c r="Y2" s="237" t="s">
        <v>61</v>
      </c>
      <c r="Z2" s="237" t="s">
        <v>61</v>
      </c>
      <c r="AA2" s="237" t="s">
        <v>61</v>
      </c>
      <c r="AB2" s="237" t="s">
        <v>61</v>
      </c>
      <c r="AC2" s="237" t="s">
        <v>61</v>
      </c>
      <c r="AD2" s="237" t="s">
        <v>61</v>
      </c>
      <c r="AE2" s="237" t="s">
        <v>61</v>
      </c>
      <c r="AF2" s="237" t="s">
        <v>61</v>
      </c>
      <c r="AG2" s="237" t="s">
        <v>61</v>
      </c>
      <c r="AH2" s="237" t="s">
        <v>61</v>
      </c>
      <c r="AI2" s="237" t="s">
        <v>61</v>
      </c>
      <c r="AJ2" s="237" t="s">
        <v>61</v>
      </c>
      <c r="AK2" s="237" t="s">
        <v>61</v>
      </c>
      <c r="AL2" s="237" t="s">
        <v>61</v>
      </c>
      <c r="AM2" s="237" t="s">
        <v>61</v>
      </c>
      <c r="AN2" s="237" t="s">
        <v>61</v>
      </c>
      <c r="AO2" s="237" t="s">
        <v>61</v>
      </c>
      <c r="AP2" s="237" t="s">
        <v>61</v>
      </c>
      <c r="AQ2" s="237" t="s">
        <v>61</v>
      </c>
      <c r="AR2" s="238" t="s">
        <v>61</v>
      </c>
      <c r="AS2" s="237" t="s">
        <v>61</v>
      </c>
      <c r="AT2" s="237" t="s">
        <v>61</v>
      </c>
      <c r="AU2" s="237" t="s">
        <v>61</v>
      </c>
      <c r="AV2" s="237" t="s">
        <v>61</v>
      </c>
      <c r="AW2" s="237" t="s">
        <v>61</v>
      </c>
      <c r="AX2" s="237" t="s">
        <v>61</v>
      </c>
      <c r="AY2" s="237" t="s">
        <v>61</v>
      </c>
      <c r="AZ2" s="237" t="s">
        <v>61</v>
      </c>
      <c r="BA2" s="237" t="s">
        <v>61</v>
      </c>
      <c r="BB2" s="237" t="s">
        <v>61</v>
      </c>
      <c r="BC2" s="237" t="s">
        <v>61</v>
      </c>
      <c r="BD2" s="237" t="s">
        <v>61</v>
      </c>
      <c r="BE2" s="237" t="s">
        <v>61</v>
      </c>
      <c r="BF2" s="237" t="s">
        <v>61</v>
      </c>
      <c r="BG2" s="237" t="s">
        <v>61</v>
      </c>
      <c r="BH2" s="237" t="s">
        <v>61</v>
      </c>
      <c r="BI2" s="237" t="s">
        <v>61</v>
      </c>
      <c r="BJ2" s="237" t="s">
        <v>61</v>
      </c>
      <c r="BK2" s="237" t="s">
        <v>61</v>
      </c>
      <c r="BL2" s="237" t="s">
        <v>61</v>
      </c>
      <c r="BM2" s="237" t="s">
        <v>61</v>
      </c>
      <c r="BN2" s="237" t="s">
        <v>61</v>
      </c>
      <c r="BO2" s="237" t="s">
        <v>61</v>
      </c>
      <c r="BP2" s="237" t="s">
        <v>61</v>
      </c>
      <c r="BQ2" s="237" t="s">
        <v>61</v>
      </c>
      <c r="BR2" s="237" t="s">
        <v>61</v>
      </c>
      <c r="BS2" s="237" t="s">
        <v>61</v>
      </c>
      <c r="BT2" s="237" t="s">
        <v>61</v>
      </c>
      <c r="BU2" s="237" t="s">
        <v>61</v>
      </c>
      <c r="BV2" s="237" t="s">
        <v>61</v>
      </c>
      <c r="BW2" s="237" t="s">
        <v>61</v>
      </c>
      <c r="BX2" s="238" t="s">
        <v>61</v>
      </c>
      <c r="BY2" s="238" t="s">
        <v>61</v>
      </c>
      <c r="BZ2" s="238" t="s">
        <v>61</v>
      </c>
      <c r="CA2" s="238" t="s">
        <v>61</v>
      </c>
      <c r="CB2" s="238" t="s">
        <v>61</v>
      </c>
      <c r="CC2" s="238" t="s">
        <v>61</v>
      </c>
      <c r="CD2" s="238" t="s">
        <v>61</v>
      </c>
      <c r="CE2" s="238" t="s">
        <v>61</v>
      </c>
      <c r="CF2" s="238" t="s">
        <v>61</v>
      </c>
      <c r="CG2" s="238" t="s">
        <v>61</v>
      </c>
      <c r="CH2" s="238" t="s">
        <v>61</v>
      </c>
      <c r="CI2" s="238" t="s">
        <v>61</v>
      </c>
      <c r="CJ2" s="238" t="s">
        <v>61</v>
      </c>
      <c r="CK2" s="238" t="s">
        <v>61</v>
      </c>
      <c r="CL2" s="238" t="s">
        <v>61</v>
      </c>
      <c r="CM2" s="238" t="s">
        <v>61</v>
      </c>
      <c r="CN2" s="238" t="s">
        <v>61</v>
      </c>
      <c r="CO2" s="238" t="s">
        <v>61</v>
      </c>
      <c r="CP2" s="238" t="s">
        <v>61</v>
      </c>
      <c r="CQ2" s="238" t="s">
        <v>61</v>
      </c>
      <c r="CR2" s="238" t="s">
        <v>61</v>
      </c>
      <c r="CS2" s="238" t="s">
        <v>61</v>
      </c>
      <c r="CT2" s="239" t="s">
        <v>61</v>
      </c>
      <c r="CU2" s="202" t="s">
        <v>1</v>
      </c>
    </row>
    <row r="3" spans="1:99" s="3" customFormat="1" ht="11.25" customHeight="1" thickBot="1" x14ac:dyDescent="0.25">
      <c r="A3" s="187" t="s">
        <v>16</v>
      </c>
      <c r="B3" s="192"/>
      <c r="C3" s="32" t="str">
        <f>IF(B$3="","",B$3)</f>
        <v/>
      </c>
      <c r="D3" s="33" t="str">
        <f>IF(B$4="","",B$4)</f>
        <v/>
      </c>
      <c r="E3" s="101">
        <v>1</v>
      </c>
      <c r="F3" s="224"/>
      <c r="G3" s="149"/>
      <c r="H3" s="136"/>
      <c r="I3" s="138"/>
      <c r="J3" s="85"/>
      <c r="K3" s="86"/>
      <c r="L3" s="86"/>
      <c r="M3" s="86"/>
      <c r="N3" s="86"/>
      <c r="O3" s="86"/>
      <c r="P3" s="139"/>
      <c r="Q3" s="139"/>
      <c r="R3" s="139"/>
      <c r="S3" s="139"/>
      <c r="T3" s="86"/>
      <c r="U3" s="139"/>
      <c r="V3" s="139"/>
      <c r="W3" s="139"/>
      <c r="X3" s="139"/>
      <c r="Y3" s="139"/>
      <c r="Z3" s="85"/>
      <c r="AA3" s="86"/>
      <c r="AB3" s="86"/>
      <c r="AC3" s="86"/>
      <c r="AD3" s="86"/>
      <c r="AE3" s="86"/>
      <c r="AF3" s="139"/>
      <c r="AG3" s="139"/>
      <c r="AH3" s="139"/>
      <c r="AI3" s="139"/>
      <c r="AJ3" s="86"/>
      <c r="AK3" s="139"/>
      <c r="AL3" s="139"/>
      <c r="AM3" s="139"/>
      <c r="AN3" s="139"/>
      <c r="AO3" s="227"/>
      <c r="AP3" s="226"/>
      <c r="AQ3" s="226"/>
      <c r="AR3" s="226"/>
      <c r="AS3" s="226"/>
      <c r="AT3" s="226"/>
      <c r="AU3" s="226"/>
      <c r="AV3" s="227"/>
      <c r="AW3" s="227"/>
      <c r="AX3" s="227"/>
      <c r="AY3" s="227"/>
      <c r="AZ3" s="226"/>
      <c r="BA3" s="227"/>
      <c r="BB3" s="227"/>
      <c r="BC3" s="227"/>
      <c r="BD3" s="227"/>
      <c r="BE3" s="227"/>
      <c r="BF3" s="226"/>
      <c r="BG3" s="86"/>
      <c r="BH3" s="86"/>
      <c r="BI3" s="86"/>
      <c r="BJ3" s="86"/>
      <c r="BK3" s="86"/>
      <c r="BL3" s="139"/>
      <c r="BM3" s="139"/>
      <c r="BN3" s="139"/>
      <c r="BO3" s="139"/>
      <c r="BP3" s="86"/>
      <c r="BQ3" s="139"/>
      <c r="BR3" s="139"/>
      <c r="BS3" s="139"/>
      <c r="BT3" s="139"/>
      <c r="BU3" s="227"/>
      <c r="BV3" s="226"/>
      <c r="BW3" s="226"/>
      <c r="BX3" s="226"/>
      <c r="BY3" s="226"/>
      <c r="BZ3" s="226"/>
      <c r="CA3" s="226"/>
      <c r="CB3" s="227"/>
      <c r="CC3" s="227"/>
      <c r="CD3" s="227"/>
      <c r="CE3" s="227"/>
      <c r="CF3" s="226"/>
      <c r="CG3" s="227"/>
      <c r="CH3" s="227"/>
      <c r="CI3" s="227"/>
      <c r="CJ3" s="227"/>
      <c r="CK3" s="227"/>
      <c r="CL3" s="226"/>
      <c r="CM3" s="226"/>
      <c r="CN3" s="227"/>
      <c r="CO3" s="226"/>
      <c r="CP3" s="226"/>
      <c r="CQ3" s="226"/>
      <c r="CR3" s="226"/>
      <c r="CS3" s="226"/>
      <c r="CT3" s="151"/>
      <c r="CU3" s="134" t="str">
        <f t="shared" ref="CU3:CU37" si="0">IF(OR(I3="a",I3="A"),"a",IF(COUNTA(J3:CT3)=0,"",IF(OR(I3="a",I3="A"),"a",IF(COUNTA(J3:CT3)&lt;89,"!",IF(OR(COUNTIF(J3:CT3,"a")&gt;0,COUNTIF(J3:CT3,"A")&gt;0),"a","OK")))))</f>
        <v/>
      </c>
    </row>
    <row r="4" spans="1:99" s="3" customFormat="1" ht="11.25" customHeight="1" thickBot="1" x14ac:dyDescent="0.25">
      <c r="A4" s="189" t="s">
        <v>17</v>
      </c>
      <c r="B4" s="192"/>
      <c r="C4" s="32" t="str">
        <f t="shared" ref="C4:C36" si="1">IF(B$3="","",B$3)</f>
        <v/>
      </c>
      <c r="D4" s="33" t="str">
        <f t="shared" ref="D4:D36" si="2">IF(B$4="","",B$4)</f>
        <v/>
      </c>
      <c r="E4" s="102">
        <v>2</v>
      </c>
      <c r="F4" s="232"/>
      <c r="G4" s="149"/>
      <c r="H4" s="136"/>
      <c r="I4" s="225"/>
      <c r="J4" s="140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86"/>
      <c r="AC4" s="86"/>
      <c r="AD4" s="86"/>
      <c r="AE4" s="86"/>
      <c r="AF4" s="139"/>
      <c r="AG4" s="86"/>
      <c r="AH4" s="86"/>
      <c r="AI4" s="86"/>
      <c r="AJ4" s="86"/>
      <c r="AK4" s="86"/>
      <c r="AL4" s="86"/>
      <c r="AM4" s="86"/>
      <c r="AN4" s="86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86"/>
      <c r="BH4" s="86"/>
      <c r="BI4" s="86"/>
      <c r="BJ4" s="86"/>
      <c r="BK4" s="86"/>
      <c r="BL4" s="86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228"/>
      <c r="CO4" s="228"/>
      <c r="CP4" s="228"/>
      <c r="CQ4" s="228"/>
      <c r="CR4" s="228"/>
      <c r="CS4" s="228"/>
      <c r="CT4" s="151"/>
      <c r="CU4" s="134" t="str">
        <f t="shared" si="0"/>
        <v/>
      </c>
    </row>
    <row r="5" spans="1:99" s="3" customFormat="1" ht="11.25" customHeight="1" thickBot="1" x14ac:dyDescent="0.25">
      <c r="A5" s="457" t="s">
        <v>43</v>
      </c>
      <c r="B5" s="458"/>
      <c r="C5" s="32" t="str">
        <f t="shared" si="1"/>
        <v/>
      </c>
      <c r="D5" s="33" t="str">
        <f t="shared" si="2"/>
        <v/>
      </c>
      <c r="E5" s="102">
        <v>3</v>
      </c>
      <c r="F5" s="232"/>
      <c r="G5" s="149"/>
      <c r="H5" s="136"/>
      <c r="I5" s="225"/>
      <c r="J5" s="85"/>
      <c r="K5" s="86"/>
      <c r="L5" s="86"/>
      <c r="M5" s="86"/>
      <c r="N5" s="86"/>
      <c r="O5" s="86"/>
      <c r="P5" s="139"/>
      <c r="Q5" s="139"/>
      <c r="R5" s="139"/>
      <c r="S5" s="139"/>
      <c r="T5" s="86"/>
      <c r="U5" s="139"/>
      <c r="V5" s="139"/>
      <c r="W5" s="139"/>
      <c r="X5" s="139"/>
      <c r="Y5" s="139"/>
      <c r="Z5" s="85"/>
      <c r="AA5" s="86"/>
      <c r="AB5" s="86"/>
      <c r="AC5" s="86"/>
      <c r="AD5" s="86"/>
      <c r="AE5" s="86"/>
      <c r="AF5" s="139"/>
      <c r="AG5" s="139"/>
      <c r="AH5" s="139"/>
      <c r="AI5" s="139"/>
      <c r="AJ5" s="86"/>
      <c r="AK5" s="139"/>
      <c r="AL5" s="139"/>
      <c r="AM5" s="139"/>
      <c r="AN5" s="139"/>
      <c r="AO5" s="229"/>
      <c r="AP5" s="228"/>
      <c r="AQ5" s="228"/>
      <c r="AR5" s="228"/>
      <c r="AS5" s="228"/>
      <c r="AT5" s="228"/>
      <c r="AU5" s="228"/>
      <c r="AV5" s="229"/>
      <c r="AW5" s="229"/>
      <c r="AX5" s="229"/>
      <c r="AY5" s="229"/>
      <c r="AZ5" s="228"/>
      <c r="BA5" s="229"/>
      <c r="BB5" s="229"/>
      <c r="BC5" s="229"/>
      <c r="BD5" s="229"/>
      <c r="BE5" s="229"/>
      <c r="BF5" s="228"/>
      <c r="BG5" s="86"/>
      <c r="BH5" s="86"/>
      <c r="BI5" s="86"/>
      <c r="BJ5" s="86"/>
      <c r="BK5" s="86"/>
      <c r="BL5" s="139"/>
      <c r="BM5" s="139"/>
      <c r="BN5" s="139"/>
      <c r="BO5" s="139"/>
      <c r="BP5" s="86"/>
      <c r="BQ5" s="139"/>
      <c r="BR5" s="139"/>
      <c r="BS5" s="139"/>
      <c r="BT5" s="139"/>
      <c r="BU5" s="229"/>
      <c r="BV5" s="228"/>
      <c r="BW5" s="228"/>
      <c r="BX5" s="228"/>
      <c r="BY5" s="228"/>
      <c r="BZ5" s="228"/>
      <c r="CA5" s="228"/>
      <c r="CB5" s="229"/>
      <c r="CC5" s="229"/>
      <c r="CD5" s="229"/>
      <c r="CE5" s="229"/>
      <c r="CF5" s="228"/>
      <c r="CG5" s="229"/>
      <c r="CH5" s="229"/>
      <c r="CI5" s="229"/>
      <c r="CJ5" s="229"/>
      <c r="CK5" s="229"/>
      <c r="CL5" s="228"/>
      <c r="CM5" s="228"/>
      <c r="CN5" s="229"/>
      <c r="CO5" s="228"/>
      <c r="CP5" s="228"/>
      <c r="CQ5" s="228"/>
      <c r="CR5" s="228"/>
      <c r="CS5" s="228"/>
      <c r="CT5" s="151"/>
      <c r="CU5" s="134" t="str">
        <f t="shared" si="0"/>
        <v/>
      </c>
    </row>
    <row r="6" spans="1:99" s="3" customFormat="1" ht="11.25" customHeight="1" thickBot="1" x14ac:dyDescent="0.25">
      <c r="A6" s="457"/>
      <c r="B6" s="458"/>
      <c r="C6" s="32" t="str">
        <f t="shared" si="1"/>
        <v/>
      </c>
      <c r="D6" s="33" t="str">
        <f t="shared" si="2"/>
        <v/>
      </c>
      <c r="E6" s="102">
        <v>4</v>
      </c>
      <c r="F6" s="150"/>
      <c r="G6" s="149"/>
      <c r="H6" s="136"/>
      <c r="I6" s="225"/>
      <c r="J6" s="85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139"/>
      <c r="AA6" s="139"/>
      <c r="AB6" s="139"/>
      <c r="AC6" s="139"/>
      <c r="AD6" s="139"/>
      <c r="AE6" s="86"/>
      <c r="AF6" s="139"/>
      <c r="AG6" s="139"/>
      <c r="AH6" s="139"/>
      <c r="AI6" s="139"/>
      <c r="AJ6" s="139"/>
      <c r="AK6" s="139"/>
      <c r="AL6" s="139"/>
      <c r="AM6" s="139"/>
      <c r="AN6" s="86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86"/>
      <c r="BH6" s="86"/>
      <c r="BI6" s="86"/>
      <c r="BJ6" s="86"/>
      <c r="BK6" s="86"/>
      <c r="BL6" s="86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151"/>
      <c r="CU6" s="134" t="str">
        <f t="shared" si="0"/>
        <v/>
      </c>
    </row>
    <row r="7" spans="1:99" s="3" customFormat="1" ht="11.25" customHeight="1" thickBot="1" x14ac:dyDescent="0.25">
      <c r="A7" s="457"/>
      <c r="B7" s="458"/>
      <c r="C7" s="32" t="str">
        <f t="shared" si="1"/>
        <v/>
      </c>
      <c r="D7" s="33" t="str">
        <f t="shared" si="2"/>
        <v/>
      </c>
      <c r="E7" s="102">
        <v>5</v>
      </c>
      <c r="F7" s="150"/>
      <c r="G7" s="149"/>
      <c r="H7" s="136"/>
      <c r="I7" s="138"/>
      <c r="J7" s="85"/>
      <c r="K7" s="86"/>
      <c r="L7" s="86"/>
      <c r="M7" s="139"/>
      <c r="N7" s="139"/>
      <c r="O7" s="139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139"/>
      <c r="AG7" s="139"/>
      <c r="AH7" s="86"/>
      <c r="AI7" s="86"/>
      <c r="AJ7" s="86"/>
      <c r="AK7" s="86"/>
      <c r="AL7" s="86"/>
      <c r="AM7" s="86"/>
      <c r="AN7" s="86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86"/>
      <c r="BH7" s="86"/>
      <c r="BI7" s="86"/>
      <c r="BJ7" s="86"/>
      <c r="BK7" s="86"/>
      <c r="BL7" s="86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151"/>
      <c r="CU7" s="134" t="str">
        <f t="shared" si="0"/>
        <v/>
      </c>
    </row>
    <row r="8" spans="1:99" s="3" customFormat="1" ht="11.25" customHeight="1" thickBot="1" x14ac:dyDescent="0.25">
      <c r="A8" s="457"/>
      <c r="B8" s="458"/>
      <c r="C8" s="32" t="str">
        <f t="shared" si="1"/>
        <v/>
      </c>
      <c r="D8" s="33" t="str">
        <f t="shared" si="2"/>
        <v/>
      </c>
      <c r="E8" s="102">
        <v>6</v>
      </c>
      <c r="F8" s="150"/>
      <c r="G8" s="149"/>
      <c r="H8" s="136"/>
      <c r="I8" s="138"/>
      <c r="J8" s="85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139"/>
      <c r="AG8" s="86"/>
      <c r="AH8" s="86"/>
      <c r="AI8" s="86"/>
      <c r="AJ8" s="86"/>
      <c r="AK8" s="86"/>
      <c r="AL8" s="86"/>
      <c r="AM8" s="86"/>
      <c r="AN8" s="86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86"/>
      <c r="BH8" s="86"/>
      <c r="BI8" s="86"/>
      <c r="BJ8" s="86"/>
      <c r="BK8" s="86"/>
      <c r="BL8" s="86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8"/>
      <c r="BZ8" s="229"/>
      <c r="CA8" s="228"/>
      <c r="CB8" s="228"/>
      <c r="CC8" s="228"/>
      <c r="CD8" s="228"/>
      <c r="CE8" s="228"/>
      <c r="CF8" s="228"/>
      <c r="CG8" s="228"/>
      <c r="CH8" s="228"/>
      <c r="CI8" s="228"/>
      <c r="CJ8" s="228"/>
      <c r="CK8" s="228"/>
      <c r="CL8" s="228"/>
      <c r="CM8" s="228"/>
      <c r="CN8" s="228"/>
      <c r="CO8" s="228"/>
      <c r="CP8" s="228"/>
      <c r="CQ8" s="229"/>
      <c r="CR8" s="228"/>
      <c r="CS8" s="228"/>
      <c r="CT8" s="151"/>
      <c r="CU8" s="134" t="str">
        <f t="shared" si="0"/>
        <v/>
      </c>
    </row>
    <row r="9" spans="1:99" s="3" customFormat="1" ht="11.25" customHeight="1" thickBot="1" x14ac:dyDescent="0.25">
      <c r="A9" s="457"/>
      <c r="B9" s="458"/>
      <c r="C9" s="32" t="str">
        <f t="shared" si="1"/>
        <v/>
      </c>
      <c r="D9" s="33" t="str">
        <f t="shared" si="2"/>
        <v/>
      </c>
      <c r="E9" s="102">
        <v>7</v>
      </c>
      <c r="F9" s="150"/>
      <c r="G9" s="149"/>
      <c r="H9" s="136"/>
      <c r="I9" s="138"/>
      <c r="J9" s="85"/>
      <c r="K9" s="86"/>
      <c r="L9" s="86"/>
      <c r="M9" s="86"/>
      <c r="N9" s="86"/>
      <c r="O9" s="86"/>
      <c r="P9" s="86"/>
      <c r="Q9" s="86"/>
      <c r="R9" s="86"/>
      <c r="S9" s="10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139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139"/>
      <c r="BD9" s="86"/>
      <c r="BE9" s="86"/>
      <c r="BF9" s="86"/>
      <c r="BG9" s="86"/>
      <c r="BH9" s="86"/>
      <c r="BI9" s="86"/>
      <c r="BJ9" s="86"/>
      <c r="BK9" s="86"/>
      <c r="BL9" s="86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151"/>
      <c r="CU9" s="134" t="str">
        <f t="shared" si="0"/>
        <v/>
      </c>
    </row>
    <row r="10" spans="1:99" s="3" customFormat="1" ht="11.25" customHeight="1" thickBot="1" x14ac:dyDescent="0.25">
      <c r="A10" s="457"/>
      <c r="B10" s="458"/>
      <c r="C10" s="32" t="str">
        <f t="shared" si="1"/>
        <v/>
      </c>
      <c r="D10" s="33" t="str">
        <f t="shared" si="2"/>
        <v/>
      </c>
      <c r="E10" s="102">
        <v>8</v>
      </c>
      <c r="F10" s="150"/>
      <c r="G10" s="149"/>
      <c r="H10" s="136"/>
      <c r="I10" s="128"/>
      <c r="J10" s="85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139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139"/>
      <c r="AW10" s="139"/>
      <c r="AX10" s="86"/>
      <c r="AY10" s="86"/>
      <c r="AZ10" s="86"/>
      <c r="BA10" s="86"/>
      <c r="BB10" s="86"/>
      <c r="BC10" s="139"/>
      <c r="BD10" s="86"/>
      <c r="BE10" s="86"/>
      <c r="BF10" s="86"/>
      <c r="BG10" s="86"/>
      <c r="BH10" s="86"/>
      <c r="BI10" s="86"/>
      <c r="BJ10" s="86"/>
      <c r="BK10" s="86"/>
      <c r="BL10" s="86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228"/>
      <c r="CT10" s="151"/>
      <c r="CU10" s="134" t="str">
        <f t="shared" si="0"/>
        <v/>
      </c>
    </row>
    <row r="11" spans="1:99" s="3" customFormat="1" ht="11.25" customHeight="1" thickBot="1" x14ac:dyDescent="0.25">
      <c r="A11" s="457"/>
      <c r="B11" s="458"/>
      <c r="C11" s="32" t="str">
        <f t="shared" si="1"/>
        <v/>
      </c>
      <c r="D11" s="33" t="str">
        <f t="shared" si="2"/>
        <v/>
      </c>
      <c r="E11" s="102">
        <v>9</v>
      </c>
      <c r="F11" s="150"/>
      <c r="G11" s="149"/>
      <c r="H11" s="136"/>
      <c r="I11" s="128"/>
      <c r="J11" s="140"/>
      <c r="K11" s="139"/>
      <c r="L11" s="139"/>
      <c r="M11" s="139"/>
      <c r="N11" s="139"/>
      <c r="O11" s="139"/>
      <c r="P11" s="139"/>
      <c r="Q11" s="139"/>
      <c r="R11" s="86"/>
      <c r="S11" s="139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139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139"/>
      <c r="BD11" s="86"/>
      <c r="BE11" s="86"/>
      <c r="BF11" s="86"/>
      <c r="BG11" s="86"/>
      <c r="BH11" s="86"/>
      <c r="BI11" s="86"/>
      <c r="BJ11" s="86"/>
      <c r="BK11" s="86"/>
      <c r="BL11" s="86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228"/>
      <c r="CC11" s="228"/>
      <c r="CD11" s="228"/>
      <c r="CE11" s="228"/>
      <c r="CF11" s="228"/>
      <c r="CG11" s="228"/>
      <c r="CH11" s="228"/>
      <c r="CI11" s="228"/>
      <c r="CJ11" s="228"/>
      <c r="CK11" s="228"/>
      <c r="CL11" s="228"/>
      <c r="CM11" s="228"/>
      <c r="CN11" s="228"/>
      <c r="CO11" s="228"/>
      <c r="CP11" s="228"/>
      <c r="CQ11" s="228"/>
      <c r="CR11" s="228"/>
      <c r="CS11" s="228"/>
      <c r="CT11" s="151"/>
      <c r="CU11" s="134" t="str">
        <f t="shared" si="0"/>
        <v/>
      </c>
    </row>
    <row r="12" spans="1:99" s="3" customFormat="1" ht="11.25" customHeight="1" thickBot="1" x14ac:dyDescent="0.25">
      <c r="A12" s="457"/>
      <c r="B12" s="458"/>
      <c r="C12" s="32" t="str">
        <f t="shared" si="1"/>
        <v/>
      </c>
      <c r="D12" s="33" t="str">
        <f t="shared" si="2"/>
        <v/>
      </c>
      <c r="E12" s="102">
        <v>10</v>
      </c>
      <c r="F12" s="150"/>
      <c r="G12" s="149"/>
      <c r="H12" s="136"/>
      <c r="I12" s="225"/>
      <c r="J12" s="85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139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139"/>
      <c r="BD12" s="86"/>
      <c r="BE12" s="86"/>
      <c r="BF12" s="86"/>
      <c r="BG12" s="86"/>
      <c r="BH12" s="86"/>
      <c r="BI12" s="86"/>
      <c r="BJ12" s="86"/>
      <c r="BK12" s="86"/>
      <c r="BL12" s="86"/>
      <c r="BM12" s="228"/>
      <c r="BN12" s="228"/>
      <c r="BO12" s="228"/>
      <c r="BP12" s="228"/>
      <c r="BQ12" s="228"/>
      <c r="BR12" s="228"/>
      <c r="BS12" s="228"/>
      <c r="BT12" s="228"/>
      <c r="BU12" s="228"/>
      <c r="BV12" s="228"/>
      <c r="BW12" s="228"/>
      <c r="BX12" s="228"/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28"/>
      <c r="CO12" s="228"/>
      <c r="CP12" s="228"/>
      <c r="CQ12" s="228"/>
      <c r="CR12" s="228"/>
      <c r="CS12" s="228"/>
      <c r="CT12" s="151"/>
      <c r="CU12" s="134" t="str">
        <f t="shared" si="0"/>
        <v/>
      </c>
    </row>
    <row r="13" spans="1:99" s="3" customFormat="1" ht="11.25" customHeight="1" thickBot="1" x14ac:dyDescent="0.25">
      <c r="A13" s="457"/>
      <c r="B13" s="458"/>
      <c r="C13" s="32" t="str">
        <f t="shared" si="1"/>
        <v/>
      </c>
      <c r="D13" s="33" t="str">
        <f t="shared" si="2"/>
        <v/>
      </c>
      <c r="E13" s="102">
        <v>11</v>
      </c>
      <c r="F13" s="150"/>
      <c r="G13" s="149"/>
      <c r="H13" s="136"/>
      <c r="I13" s="138"/>
      <c r="J13" s="85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139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139"/>
      <c r="AX13" s="139"/>
      <c r="AY13" s="139"/>
      <c r="AZ13" s="86"/>
      <c r="BA13" s="86"/>
      <c r="BB13" s="86"/>
      <c r="BC13" s="139"/>
      <c r="BD13" s="86"/>
      <c r="BE13" s="86"/>
      <c r="BF13" s="86"/>
      <c r="BG13" s="86"/>
      <c r="BH13" s="86"/>
      <c r="BI13" s="86"/>
      <c r="BJ13" s="86"/>
      <c r="BK13" s="86"/>
      <c r="BL13" s="86"/>
      <c r="BM13" s="228"/>
      <c r="BN13" s="228"/>
      <c r="BO13" s="228"/>
      <c r="BP13" s="228"/>
      <c r="BQ13" s="228"/>
      <c r="BR13" s="228"/>
      <c r="BS13" s="228"/>
      <c r="BT13" s="228"/>
      <c r="BU13" s="228"/>
      <c r="BV13" s="228"/>
      <c r="BW13" s="228"/>
      <c r="BX13" s="228"/>
      <c r="BY13" s="228"/>
      <c r="BZ13" s="228"/>
      <c r="CA13" s="228"/>
      <c r="CB13" s="228"/>
      <c r="CC13" s="228"/>
      <c r="CD13" s="228"/>
      <c r="CE13" s="228"/>
      <c r="CF13" s="228"/>
      <c r="CG13" s="228"/>
      <c r="CH13" s="228"/>
      <c r="CI13" s="228"/>
      <c r="CJ13" s="228"/>
      <c r="CK13" s="228"/>
      <c r="CL13" s="228"/>
      <c r="CM13" s="228"/>
      <c r="CN13" s="228"/>
      <c r="CO13" s="228"/>
      <c r="CP13" s="228"/>
      <c r="CQ13" s="228"/>
      <c r="CR13" s="228"/>
      <c r="CS13" s="228"/>
      <c r="CT13" s="151"/>
      <c r="CU13" s="134" t="str">
        <f t="shared" si="0"/>
        <v/>
      </c>
    </row>
    <row r="14" spans="1:99" s="3" customFormat="1" ht="11.25" customHeight="1" thickBot="1" x14ac:dyDescent="0.25">
      <c r="A14" s="457"/>
      <c r="B14" s="458"/>
      <c r="C14" s="32" t="str">
        <f t="shared" si="1"/>
        <v/>
      </c>
      <c r="D14" s="33" t="str">
        <f t="shared" si="2"/>
        <v/>
      </c>
      <c r="E14" s="102">
        <v>12</v>
      </c>
      <c r="F14" s="150"/>
      <c r="G14" s="149"/>
      <c r="H14" s="136"/>
      <c r="I14" s="138"/>
      <c r="J14" s="85"/>
      <c r="K14" s="86"/>
      <c r="L14" s="86"/>
      <c r="M14" s="86"/>
      <c r="N14" s="86"/>
      <c r="O14" s="86"/>
      <c r="P14" s="86"/>
      <c r="Q14" s="86"/>
      <c r="R14" s="86"/>
      <c r="S14" s="86"/>
      <c r="T14" s="10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139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139"/>
      <c r="BD14" s="86"/>
      <c r="BE14" s="86"/>
      <c r="BF14" s="86"/>
      <c r="BG14" s="86"/>
      <c r="BH14" s="86"/>
      <c r="BI14" s="86"/>
      <c r="BJ14" s="86"/>
      <c r="BK14" s="86"/>
      <c r="BL14" s="86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  <c r="BY14" s="228"/>
      <c r="BZ14" s="228"/>
      <c r="CA14" s="228"/>
      <c r="CB14" s="228"/>
      <c r="CC14" s="228"/>
      <c r="CD14" s="228"/>
      <c r="CE14" s="228"/>
      <c r="CF14" s="228"/>
      <c r="CG14" s="228"/>
      <c r="CH14" s="228"/>
      <c r="CI14" s="228"/>
      <c r="CJ14" s="228"/>
      <c r="CK14" s="228"/>
      <c r="CL14" s="228"/>
      <c r="CM14" s="228"/>
      <c r="CN14" s="228"/>
      <c r="CO14" s="228"/>
      <c r="CP14" s="228"/>
      <c r="CQ14" s="228"/>
      <c r="CR14" s="228"/>
      <c r="CS14" s="228"/>
      <c r="CT14" s="151"/>
      <c r="CU14" s="134" t="str">
        <f t="shared" si="0"/>
        <v/>
      </c>
    </row>
    <row r="15" spans="1:99" s="3" customFormat="1" ht="11.25" customHeight="1" thickBot="1" x14ac:dyDescent="0.25">
      <c r="A15" s="457"/>
      <c r="B15" s="458"/>
      <c r="C15" s="32" t="str">
        <f t="shared" si="1"/>
        <v/>
      </c>
      <c r="D15" s="33" t="str">
        <f t="shared" si="2"/>
        <v/>
      </c>
      <c r="E15" s="102">
        <v>13</v>
      </c>
      <c r="F15" s="150"/>
      <c r="G15" s="149"/>
      <c r="H15" s="136"/>
      <c r="I15" s="128"/>
      <c r="J15" s="85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139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139"/>
      <c r="BD15" s="86"/>
      <c r="BE15" s="86"/>
      <c r="BF15" s="86"/>
      <c r="BG15" s="86"/>
      <c r="BH15" s="86"/>
      <c r="BI15" s="86"/>
      <c r="BJ15" s="86"/>
      <c r="BK15" s="86"/>
      <c r="BL15" s="86"/>
      <c r="BM15" s="228"/>
      <c r="BN15" s="228"/>
      <c r="BO15" s="228"/>
      <c r="BP15" s="228"/>
      <c r="BQ15" s="228"/>
      <c r="BR15" s="228"/>
      <c r="BS15" s="228"/>
      <c r="BT15" s="228"/>
      <c r="BU15" s="228"/>
      <c r="BV15" s="228"/>
      <c r="BW15" s="228"/>
      <c r="BX15" s="228"/>
      <c r="BY15" s="228"/>
      <c r="BZ15" s="228"/>
      <c r="CA15" s="228"/>
      <c r="CB15" s="228"/>
      <c r="CC15" s="228"/>
      <c r="CD15" s="228"/>
      <c r="CE15" s="228"/>
      <c r="CF15" s="228"/>
      <c r="CG15" s="228"/>
      <c r="CH15" s="228"/>
      <c r="CI15" s="228"/>
      <c r="CJ15" s="228"/>
      <c r="CK15" s="228"/>
      <c r="CL15" s="228"/>
      <c r="CM15" s="228"/>
      <c r="CN15" s="228"/>
      <c r="CO15" s="228"/>
      <c r="CP15" s="228"/>
      <c r="CQ15" s="228"/>
      <c r="CR15" s="228"/>
      <c r="CS15" s="228"/>
      <c r="CT15" s="151"/>
      <c r="CU15" s="134" t="str">
        <f t="shared" si="0"/>
        <v/>
      </c>
    </row>
    <row r="16" spans="1:99" s="3" customFormat="1" ht="11.25" customHeight="1" thickBot="1" x14ac:dyDescent="0.25">
      <c r="A16" s="457"/>
      <c r="B16" s="458"/>
      <c r="C16" s="32" t="str">
        <f t="shared" si="1"/>
        <v/>
      </c>
      <c r="D16" s="33" t="str">
        <f t="shared" si="2"/>
        <v/>
      </c>
      <c r="E16" s="102">
        <v>14</v>
      </c>
      <c r="F16" s="150"/>
      <c r="G16" s="149"/>
      <c r="H16" s="136"/>
      <c r="I16" s="128"/>
      <c r="J16" s="85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139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139"/>
      <c r="BD16" s="86"/>
      <c r="BE16" s="86"/>
      <c r="BF16" s="86"/>
      <c r="BG16" s="86"/>
      <c r="BH16" s="86"/>
      <c r="BI16" s="86"/>
      <c r="BJ16" s="86"/>
      <c r="BK16" s="86"/>
      <c r="BL16" s="86"/>
      <c r="BM16" s="228"/>
      <c r="BN16" s="228"/>
      <c r="BO16" s="228"/>
      <c r="BP16" s="228"/>
      <c r="BQ16" s="228"/>
      <c r="BR16" s="228"/>
      <c r="BS16" s="228"/>
      <c r="BT16" s="228"/>
      <c r="BU16" s="228"/>
      <c r="BV16" s="228"/>
      <c r="BW16" s="228"/>
      <c r="BX16" s="228"/>
      <c r="BY16" s="228"/>
      <c r="BZ16" s="228"/>
      <c r="CA16" s="228"/>
      <c r="CB16" s="228"/>
      <c r="CC16" s="228"/>
      <c r="CD16" s="228"/>
      <c r="CE16" s="228"/>
      <c r="CF16" s="228"/>
      <c r="CG16" s="228"/>
      <c r="CH16" s="228"/>
      <c r="CI16" s="228"/>
      <c r="CJ16" s="228"/>
      <c r="CK16" s="228"/>
      <c r="CL16" s="228"/>
      <c r="CM16" s="228"/>
      <c r="CN16" s="228"/>
      <c r="CO16" s="228"/>
      <c r="CP16" s="228"/>
      <c r="CQ16" s="228"/>
      <c r="CR16" s="228"/>
      <c r="CS16" s="228"/>
      <c r="CT16" s="151"/>
      <c r="CU16" s="134" t="str">
        <f t="shared" si="0"/>
        <v/>
      </c>
    </row>
    <row r="17" spans="1:99" s="3" customFormat="1" ht="11.25" customHeight="1" thickBot="1" x14ac:dyDescent="0.25">
      <c r="A17" s="457"/>
      <c r="B17" s="458"/>
      <c r="C17" s="32" t="str">
        <f t="shared" si="1"/>
        <v/>
      </c>
      <c r="D17" s="33" t="str">
        <f t="shared" si="2"/>
        <v/>
      </c>
      <c r="E17" s="102">
        <v>15</v>
      </c>
      <c r="F17" s="150"/>
      <c r="G17" s="149"/>
      <c r="H17" s="136"/>
      <c r="I17" s="128"/>
      <c r="J17" s="85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139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139"/>
      <c r="BD17" s="86"/>
      <c r="BE17" s="86"/>
      <c r="BF17" s="86"/>
      <c r="BG17" s="86"/>
      <c r="BH17" s="86"/>
      <c r="BI17" s="86"/>
      <c r="BJ17" s="86"/>
      <c r="BK17" s="86"/>
      <c r="BL17" s="86"/>
      <c r="BM17" s="228"/>
      <c r="BN17" s="228"/>
      <c r="BO17" s="228"/>
      <c r="BP17" s="228"/>
      <c r="BQ17" s="228"/>
      <c r="BR17" s="228"/>
      <c r="BS17" s="228"/>
      <c r="BT17" s="228"/>
      <c r="BU17" s="228"/>
      <c r="BV17" s="228"/>
      <c r="BW17" s="228"/>
      <c r="BX17" s="228"/>
      <c r="BY17" s="228"/>
      <c r="BZ17" s="228"/>
      <c r="CA17" s="228"/>
      <c r="CB17" s="228"/>
      <c r="CC17" s="228"/>
      <c r="CD17" s="228"/>
      <c r="CE17" s="228"/>
      <c r="CF17" s="228"/>
      <c r="CG17" s="228"/>
      <c r="CH17" s="228"/>
      <c r="CI17" s="228"/>
      <c r="CJ17" s="228"/>
      <c r="CK17" s="228"/>
      <c r="CL17" s="228"/>
      <c r="CM17" s="228"/>
      <c r="CN17" s="228"/>
      <c r="CO17" s="228"/>
      <c r="CP17" s="228"/>
      <c r="CQ17" s="228"/>
      <c r="CR17" s="228"/>
      <c r="CS17" s="228"/>
      <c r="CT17" s="151"/>
      <c r="CU17" s="134" t="str">
        <f t="shared" si="0"/>
        <v/>
      </c>
    </row>
    <row r="18" spans="1:99" s="3" customFormat="1" ht="11.25" customHeight="1" thickBot="1" x14ac:dyDescent="0.25">
      <c r="A18" s="457"/>
      <c r="B18" s="458"/>
      <c r="C18" s="32" t="str">
        <f t="shared" si="1"/>
        <v/>
      </c>
      <c r="D18" s="33" t="str">
        <f t="shared" si="2"/>
        <v/>
      </c>
      <c r="E18" s="102">
        <v>16</v>
      </c>
      <c r="F18" s="150"/>
      <c r="G18" s="149"/>
      <c r="H18" s="136"/>
      <c r="I18" s="128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139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228"/>
      <c r="BN18" s="228"/>
      <c r="BO18" s="228"/>
      <c r="BP18" s="228"/>
      <c r="BQ18" s="228"/>
      <c r="BR18" s="228"/>
      <c r="BS18" s="228"/>
      <c r="BT18" s="228"/>
      <c r="BU18" s="228"/>
      <c r="BV18" s="228"/>
      <c r="BW18" s="228"/>
      <c r="BX18" s="228"/>
      <c r="BY18" s="228"/>
      <c r="BZ18" s="228"/>
      <c r="CA18" s="228"/>
      <c r="CB18" s="228"/>
      <c r="CC18" s="228"/>
      <c r="CD18" s="228"/>
      <c r="CE18" s="228"/>
      <c r="CF18" s="228"/>
      <c r="CG18" s="228"/>
      <c r="CH18" s="228"/>
      <c r="CI18" s="228"/>
      <c r="CJ18" s="228"/>
      <c r="CK18" s="228"/>
      <c r="CL18" s="228"/>
      <c r="CM18" s="228"/>
      <c r="CN18" s="228"/>
      <c r="CO18" s="228"/>
      <c r="CP18" s="228"/>
      <c r="CQ18" s="228"/>
      <c r="CR18" s="228"/>
      <c r="CS18" s="228"/>
      <c r="CT18" s="151"/>
      <c r="CU18" s="134" t="str">
        <f t="shared" si="0"/>
        <v/>
      </c>
    </row>
    <row r="19" spans="1:99" s="3" customFormat="1" ht="11.25" customHeight="1" thickBot="1" x14ac:dyDescent="0.25">
      <c r="A19" s="457"/>
      <c r="B19" s="458"/>
      <c r="C19" s="32" t="str">
        <f t="shared" si="1"/>
        <v/>
      </c>
      <c r="D19" s="33" t="str">
        <f t="shared" si="2"/>
        <v/>
      </c>
      <c r="E19" s="102">
        <v>17</v>
      </c>
      <c r="F19" s="150"/>
      <c r="G19" s="149"/>
      <c r="H19" s="136"/>
      <c r="I19" s="128"/>
      <c r="J19" s="85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139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139"/>
      <c r="BD19" s="86"/>
      <c r="BE19" s="86"/>
      <c r="BF19" s="86"/>
      <c r="BG19" s="86"/>
      <c r="BH19" s="86"/>
      <c r="BI19" s="86"/>
      <c r="BJ19" s="86"/>
      <c r="BK19" s="86"/>
      <c r="BL19" s="86"/>
      <c r="BM19" s="228"/>
      <c r="BN19" s="228"/>
      <c r="BO19" s="228"/>
      <c r="BP19" s="228"/>
      <c r="BQ19" s="228"/>
      <c r="BR19" s="228"/>
      <c r="BS19" s="228"/>
      <c r="BT19" s="228"/>
      <c r="BU19" s="228"/>
      <c r="BV19" s="228"/>
      <c r="BW19" s="228"/>
      <c r="BX19" s="228"/>
      <c r="BY19" s="228"/>
      <c r="BZ19" s="228"/>
      <c r="CA19" s="228"/>
      <c r="CB19" s="228"/>
      <c r="CC19" s="228"/>
      <c r="CD19" s="228"/>
      <c r="CE19" s="228"/>
      <c r="CF19" s="228"/>
      <c r="CG19" s="228"/>
      <c r="CH19" s="228"/>
      <c r="CI19" s="228"/>
      <c r="CJ19" s="228"/>
      <c r="CK19" s="228"/>
      <c r="CL19" s="228"/>
      <c r="CM19" s="228"/>
      <c r="CN19" s="228"/>
      <c r="CO19" s="228"/>
      <c r="CP19" s="228"/>
      <c r="CQ19" s="228"/>
      <c r="CR19" s="228"/>
      <c r="CS19" s="228"/>
      <c r="CT19" s="151"/>
      <c r="CU19" s="134" t="str">
        <f t="shared" si="0"/>
        <v/>
      </c>
    </row>
    <row r="20" spans="1:99" s="3" customFormat="1" ht="11.25" customHeight="1" thickBot="1" x14ac:dyDescent="0.25">
      <c r="A20" s="457"/>
      <c r="B20" s="458"/>
      <c r="C20" s="32" t="str">
        <f t="shared" si="1"/>
        <v/>
      </c>
      <c r="D20" s="33" t="str">
        <f t="shared" si="2"/>
        <v/>
      </c>
      <c r="E20" s="102">
        <v>18</v>
      </c>
      <c r="F20" s="150"/>
      <c r="G20" s="149"/>
      <c r="H20" s="136"/>
      <c r="I20" s="128"/>
      <c r="J20" s="85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139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139"/>
      <c r="BD20" s="86"/>
      <c r="BE20" s="86"/>
      <c r="BF20" s="86"/>
      <c r="BG20" s="86"/>
      <c r="BH20" s="86"/>
      <c r="BI20" s="86"/>
      <c r="BJ20" s="86"/>
      <c r="BK20" s="86"/>
      <c r="BL20" s="86"/>
      <c r="BM20" s="228"/>
      <c r="BN20" s="228"/>
      <c r="BO20" s="228"/>
      <c r="BP20" s="228"/>
      <c r="BQ20" s="228"/>
      <c r="BR20" s="228"/>
      <c r="BS20" s="228"/>
      <c r="BT20" s="228"/>
      <c r="BU20" s="228"/>
      <c r="BV20" s="228"/>
      <c r="BW20" s="228"/>
      <c r="BX20" s="228"/>
      <c r="BY20" s="228"/>
      <c r="BZ20" s="228"/>
      <c r="CA20" s="228"/>
      <c r="CB20" s="228"/>
      <c r="CC20" s="228"/>
      <c r="CD20" s="228"/>
      <c r="CE20" s="228"/>
      <c r="CF20" s="228"/>
      <c r="CG20" s="228"/>
      <c r="CH20" s="228"/>
      <c r="CI20" s="228"/>
      <c r="CJ20" s="228"/>
      <c r="CK20" s="228"/>
      <c r="CL20" s="228"/>
      <c r="CM20" s="228"/>
      <c r="CN20" s="228"/>
      <c r="CO20" s="228"/>
      <c r="CP20" s="228"/>
      <c r="CQ20" s="228"/>
      <c r="CR20" s="228"/>
      <c r="CS20" s="228"/>
      <c r="CT20" s="151"/>
      <c r="CU20" s="134" t="str">
        <f t="shared" si="0"/>
        <v/>
      </c>
    </row>
    <row r="21" spans="1:99" s="3" customFormat="1" ht="11.25" customHeight="1" thickBot="1" x14ac:dyDescent="0.25">
      <c r="A21" s="457"/>
      <c r="B21" s="458"/>
      <c r="C21" s="32" t="str">
        <f t="shared" si="1"/>
        <v/>
      </c>
      <c r="D21" s="33" t="str">
        <f t="shared" si="2"/>
        <v/>
      </c>
      <c r="E21" s="102">
        <v>19</v>
      </c>
      <c r="F21" s="150"/>
      <c r="G21" s="149"/>
      <c r="H21" s="136"/>
      <c r="I21" s="128"/>
      <c r="J21" s="85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139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139"/>
      <c r="BD21" s="86"/>
      <c r="BE21" s="86"/>
      <c r="BF21" s="86"/>
      <c r="BG21" s="86"/>
      <c r="BH21" s="86"/>
      <c r="BI21" s="86"/>
      <c r="BJ21" s="86"/>
      <c r="BK21" s="86"/>
      <c r="BL21" s="86"/>
      <c r="BM21" s="228"/>
      <c r="BN21" s="228"/>
      <c r="BO21" s="228"/>
      <c r="BP21" s="228"/>
      <c r="BQ21" s="228"/>
      <c r="BR21" s="228"/>
      <c r="BS21" s="228"/>
      <c r="BT21" s="228"/>
      <c r="BU21" s="228"/>
      <c r="BV21" s="228"/>
      <c r="BW21" s="228"/>
      <c r="BX21" s="228"/>
      <c r="BY21" s="228"/>
      <c r="BZ21" s="228"/>
      <c r="CA21" s="228"/>
      <c r="CB21" s="228"/>
      <c r="CC21" s="228"/>
      <c r="CD21" s="228"/>
      <c r="CE21" s="228"/>
      <c r="CF21" s="228"/>
      <c r="CG21" s="228"/>
      <c r="CH21" s="228"/>
      <c r="CI21" s="228"/>
      <c r="CJ21" s="228"/>
      <c r="CK21" s="228"/>
      <c r="CL21" s="228"/>
      <c r="CM21" s="228"/>
      <c r="CN21" s="228"/>
      <c r="CO21" s="228"/>
      <c r="CP21" s="228"/>
      <c r="CQ21" s="228"/>
      <c r="CR21" s="228"/>
      <c r="CS21" s="228"/>
      <c r="CT21" s="151"/>
      <c r="CU21" s="134" t="str">
        <f t="shared" si="0"/>
        <v/>
      </c>
    </row>
    <row r="22" spans="1:99" s="3" customFormat="1" ht="11.25" customHeight="1" thickBot="1" x14ac:dyDescent="0.25">
      <c r="A22" s="457"/>
      <c r="B22" s="458"/>
      <c r="C22" s="32" t="str">
        <f t="shared" si="1"/>
        <v/>
      </c>
      <c r="D22" s="33" t="str">
        <f t="shared" si="2"/>
        <v/>
      </c>
      <c r="E22" s="102">
        <v>20</v>
      </c>
      <c r="F22" s="150"/>
      <c r="G22" s="149"/>
      <c r="H22" s="136"/>
      <c r="I22" s="128"/>
      <c r="J22" s="85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139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139"/>
      <c r="BD22" s="86"/>
      <c r="BE22" s="86"/>
      <c r="BF22" s="86"/>
      <c r="BG22" s="86"/>
      <c r="BH22" s="86"/>
      <c r="BI22" s="86"/>
      <c r="BJ22" s="86"/>
      <c r="BK22" s="86"/>
      <c r="BL22" s="86"/>
      <c r="BM22" s="228"/>
      <c r="BN22" s="228"/>
      <c r="BO22" s="228"/>
      <c r="BP22" s="228"/>
      <c r="BQ22" s="228"/>
      <c r="BR22" s="228"/>
      <c r="BS22" s="228"/>
      <c r="BT22" s="228"/>
      <c r="BU22" s="228"/>
      <c r="BV22" s="228"/>
      <c r="BW22" s="228"/>
      <c r="BX22" s="228"/>
      <c r="BY22" s="228"/>
      <c r="BZ22" s="228"/>
      <c r="CA22" s="228"/>
      <c r="CB22" s="228"/>
      <c r="CC22" s="228"/>
      <c r="CD22" s="228"/>
      <c r="CE22" s="228"/>
      <c r="CF22" s="228"/>
      <c r="CG22" s="228"/>
      <c r="CH22" s="228"/>
      <c r="CI22" s="228"/>
      <c r="CJ22" s="228"/>
      <c r="CK22" s="228"/>
      <c r="CL22" s="228"/>
      <c r="CM22" s="228"/>
      <c r="CN22" s="228"/>
      <c r="CO22" s="228"/>
      <c r="CP22" s="228"/>
      <c r="CQ22" s="228"/>
      <c r="CR22" s="228"/>
      <c r="CS22" s="228"/>
      <c r="CT22" s="151"/>
      <c r="CU22" s="134" t="str">
        <f t="shared" si="0"/>
        <v/>
      </c>
    </row>
    <row r="23" spans="1:99" s="3" customFormat="1" ht="11.25" customHeight="1" thickBot="1" x14ac:dyDescent="0.25">
      <c r="A23" s="457"/>
      <c r="B23" s="458"/>
      <c r="C23" s="32" t="str">
        <f t="shared" si="1"/>
        <v/>
      </c>
      <c r="D23" s="33" t="str">
        <f t="shared" si="2"/>
        <v/>
      </c>
      <c r="E23" s="102">
        <v>21</v>
      </c>
      <c r="F23" s="150"/>
      <c r="G23" s="149"/>
      <c r="H23" s="136"/>
      <c r="I23" s="138"/>
      <c r="J23" s="85"/>
      <c r="K23" s="86"/>
      <c r="L23" s="86"/>
      <c r="M23" s="86"/>
      <c r="N23" s="86"/>
      <c r="O23" s="86"/>
      <c r="P23" s="86"/>
      <c r="Q23" s="86"/>
      <c r="R23" s="86"/>
      <c r="S23" s="86"/>
      <c r="T23" s="10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139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139"/>
      <c r="BD23" s="86"/>
      <c r="BE23" s="86"/>
      <c r="BF23" s="86"/>
      <c r="BG23" s="86"/>
      <c r="BH23" s="86"/>
      <c r="BI23" s="86"/>
      <c r="BJ23" s="86"/>
      <c r="BK23" s="86"/>
      <c r="BL23" s="86"/>
      <c r="BM23" s="228"/>
      <c r="BN23" s="228"/>
      <c r="BO23" s="228"/>
      <c r="BP23" s="228"/>
      <c r="BQ23" s="228"/>
      <c r="BR23" s="228"/>
      <c r="BS23" s="228"/>
      <c r="BT23" s="228"/>
      <c r="BU23" s="228"/>
      <c r="BV23" s="228"/>
      <c r="BW23" s="228"/>
      <c r="BX23" s="228"/>
      <c r="BY23" s="228"/>
      <c r="BZ23" s="228"/>
      <c r="CA23" s="228"/>
      <c r="CB23" s="228"/>
      <c r="CC23" s="228"/>
      <c r="CD23" s="228"/>
      <c r="CE23" s="228"/>
      <c r="CF23" s="228"/>
      <c r="CG23" s="228"/>
      <c r="CH23" s="228"/>
      <c r="CI23" s="228"/>
      <c r="CJ23" s="228"/>
      <c r="CK23" s="228"/>
      <c r="CL23" s="228"/>
      <c r="CM23" s="228"/>
      <c r="CN23" s="228"/>
      <c r="CO23" s="228"/>
      <c r="CP23" s="228"/>
      <c r="CQ23" s="228"/>
      <c r="CR23" s="228"/>
      <c r="CS23" s="228"/>
      <c r="CT23" s="151"/>
      <c r="CU23" s="134" t="str">
        <f t="shared" si="0"/>
        <v/>
      </c>
    </row>
    <row r="24" spans="1:99" s="3" customFormat="1" ht="11.25" customHeight="1" thickBot="1" x14ac:dyDescent="0.25">
      <c r="A24" s="457"/>
      <c r="B24" s="458"/>
      <c r="C24" s="32" t="str">
        <f t="shared" si="1"/>
        <v/>
      </c>
      <c r="D24" s="33" t="str">
        <f t="shared" si="2"/>
        <v/>
      </c>
      <c r="E24" s="102">
        <v>22</v>
      </c>
      <c r="F24" s="150"/>
      <c r="G24" s="149"/>
      <c r="H24" s="136"/>
      <c r="I24" s="128"/>
      <c r="J24" s="85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139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139"/>
      <c r="BD24" s="86"/>
      <c r="BE24" s="86"/>
      <c r="BF24" s="86"/>
      <c r="BG24" s="86"/>
      <c r="BH24" s="86"/>
      <c r="BI24" s="86"/>
      <c r="BJ24" s="86"/>
      <c r="BK24" s="86"/>
      <c r="BL24" s="86"/>
      <c r="BM24" s="228"/>
      <c r="BN24" s="228"/>
      <c r="BO24" s="228"/>
      <c r="BP24" s="228"/>
      <c r="BQ24" s="228"/>
      <c r="BR24" s="228"/>
      <c r="BS24" s="228"/>
      <c r="BT24" s="228"/>
      <c r="BU24" s="228"/>
      <c r="BV24" s="228"/>
      <c r="BW24" s="228"/>
      <c r="BX24" s="228"/>
      <c r="BY24" s="228"/>
      <c r="BZ24" s="228"/>
      <c r="CA24" s="228"/>
      <c r="CB24" s="228"/>
      <c r="CC24" s="228"/>
      <c r="CD24" s="228"/>
      <c r="CE24" s="228"/>
      <c r="CF24" s="228"/>
      <c r="CG24" s="228"/>
      <c r="CH24" s="228"/>
      <c r="CI24" s="228"/>
      <c r="CJ24" s="228"/>
      <c r="CK24" s="228"/>
      <c r="CL24" s="228"/>
      <c r="CM24" s="228"/>
      <c r="CN24" s="228"/>
      <c r="CO24" s="228"/>
      <c r="CP24" s="228"/>
      <c r="CQ24" s="228"/>
      <c r="CR24" s="228"/>
      <c r="CS24" s="228"/>
      <c r="CT24" s="151"/>
      <c r="CU24" s="134" t="str">
        <f t="shared" si="0"/>
        <v/>
      </c>
    </row>
    <row r="25" spans="1:99" s="3" customFormat="1" ht="11.25" customHeight="1" thickBot="1" x14ac:dyDescent="0.25">
      <c r="A25" s="457"/>
      <c r="B25" s="458"/>
      <c r="C25" s="32" t="str">
        <f t="shared" si="1"/>
        <v/>
      </c>
      <c r="D25" s="33" t="str">
        <f t="shared" si="2"/>
        <v/>
      </c>
      <c r="E25" s="102">
        <v>23</v>
      </c>
      <c r="F25" s="150"/>
      <c r="G25" s="149"/>
      <c r="H25" s="136"/>
      <c r="I25" s="128"/>
      <c r="J25" s="85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139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139"/>
      <c r="BD25" s="86"/>
      <c r="BE25" s="86"/>
      <c r="BF25" s="86"/>
      <c r="BG25" s="86"/>
      <c r="BH25" s="86"/>
      <c r="BI25" s="86"/>
      <c r="BJ25" s="86"/>
      <c r="BK25" s="86"/>
      <c r="BL25" s="86"/>
      <c r="BM25" s="228"/>
      <c r="BN25" s="228"/>
      <c r="BO25" s="228"/>
      <c r="BP25" s="228"/>
      <c r="BQ25" s="228"/>
      <c r="BR25" s="228"/>
      <c r="BS25" s="228"/>
      <c r="BT25" s="228"/>
      <c r="BU25" s="228"/>
      <c r="BV25" s="228"/>
      <c r="BW25" s="228"/>
      <c r="BX25" s="228"/>
      <c r="BY25" s="228"/>
      <c r="BZ25" s="228"/>
      <c r="CA25" s="228"/>
      <c r="CB25" s="228"/>
      <c r="CC25" s="228"/>
      <c r="CD25" s="228"/>
      <c r="CE25" s="228"/>
      <c r="CF25" s="228"/>
      <c r="CG25" s="228"/>
      <c r="CH25" s="228"/>
      <c r="CI25" s="228"/>
      <c r="CJ25" s="228"/>
      <c r="CK25" s="228"/>
      <c r="CL25" s="228"/>
      <c r="CM25" s="228"/>
      <c r="CN25" s="228"/>
      <c r="CO25" s="228"/>
      <c r="CP25" s="228"/>
      <c r="CQ25" s="228"/>
      <c r="CR25" s="228"/>
      <c r="CS25" s="228"/>
      <c r="CT25" s="151"/>
      <c r="CU25" s="134" t="str">
        <f t="shared" si="0"/>
        <v/>
      </c>
    </row>
    <row r="26" spans="1:99" s="3" customFormat="1" ht="11.25" customHeight="1" thickBot="1" x14ac:dyDescent="0.25">
      <c r="A26" s="457"/>
      <c r="B26" s="458"/>
      <c r="C26" s="32" t="str">
        <f t="shared" si="1"/>
        <v/>
      </c>
      <c r="D26" s="33" t="str">
        <f t="shared" si="2"/>
        <v/>
      </c>
      <c r="E26" s="102">
        <v>24</v>
      </c>
      <c r="F26" s="150"/>
      <c r="G26" s="149"/>
      <c r="H26" s="136"/>
      <c r="I26" s="128"/>
      <c r="J26" s="85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139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139"/>
      <c r="BD26" s="86"/>
      <c r="BE26" s="86"/>
      <c r="BF26" s="86"/>
      <c r="BG26" s="86"/>
      <c r="BH26" s="86"/>
      <c r="BI26" s="86"/>
      <c r="BJ26" s="86"/>
      <c r="BK26" s="86"/>
      <c r="BL26" s="86"/>
      <c r="BM26" s="228"/>
      <c r="BN26" s="228"/>
      <c r="BO26" s="228"/>
      <c r="BP26" s="228"/>
      <c r="BQ26" s="228"/>
      <c r="BR26" s="228"/>
      <c r="BS26" s="228"/>
      <c r="BT26" s="228"/>
      <c r="BU26" s="228"/>
      <c r="BV26" s="228"/>
      <c r="BW26" s="228"/>
      <c r="BX26" s="228"/>
      <c r="BY26" s="228"/>
      <c r="BZ26" s="228"/>
      <c r="CA26" s="228"/>
      <c r="CB26" s="228"/>
      <c r="CC26" s="228"/>
      <c r="CD26" s="228"/>
      <c r="CE26" s="228"/>
      <c r="CF26" s="228"/>
      <c r="CG26" s="228"/>
      <c r="CH26" s="228"/>
      <c r="CI26" s="228"/>
      <c r="CJ26" s="228"/>
      <c r="CK26" s="228"/>
      <c r="CL26" s="228"/>
      <c r="CM26" s="228"/>
      <c r="CN26" s="228"/>
      <c r="CO26" s="228"/>
      <c r="CP26" s="228"/>
      <c r="CQ26" s="228"/>
      <c r="CR26" s="228"/>
      <c r="CS26" s="228"/>
      <c r="CT26" s="151"/>
      <c r="CU26" s="134" t="str">
        <f t="shared" si="0"/>
        <v/>
      </c>
    </row>
    <row r="27" spans="1:99" s="3" customFormat="1" ht="11.25" customHeight="1" thickBot="1" x14ac:dyDescent="0.25">
      <c r="A27" s="457"/>
      <c r="B27" s="458"/>
      <c r="C27" s="32" t="str">
        <f t="shared" si="1"/>
        <v/>
      </c>
      <c r="D27" s="33" t="str">
        <f t="shared" si="2"/>
        <v/>
      </c>
      <c r="E27" s="102">
        <v>25</v>
      </c>
      <c r="F27" s="150"/>
      <c r="G27" s="149"/>
      <c r="H27" s="136"/>
      <c r="I27" s="128"/>
      <c r="J27" s="85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139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228"/>
      <c r="BN27" s="228"/>
      <c r="BO27" s="228"/>
      <c r="BP27" s="228"/>
      <c r="BQ27" s="228"/>
      <c r="BR27" s="228"/>
      <c r="BS27" s="228"/>
      <c r="BT27" s="228"/>
      <c r="BU27" s="228"/>
      <c r="BV27" s="228"/>
      <c r="BW27" s="228"/>
      <c r="BX27" s="228"/>
      <c r="BY27" s="228"/>
      <c r="BZ27" s="228"/>
      <c r="CA27" s="228"/>
      <c r="CB27" s="228"/>
      <c r="CC27" s="228"/>
      <c r="CD27" s="228"/>
      <c r="CE27" s="228"/>
      <c r="CF27" s="228"/>
      <c r="CG27" s="228"/>
      <c r="CH27" s="228"/>
      <c r="CI27" s="228"/>
      <c r="CJ27" s="228"/>
      <c r="CK27" s="228"/>
      <c r="CL27" s="228"/>
      <c r="CM27" s="228"/>
      <c r="CN27" s="228"/>
      <c r="CO27" s="228"/>
      <c r="CP27" s="228"/>
      <c r="CQ27" s="228"/>
      <c r="CR27" s="228"/>
      <c r="CS27" s="228"/>
      <c r="CT27" s="151"/>
      <c r="CU27" s="134" t="str">
        <f t="shared" si="0"/>
        <v/>
      </c>
    </row>
    <row r="28" spans="1:99" s="3" customFormat="1" ht="11.25" customHeight="1" thickBot="1" x14ac:dyDescent="0.25">
      <c r="A28" s="457"/>
      <c r="B28" s="458"/>
      <c r="C28" s="32" t="str">
        <f t="shared" si="1"/>
        <v/>
      </c>
      <c r="D28" s="33" t="str">
        <f t="shared" si="2"/>
        <v/>
      </c>
      <c r="E28" s="102">
        <v>26</v>
      </c>
      <c r="F28" s="150"/>
      <c r="G28" s="149"/>
      <c r="H28" s="136"/>
      <c r="I28" s="128"/>
      <c r="J28" s="85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139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139"/>
      <c r="BD28" s="86"/>
      <c r="BE28" s="86"/>
      <c r="BF28" s="86"/>
      <c r="BG28" s="86"/>
      <c r="BH28" s="86"/>
      <c r="BI28" s="86"/>
      <c r="BJ28" s="86"/>
      <c r="BK28" s="86"/>
      <c r="BL28" s="86"/>
      <c r="BM28" s="228"/>
      <c r="BN28" s="228"/>
      <c r="BO28" s="228"/>
      <c r="BP28" s="228"/>
      <c r="BQ28" s="228"/>
      <c r="BR28" s="228"/>
      <c r="BS28" s="228"/>
      <c r="BT28" s="228"/>
      <c r="BU28" s="228"/>
      <c r="BV28" s="228"/>
      <c r="BW28" s="228"/>
      <c r="BX28" s="228"/>
      <c r="BY28" s="228"/>
      <c r="BZ28" s="228"/>
      <c r="CA28" s="228"/>
      <c r="CB28" s="228"/>
      <c r="CC28" s="228"/>
      <c r="CD28" s="228"/>
      <c r="CE28" s="228"/>
      <c r="CF28" s="228"/>
      <c r="CG28" s="228"/>
      <c r="CH28" s="228"/>
      <c r="CI28" s="228"/>
      <c r="CJ28" s="228"/>
      <c r="CK28" s="228"/>
      <c r="CL28" s="228"/>
      <c r="CM28" s="228"/>
      <c r="CN28" s="228"/>
      <c r="CO28" s="228"/>
      <c r="CP28" s="228"/>
      <c r="CQ28" s="228"/>
      <c r="CR28" s="228"/>
      <c r="CS28" s="228"/>
      <c r="CT28" s="151"/>
      <c r="CU28" s="134" t="str">
        <f t="shared" si="0"/>
        <v/>
      </c>
    </row>
    <row r="29" spans="1:99" s="3" customFormat="1" ht="11.25" customHeight="1" thickBot="1" x14ac:dyDescent="0.25">
      <c r="A29" s="457"/>
      <c r="B29" s="458"/>
      <c r="C29" s="32" t="str">
        <f t="shared" si="1"/>
        <v/>
      </c>
      <c r="D29" s="33" t="str">
        <f t="shared" si="2"/>
        <v/>
      </c>
      <c r="E29" s="102">
        <v>27</v>
      </c>
      <c r="F29" s="150"/>
      <c r="G29" s="149"/>
      <c r="H29" s="136"/>
      <c r="I29" s="128"/>
      <c r="J29" s="85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139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139"/>
      <c r="BD29" s="86"/>
      <c r="BE29" s="86"/>
      <c r="BF29" s="86"/>
      <c r="BG29" s="86"/>
      <c r="BH29" s="86"/>
      <c r="BI29" s="86"/>
      <c r="BJ29" s="86"/>
      <c r="BK29" s="86"/>
      <c r="BL29" s="86"/>
      <c r="BM29" s="228"/>
      <c r="BN29" s="228"/>
      <c r="BO29" s="228"/>
      <c r="BP29" s="228"/>
      <c r="BQ29" s="228"/>
      <c r="BR29" s="228"/>
      <c r="BS29" s="228"/>
      <c r="BT29" s="228"/>
      <c r="BU29" s="228"/>
      <c r="BV29" s="228"/>
      <c r="BW29" s="228"/>
      <c r="BX29" s="228"/>
      <c r="BY29" s="228"/>
      <c r="BZ29" s="228"/>
      <c r="CA29" s="228"/>
      <c r="CB29" s="228"/>
      <c r="CC29" s="228"/>
      <c r="CD29" s="228"/>
      <c r="CE29" s="228"/>
      <c r="CF29" s="228"/>
      <c r="CG29" s="228"/>
      <c r="CH29" s="228"/>
      <c r="CI29" s="228"/>
      <c r="CJ29" s="228"/>
      <c r="CK29" s="228"/>
      <c r="CL29" s="228"/>
      <c r="CM29" s="228"/>
      <c r="CN29" s="228"/>
      <c r="CO29" s="228"/>
      <c r="CP29" s="228"/>
      <c r="CQ29" s="228"/>
      <c r="CR29" s="228"/>
      <c r="CS29" s="228"/>
      <c r="CT29" s="151"/>
      <c r="CU29" s="134" t="str">
        <f t="shared" si="0"/>
        <v/>
      </c>
    </row>
    <row r="30" spans="1:99" s="3" customFormat="1" ht="11.25" customHeight="1" thickBot="1" x14ac:dyDescent="0.25">
      <c r="A30" s="457"/>
      <c r="B30" s="458"/>
      <c r="C30" s="32" t="str">
        <f t="shared" si="1"/>
        <v/>
      </c>
      <c r="D30" s="33" t="str">
        <f t="shared" si="2"/>
        <v/>
      </c>
      <c r="E30" s="102">
        <v>28</v>
      </c>
      <c r="F30" s="150"/>
      <c r="G30" s="149"/>
      <c r="H30" s="136"/>
      <c r="I30" s="128"/>
      <c r="J30" s="85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139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139"/>
      <c r="BD30" s="86"/>
      <c r="BE30" s="86"/>
      <c r="BF30" s="86"/>
      <c r="BG30" s="86"/>
      <c r="BH30" s="86"/>
      <c r="BI30" s="86"/>
      <c r="BJ30" s="86"/>
      <c r="BK30" s="86"/>
      <c r="BL30" s="86"/>
      <c r="BM30" s="228"/>
      <c r="BN30" s="228"/>
      <c r="BO30" s="228"/>
      <c r="BP30" s="228"/>
      <c r="BQ30" s="228"/>
      <c r="BR30" s="228"/>
      <c r="BS30" s="228"/>
      <c r="BT30" s="228"/>
      <c r="BU30" s="228"/>
      <c r="BV30" s="228"/>
      <c r="BW30" s="228"/>
      <c r="BX30" s="228"/>
      <c r="BY30" s="228"/>
      <c r="BZ30" s="228"/>
      <c r="CA30" s="228"/>
      <c r="CB30" s="228"/>
      <c r="CC30" s="228"/>
      <c r="CD30" s="228"/>
      <c r="CE30" s="228"/>
      <c r="CF30" s="228"/>
      <c r="CG30" s="228"/>
      <c r="CH30" s="228"/>
      <c r="CI30" s="228"/>
      <c r="CJ30" s="228"/>
      <c r="CK30" s="228"/>
      <c r="CL30" s="228"/>
      <c r="CM30" s="228"/>
      <c r="CN30" s="228"/>
      <c r="CO30" s="228"/>
      <c r="CP30" s="228"/>
      <c r="CQ30" s="228"/>
      <c r="CR30" s="228"/>
      <c r="CS30" s="228"/>
      <c r="CT30" s="151"/>
      <c r="CU30" s="134" t="str">
        <f t="shared" si="0"/>
        <v/>
      </c>
    </row>
    <row r="31" spans="1:99" s="3" customFormat="1" ht="11.25" customHeight="1" thickBot="1" x14ac:dyDescent="0.25">
      <c r="A31" s="457"/>
      <c r="B31" s="458"/>
      <c r="C31" s="32" t="str">
        <f t="shared" si="1"/>
        <v/>
      </c>
      <c r="D31" s="33" t="str">
        <f t="shared" si="2"/>
        <v/>
      </c>
      <c r="E31" s="102">
        <v>29</v>
      </c>
      <c r="F31" s="150"/>
      <c r="G31" s="149"/>
      <c r="H31" s="136"/>
      <c r="I31" s="128"/>
      <c r="J31" s="85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139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139"/>
      <c r="BD31" s="86"/>
      <c r="BE31" s="86"/>
      <c r="BF31" s="86"/>
      <c r="BG31" s="86"/>
      <c r="BH31" s="86"/>
      <c r="BI31" s="86"/>
      <c r="BJ31" s="86"/>
      <c r="BK31" s="86"/>
      <c r="BL31" s="86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8"/>
      <c r="CA31" s="228"/>
      <c r="CB31" s="228"/>
      <c r="CC31" s="228"/>
      <c r="CD31" s="228"/>
      <c r="CE31" s="228"/>
      <c r="CF31" s="228"/>
      <c r="CG31" s="228"/>
      <c r="CH31" s="228"/>
      <c r="CI31" s="228"/>
      <c r="CJ31" s="228"/>
      <c r="CK31" s="228"/>
      <c r="CL31" s="228"/>
      <c r="CM31" s="228"/>
      <c r="CN31" s="228"/>
      <c r="CO31" s="228"/>
      <c r="CP31" s="228"/>
      <c r="CQ31" s="228"/>
      <c r="CR31" s="228"/>
      <c r="CS31" s="228"/>
      <c r="CT31" s="151"/>
      <c r="CU31" s="134" t="str">
        <f t="shared" si="0"/>
        <v/>
      </c>
    </row>
    <row r="32" spans="1:99" s="3" customFormat="1" ht="11.25" customHeight="1" thickBot="1" x14ac:dyDescent="0.25">
      <c r="A32" s="457"/>
      <c r="B32" s="458"/>
      <c r="C32" s="32" t="str">
        <f t="shared" si="1"/>
        <v/>
      </c>
      <c r="D32" s="33" t="str">
        <f t="shared" si="2"/>
        <v/>
      </c>
      <c r="E32" s="102">
        <v>30</v>
      </c>
      <c r="F32" s="150"/>
      <c r="G32" s="149"/>
      <c r="H32" s="136"/>
      <c r="I32" s="138"/>
      <c r="J32" s="85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139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139"/>
      <c r="BD32" s="86"/>
      <c r="BE32" s="86"/>
      <c r="BF32" s="86"/>
      <c r="BG32" s="86"/>
      <c r="BH32" s="86"/>
      <c r="BI32" s="86"/>
      <c r="BJ32" s="86"/>
      <c r="BK32" s="86"/>
      <c r="BL32" s="86"/>
      <c r="BM32" s="228"/>
      <c r="BN32" s="228"/>
      <c r="BO32" s="228"/>
      <c r="BP32" s="228"/>
      <c r="BQ32" s="228"/>
      <c r="BR32" s="228"/>
      <c r="BS32" s="228"/>
      <c r="BT32" s="228"/>
      <c r="BU32" s="228"/>
      <c r="BV32" s="228"/>
      <c r="BW32" s="228"/>
      <c r="BX32" s="228"/>
      <c r="BY32" s="228"/>
      <c r="BZ32" s="228"/>
      <c r="CA32" s="228"/>
      <c r="CB32" s="228"/>
      <c r="CC32" s="228"/>
      <c r="CD32" s="228"/>
      <c r="CE32" s="228"/>
      <c r="CF32" s="228"/>
      <c r="CG32" s="228"/>
      <c r="CH32" s="228"/>
      <c r="CI32" s="228"/>
      <c r="CJ32" s="228"/>
      <c r="CK32" s="228"/>
      <c r="CL32" s="228"/>
      <c r="CM32" s="228"/>
      <c r="CN32" s="228"/>
      <c r="CO32" s="228"/>
      <c r="CP32" s="228"/>
      <c r="CQ32" s="228"/>
      <c r="CR32" s="228"/>
      <c r="CS32" s="228"/>
      <c r="CT32" s="151"/>
      <c r="CU32" s="134" t="str">
        <f t="shared" si="0"/>
        <v/>
      </c>
    </row>
    <row r="33" spans="1:99" s="3" customFormat="1" ht="11.25" customHeight="1" thickBot="1" x14ac:dyDescent="0.25">
      <c r="A33" s="457"/>
      <c r="B33" s="458"/>
      <c r="C33" s="32" t="str">
        <f t="shared" si="1"/>
        <v/>
      </c>
      <c r="D33" s="33" t="str">
        <f t="shared" si="2"/>
        <v/>
      </c>
      <c r="E33" s="102">
        <v>31</v>
      </c>
      <c r="F33" s="150"/>
      <c r="G33" s="149"/>
      <c r="H33" s="136"/>
      <c r="I33" s="128"/>
      <c r="J33" s="85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139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139"/>
      <c r="BD33" s="86"/>
      <c r="BE33" s="86"/>
      <c r="BF33" s="86"/>
      <c r="BG33" s="86"/>
      <c r="BH33" s="86"/>
      <c r="BI33" s="86"/>
      <c r="BJ33" s="86"/>
      <c r="BK33" s="86"/>
      <c r="BL33" s="86"/>
      <c r="BM33" s="228"/>
      <c r="BN33" s="228"/>
      <c r="BO33" s="228"/>
      <c r="BP33" s="228"/>
      <c r="BQ33" s="228"/>
      <c r="BR33" s="228"/>
      <c r="BS33" s="228"/>
      <c r="BT33" s="228"/>
      <c r="BU33" s="228"/>
      <c r="BV33" s="228"/>
      <c r="BW33" s="228"/>
      <c r="BX33" s="228"/>
      <c r="BY33" s="228"/>
      <c r="BZ33" s="228"/>
      <c r="CA33" s="228"/>
      <c r="CB33" s="228"/>
      <c r="CC33" s="228"/>
      <c r="CD33" s="228"/>
      <c r="CE33" s="228"/>
      <c r="CF33" s="228"/>
      <c r="CG33" s="228"/>
      <c r="CH33" s="228"/>
      <c r="CI33" s="228"/>
      <c r="CJ33" s="228"/>
      <c r="CK33" s="228"/>
      <c r="CL33" s="228"/>
      <c r="CM33" s="228"/>
      <c r="CN33" s="228"/>
      <c r="CO33" s="228"/>
      <c r="CP33" s="228"/>
      <c r="CQ33" s="228"/>
      <c r="CR33" s="228"/>
      <c r="CS33" s="228"/>
      <c r="CT33" s="151"/>
      <c r="CU33" s="134" t="str">
        <f t="shared" si="0"/>
        <v/>
      </c>
    </row>
    <row r="34" spans="1:99" s="3" customFormat="1" ht="11.25" customHeight="1" thickBot="1" x14ac:dyDescent="0.25">
      <c r="A34" s="457"/>
      <c r="B34" s="458"/>
      <c r="C34" s="32" t="str">
        <f t="shared" si="1"/>
        <v/>
      </c>
      <c r="D34" s="33" t="str">
        <f t="shared" si="2"/>
        <v/>
      </c>
      <c r="E34" s="102">
        <v>32</v>
      </c>
      <c r="F34" s="150"/>
      <c r="G34" s="149"/>
      <c r="H34" s="136"/>
      <c r="I34" s="128"/>
      <c r="J34" s="85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139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139"/>
      <c r="BD34" s="86"/>
      <c r="BE34" s="86"/>
      <c r="BF34" s="86"/>
      <c r="BG34" s="86"/>
      <c r="BH34" s="86"/>
      <c r="BI34" s="86"/>
      <c r="BJ34" s="86"/>
      <c r="BK34" s="86"/>
      <c r="BL34" s="86"/>
      <c r="BM34" s="228"/>
      <c r="BN34" s="228"/>
      <c r="BO34" s="228"/>
      <c r="BP34" s="228"/>
      <c r="BQ34" s="228"/>
      <c r="BR34" s="228"/>
      <c r="BS34" s="228"/>
      <c r="BT34" s="228"/>
      <c r="BU34" s="228"/>
      <c r="BV34" s="228"/>
      <c r="BW34" s="228"/>
      <c r="BX34" s="228"/>
      <c r="BY34" s="228"/>
      <c r="BZ34" s="228"/>
      <c r="CA34" s="228"/>
      <c r="CB34" s="228"/>
      <c r="CC34" s="228"/>
      <c r="CD34" s="228"/>
      <c r="CE34" s="228"/>
      <c r="CF34" s="228"/>
      <c r="CG34" s="228"/>
      <c r="CH34" s="228"/>
      <c r="CI34" s="228"/>
      <c r="CJ34" s="228"/>
      <c r="CK34" s="228"/>
      <c r="CL34" s="228"/>
      <c r="CM34" s="228"/>
      <c r="CN34" s="228"/>
      <c r="CO34" s="228"/>
      <c r="CP34" s="228"/>
      <c r="CQ34" s="228"/>
      <c r="CR34" s="228"/>
      <c r="CS34" s="228"/>
      <c r="CT34" s="151"/>
      <c r="CU34" s="134" t="str">
        <f t="shared" si="0"/>
        <v/>
      </c>
    </row>
    <row r="35" spans="1:99" s="3" customFormat="1" ht="11.25" customHeight="1" thickBot="1" x14ac:dyDescent="0.25">
      <c r="A35" s="457"/>
      <c r="B35" s="458"/>
      <c r="C35" s="32" t="str">
        <f t="shared" si="1"/>
        <v/>
      </c>
      <c r="D35" s="33" t="str">
        <f t="shared" si="2"/>
        <v/>
      </c>
      <c r="E35" s="102">
        <v>33</v>
      </c>
      <c r="F35" s="150"/>
      <c r="G35" s="149"/>
      <c r="H35" s="136"/>
      <c r="I35" s="128"/>
      <c r="J35" s="85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139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139"/>
      <c r="BD35" s="86"/>
      <c r="BE35" s="86"/>
      <c r="BF35" s="86"/>
      <c r="BG35" s="86"/>
      <c r="BH35" s="86"/>
      <c r="BI35" s="86"/>
      <c r="BJ35" s="86"/>
      <c r="BK35" s="86"/>
      <c r="BL35" s="86"/>
      <c r="BM35" s="228"/>
      <c r="BN35" s="228"/>
      <c r="BO35" s="228"/>
      <c r="BP35" s="228"/>
      <c r="BQ35" s="228"/>
      <c r="BR35" s="228"/>
      <c r="BS35" s="228"/>
      <c r="BT35" s="228"/>
      <c r="BU35" s="228"/>
      <c r="BV35" s="228"/>
      <c r="BW35" s="228"/>
      <c r="BX35" s="228"/>
      <c r="BY35" s="228"/>
      <c r="BZ35" s="228"/>
      <c r="CA35" s="228"/>
      <c r="CB35" s="228"/>
      <c r="CC35" s="228"/>
      <c r="CD35" s="228"/>
      <c r="CE35" s="228"/>
      <c r="CF35" s="228"/>
      <c r="CG35" s="228"/>
      <c r="CH35" s="228"/>
      <c r="CI35" s="228"/>
      <c r="CJ35" s="228"/>
      <c r="CK35" s="228"/>
      <c r="CL35" s="228"/>
      <c r="CM35" s="228"/>
      <c r="CN35" s="228"/>
      <c r="CO35" s="228"/>
      <c r="CP35" s="228"/>
      <c r="CQ35" s="228"/>
      <c r="CR35" s="228"/>
      <c r="CS35" s="228"/>
      <c r="CT35" s="151"/>
      <c r="CU35" s="134" t="str">
        <f t="shared" si="0"/>
        <v/>
      </c>
    </row>
    <row r="36" spans="1:99" s="3" customFormat="1" ht="11.25" customHeight="1" thickBot="1" x14ac:dyDescent="0.25">
      <c r="A36" s="459"/>
      <c r="B36" s="460"/>
      <c r="C36" s="32" t="str">
        <f t="shared" si="1"/>
        <v/>
      </c>
      <c r="D36" s="33" t="str">
        <f t="shared" si="2"/>
        <v/>
      </c>
      <c r="E36" s="103">
        <v>34</v>
      </c>
      <c r="F36" s="150"/>
      <c r="G36" s="129"/>
      <c r="H36" s="131"/>
      <c r="I36" s="131"/>
      <c r="J36" s="132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230"/>
      <c r="AE36" s="133"/>
      <c r="AF36" s="144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44"/>
      <c r="BD36" s="133"/>
      <c r="BE36" s="133"/>
      <c r="BF36" s="133"/>
      <c r="BG36" s="133"/>
      <c r="BH36" s="133"/>
      <c r="BI36" s="144"/>
      <c r="BJ36" s="133"/>
      <c r="BK36" s="133"/>
      <c r="BL36" s="133"/>
      <c r="BM36" s="230"/>
      <c r="BN36" s="230"/>
      <c r="BO36" s="230"/>
      <c r="BP36" s="230"/>
      <c r="BQ36" s="230"/>
      <c r="BR36" s="230"/>
      <c r="BS36" s="230"/>
      <c r="BT36" s="230"/>
      <c r="BU36" s="230"/>
      <c r="BV36" s="230"/>
      <c r="BW36" s="230"/>
      <c r="BX36" s="230"/>
      <c r="BY36" s="230"/>
      <c r="BZ36" s="230"/>
      <c r="CA36" s="230"/>
      <c r="CB36" s="230"/>
      <c r="CC36" s="230"/>
      <c r="CD36" s="230"/>
      <c r="CE36" s="230"/>
      <c r="CF36" s="230"/>
      <c r="CG36" s="230"/>
      <c r="CH36" s="230"/>
      <c r="CI36" s="230"/>
      <c r="CJ36" s="230"/>
      <c r="CK36" s="230"/>
      <c r="CL36" s="230"/>
      <c r="CM36" s="230"/>
      <c r="CN36" s="230"/>
      <c r="CO36" s="230"/>
      <c r="CP36" s="230"/>
      <c r="CQ36" s="230"/>
      <c r="CR36" s="230"/>
      <c r="CS36" s="230"/>
      <c r="CT36" s="152"/>
      <c r="CU36" s="134" t="str">
        <f t="shared" si="0"/>
        <v/>
      </c>
    </row>
    <row r="37" spans="1:99" s="3" customFormat="1" ht="5.25" customHeight="1" thickBot="1" x14ac:dyDescent="0.25">
      <c r="A37" s="38"/>
      <c r="B37" s="39"/>
      <c r="C37" s="39"/>
      <c r="D37" s="39"/>
      <c r="E37" s="39"/>
      <c r="F37" s="39"/>
      <c r="G37" s="130"/>
      <c r="H37" s="98"/>
      <c r="I37" s="98"/>
      <c r="J37" s="75"/>
      <c r="K37" s="39"/>
      <c r="L37" s="39"/>
      <c r="M37" s="39"/>
      <c r="N37" s="39"/>
      <c r="O37" s="39"/>
      <c r="P37" s="39"/>
      <c r="Q37" s="40"/>
      <c r="R37" s="39"/>
      <c r="S37" s="39"/>
      <c r="T37" s="39"/>
      <c r="U37" s="39"/>
      <c r="V37" s="40"/>
      <c r="W37" s="39"/>
      <c r="X37" s="39"/>
      <c r="Y37" s="45"/>
      <c r="Z37" s="39"/>
      <c r="AA37" s="39"/>
      <c r="AB37" s="104"/>
      <c r="AC37" s="39"/>
      <c r="AD37" s="39"/>
      <c r="AE37" s="39"/>
      <c r="AF37" s="104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134" t="str">
        <f t="shared" si="0"/>
        <v/>
      </c>
    </row>
    <row r="38" spans="1:99" s="3" customFormat="1" ht="12.75" customHeight="1" x14ac:dyDescent="0.2">
      <c r="A38" s="41"/>
      <c r="B38" s="42"/>
      <c r="C38" s="42"/>
      <c r="D38" s="42"/>
      <c r="E38" s="448" t="s">
        <v>4</v>
      </c>
      <c r="F38" s="449"/>
      <c r="G38" s="99"/>
      <c r="H38" s="74"/>
      <c r="I38" s="90"/>
      <c r="J38" s="76">
        <f t="shared" ref="J38:AO38" si="3">COUNTA(J3:J36)-COUNTIF(J3:J36,"a")</f>
        <v>0</v>
      </c>
      <c r="K38" s="7">
        <f t="shared" si="3"/>
        <v>0</v>
      </c>
      <c r="L38" s="7">
        <f t="shared" si="3"/>
        <v>0</v>
      </c>
      <c r="M38" s="7">
        <f t="shared" si="3"/>
        <v>0</v>
      </c>
      <c r="N38" s="7">
        <f t="shared" si="3"/>
        <v>0</v>
      </c>
      <c r="O38" s="7">
        <f t="shared" si="3"/>
        <v>0</v>
      </c>
      <c r="P38" s="7">
        <f t="shared" si="3"/>
        <v>0</v>
      </c>
      <c r="Q38" s="7">
        <f t="shared" si="3"/>
        <v>0</v>
      </c>
      <c r="R38" s="7">
        <f t="shared" si="3"/>
        <v>0</v>
      </c>
      <c r="S38" s="7">
        <f t="shared" si="3"/>
        <v>0</v>
      </c>
      <c r="T38" s="7">
        <f t="shared" si="3"/>
        <v>0</v>
      </c>
      <c r="U38" s="7">
        <f t="shared" si="3"/>
        <v>0</v>
      </c>
      <c r="V38" s="7">
        <f t="shared" si="3"/>
        <v>0</v>
      </c>
      <c r="W38" s="7">
        <f t="shared" si="3"/>
        <v>0</v>
      </c>
      <c r="X38" s="7">
        <f t="shared" si="3"/>
        <v>0</v>
      </c>
      <c r="Y38" s="7">
        <f t="shared" si="3"/>
        <v>0</v>
      </c>
      <c r="Z38" s="7">
        <f t="shared" si="3"/>
        <v>0</v>
      </c>
      <c r="AA38" s="7">
        <f t="shared" si="3"/>
        <v>0</v>
      </c>
      <c r="AB38" s="7">
        <f t="shared" si="3"/>
        <v>0</v>
      </c>
      <c r="AC38" s="7">
        <f t="shared" si="3"/>
        <v>0</v>
      </c>
      <c r="AD38" s="7">
        <f t="shared" si="3"/>
        <v>0</v>
      </c>
      <c r="AE38" s="7">
        <f t="shared" si="3"/>
        <v>0</v>
      </c>
      <c r="AF38" s="7">
        <f t="shared" si="3"/>
        <v>0</v>
      </c>
      <c r="AG38" s="7">
        <f t="shared" si="3"/>
        <v>0</v>
      </c>
      <c r="AH38" s="7">
        <f t="shared" si="3"/>
        <v>0</v>
      </c>
      <c r="AI38" s="7">
        <f t="shared" si="3"/>
        <v>0</v>
      </c>
      <c r="AJ38" s="7">
        <f t="shared" si="3"/>
        <v>0</v>
      </c>
      <c r="AK38" s="7">
        <f t="shared" si="3"/>
        <v>0</v>
      </c>
      <c r="AL38" s="7">
        <f t="shared" si="3"/>
        <v>0</v>
      </c>
      <c r="AM38" s="7">
        <f t="shared" si="3"/>
        <v>0</v>
      </c>
      <c r="AN38" s="7">
        <f t="shared" si="3"/>
        <v>0</v>
      </c>
      <c r="AO38" s="7">
        <f t="shared" si="3"/>
        <v>0</v>
      </c>
      <c r="AP38" s="7">
        <f t="shared" ref="AP38:CT38" si="4">COUNTA(AP3:AP36)-COUNTIF(AP3:AP36,"a")</f>
        <v>0</v>
      </c>
      <c r="AQ38" s="7">
        <f t="shared" si="4"/>
        <v>0</v>
      </c>
      <c r="AR38" s="7">
        <f t="shared" si="4"/>
        <v>0</v>
      </c>
      <c r="AS38" s="7">
        <f t="shared" si="4"/>
        <v>0</v>
      </c>
      <c r="AT38" s="7">
        <f t="shared" si="4"/>
        <v>0</v>
      </c>
      <c r="AU38" s="7">
        <f t="shared" si="4"/>
        <v>0</v>
      </c>
      <c r="AV38" s="7">
        <f t="shared" si="4"/>
        <v>0</v>
      </c>
      <c r="AW38" s="7">
        <f t="shared" si="4"/>
        <v>0</v>
      </c>
      <c r="AX38" s="7">
        <f t="shared" si="4"/>
        <v>0</v>
      </c>
      <c r="AY38" s="7">
        <f t="shared" si="4"/>
        <v>0</v>
      </c>
      <c r="AZ38" s="7">
        <f t="shared" si="4"/>
        <v>0</v>
      </c>
      <c r="BA38" s="7">
        <f t="shared" si="4"/>
        <v>0</v>
      </c>
      <c r="BB38" s="7">
        <f t="shared" si="4"/>
        <v>0</v>
      </c>
      <c r="BC38" s="7">
        <f t="shared" si="4"/>
        <v>0</v>
      </c>
      <c r="BD38" s="7">
        <f t="shared" si="4"/>
        <v>0</v>
      </c>
      <c r="BE38" s="7">
        <f t="shared" si="4"/>
        <v>0</v>
      </c>
      <c r="BF38" s="7">
        <f t="shared" si="4"/>
        <v>0</v>
      </c>
      <c r="BG38" s="7">
        <f t="shared" si="4"/>
        <v>0</v>
      </c>
      <c r="BH38" s="7">
        <f t="shared" si="4"/>
        <v>0</v>
      </c>
      <c r="BI38" s="7">
        <f t="shared" si="4"/>
        <v>0</v>
      </c>
      <c r="BJ38" s="7">
        <f t="shared" si="4"/>
        <v>0</v>
      </c>
      <c r="BK38" s="7">
        <f t="shared" si="4"/>
        <v>0</v>
      </c>
      <c r="BL38" s="7">
        <f t="shared" si="4"/>
        <v>0</v>
      </c>
      <c r="BM38" s="159">
        <f t="shared" si="4"/>
        <v>0</v>
      </c>
      <c r="BN38" s="159">
        <f t="shared" si="4"/>
        <v>0</v>
      </c>
      <c r="BO38" s="159">
        <f t="shared" si="4"/>
        <v>0</v>
      </c>
      <c r="BP38" s="159">
        <f t="shared" si="4"/>
        <v>0</v>
      </c>
      <c r="BQ38" s="159">
        <f t="shared" si="4"/>
        <v>0</v>
      </c>
      <c r="BR38" s="159">
        <f t="shared" si="4"/>
        <v>0</v>
      </c>
      <c r="BS38" s="159">
        <f t="shared" si="4"/>
        <v>0</v>
      </c>
      <c r="BT38" s="159">
        <f t="shared" si="4"/>
        <v>0</v>
      </c>
      <c r="BU38" s="159">
        <f t="shared" si="4"/>
        <v>0</v>
      </c>
      <c r="BV38" s="159">
        <f t="shared" si="4"/>
        <v>0</v>
      </c>
      <c r="BW38" s="159">
        <f t="shared" si="4"/>
        <v>0</v>
      </c>
      <c r="BX38" s="159">
        <f t="shared" si="4"/>
        <v>0</v>
      </c>
      <c r="BY38" s="159">
        <f t="shared" si="4"/>
        <v>0</v>
      </c>
      <c r="BZ38" s="159">
        <f t="shared" si="4"/>
        <v>0</v>
      </c>
      <c r="CA38" s="159">
        <f t="shared" si="4"/>
        <v>0</v>
      </c>
      <c r="CB38" s="159">
        <f t="shared" si="4"/>
        <v>0</v>
      </c>
      <c r="CC38" s="159">
        <f t="shared" si="4"/>
        <v>0</v>
      </c>
      <c r="CD38" s="159">
        <f t="shared" si="4"/>
        <v>0</v>
      </c>
      <c r="CE38" s="159">
        <f t="shared" si="4"/>
        <v>0</v>
      </c>
      <c r="CF38" s="159">
        <f t="shared" si="4"/>
        <v>0</v>
      </c>
      <c r="CG38" s="159">
        <f t="shared" si="4"/>
        <v>0</v>
      </c>
      <c r="CH38" s="159">
        <f t="shared" si="4"/>
        <v>0</v>
      </c>
      <c r="CI38" s="159">
        <f t="shared" si="4"/>
        <v>0</v>
      </c>
      <c r="CJ38" s="159">
        <f t="shared" si="4"/>
        <v>0</v>
      </c>
      <c r="CK38" s="159">
        <f t="shared" si="4"/>
        <v>0</v>
      </c>
      <c r="CL38" s="159">
        <f t="shared" si="4"/>
        <v>0</v>
      </c>
      <c r="CM38" s="159">
        <f t="shared" si="4"/>
        <v>0</v>
      </c>
      <c r="CN38" s="159">
        <f t="shared" si="4"/>
        <v>0</v>
      </c>
      <c r="CO38" s="159">
        <f t="shared" si="4"/>
        <v>0</v>
      </c>
      <c r="CP38" s="159">
        <f t="shared" si="4"/>
        <v>0</v>
      </c>
      <c r="CQ38" s="159">
        <f t="shared" si="4"/>
        <v>0</v>
      </c>
      <c r="CR38" s="159">
        <f t="shared" si="4"/>
        <v>0</v>
      </c>
      <c r="CS38" s="159">
        <f t="shared" si="4"/>
        <v>0</v>
      </c>
      <c r="CT38" s="159">
        <f t="shared" si="4"/>
        <v>0</v>
      </c>
      <c r="CU38" s="62"/>
    </row>
    <row r="39" spans="1:99" s="3" customFormat="1" ht="12.75" customHeight="1" x14ac:dyDescent="0.2">
      <c r="A39" s="41"/>
      <c r="B39" s="41"/>
      <c r="C39" s="41"/>
      <c r="D39" s="41"/>
      <c r="E39" s="446" t="s">
        <v>5</v>
      </c>
      <c r="F39" s="447"/>
      <c r="G39" s="74"/>
      <c r="H39" s="74"/>
      <c r="I39" s="74"/>
      <c r="J39" s="94">
        <f t="shared" ref="J39:AO39" si="5">COUNTIF(J3:J36,1)</f>
        <v>0</v>
      </c>
      <c r="K39" s="95">
        <f t="shared" si="5"/>
        <v>0</v>
      </c>
      <c r="L39" s="95">
        <f t="shared" si="5"/>
        <v>0</v>
      </c>
      <c r="M39" s="95">
        <f t="shared" si="5"/>
        <v>0</v>
      </c>
      <c r="N39" s="95">
        <f t="shared" si="5"/>
        <v>0</v>
      </c>
      <c r="O39" s="95">
        <f t="shared" si="5"/>
        <v>0</v>
      </c>
      <c r="P39" s="95">
        <f t="shared" si="5"/>
        <v>0</v>
      </c>
      <c r="Q39" s="95">
        <f t="shared" si="5"/>
        <v>0</v>
      </c>
      <c r="R39" s="95">
        <f t="shared" si="5"/>
        <v>0</v>
      </c>
      <c r="S39" s="95">
        <f t="shared" si="5"/>
        <v>0</v>
      </c>
      <c r="T39" s="95">
        <f t="shared" si="5"/>
        <v>0</v>
      </c>
      <c r="U39" s="95">
        <f t="shared" si="5"/>
        <v>0</v>
      </c>
      <c r="V39" s="95">
        <f t="shared" si="5"/>
        <v>0</v>
      </c>
      <c r="W39" s="95">
        <f t="shared" si="5"/>
        <v>0</v>
      </c>
      <c r="X39" s="95">
        <f t="shared" si="5"/>
        <v>0</v>
      </c>
      <c r="Y39" s="95">
        <f t="shared" si="5"/>
        <v>0</v>
      </c>
      <c r="Z39" s="95">
        <f t="shared" si="5"/>
        <v>0</v>
      </c>
      <c r="AA39" s="95">
        <f t="shared" si="5"/>
        <v>0</v>
      </c>
      <c r="AB39" s="95">
        <f t="shared" si="5"/>
        <v>0</v>
      </c>
      <c r="AC39" s="95">
        <f t="shared" si="5"/>
        <v>0</v>
      </c>
      <c r="AD39" s="95">
        <f t="shared" si="5"/>
        <v>0</v>
      </c>
      <c r="AE39" s="95">
        <f t="shared" si="5"/>
        <v>0</v>
      </c>
      <c r="AF39" s="95">
        <f t="shared" si="5"/>
        <v>0</v>
      </c>
      <c r="AG39" s="95">
        <f t="shared" si="5"/>
        <v>0</v>
      </c>
      <c r="AH39" s="95">
        <f t="shared" si="5"/>
        <v>0</v>
      </c>
      <c r="AI39" s="95">
        <f t="shared" si="5"/>
        <v>0</v>
      </c>
      <c r="AJ39" s="95">
        <f t="shared" si="5"/>
        <v>0</v>
      </c>
      <c r="AK39" s="95">
        <f t="shared" si="5"/>
        <v>0</v>
      </c>
      <c r="AL39" s="95">
        <f t="shared" si="5"/>
        <v>0</v>
      </c>
      <c r="AM39" s="95">
        <f t="shared" si="5"/>
        <v>0</v>
      </c>
      <c r="AN39" s="95">
        <f t="shared" si="5"/>
        <v>0</v>
      </c>
      <c r="AO39" s="95">
        <f t="shared" si="5"/>
        <v>0</v>
      </c>
      <c r="AP39" s="95">
        <f t="shared" ref="AP39:BM39" si="6">COUNTIF(AP3:AP36,1)</f>
        <v>0</v>
      </c>
      <c r="AQ39" s="95">
        <f t="shared" si="6"/>
        <v>0</v>
      </c>
      <c r="AR39" s="95">
        <f t="shared" si="6"/>
        <v>0</v>
      </c>
      <c r="AS39" s="95">
        <f t="shared" si="6"/>
        <v>0</v>
      </c>
      <c r="AT39" s="95">
        <f t="shared" si="6"/>
        <v>0</v>
      </c>
      <c r="AU39" s="95">
        <f t="shared" si="6"/>
        <v>0</v>
      </c>
      <c r="AV39" s="95">
        <f t="shared" si="6"/>
        <v>0</v>
      </c>
      <c r="AW39" s="95">
        <f t="shared" si="6"/>
        <v>0</v>
      </c>
      <c r="AX39" s="95">
        <f t="shared" si="6"/>
        <v>0</v>
      </c>
      <c r="AY39" s="95">
        <f t="shared" si="6"/>
        <v>0</v>
      </c>
      <c r="AZ39" s="95">
        <f t="shared" si="6"/>
        <v>0</v>
      </c>
      <c r="BA39" s="95">
        <f t="shared" si="6"/>
        <v>0</v>
      </c>
      <c r="BB39" s="95">
        <f t="shared" si="6"/>
        <v>0</v>
      </c>
      <c r="BC39" s="95">
        <f t="shared" si="6"/>
        <v>0</v>
      </c>
      <c r="BD39" s="95">
        <f t="shared" si="6"/>
        <v>0</v>
      </c>
      <c r="BE39" s="95">
        <f t="shared" si="6"/>
        <v>0</v>
      </c>
      <c r="BF39" s="95">
        <f t="shared" si="6"/>
        <v>0</v>
      </c>
      <c r="BG39" s="95">
        <f t="shared" si="6"/>
        <v>0</v>
      </c>
      <c r="BH39" s="95">
        <f t="shared" si="6"/>
        <v>0</v>
      </c>
      <c r="BI39" s="95">
        <f t="shared" si="6"/>
        <v>0</v>
      </c>
      <c r="BJ39" s="95">
        <f t="shared" si="6"/>
        <v>0</v>
      </c>
      <c r="BK39" s="95">
        <f t="shared" si="6"/>
        <v>0</v>
      </c>
      <c r="BL39" s="95">
        <f t="shared" si="6"/>
        <v>0</v>
      </c>
      <c r="BM39" s="95">
        <f t="shared" si="6"/>
        <v>0</v>
      </c>
      <c r="BN39" s="95">
        <f t="shared" ref="BN39:CT39" si="7">COUNTIF(BN3:BN36,1)</f>
        <v>0</v>
      </c>
      <c r="BO39" s="95">
        <f t="shared" si="7"/>
        <v>0</v>
      </c>
      <c r="BP39" s="95">
        <f t="shared" si="7"/>
        <v>0</v>
      </c>
      <c r="BQ39" s="95">
        <f t="shared" si="7"/>
        <v>0</v>
      </c>
      <c r="BR39" s="95">
        <f t="shared" si="7"/>
        <v>0</v>
      </c>
      <c r="BS39" s="95">
        <f t="shared" si="7"/>
        <v>0</v>
      </c>
      <c r="BT39" s="95">
        <f t="shared" si="7"/>
        <v>0</v>
      </c>
      <c r="BU39" s="95">
        <f t="shared" si="7"/>
        <v>0</v>
      </c>
      <c r="BV39" s="95">
        <f t="shared" si="7"/>
        <v>0</v>
      </c>
      <c r="BW39" s="95">
        <f t="shared" si="7"/>
        <v>0</v>
      </c>
      <c r="BX39" s="95">
        <f t="shared" si="7"/>
        <v>0</v>
      </c>
      <c r="BY39" s="95">
        <f t="shared" si="7"/>
        <v>0</v>
      </c>
      <c r="BZ39" s="95">
        <f t="shared" si="7"/>
        <v>0</v>
      </c>
      <c r="CA39" s="95">
        <f t="shared" si="7"/>
        <v>0</v>
      </c>
      <c r="CB39" s="95">
        <f t="shared" si="7"/>
        <v>0</v>
      </c>
      <c r="CC39" s="95">
        <f t="shared" si="7"/>
        <v>0</v>
      </c>
      <c r="CD39" s="95">
        <f t="shared" si="7"/>
        <v>0</v>
      </c>
      <c r="CE39" s="95">
        <f t="shared" si="7"/>
        <v>0</v>
      </c>
      <c r="CF39" s="95">
        <f t="shared" si="7"/>
        <v>0</v>
      </c>
      <c r="CG39" s="95">
        <f t="shared" si="7"/>
        <v>0</v>
      </c>
      <c r="CH39" s="95">
        <f t="shared" si="7"/>
        <v>0</v>
      </c>
      <c r="CI39" s="95">
        <f t="shared" si="7"/>
        <v>0</v>
      </c>
      <c r="CJ39" s="95">
        <f t="shared" si="7"/>
        <v>0</v>
      </c>
      <c r="CK39" s="95">
        <f t="shared" si="7"/>
        <v>0</v>
      </c>
      <c r="CL39" s="95">
        <f t="shared" si="7"/>
        <v>0</v>
      </c>
      <c r="CM39" s="95">
        <f t="shared" si="7"/>
        <v>0</v>
      </c>
      <c r="CN39" s="95">
        <f t="shared" si="7"/>
        <v>0</v>
      </c>
      <c r="CO39" s="95">
        <f t="shared" si="7"/>
        <v>0</v>
      </c>
      <c r="CP39" s="95">
        <f t="shared" si="7"/>
        <v>0</v>
      </c>
      <c r="CQ39" s="95">
        <f t="shared" si="7"/>
        <v>0</v>
      </c>
      <c r="CR39" s="95">
        <f t="shared" si="7"/>
        <v>0</v>
      </c>
      <c r="CS39" s="95">
        <f t="shared" si="7"/>
        <v>0</v>
      </c>
      <c r="CT39" s="95">
        <f t="shared" si="7"/>
        <v>0</v>
      </c>
      <c r="CU39" s="61"/>
    </row>
    <row r="40" spans="1:99" s="3" customFormat="1" ht="12.75" customHeight="1" x14ac:dyDescent="0.2">
      <c r="A40" s="41"/>
      <c r="B40" s="41"/>
      <c r="C40" s="41"/>
      <c r="D40" s="41"/>
      <c r="E40" s="446" t="s">
        <v>6</v>
      </c>
      <c r="F40" s="447"/>
      <c r="G40" s="74"/>
      <c r="H40" s="74"/>
      <c r="I40" s="74"/>
      <c r="J40" s="77">
        <f t="shared" ref="J40:AO40" si="8">COUNTIF(J3:J36,0)</f>
        <v>0</v>
      </c>
      <c r="K40" s="5">
        <f t="shared" si="8"/>
        <v>0</v>
      </c>
      <c r="L40" s="5">
        <f t="shared" si="8"/>
        <v>0</v>
      </c>
      <c r="M40" s="5">
        <f t="shared" si="8"/>
        <v>0</v>
      </c>
      <c r="N40" s="5">
        <f t="shared" si="8"/>
        <v>0</v>
      </c>
      <c r="O40" s="5">
        <f t="shared" si="8"/>
        <v>0</v>
      </c>
      <c r="P40" s="5">
        <f t="shared" si="8"/>
        <v>0</v>
      </c>
      <c r="Q40" s="5">
        <f t="shared" si="8"/>
        <v>0</v>
      </c>
      <c r="R40" s="5">
        <f t="shared" si="8"/>
        <v>0</v>
      </c>
      <c r="S40" s="5">
        <f t="shared" si="8"/>
        <v>0</v>
      </c>
      <c r="T40" s="5">
        <f t="shared" si="8"/>
        <v>0</v>
      </c>
      <c r="U40" s="5">
        <f t="shared" si="8"/>
        <v>0</v>
      </c>
      <c r="V40" s="5">
        <f t="shared" si="8"/>
        <v>0</v>
      </c>
      <c r="W40" s="5">
        <f t="shared" si="8"/>
        <v>0</v>
      </c>
      <c r="X40" s="5">
        <f t="shared" si="8"/>
        <v>0</v>
      </c>
      <c r="Y40" s="5">
        <f t="shared" si="8"/>
        <v>0</v>
      </c>
      <c r="Z40" s="5">
        <f t="shared" si="8"/>
        <v>0</v>
      </c>
      <c r="AA40" s="5">
        <f t="shared" si="8"/>
        <v>0</v>
      </c>
      <c r="AB40" s="5">
        <f t="shared" si="8"/>
        <v>0</v>
      </c>
      <c r="AC40" s="5">
        <f t="shared" si="8"/>
        <v>0</v>
      </c>
      <c r="AD40" s="5">
        <f t="shared" si="8"/>
        <v>0</v>
      </c>
      <c r="AE40" s="5">
        <f t="shared" si="8"/>
        <v>0</v>
      </c>
      <c r="AF40" s="5">
        <f t="shared" si="8"/>
        <v>0</v>
      </c>
      <c r="AG40" s="5">
        <f t="shared" si="8"/>
        <v>0</v>
      </c>
      <c r="AH40" s="5">
        <f t="shared" si="8"/>
        <v>0</v>
      </c>
      <c r="AI40" s="5">
        <f t="shared" si="8"/>
        <v>0</v>
      </c>
      <c r="AJ40" s="5">
        <f t="shared" si="8"/>
        <v>0</v>
      </c>
      <c r="AK40" s="5">
        <f t="shared" si="8"/>
        <v>0</v>
      </c>
      <c r="AL40" s="5">
        <f t="shared" si="8"/>
        <v>0</v>
      </c>
      <c r="AM40" s="5">
        <f t="shared" si="8"/>
        <v>0</v>
      </c>
      <c r="AN40" s="5">
        <f t="shared" si="8"/>
        <v>0</v>
      </c>
      <c r="AO40" s="5">
        <f t="shared" si="8"/>
        <v>0</v>
      </c>
      <c r="AP40" s="5">
        <f t="shared" ref="AP40:BM40" si="9">COUNTIF(AP3:AP36,0)</f>
        <v>0</v>
      </c>
      <c r="AQ40" s="5">
        <f t="shared" si="9"/>
        <v>0</v>
      </c>
      <c r="AR40" s="5">
        <f t="shared" si="9"/>
        <v>0</v>
      </c>
      <c r="AS40" s="5">
        <f t="shared" si="9"/>
        <v>0</v>
      </c>
      <c r="AT40" s="5">
        <f t="shared" si="9"/>
        <v>0</v>
      </c>
      <c r="AU40" s="5">
        <f t="shared" si="9"/>
        <v>0</v>
      </c>
      <c r="AV40" s="5">
        <f t="shared" si="9"/>
        <v>0</v>
      </c>
      <c r="AW40" s="5">
        <f t="shared" si="9"/>
        <v>0</v>
      </c>
      <c r="AX40" s="5">
        <f t="shared" si="9"/>
        <v>0</v>
      </c>
      <c r="AY40" s="5">
        <f t="shared" si="9"/>
        <v>0</v>
      </c>
      <c r="AZ40" s="5">
        <f t="shared" si="9"/>
        <v>0</v>
      </c>
      <c r="BA40" s="5">
        <f t="shared" si="9"/>
        <v>0</v>
      </c>
      <c r="BB40" s="5">
        <f t="shared" si="9"/>
        <v>0</v>
      </c>
      <c r="BC40" s="5">
        <f t="shared" si="9"/>
        <v>0</v>
      </c>
      <c r="BD40" s="5">
        <f t="shared" si="9"/>
        <v>0</v>
      </c>
      <c r="BE40" s="5">
        <f t="shared" si="9"/>
        <v>0</v>
      </c>
      <c r="BF40" s="5">
        <f t="shared" si="9"/>
        <v>0</v>
      </c>
      <c r="BG40" s="5">
        <f t="shared" si="9"/>
        <v>0</v>
      </c>
      <c r="BH40" s="5">
        <f t="shared" si="9"/>
        <v>0</v>
      </c>
      <c r="BI40" s="5">
        <f t="shared" si="9"/>
        <v>0</v>
      </c>
      <c r="BJ40" s="5">
        <f t="shared" si="9"/>
        <v>0</v>
      </c>
      <c r="BK40" s="5">
        <f t="shared" si="9"/>
        <v>0</v>
      </c>
      <c r="BL40" s="5">
        <f t="shared" si="9"/>
        <v>0</v>
      </c>
      <c r="BM40" s="5">
        <f t="shared" si="9"/>
        <v>0</v>
      </c>
      <c r="BN40" s="5">
        <f t="shared" ref="BN40:CT40" si="10">COUNTIF(BN3:BN36,0)</f>
        <v>0</v>
      </c>
      <c r="BO40" s="5">
        <f t="shared" si="10"/>
        <v>0</v>
      </c>
      <c r="BP40" s="5">
        <f t="shared" si="10"/>
        <v>0</v>
      </c>
      <c r="BQ40" s="5">
        <f t="shared" si="10"/>
        <v>0</v>
      </c>
      <c r="BR40" s="5">
        <f t="shared" si="10"/>
        <v>0</v>
      </c>
      <c r="BS40" s="5">
        <f t="shared" si="10"/>
        <v>0</v>
      </c>
      <c r="BT40" s="5">
        <f t="shared" si="10"/>
        <v>0</v>
      </c>
      <c r="BU40" s="5">
        <f t="shared" si="10"/>
        <v>0</v>
      </c>
      <c r="BV40" s="5">
        <f t="shared" si="10"/>
        <v>0</v>
      </c>
      <c r="BW40" s="5">
        <f t="shared" si="10"/>
        <v>0</v>
      </c>
      <c r="BX40" s="5">
        <f t="shared" si="10"/>
        <v>0</v>
      </c>
      <c r="BY40" s="5">
        <f t="shared" si="10"/>
        <v>0</v>
      </c>
      <c r="BZ40" s="5">
        <f t="shared" si="10"/>
        <v>0</v>
      </c>
      <c r="CA40" s="5">
        <f t="shared" si="10"/>
        <v>0</v>
      </c>
      <c r="CB40" s="5">
        <f t="shared" si="10"/>
        <v>0</v>
      </c>
      <c r="CC40" s="5">
        <f t="shared" si="10"/>
        <v>0</v>
      </c>
      <c r="CD40" s="5">
        <f t="shared" si="10"/>
        <v>0</v>
      </c>
      <c r="CE40" s="5">
        <f t="shared" si="10"/>
        <v>0</v>
      </c>
      <c r="CF40" s="5">
        <f t="shared" si="10"/>
        <v>0</v>
      </c>
      <c r="CG40" s="5">
        <f t="shared" si="10"/>
        <v>0</v>
      </c>
      <c r="CH40" s="5">
        <f t="shared" si="10"/>
        <v>0</v>
      </c>
      <c r="CI40" s="5">
        <f t="shared" si="10"/>
        <v>0</v>
      </c>
      <c r="CJ40" s="5">
        <f t="shared" si="10"/>
        <v>0</v>
      </c>
      <c r="CK40" s="5">
        <f t="shared" si="10"/>
        <v>0</v>
      </c>
      <c r="CL40" s="5">
        <f t="shared" si="10"/>
        <v>0</v>
      </c>
      <c r="CM40" s="5">
        <f t="shared" si="10"/>
        <v>0</v>
      </c>
      <c r="CN40" s="5">
        <f t="shared" si="10"/>
        <v>0</v>
      </c>
      <c r="CO40" s="5">
        <f t="shared" si="10"/>
        <v>0</v>
      </c>
      <c r="CP40" s="5">
        <f t="shared" si="10"/>
        <v>0</v>
      </c>
      <c r="CQ40" s="5">
        <f t="shared" si="10"/>
        <v>0</v>
      </c>
      <c r="CR40" s="5">
        <f t="shared" si="10"/>
        <v>0</v>
      </c>
      <c r="CS40" s="5">
        <f t="shared" si="10"/>
        <v>0</v>
      </c>
      <c r="CT40" s="5">
        <f t="shared" si="10"/>
        <v>0</v>
      </c>
      <c r="CU40" s="61"/>
    </row>
    <row r="41" spans="1:99" s="2" customFormat="1" ht="12.75" customHeight="1" thickBot="1" x14ac:dyDescent="0.25">
      <c r="A41" s="64"/>
      <c r="B41" s="433"/>
      <c r="C41" s="433"/>
      <c r="D41" s="433"/>
      <c r="E41" s="444" t="s">
        <v>7</v>
      </c>
      <c r="F41" s="445"/>
      <c r="G41" s="100"/>
      <c r="H41" s="100"/>
      <c r="I41" s="137"/>
      <c r="J41" s="78">
        <f t="shared" ref="J41:AO41" si="11">COUNTIF(J3:J36,9)</f>
        <v>0</v>
      </c>
      <c r="K41" s="63">
        <f t="shared" si="11"/>
        <v>0</v>
      </c>
      <c r="L41" s="63">
        <f t="shared" si="11"/>
        <v>0</v>
      </c>
      <c r="M41" s="63">
        <f t="shared" si="11"/>
        <v>0</v>
      </c>
      <c r="N41" s="63">
        <f t="shared" si="11"/>
        <v>0</v>
      </c>
      <c r="O41" s="63">
        <f t="shared" si="11"/>
        <v>0</v>
      </c>
      <c r="P41" s="63">
        <f t="shared" si="11"/>
        <v>0</v>
      </c>
      <c r="Q41" s="63">
        <f t="shared" si="11"/>
        <v>0</v>
      </c>
      <c r="R41" s="63">
        <f t="shared" si="11"/>
        <v>0</v>
      </c>
      <c r="S41" s="63">
        <f t="shared" si="11"/>
        <v>0</v>
      </c>
      <c r="T41" s="63">
        <f t="shared" si="11"/>
        <v>0</v>
      </c>
      <c r="U41" s="63">
        <f t="shared" si="11"/>
        <v>0</v>
      </c>
      <c r="V41" s="63">
        <f t="shared" si="11"/>
        <v>0</v>
      </c>
      <c r="W41" s="63">
        <f t="shared" si="11"/>
        <v>0</v>
      </c>
      <c r="X41" s="63">
        <f t="shared" si="11"/>
        <v>0</v>
      </c>
      <c r="Y41" s="63">
        <f t="shared" si="11"/>
        <v>0</v>
      </c>
      <c r="Z41" s="63">
        <f t="shared" si="11"/>
        <v>0</v>
      </c>
      <c r="AA41" s="63">
        <f t="shared" si="11"/>
        <v>0</v>
      </c>
      <c r="AB41" s="63">
        <f t="shared" si="11"/>
        <v>0</v>
      </c>
      <c r="AC41" s="63">
        <f t="shared" si="11"/>
        <v>0</v>
      </c>
      <c r="AD41" s="63">
        <f t="shared" si="11"/>
        <v>0</v>
      </c>
      <c r="AE41" s="63">
        <f t="shared" si="11"/>
        <v>0</v>
      </c>
      <c r="AF41" s="63">
        <f t="shared" si="11"/>
        <v>0</v>
      </c>
      <c r="AG41" s="63">
        <f t="shared" si="11"/>
        <v>0</v>
      </c>
      <c r="AH41" s="63">
        <f t="shared" si="11"/>
        <v>0</v>
      </c>
      <c r="AI41" s="63">
        <f t="shared" si="11"/>
        <v>0</v>
      </c>
      <c r="AJ41" s="63">
        <f t="shared" si="11"/>
        <v>0</v>
      </c>
      <c r="AK41" s="63">
        <f t="shared" si="11"/>
        <v>0</v>
      </c>
      <c r="AL41" s="63">
        <f t="shared" si="11"/>
        <v>0</v>
      </c>
      <c r="AM41" s="63">
        <f t="shared" si="11"/>
        <v>0</v>
      </c>
      <c r="AN41" s="63">
        <f t="shared" si="11"/>
        <v>0</v>
      </c>
      <c r="AO41" s="63">
        <f t="shared" si="11"/>
        <v>0</v>
      </c>
      <c r="AP41" s="63">
        <f t="shared" ref="AP41:BM41" si="12">COUNTIF(AP3:AP36,9)</f>
        <v>0</v>
      </c>
      <c r="AQ41" s="63">
        <f t="shared" si="12"/>
        <v>0</v>
      </c>
      <c r="AR41" s="63">
        <f t="shared" si="12"/>
        <v>0</v>
      </c>
      <c r="AS41" s="63">
        <f t="shared" si="12"/>
        <v>0</v>
      </c>
      <c r="AT41" s="63">
        <f t="shared" si="12"/>
        <v>0</v>
      </c>
      <c r="AU41" s="63">
        <f t="shared" si="12"/>
        <v>0</v>
      </c>
      <c r="AV41" s="63">
        <f t="shared" si="12"/>
        <v>0</v>
      </c>
      <c r="AW41" s="63">
        <f t="shared" si="12"/>
        <v>0</v>
      </c>
      <c r="AX41" s="63">
        <f t="shared" si="12"/>
        <v>0</v>
      </c>
      <c r="AY41" s="63">
        <f t="shared" si="12"/>
        <v>0</v>
      </c>
      <c r="AZ41" s="63">
        <f t="shared" si="12"/>
        <v>0</v>
      </c>
      <c r="BA41" s="63">
        <f t="shared" si="12"/>
        <v>0</v>
      </c>
      <c r="BB41" s="63">
        <f t="shared" si="12"/>
        <v>0</v>
      </c>
      <c r="BC41" s="63">
        <f t="shared" si="12"/>
        <v>0</v>
      </c>
      <c r="BD41" s="63">
        <f t="shared" si="12"/>
        <v>0</v>
      </c>
      <c r="BE41" s="63">
        <f t="shared" si="12"/>
        <v>0</v>
      </c>
      <c r="BF41" s="63">
        <f t="shared" si="12"/>
        <v>0</v>
      </c>
      <c r="BG41" s="63">
        <f t="shared" si="12"/>
        <v>0</v>
      </c>
      <c r="BH41" s="63">
        <f t="shared" si="12"/>
        <v>0</v>
      </c>
      <c r="BI41" s="63">
        <f t="shared" si="12"/>
        <v>0</v>
      </c>
      <c r="BJ41" s="63">
        <f t="shared" si="12"/>
        <v>0</v>
      </c>
      <c r="BK41" s="63">
        <f t="shared" si="12"/>
        <v>0</v>
      </c>
      <c r="BL41" s="63">
        <f t="shared" si="12"/>
        <v>0</v>
      </c>
      <c r="BM41" s="63">
        <f t="shared" si="12"/>
        <v>0</v>
      </c>
      <c r="BN41" s="63">
        <f t="shared" ref="BN41:CT41" si="13">COUNTIF(BN3:BN36,9)</f>
        <v>0</v>
      </c>
      <c r="BO41" s="63">
        <f t="shared" si="13"/>
        <v>0</v>
      </c>
      <c r="BP41" s="63">
        <f t="shared" si="13"/>
        <v>0</v>
      </c>
      <c r="BQ41" s="63">
        <f t="shared" si="13"/>
        <v>0</v>
      </c>
      <c r="BR41" s="63">
        <f t="shared" si="13"/>
        <v>0</v>
      </c>
      <c r="BS41" s="63">
        <f t="shared" si="13"/>
        <v>0</v>
      </c>
      <c r="BT41" s="63">
        <f t="shared" si="13"/>
        <v>0</v>
      </c>
      <c r="BU41" s="63">
        <f t="shared" si="13"/>
        <v>0</v>
      </c>
      <c r="BV41" s="63">
        <f t="shared" si="13"/>
        <v>0</v>
      </c>
      <c r="BW41" s="63">
        <f t="shared" si="13"/>
        <v>0</v>
      </c>
      <c r="BX41" s="63">
        <f t="shared" si="13"/>
        <v>0</v>
      </c>
      <c r="BY41" s="63">
        <f t="shared" si="13"/>
        <v>0</v>
      </c>
      <c r="BZ41" s="63">
        <f t="shared" si="13"/>
        <v>0</v>
      </c>
      <c r="CA41" s="63">
        <f t="shared" si="13"/>
        <v>0</v>
      </c>
      <c r="CB41" s="63">
        <f t="shared" si="13"/>
        <v>0</v>
      </c>
      <c r="CC41" s="63">
        <f t="shared" si="13"/>
        <v>0</v>
      </c>
      <c r="CD41" s="63">
        <f t="shared" si="13"/>
        <v>0</v>
      </c>
      <c r="CE41" s="63">
        <f t="shared" si="13"/>
        <v>0</v>
      </c>
      <c r="CF41" s="63">
        <f t="shared" si="13"/>
        <v>0</v>
      </c>
      <c r="CG41" s="63">
        <f t="shared" si="13"/>
        <v>0</v>
      </c>
      <c r="CH41" s="63">
        <f t="shared" si="13"/>
        <v>0</v>
      </c>
      <c r="CI41" s="63">
        <f t="shared" si="13"/>
        <v>0</v>
      </c>
      <c r="CJ41" s="63">
        <f t="shared" si="13"/>
        <v>0</v>
      </c>
      <c r="CK41" s="63">
        <f t="shared" si="13"/>
        <v>0</v>
      </c>
      <c r="CL41" s="63">
        <f t="shared" si="13"/>
        <v>0</v>
      </c>
      <c r="CM41" s="63">
        <f t="shared" si="13"/>
        <v>0</v>
      </c>
      <c r="CN41" s="63">
        <f t="shared" si="13"/>
        <v>0</v>
      </c>
      <c r="CO41" s="63">
        <f t="shared" si="13"/>
        <v>0</v>
      </c>
      <c r="CP41" s="63">
        <f t="shared" si="13"/>
        <v>0</v>
      </c>
      <c r="CQ41" s="63">
        <f t="shared" si="13"/>
        <v>0</v>
      </c>
      <c r="CR41" s="63">
        <f t="shared" si="13"/>
        <v>0</v>
      </c>
      <c r="CS41" s="63">
        <f t="shared" si="13"/>
        <v>0</v>
      </c>
      <c r="CT41" s="63">
        <f t="shared" si="13"/>
        <v>0</v>
      </c>
      <c r="CU41" s="43"/>
    </row>
    <row r="42" spans="1:99" ht="5.25" customHeight="1" thickBot="1" x14ac:dyDescent="0.25">
      <c r="A42" s="433"/>
      <c r="B42" s="433"/>
      <c r="C42" s="433"/>
      <c r="D42" s="433"/>
      <c r="E42" s="433"/>
      <c r="F42" s="434"/>
      <c r="G42" s="100"/>
      <c r="H42" s="100"/>
      <c r="I42" s="436"/>
      <c r="J42" s="443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105"/>
      <c r="AC42" s="37"/>
      <c r="AD42" s="37"/>
      <c r="AE42" s="105"/>
      <c r="AF42" s="105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5"/>
    </row>
    <row r="43" spans="1:99" ht="14.25" customHeight="1" thickBot="1" x14ac:dyDescent="0.25">
      <c r="A43" s="44"/>
      <c r="B43" s="435"/>
      <c r="C43" s="436"/>
      <c r="D43" s="436"/>
      <c r="E43" s="437"/>
      <c r="F43" s="438" t="s">
        <v>20</v>
      </c>
      <c r="G43" s="441"/>
      <c r="H43" s="436"/>
      <c r="I43" s="436"/>
      <c r="J43" s="284" t="str">
        <f>IF(J38=0,"",INT(J39*100/J38+0.5)/100)</f>
        <v/>
      </c>
      <c r="K43" s="284" t="str">
        <f t="shared" ref="K43:BV43" si="14">IF(K38=0,"",INT(K39*100/K38+0.5)/100)</f>
        <v/>
      </c>
      <c r="L43" s="284" t="str">
        <f t="shared" si="14"/>
        <v/>
      </c>
      <c r="M43" s="284" t="str">
        <f t="shared" si="14"/>
        <v/>
      </c>
      <c r="N43" s="284" t="str">
        <f t="shared" si="14"/>
        <v/>
      </c>
      <c r="O43" s="284" t="str">
        <f t="shared" si="14"/>
        <v/>
      </c>
      <c r="P43" s="284" t="str">
        <f t="shared" si="14"/>
        <v/>
      </c>
      <c r="Q43" s="284" t="str">
        <f t="shared" si="14"/>
        <v/>
      </c>
      <c r="R43" s="284" t="str">
        <f t="shared" si="14"/>
        <v/>
      </c>
      <c r="S43" s="284" t="str">
        <f t="shared" si="14"/>
        <v/>
      </c>
      <c r="T43" s="284" t="str">
        <f t="shared" si="14"/>
        <v/>
      </c>
      <c r="U43" s="284" t="str">
        <f t="shared" si="14"/>
        <v/>
      </c>
      <c r="V43" s="284" t="str">
        <f t="shared" si="14"/>
        <v/>
      </c>
      <c r="W43" s="284" t="str">
        <f t="shared" si="14"/>
        <v/>
      </c>
      <c r="X43" s="284" t="str">
        <f t="shared" si="14"/>
        <v/>
      </c>
      <c r="Y43" s="284" t="str">
        <f t="shared" si="14"/>
        <v/>
      </c>
      <c r="Z43" s="284" t="str">
        <f t="shared" si="14"/>
        <v/>
      </c>
      <c r="AA43" s="284" t="str">
        <f t="shared" si="14"/>
        <v/>
      </c>
      <c r="AB43" s="284" t="str">
        <f t="shared" si="14"/>
        <v/>
      </c>
      <c r="AC43" s="284" t="str">
        <f t="shared" si="14"/>
        <v/>
      </c>
      <c r="AD43" s="284" t="str">
        <f t="shared" si="14"/>
        <v/>
      </c>
      <c r="AE43" s="284" t="str">
        <f t="shared" si="14"/>
        <v/>
      </c>
      <c r="AF43" s="284" t="str">
        <f t="shared" si="14"/>
        <v/>
      </c>
      <c r="AG43" s="284" t="str">
        <f t="shared" si="14"/>
        <v/>
      </c>
      <c r="AH43" s="284" t="str">
        <f t="shared" si="14"/>
        <v/>
      </c>
      <c r="AI43" s="284" t="str">
        <f t="shared" si="14"/>
        <v/>
      </c>
      <c r="AJ43" s="284" t="str">
        <f t="shared" si="14"/>
        <v/>
      </c>
      <c r="AK43" s="284" t="str">
        <f t="shared" si="14"/>
        <v/>
      </c>
      <c r="AL43" s="284" t="str">
        <f t="shared" si="14"/>
        <v/>
      </c>
      <c r="AM43" s="284" t="str">
        <f t="shared" si="14"/>
        <v/>
      </c>
      <c r="AN43" s="284" t="str">
        <f t="shared" si="14"/>
        <v/>
      </c>
      <c r="AO43" s="284" t="str">
        <f t="shared" si="14"/>
        <v/>
      </c>
      <c r="AP43" s="284" t="str">
        <f t="shared" si="14"/>
        <v/>
      </c>
      <c r="AQ43" s="284" t="str">
        <f t="shared" si="14"/>
        <v/>
      </c>
      <c r="AR43" s="284" t="str">
        <f t="shared" si="14"/>
        <v/>
      </c>
      <c r="AS43" s="284" t="str">
        <f t="shared" si="14"/>
        <v/>
      </c>
      <c r="AT43" s="284" t="str">
        <f t="shared" si="14"/>
        <v/>
      </c>
      <c r="AU43" s="284" t="str">
        <f t="shared" si="14"/>
        <v/>
      </c>
      <c r="AV43" s="284" t="str">
        <f t="shared" si="14"/>
        <v/>
      </c>
      <c r="AW43" s="284" t="str">
        <f t="shared" si="14"/>
        <v/>
      </c>
      <c r="AX43" s="284" t="str">
        <f t="shared" si="14"/>
        <v/>
      </c>
      <c r="AY43" s="284" t="str">
        <f t="shared" si="14"/>
        <v/>
      </c>
      <c r="AZ43" s="284" t="str">
        <f t="shared" si="14"/>
        <v/>
      </c>
      <c r="BA43" s="284" t="str">
        <f t="shared" si="14"/>
        <v/>
      </c>
      <c r="BB43" s="284" t="str">
        <f t="shared" si="14"/>
        <v/>
      </c>
      <c r="BC43" s="284" t="str">
        <f t="shared" si="14"/>
        <v/>
      </c>
      <c r="BD43" s="284" t="str">
        <f t="shared" si="14"/>
        <v/>
      </c>
      <c r="BE43" s="284" t="str">
        <f t="shared" si="14"/>
        <v/>
      </c>
      <c r="BF43" s="284" t="str">
        <f t="shared" si="14"/>
        <v/>
      </c>
      <c r="BG43" s="284" t="str">
        <f t="shared" si="14"/>
        <v/>
      </c>
      <c r="BH43" s="284" t="str">
        <f t="shared" si="14"/>
        <v/>
      </c>
      <c r="BI43" s="284" t="str">
        <f t="shared" si="14"/>
        <v/>
      </c>
      <c r="BJ43" s="284" t="str">
        <f t="shared" si="14"/>
        <v/>
      </c>
      <c r="BK43" s="284" t="str">
        <f t="shared" si="14"/>
        <v/>
      </c>
      <c r="BL43" s="284" t="str">
        <f t="shared" si="14"/>
        <v/>
      </c>
      <c r="BM43" s="284" t="str">
        <f t="shared" si="14"/>
        <v/>
      </c>
      <c r="BN43" s="284" t="str">
        <f t="shared" si="14"/>
        <v/>
      </c>
      <c r="BO43" s="284" t="str">
        <f t="shared" si="14"/>
        <v/>
      </c>
      <c r="BP43" s="284" t="str">
        <f t="shared" si="14"/>
        <v/>
      </c>
      <c r="BQ43" s="284" t="str">
        <f t="shared" si="14"/>
        <v/>
      </c>
      <c r="BR43" s="284" t="str">
        <f t="shared" si="14"/>
        <v/>
      </c>
      <c r="BS43" s="284" t="str">
        <f t="shared" si="14"/>
        <v/>
      </c>
      <c r="BT43" s="284" t="str">
        <f t="shared" si="14"/>
        <v/>
      </c>
      <c r="BU43" s="284" t="str">
        <f t="shared" si="14"/>
        <v/>
      </c>
      <c r="BV43" s="284" t="str">
        <f t="shared" si="14"/>
        <v/>
      </c>
      <c r="BW43" s="284" t="str">
        <f t="shared" ref="BW43:CT43" si="15">IF(BW38=0,"",INT(BW39*100/BW38+0.5)/100)</f>
        <v/>
      </c>
      <c r="BX43" s="284" t="str">
        <f t="shared" si="15"/>
        <v/>
      </c>
      <c r="BY43" s="284" t="str">
        <f t="shared" si="15"/>
        <v/>
      </c>
      <c r="BZ43" s="284" t="str">
        <f t="shared" si="15"/>
        <v/>
      </c>
      <c r="CA43" s="284" t="str">
        <f t="shared" si="15"/>
        <v/>
      </c>
      <c r="CB43" s="284" t="str">
        <f t="shared" si="15"/>
        <v/>
      </c>
      <c r="CC43" s="284" t="str">
        <f t="shared" si="15"/>
        <v/>
      </c>
      <c r="CD43" s="284" t="str">
        <f t="shared" si="15"/>
        <v/>
      </c>
      <c r="CE43" s="284" t="str">
        <f t="shared" si="15"/>
        <v/>
      </c>
      <c r="CF43" s="284" t="str">
        <f t="shared" si="15"/>
        <v/>
      </c>
      <c r="CG43" s="284" t="str">
        <f t="shared" si="15"/>
        <v/>
      </c>
      <c r="CH43" s="284" t="str">
        <f t="shared" si="15"/>
        <v/>
      </c>
      <c r="CI43" s="284" t="str">
        <f t="shared" si="15"/>
        <v/>
      </c>
      <c r="CJ43" s="284" t="str">
        <f t="shared" si="15"/>
        <v/>
      </c>
      <c r="CK43" s="284" t="str">
        <f t="shared" si="15"/>
        <v/>
      </c>
      <c r="CL43" s="284" t="str">
        <f t="shared" si="15"/>
        <v/>
      </c>
      <c r="CM43" s="284" t="str">
        <f t="shared" si="15"/>
        <v/>
      </c>
      <c r="CN43" s="284" t="str">
        <f t="shared" si="15"/>
        <v/>
      </c>
      <c r="CO43" s="284" t="str">
        <f t="shared" si="15"/>
        <v/>
      </c>
      <c r="CP43" s="284" t="str">
        <f t="shared" si="15"/>
        <v/>
      </c>
      <c r="CQ43" s="284" t="str">
        <f t="shared" si="15"/>
        <v/>
      </c>
      <c r="CR43" s="284" t="str">
        <f t="shared" si="15"/>
        <v/>
      </c>
      <c r="CS43" s="284" t="str">
        <f t="shared" si="15"/>
        <v/>
      </c>
      <c r="CT43" s="284" t="str">
        <f t="shared" si="15"/>
        <v/>
      </c>
      <c r="CU43" s="61"/>
    </row>
    <row r="44" spans="1:99" ht="13.5" thickBot="1" x14ac:dyDescent="0.25">
      <c r="A44" s="44"/>
      <c r="B44" s="436"/>
      <c r="C44" s="436"/>
      <c r="D44" s="436"/>
      <c r="E44" s="439"/>
      <c r="F44" s="432" t="s">
        <v>21</v>
      </c>
      <c r="G44" s="442"/>
      <c r="H44" s="100"/>
      <c r="I44" s="137"/>
      <c r="J44" s="289">
        <v>0.84</v>
      </c>
      <c r="K44" s="290">
        <v>0.36</v>
      </c>
      <c r="L44" s="291">
        <v>0.33</v>
      </c>
      <c r="M44" s="290">
        <v>0.45</v>
      </c>
      <c r="N44" s="290">
        <v>0.74</v>
      </c>
      <c r="O44" s="291">
        <v>0.31</v>
      </c>
      <c r="P44" s="290">
        <v>0.87</v>
      </c>
      <c r="Q44" s="290">
        <v>0.68</v>
      </c>
      <c r="R44" s="291">
        <v>0.84</v>
      </c>
      <c r="S44" s="290">
        <v>0.81</v>
      </c>
      <c r="T44" s="290">
        <v>0.43</v>
      </c>
      <c r="U44" s="290">
        <v>0.31</v>
      </c>
      <c r="V44" s="291">
        <v>0.73</v>
      </c>
      <c r="W44" s="292">
        <v>0.53</v>
      </c>
      <c r="X44" s="290">
        <v>0.71</v>
      </c>
      <c r="Y44" s="290">
        <v>0.81</v>
      </c>
      <c r="Z44" s="290">
        <v>0.46</v>
      </c>
      <c r="AA44" s="292">
        <v>0.81</v>
      </c>
      <c r="AB44" s="292">
        <v>0.81</v>
      </c>
      <c r="AC44" s="290">
        <v>0.68</v>
      </c>
      <c r="AD44" s="292">
        <v>0.53</v>
      </c>
      <c r="AE44" s="290">
        <v>0.72</v>
      </c>
      <c r="AF44" s="292">
        <v>0.27</v>
      </c>
      <c r="AG44" s="290">
        <v>0.47</v>
      </c>
      <c r="AH44" s="292">
        <v>0.45</v>
      </c>
      <c r="AI44" s="292">
        <v>0.45</v>
      </c>
      <c r="AJ44" s="290">
        <v>0.57999999999999996</v>
      </c>
      <c r="AK44" s="290">
        <v>0.76</v>
      </c>
      <c r="AL44" s="290">
        <v>0.54</v>
      </c>
      <c r="AM44" s="292">
        <v>0.87</v>
      </c>
      <c r="AN44" s="292">
        <v>0.91</v>
      </c>
      <c r="AO44" s="292">
        <v>0.73</v>
      </c>
      <c r="AP44" s="290">
        <v>0.47</v>
      </c>
      <c r="AQ44" s="290">
        <v>0.4</v>
      </c>
      <c r="AR44" s="291">
        <v>0.26</v>
      </c>
      <c r="AS44" s="292">
        <v>0.3</v>
      </c>
      <c r="AT44" s="292">
        <v>0.66</v>
      </c>
      <c r="AU44" s="292">
        <v>0.67</v>
      </c>
      <c r="AV44" s="292">
        <v>0.75</v>
      </c>
      <c r="AW44" s="292">
        <v>0.77</v>
      </c>
      <c r="AX44" s="290">
        <v>0.72</v>
      </c>
      <c r="AY44" s="291">
        <v>0.27</v>
      </c>
      <c r="AZ44" s="290">
        <v>0.79</v>
      </c>
      <c r="BA44" s="290">
        <v>0.75</v>
      </c>
      <c r="BB44" s="292">
        <v>0.75</v>
      </c>
      <c r="BC44" s="292">
        <v>0.72</v>
      </c>
      <c r="BD44" s="292">
        <v>0.68</v>
      </c>
      <c r="BE44" s="292">
        <v>0.7</v>
      </c>
      <c r="BF44" s="292">
        <v>0.73</v>
      </c>
      <c r="BG44" s="290">
        <v>0.94</v>
      </c>
      <c r="BH44" s="291">
        <v>0.92</v>
      </c>
      <c r="BI44" s="290">
        <v>0.72</v>
      </c>
      <c r="BJ44" s="290">
        <v>0.63</v>
      </c>
      <c r="BK44" s="291">
        <v>0.84</v>
      </c>
      <c r="BL44" s="290">
        <v>0.73</v>
      </c>
      <c r="BM44" s="290">
        <v>0.5</v>
      </c>
      <c r="BN44" s="290">
        <v>0.52</v>
      </c>
      <c r="BO44" s="290">
        <v>0.7</v>
      </c>
      <c r="BP44" s="290">
        <v>0.75</v>
      </c>
      <c r="BQ44" s="290">
        <v>0.83</v>
      </c>
      <c r="BR44" s="290">
        <v>0.2</v>
      </c>
      <c r="BS44" s="290">
        <v>0.71</v>
      </c>
      <c r="BT44" s="290">
        <v>0.49</v>
      </c>
      <c r="BU44" s="290">
        <v>0.75</v>
      </c>
      <c r="BV44" s="290">
        <v>0.33</v>
      </c>
      <c r="BW44" s="290">
        <v>0.23</v>
      </c>
      <c r="BX44" s="290">
        <v>0.56000000000000005</v>
      </c>
      <c r="BY44" s="290">
        <v>0.52</v>
      </c>
      <c r="BZ44" s="290">
        <v>0.65</v>
      </c>
      <c r="CA44" s="290">
        <v>0.67</v>
      </c>
      <c r="CB44" s="290">
        <v>0.43</v>
      </c>
      <c r="CC44" s="290">
        <v>0.52</v>
      </c>
      <c r="CD44" s="290">
        <v>0.3</v>
      </c>
      <c r="CE44" s="290">
        <v>0.7</v>
      </c>
      <c r="CF44" s="290">
        <v>0.62</v>
      </c>
      <c r="CG44" s="290">
        <v>0.46</v>
      </c>
      <c r="CH44" s="290">
        <v>0.75</v>
      </c>
      <c r="CI44" s="290">
        <v>0.6</v>
      </c>
      <c r="CJ44" s="290">
        <v>0.94</v>
      </c>
      <c r="CK44" s="290">
        <v>0.7</v>
      </c>
      <c r="CL44" s="290">
        <v>0.87</v>
      </c>
      <c r="CM44" s="290">
        <v>0.41</v>
      </c>
      <c r="CN44" s="290">
        <v>0.33</v>
      </c>
      <c r="CO44" s="290">
        <v>0.46</v>
      </c>
      <c r="CP44" s="290">
        <v>0.77</v>
      </c>
      <c r="CQ44" s="290">
        <v>0.17</v>
      </c>
      <c r="CR44" s="290">
        <v>0.33</v>
      </c>
      <c r="CS44" s="290">
        <v>0.43</v>
      </c>
      <c r="CT44" s="293">
        <v>0.28000000000000003</v>
      </c>
      <c r="CU44" s="36"/>
    </row>
    <row r="45" spans="1:99" x14ac:dyDescent="0.2">
      <c r="A45" s="435"/>
      <c r="B45" s="435"/>
      <c r="C45" s="440"/>
      <c r="D45" s="440"/>
      <c r="E45" s="435"/>
      <c r="F45" s="4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233"/>
      <c r="BG45" s="35"/>
      <c r="BH45" s="233"/>
      <c r="BI45" s="35"/>
      <c r="BJ45" s="233"/>
      <c r="BK45" s="35"/>
      <c r="BL45" s="233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233">
        <f>34 - COUNTIF($CU$3:$CU$36,"")</f>
        <v>0</v>
      </c>
      <c r="CO45" s="35" t="str">
        <f>IF(CN45,"ligne(s) encodée(s)","")</f>
        <v/>
      </c>
      <c r="CP45" s="233"/>
      <c r="CQ45" s="35"/>
      <c r="CR45" s="35"/>
      <c r="CS45" s="35"/>
      <c r="CT45" s="35"/>
      <c r="CU45" s="233"/>
    </row>
    <row r="46" spans="1:99" x14ac:dyDescent="0.2">
      <c r="A46" s="234"/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5"/>
      <c r="BG46" s="35"/>
      <c r="BH46" s="234"/>
      <c r="BI46" s="234"/>
      <c r="BJ46" s="234"/>
      <c r="BK46" s="234"/>
      <c r="BL46" s="234"/>
      <c r="BM46" s="234"/>
      <c r="BN46" s="234"/>
      <c r="BO46" s="234"/>
      <c r="BP46" s="234"/>
      <c r="BQ46" s="234"/>
      <c r="BR46" s="234"/>
      <c r="BS46" s="234"/>
      <c r="BT46" s="234"/>
      <c r="BU46" s="234"/>
      <c r="BV46" s="234"/>
      <c r="BW46" s="234"/>
      <c r="BX46" s="234"/>
      <c r="BY46" s="234"/>
      <c r="BZ46" s="234"/>
      <c r="CA46" s="234"/>
      <c r="CB46" s="234"/>
      <c r="CC46" s="234"/>
      <c r="CD46" s="234"/>
      <c r="CE46" s="234"/>
      <c r="CF46" s="234"/>
      <c r="CG46" s="234"/>
      <c r="CH46" s="234"/>
      <c r="CI46" s="234"/>
      <c r="CJ46" s="234"/>
      <c r="CK46" s="234"/>
      <c r="CL46" s="234"/>
      <c r="CM46" s="234"/>
      <c r="CN46" s="235">
        <f>COUNTIF($CU$3:$CU$36,"!")</f>
        <v>0</v>
      </c>
      <c r="CO46" s="35" t="str">
        <f>IF(CN46,"ligne(s) incomplète(s)","")</f>
        <v/>
      </c>
      <c r="CP46" s="234"/>
      <c r="CQ46" s="234"/>
      <c r="CR46" s="234"/>
      <c r="CS46" s="234"/>
      <c r="CT46" s="234"/>
      <c r="CU46" s="234"/>
    </row>
  </sheetData>
  <sheetProtection sheet="1" objects="1" scenarios="1"/>
  <mergeCells count="9">
    <mergeCell ref="E41:F41"/>
    <mergeCell ref="E40:F40"/>
    <mergeCell ref="E38:F38"/>
    <mergeCell ref="E39:F39"/>
    <mergeCell ref="I1:I2"/>
    <mergeCell ref="G1:H1"/>
    <mergeCell ref="B1:F1"/>
    <mergeCell ref="A5:B36"/>
    <mergeCell ref="B2:E2"/>
  </mergeCells>
  <phoneticPr fontId="2" type="noConversion"/>
  <conditionalFormatting sqref="BF45 BH45">
    <cfRule type="cellIs" dxfId="56" priority="163" stopIfTrue="1" operator="greaterThanOrEqual">
      <formula>1</formula>
    </cfRule>
  </conditionalFormatting>
  <conditionalFormatting sqref="CU44">
    <cfRule type="cellIs" dxfId="55" priority="134" stopIfTrue="1" operator="greaterThan">
      <formula>0</formula>
    </cfRule>
    <cfRule type="cellIs" dxfId="54" priority="139" stopIfTrue="1" operator="greaterThanOrEqual">
      <formula>0</formula>
    </cfRule>
  </conditionalFormatting>
  <conditionalFormatting sqref="BK3:CT22 AY3:AZ22 AP3:CK3 J5:CT5 J3:AW22 J32:AW36 AY32:AZ36 BK32:CT36">
    <cfRule type="cellIs" dxfId="53" priority="162" stopIfTrue="1" operator="equal">
      <formula>9</formula>
    </cfRule>
  </conditionalFormatting>
  <conditionalFormatting sqref="J3:CT22 J32:CT36">
    <cfRule type="cellIs" dxfId="52" priority="158" stopIfTrue="1" operator="equal">
      <formula>1</formula>
    </cfRule>
  </conditionalFormatting>
  <conditionalFormatting sqref="J43:CT43">
    <cfRule type="cellIs" dxfId="51" priority="4" stopIfTrue="1" operator="equal">
      <formula>IF(J$43="","",J44)</formula>
    </cfRule>
    <cfRule type="cellIs" dxfId="50" priority="5" stopIfTrue="1" operator="lessThan">
      <formula>IF(J43&lt;&gt;"",J44,0)</formula>
    </cfRule>
    <cfRule type="cellIs" dxfId="49" priority="6" stopIfTrue="1" operator="greaterThan">
      <formula>IF(J43&lt;&gt;"",J44,101)</formula>
    </cfRule>
  </conditionalFormatting>
  <conditionalFormatting sqref="BK23:CT31 AY23:AZ31 J23:AW31">
    <cfRule type="cellIs" dxfId="48" priority="3" stopIfTrue="1" operator="equal">
      <formula>9</formula>
    </cfRule>
  </conditionalFormatting>
  <conditionalFormatting sqref="J23:CT31">
    <cfRule type="cellIs" dxfId="47" priority="2" stopIfTrue="1" operator="equal">
      <formula>1</formula>
    </cfRule>
  </conditionalFormatting>
  <conditionalFormatting sqref="CN45">
    <cfRule type="cellIs" dxfId="46" priority="1" stopIfTrue="1" operator="greaterThanOrEqual">
      <formula>1</formula>
    </cfRule>
  </conditionalFormatting>
  <dataValidations count="7">
    <dataValidation type="list" allowBlank="1" showDropDown="1" showInputMessage="1" showErrorMessage="1" errorTitle="Donnée introduite non conforme" error="1 réponse correcte_x000a_0 réponse incorrecte_x000a_9 pas de réponse_x000a_a absent" sqref="Z3:CK3 AE4:AG4 J3:Y36 Z4:AC4 Z6:AC36 Z5:CK5 AE6:AG36">
      <formula1>"0,1,9,a,A"</formula1>
    </dataValidation>
    <dataValidation type="list" allowBlank="1" showInputMessage="1" showErrorMessage="1" errorTitle="Donnée introduite non conforme" error="Introduire F ou M (en majuscule)" sqref="G3:G36">
      <formula1>"F, M"</formula1>
    </dataValidation>
    <dataValidation type="list" allowBlank="1" showDropDown="1" showInputMessage="1" showErrorMessage="1" errorTitle="Donnée introduite non conforme" error="1 réponse correcte_x000a_8 réponse partiellement correcte_x000a_0 réponse incorrecte_x000a_9 pas de réponse_x000a_a absent_x000a_" sqref="AH4:AI4 AH6:AI36">
      <formula1>"0,1,9,a,A,8"</formula1>
    </dataValidation>
    <dataValidation type="list" allowBlank="1" showDropDown="1" showInputMessage="1" showErrorMessage="1" error="1 réponse correcte_x000a_8 réponse partiellement correcte_x000a_0 réponse incorrecte_x000a_9 pas de réponse_x000a_a absent_x000a_" sqref="AD6:AD36 AD4">
      <formula1>"1,0,9,a,A,8"</formula1>
    </dataValidation>
    <dataValidation type="list" allowBlank="1" showDropDown="1" showInputMessage="1" showErrorMessage="1" errorTitle="Donnée introduite non conforme" error="A ou a_x000a_" sqref="I3:I36">
      <formula1>"a,A"</formula1>
    </dataValidation>
    <dataValidation type="list" allowBlank="1" showDropDown="1" showInputMessage="1" showErrorMessage="1" error="1 réponse correcte_x000a_0 réponse incorrecte_x000a_9 pas de réponse_x000a_a absent" sqref="AJ6:CK36 AJ4:CK4 CL3:CT36">
      <formula1>"1,0,9,a,A"</formula1>
    </dataValidation>
    <dataValidation type="list" allowBlank="1" showInputMessage="1" showErrorMessage="1" error="années acceptées de 2006 à 2011" sqref="H3:H36">
      <formula1>"2006, 2007, 2008, 2009, 2010, 2011"</formula1>
    </dataValidation>
  </dataValidations>
  <printOptions headings="1"/>
  <pageMargins left="0.31496062992125984" right="0.27559055118110237" top="0.47244094488188981" bottom="0.47244094488188981" header="0.31496062992125984" footer="0.35433070866141736"/>
  <pageSetup paperSize="9" scale="77" fitToWidth="12" pageOrder="overThenDown" orientation="landscape" horizontalDpi="4294967294" verticalDpi="4294967294" r:id="rId1"/>
  <headerFooter alignWithMargins="0">
    <oddFooter>&amp;LEENC 2017 &amp;A&amp;C3e primaire - &amp;F&amp;RPage &amp;P / &amp;N</oddFooter>
  </headerFooter>
  <colBreaks count="2" manualBreakCount="2">
    <brk id="25" max="1048575" man="1"/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E482C3"/>
  </sheetPr>
  <dimension ref="A1:DO322"/>
  <sheetViews>
    <sheetView view="pageBreakPreview" zoomScaleNormal="100" zoomScaleSheetLayoutView="100" workbookViewId="0">
      <pane xSplit="4" ySplit="4" topLeftCell="E5" activePane="bottomRight" state="frozen"/>
      <selection activeCell="I4" sqref="I4:J4"/>
      <selection pane="topRight" activeCell="I4" sqref="I4:J4"/>
      <selection pane="bottomLeft" activeCell="I4" sqref="I4:J4"/>
      <selection pane="bottomRight" activeCell="B1" sqref="B1:D2"/>
    </sheetView>
  </sheetViews>
  <sheetFormatPr baseColWidth="10" defaultRowHeight="12.75" x14ac:dyDescent="0.2"/>
  <cols>
    <col min="1" max="1" width="14.140625" style="2" customWidth="1"/>
    <col min="2" max="2" width="10.85546875" style="2" customWidth="1"/>
    <col min="3" max="3" width="3.5703125" style="2" bestFit="1" customWidth="1"/>
    <col min="4" max="4" width="25.7109375" style="2" customWidth="1"/>
    <col min="5" max="5" width="6" style="2" customWidth="1"/>
    <col min="6" max="6" width="12.7109375" style="2" customWidth="1"/>
    <col min="7" max="7" width="14.28515625" style="2" bestFit="1" customWidth="1"/>
    <col min="8" max="8" width="1.85546875" style="2" customWidth="1"/>
    <col min="9" max="9" width="12.7109375" style="2" customWidth="1"/>
    <col min="10" max="10" width="14.28515625" style="2" bestFit="1" customWidth="1"/>
    <col min="11" max="11" width="2.42578125" style="2" customWidth="1"/>
    <col min="12" max="12" width="12.7109375" style="2" customWidth="1"/>
    <col min="13" max="13" width="14.28515625" style="2" bestFit="1" customWidth="1"/>
    <col min="14" max="14" width="4" style="46" customWidth="1"/>
    <col min="15" max="15" width="4.7109375" style="2" customWidth="1"/>
    <col min="16" max="26" width="5.7109375" style="12" customWidth="1"/>
    <col min="27" max="27" width="14.5703125" style="4" customWidth="1"/>
    <col min="28" max="28" width="10.7109375" style="4" customWidth="1"/>
    <col min="29" max="52" width="5.7109375" style="2" customWidth="1"/>
    <col min="53" max="53" width="15.28515625" style="4" customWidth="1"/>
    <col min="54" max="54" width="11.5703125" style="4" customWidth="1"/>
    <col min="55" max="74" width="5.7109375" style="4" customWidth="1"/>
    <col min="75" max="75" width="14.85546875" style="4" customWidth="1"/>
    <col min="76" max="76" width="10.7109375" style="2" customWidth="1"/>
    <col min="77" max="86" width="5.7109375" style="2" customWidth="1"/>
    <col min="87" max="87" width="15.7109375" style="2" customWidth="1"/>
    <col min="88" max="88" width="10.85546875" style="2" customWidth="1"/>
    <col min="89" max="96" width="5.7109375" style="2" customWidth="1"/>
    <col min="97" max="97" width="15.42578125" style="2" customWidth="1"/>
    <col min="98" max="98" width="10.7109375" style="2" customWidth="1"/>
    <col min="99" max="99" width="5.7109375" style="2" bestFit="1" customWidth="1"/>
    <col min="100" max="106" width="5.7109375" style="2" customWidth="1"/>
    <col min="107" max="107" width="14.7109375" style="2" customWidth="1"/>
    <col min="108" max="108" width="10.7109375" style="2" customWidth="1"/>
    <col min="109" max="116" width="5.7109375" style="2" customWidth="1"/>
    <col min="117" max="117" width="15.42578125" style="2" customWidth="1"/>
    <col min="118" max="118" width="10.7109375" style="2" customWidth="1"/>
    <col min="119" max="16384" width="11.42578125" style="2"/>
  </cols>
  <sheetData>
    <row r="1" spans="1:118" ht="24.75" customHeight="1" thickBot="1" x14ac:dyDescent="0.25">
      <c r="A1" s="482" t="s">
        <v>28</v>
      </c>
      <c r="B1" s="494" t="str">
        <f>IF('Encodage réponses Es'!B1:F1="","",'Encodage réponses Es'!B1:F1)</f>
        <v/>
      </c>
      <c r="C1" s="495"/>
      <c r="D1" s="496"/>
      <c r="E1" s="49"/>
      <c r="F1" s="478" t="s">
        <v>22</v>
      </c>
      <c r="G1" s="479"/>
      <c r="H1" s="49"/>
      <c r="I1" s="484" t="s">
        <v>45</v>
      </c>
      <c r="J1" s="485"/>
      <c r="K1" s="49"/>
      <c r="L1" s="488" t="s">
        <v>46</v>
      </c>
      <c r="M1" s="489"/>
      <c r="N1" s="114"/>
      <c r="O1" s="49"/>
      <c r="P1" s="472" t="s">
        <v>45</v>
      </c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4"/>
      <c r="AC1" s="472" t="s">
        <v>45</v>
      </c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4"/>
      <c r="BC1" s="472" t="s">
        <v>45</v>
      </c>
      <c r="BD1" s="473"/>
      <c r="BE1" s="473"/>
      <c r="BF1" s="473"/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  <c r="BT1" s="473"/>
      <c r="BU1" s="473"/>
      <c r="BV1" s="473"/>
      <c r="BW1" s="473"/>
      <c r="BX1" s="474"/>
      <c r="BY1" s="472" t="s">
        <v>45</v>
      </c>
      <c r="BZ1" s="473"/>
      <c r="CA1" s="473"/>
      <c r="CB1" s="473"/>
      <c r="CC1" s="473"/>
      <c r="CD1" s="473"/>
      <c r="CE1" s="473"/>
      <c r="CF1" s="473"/>
      <c r="CG1" s="473"/>
      <c r="CH1" s="473"/>
      <c r="CI1" s="473"/>
      <c r="CJ1" s="474"/>
      <c r="CK1" s="466" t="s">
        <v>46</v>
      </c>
      <c r="CL1" s="467"/>
      <c r="CM1" s="467"/>
      <c r="CN1" s="467"/>
      <c r="CO1" s="467"/>
      <c r="CP1" s="467"/>
      <c r="CQ1" s="467"/>
      <c r="CR1" s="467"/>
      <c r="CS1" s="467"/>
      <c r="CT1" s="468"/>
      <c r="CU1" s="466" t="s">
        <v>46</v>
      </c>
      <c r="CV1" s="467"/>
      <c r="CW1" s="467"/>
      <c r="CX1" s="467"/>
      <c r="CY1" s="467"/>
      <c r="CZ1" s="467"/>
      <c r="DA1" s="467"/>
      <c r="DB1" s="467"/>
      <c r="DC1" s="467"/>
      <c r="DD1" s="468"/>
      <c r="DE1" s="466" t="s">
        <v>46</v>
      </c>
      <c r="DF1" s="467"/>
      <c r="DG1" s="467"/>
      <c r="DH1" s="467"/>
      <c r="DI1" s="467"/>
      <c r="DJ1" s="467"/>
      <c r="DK1" s="467"/>
      <c r="DL1" s="467"/>
      <c r="DM1" s="467"/>
      <c r="DN1" s="468"/>
    </row>
    <row r="2" spans="1:118" ht="50.1" customHeight="1" thickBot="1" x14ac:dyDescent="0.25">
      <c r="A2" s="483"/>
      <c r="B2" s="497"/>
      <c r="C2" s="498"/>
      <c r="D2" s="499"/>
      <c r="E2" s="50"/>
      <c r="F2" s="480"/>
      <c r="G2" s="481"/>
      <c r="H2" s="50"/>
      <c r="I2" s="486"/>
      <c r="J2" s="487"/>
      <c r="K2" s="72"/>
      <c r="L2" s="490"/>
      <c r="M2" s="491"/>
      <c r="N2" s="114"/>
      <c r="O2" s="55"/>
      <c r="P2" s="500" t="s">
        <v>47</v>
      </c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2"/>
      <c r="AC2" s="503" t="s">
        <v>48</v>
      </c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  <c r="AO2" s="504"/>
      <c r="AP2" s="504"/>
      <c r="AQ2" s="504"/>
      <c r="AR2" s="504"/>
      <c r="AS2" s="504"/>
      <c r="AT2" s="504"/>
      <c r="AU2" s="504"/>
      <c r="AV2" s="504"/>
      <c r="AW2" s="504"/>
      <c r="AX2" s="504"/>
      <c r="AY2" s="504"/>
      <c r="AZ2" s="504"/>
      <c r="BA2" s="504"/>
      <c r="BB2" s="505"/>
      <c r="BC2" s="492" t="s">
        <v>49</v>
      </c>
      <c r="BD2" s="492"/>
      <c r="BE2" s="492"/>
      <c r="BF2" s="492"/>
      <c r="BG2" s="492"/>
      <c r="BH2" s="492"/>
      <c r="BI2" s="492"/>
      <c r="BJ2" s="492"/>
      <c r="BK2" s="492"/>
      <c r="BL2" s="492"/>
      <c r="BM2" s="492"/>
      <c r="BN2" s="492"/>
      <c r="BO2" s="492"/>
      <c r="BP2" s="492"/>
      <c r="BQ2" s="492"/>
      <c r="BR2" s="492"/>
      <c r="BS2" s="492"/>
      <c r="BT2" s="492"/>
      <c r="BU2" s="492"/>
      <c r="BV2" s="492"/>
      <c r="BW2" s="492"/>
      <c r="BX2" s="493"/>
      <c r="BY2" s="475" t="s">
        <v>58</v>
      </c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7"/>
      <c r="CK2" s="469" t="s">
        <v>53</v>
      </c>
      <c r="CL2" s="470"/>
      <c r="CM2" s="470"/>
      <c r="CN2" s="470"/>
      <c r="CO2" s="470"/>
      <c r="CP2" s="470"/>
      <c r="CQ2" s="470"/>
      <c r="CR2" s="470"/>
      <c r="CS2" s="470"/>
      <c r="CT2" s="470"/>
      <c r="CU2" s="469" t="s">
        <v>51</v>
      </c>
      <c r="CV2" s="469"/>
      <c r="CW2" s="469"/>
      <c r="CX2" s="469"/>
      <c r="CY2" s="469"/>
      <c r="CZ2" s="469"/>
      <c r="DA2" s="469"/>
      <c r="DB2" s="469"/>
      <c r="DC2" s="469"/>
      <c r="DD2" s="471"/>
      <c r="DE2" s="469" t="s">
        <v>52</v>
      </c>
      <c r="DF2" s="470"/>
      <c r="DG2" s="470"/>
      <c r="DH2" s="470"/>
      <c r="DI2" s="470"/>
      <c r="DJ2" s="470"/>
      <c r="DK2" s="470"/>
      <c r="DL2" s="470"/>
      <c r="DM2" s="470"/>
      <c r="DN2" s="470"/>
    </row>
    <row r="3" spans="1:118" ht="16.5" customHeight="1" thickBot="1" x14ac:dyDescent="0.25">
      <c r="A3" s="514" t="s">
        <v>8</v>
      </c>
      <c r="B3" s="497" t="str">
        <f>IF('Encodage réponses Es'!B2:E2="","",'Encodage réponses Es'!B2:E2)</f>
        <v/>
      </c>
      <c r="C3" s="499"/>
      <c r="D3" s="516" t="s">
        <v>40</v>
      </c>
      <c r="E3" s="464" t="s">
        <v>14</v>
      </c>
      <c r="F3" s="182" t="s">
        <v>19</v>
      </c>
      <c r="G3" s="183" t="s">
        <v>12</v>
      </c>
      <c r="H3" s="51"/>
      <c r="I3" s="170" t="s">
        <v>11</v>
      </c>
      <c r="J3" s="171" t="s">
        <v>12</v>
      </c>
      <c r="K3" s="51"/>
      <c r="L3" s="193" t="s">
        <v>11</v>
      </c>
      <c r="M3" s="194" t="s">
        <v>12</v>
      </c>
      <c r="N3" s="115"/>
      <c r="O3" s="53"/>
      <c r="P3" s="249">
        <v>1</v>
      </c>
      <c r="Q3" s="250">
        <v>2</v>
      </c>
      <c r="R3" s="250">
        <v>3</v>
      </c>
      <c r="S3" s="250">
        <v>4</v>
      </c>
      <c r="T3" s="250">
        <v>5</v>
      </c>
      <c r="U3" s="250">
        <v>6</v>
      </c>
      <c r="V3" s="250">
        <v>7</v>
      </c>
      <c r="W3" s="250">
        <v>8</v>
      </c>
      <c r="X3" s="250">
        <v>9</v>
      </c>
      <c r="Y3" s="250">
        <v>10</v>
      </c>
      <c r="Z3" s="250">
        <v>11</v>
      </c>
      <c r="AA3" s="251" t="s">
        <v>55</v>
      </c>
      <c r="AB3" s="252" t="s">
        <v>54</v>
      </c>
      <c r="AC3" s="250">
        <v>12</v>
      </c>
      <c r="AD3" s="250">
        <v>13</v>
      </c>
      <c r="AE3" s="250">
        <v>14</v>
      </c>
      <c r="AF3" s="250">
        <v>15</v>
      </c>
      <c r="AG3" s="250">
        <v>16</v>
      </c>
      <c r="AH3" s="250">
        <v>17</v>
      </c>
      <c r="AI3" s="250">
        <v>18</v>
      </c>
      <c r="AJ3" s="250">
        <v>28</v>
      </c>
      <c r="AK3" s="250">
        <v>29</v>
      </c>
      <c r="AL3" s="250">
        <v>30</v>
      </c>
      <c r="AM3" s="250">
        <v>31</v>
      </c>
      <c r="AN3" s="250">
        <v>32</v>
      </c>
      <c r="AO3" s="250">
        <v>33</v>
      </c>
      <c r="AP3" s="250">
        <v>34</v>
      </c>
      <c r="AQ3" s="250">
        <v>36</v>
      </c>
      <c r="AR3" s="250">
        <v>37</v>
      </c>
      <c r="AS3" s="250">
        <v>39</v>
      </c>
      <c r="AT3" s="250">
        <v>60</v>
      </c>
      <c r="AU3" s="250">
        <v>61</v>
      </c>
      <c r="AV3" s="250">
        <v>62</v>
      </c>
      <c r="AW3" s="250">
        <v>63</v>
      </c>
      <c r="AX3" s="250">
        <v>64</v>
      </c>
      <c r="AY3" s="250">
        <v>65</v>
      </c>
      <c r="AZ3" s="250">
        <v>66</v>
      </c>
      <c r="BA3" s="253" t="s">
        <v>57</v>
      </c>
      <c r="BB3" s="253" t="s">
        <v>12</v>
      </c>
      <c r="BC3" s="254">
        <v>19</v>
      </c>
      <c r="BD3" s="250">
        <v>20</v>
      </c>
      <c r="BE3" s="250">
        <v>21</v>
      </c>
      <c r="BF3" s="250">
        <v>22</v>
      </c>
      <c r="BG3" s="250">
        <v>23</v>
      </c>
      <c r="BH3" s="250">
        <v>24</v>
      </c>
      <c r="BI3" s="250">
        <v>25</v>
      </c>
      <c r="BJ3" s="250">
        <v>26</v>
      </c>
      <c r="BK3" s="250">
        <v>27</v>
      </c>
      <c r="BL3" s="250">
        <v>38</v>
      </c>
      <c r="BM3" s="250">
        <v>40</v>
      </c>
      <c r="BN3" s="250">
        <v>41</v>
      </c>
      <c r="BO3" s="250">
        <v>42</v>
      </c>
      <c r="BP3" s="250">
        <v>43</v>
      </c>
      <c r="BQ3" s="250">
        <v>44</v>
      </c>
      <c r="BR3" s="250">
        <v>45</v>
      </c>
      <c r="BS3" s="250">
        <v>46</v>
      </c>
      <c r="BT3" s="250">
        <v>47</v>
      </c>
      <c r="BU3" s="250">
        <v>48</v>
      </c>
      <c r="BV3" s="250">
        <v>49</v>
      </c>
      <c r="BW3" s="255" t="s">
        <v>55</v>
      </c>
      <c r="BX3" s="253" t="s">
        <v>12</v>
      </c>
      <c r="BY3" s="250">
        <v>50</v>
      </c>
      <c r="BZ3" s="250">
        <v>51</v>
      </c>
      <c r="CA3" s="250">
        <v>52</v>
      </c>
      <c r="CB3" s="250">
        <v>53</v>
      </c>
      <c r="CC3" s="250">
        <v>54</v>
      </c>
      <c r="CD3" s="250">
        <v>55</v>
      </c>
      <c r="CE3" s="250">
        <v>56</v>
      </c>
      <c r="CF3" s="250">
        <v>57</v>
      </c>
      <c r="CG3" s="250">
        <v>58</v>
      </c>
      <c r="CH3" s="250">
        <v>59</v>
      </c>
      <c r="CI3" s="255" t="s">
        <v>55</v>
      </c>
      <c r="CJ3" s="253" t="s">
        <v>12</v>
      </c>
      <c r="CK3" s="256">
        <v>67</v>
      </c>
      <c r="CL3" s="256">
        <v>68</v>
      </c>
      <c r="CM3" s="241">
        <v>69</v>
      </c>
      <c r="CN3" s="241">
        <v>70</v>
      </c>
      <c r="CO3" s="241">
        <v>71</v>
      </c>
      <c r="CP3" s="241">
        <v>74</v>
      </c>
      <c r="CQ3" s="241">
        <v>75</v>
      </c>
      <c r="CR3" s="257">
        <v>76</v>
      </c>
      <c r="CS3" s="258" t="s">
        <v>57</v>
      </c>
      <c r="CT3" s="258" t="s">
        <v>12</v>
      </c>
      <c r="CU3" s="266">
        <v>35</v>
      </c>
      <c r="CV3" s="267">
        <v>72</v>
      </c>
      <c r="CW3" s="267">
        <v>73</v>
      </c>
      <c r="CX3" s="267">
        <v>83</v>
      </c>
      <c r="CY3" s="267">
        <v>85</v>
      </c>
      <c r="CZ3" s="267">
        <v>86</v>
      </c>
      <c r="DA3" s="267">
        <v>87</v>
      </c>
      <c r="DB3" s="268">
        <v>88</v>
      </c>
      <c r="DC3" s="258" t="s">
        <v>55</v>
      </c>
      <c r="DD3" s="258" t="s">
        <v>12</v>
      </c>
      <c r="DE3" s="256">
        <v>77</v>
      </c>
      <c r="DF3" s="241">
        <v>78</v>
      </c>
      <c r="DG3" s="241">
        <v>79</v>
      </c>
      <c r="DH3" s="241">
        <v>80</v>
      </c>
      <c r="DI3" s="241">
        <v>81</v>
      </c>
      <c r="DJ3" s="241">
        <v>82</v>
      </c>
      <c r="DK3" s="241">
        <v>84</v>
      </c>
      <c r="DL3" s="257">
        <v>89</v>
      </c>
      <c r="DM3" s="258" t="s">
        <v>57</v>
      </c>
      <c r="DN3" s="258" t="s">
        <v>12</v>
      </c>
    </row>
    <row r="4" spans="1:118" ht="16.5" customHeight="1" thickBot="1" x14ac:dyDescent="0.25">
      <c r="A4" s="515"/>
      <c r="B4" s="497"/>
      <c r="C4" s="499"/>
      <c r="D4" s="516"/>
      <c r="E4" s="465"/>
      <c r="F4" s="184">
        <v>89</v>
      </c>
      <c r="G4" s="185" t="s">
        <v>13</v>
      </c>
      <c r="H4" s="51"/>
      <c r="I4" s="170">
        <v>65</v>
      </c>
      <c r="J4" s="172" t="s">
        <v>13</v>
      </c>
      <c r="K4" s="51"/>
      <c r="L4" s="195">
        <v>24</v>
      </c>
      <c r="M4" s="196" t="s">
        <v>13</v>
      </c>
      <c r="N4" s="115"/>
      <c r="O4" s="53"/>
      <c r="P4" s="259">
        <v>1</v>
      </c>
      <c r="Q4" s="260">
        <v>1</v>
      </c>
      <c r="R4" s="260">
        <v>1</v>
      </c>
      <c r="S4" s="260">
        <v>1</v>
      </c>
      <c r="T4" s="260">
        <v>1</v>
      </c>
      <c r="U4" s="260">
        <v>1</v>
      </c>
      <c r="V4" s="260">
        <v>1</v>
      </c>
      <c r="W4" s="260">
        <v>1</v>
      </c>
      <c r="X4" s="260">
        <v>1</v>
      </c>
      <c r="Y4" s="260">
        <v>1</v>
      </c>
      <c r="Z4" s="261">
        <v>1</v>
      </c>
      <c r="AA4" s="244">
        <v>11</v>
      </c>
      <c r="AB4" s="242" t="s">
        <v>13</v>
      </c>
      <c r="AC4" s="260">
        <v>1</v>
      </c>
      <c r="AD4" s="260">
        <v>1</v>
      </c>
      <c r="AE4" s="260">
        <v>1</v>
      </c>
      <c r="AF4" s="260">
        <v>1</v>
      </c>
      <c r="AG4" s="260">
        <v>1</v>
      </c>
      <c r="AH4" s="260">
        <v>1</v>
      </c>
      <c r="AI4" s="260">
        <v>1</v>
      </c>
      <c r="AJ4" s="260">
        <v>1</v>
      </c>
      <c r="AK4" s="260">
        <v>1</v>
      </c>
      <c r="AL4" s="260">
        <v>1</v>
      </c>
      <c r="AM4" s="260">
        <v>1</v>
      </c>
      <c r="AN4" s="260">
        <v>1</v>
      </c>
      <c r="AO4" s="260">
        <v>1</v>
      </c>
      <c r="AP4" s="260">
        <v>1</v>
      </c>
      <c r="AQ4" s="260">
        <v>1</v>
      </c>
      <c r="AR4" s="260">
        <v>1</v>
      </c>
      <c r="AS4" s="260">
        <v>1</v>
      </c>
      <c r="AT4" s="260">
        <v>1</v>
      </c>
      <c r="AU4" s="260">
        <v>1</v>
      </c>
      <c r="AV4" s="260">
        <v>1</v>
      </c>
      <c r="AW4" s="260">
        <v>1</v>
      </c>
      <c r="AX4" s="260">
        <v>1</v>
      </c>
      <c r="AY4" s="260">
        <v>1</v>
      </c>
      <c r="AZ4" s="261">
        <v>1</v>
      </c>
      <c r="BA4" s="205">
        <v>24</v>
      </c>
      <c r="BB4" s="205" t="s">
        <v>13</v>
      </c>
      <c r="BC4" s="262">
        <v>1</v>
      </c>
      <c r="BD4" s="260">
        <v>1</v>
      </c>
      <c r="BE4" s="260">
        <v>1</v>
      </c>
      <c r="BF4" s="260">
        <v>1</v>
      </c>
      <c r="BG4" s="260">
        <v>1</v>
      </c>
      <c r="BH4" s="260">
        <v>1</v>
      </c>
      <c r="BI4" s="260">
        <v>1</v>
      </c>
      <c r="BJ4" s="260">
        <v>1</v>
      </c>
      <c r="BK4" s="260">
        <v>1</v>
      </c>
      <c r="BL4" s="260">
        <v>1</v>
      </c>
      <c r="BM4" s="260">
        <v>1</v>
      </c>
      <c r="BN4" s="260">
        <v>1</v>
      </c>
      <c r="BO4" s="260">
        <v>1</v>
      </c>
      <c r="BP4" s="260">
        <v>1</v>
      </c>
      <c r="BQ4" s="260">
        <v>1</v>
      </c>
      <c r="BR4" s="260">
        <v>1</v>
      </c>
      <c r="BS4" s="260">
        <v>1</v>
      </c>
      <c r="BT4" s="260">
        <v>1</v>
      </c>
      <c r="BU4" s="260">
        <v>1</v>
      </c>
      <c r="BV4" s="261">
        <v>1</v>
      </c>
      <c r="BW4" s="209">
        <v>20</v>
      </c>
      <c r="BX4" s="205" t="s">
        <v>13</v>
      </c>
      <c r="BY4" s="260">
        <v>1</v>
      </c>
      <c r="BZ4" s="260">
        <v>1</v>
      </c>
      <c r="CA4" s="260">
        <v>1</v>
      </c>
      <c r="CB4" s="260">
        <v>1</v>
      </c>
      <c r="CC4" s="260">
        <v>1</v>
      </c>
      <c r="CD4" s="260">
        <v>1</v>
      </c>
      <c r="CE4" s="260">
        <v>1</v>
      </c>
      <c r="CF4" s="260">
        <v>1</v>
      </c>
      <c r="CG4" s="260">
        <v>1</v>
      </c>
      <c r="CH4" s="261">
        <v>1</v>
      </c>
      <c r="CI4" s="209">
        <v>10</v>
      </c>
      <c r="CJ4" s="205" t="s">
        <v>13</v>
      </c>
      <c r="CK4" s="263">
        <v>1</v>
      </c>
      <c r="CL4" s="263">
        <v>1</v>
      </c>
      <c r="CM4" s="263">
        <v>1</v>
      </c>
      <c r="CN4" s="263">
        <v>1</v>
      </c>
      <c r="CO4" s="263">
        <v>1</v>
      </c>
      <c r="CP4" s="263">
        <v>1</v>
      </c>
      <c r="CQ4" s="263">
        <v>1</v>
      </c>
      <c r="CR4" s="264">
        <v>1</v>
      </c>
      <c r="CS4" s="223">
        <v>8</v>
      </c>
      <c r="CT4" s="223" t="s">
        <v>13</v>
      </c>
      <c r="CU4" s="269">
        <v>1</v>
      </c>
      <c r="CV4" s="270">
        <v>1</v>
      </c>
      <c r="CW4" s="270">
        <v>1</v>
      </c>
      <c r="CX4" s="270">
        <v>1</v>
      </c>
      <c r="CY4" s="270">
        <v>1</v>
      </c>
      <c r="CZ4" s="270">
        <v>1</v>
      </c>
      <c r="DA4" s="270">
        <v>1</v>
      </c>
      <c r="DB4" s="271">
        <v>1</v>
      </c>
      <c r="DC4" s="223">
        <v>8</v>
      </c>
      <c r="DD4" s="223" t="s">
        <v>13</v>
      </c>
      <c r="DE4" s="263">
        <v>1</v>
      </c>
      <c r="DF4" s="263">
        <v>1</v>
      </c>
      <c r="DG4" s="263">
        <v>1</v>
      </c>
      <c r="DH4" s="263">
        <v>1</v>
      </c>
      <c r="DI4" s="263">
        <v>1</v>
      </c>
      <c r="DJ4" s="263">
        <v>1</v>
      </c>
      <c r="DK4" s="263">
        <v>1</v>
      </c>
      <c r="DL4" s="265">
        <v>1</v>
      </c>
      <c r="DM4" s="223">
        <v>8</v>
      </c>
      <c r="DN4" s="223" t="s">
        <v>13</v>
      </c>
    </row>
    <row r="5" spans="1:118" ht="11.25" customHeight="1" thickBot="1" x14ac:dyDescent="0.25">
      <c r="A5" s="187" t="s">
        <v>16</v>
      </c>
      <c r="B5" s="188" t="str">
        <f>IF('Encodage réponses Es'!B3="","",'Encodage réponses Es'!B3)</f>
        <v/>
      </c>
      <c r="C5" s="25">
        <v>1</v>
      </c>
      <c r="D5" s="25" t="str">
        <f>IF('Encodage réponses Es'!F3=0,"",'Encodage réponses Es'!F3)</f>
        <v/>
      </c>
      <c r="E5" s="141" t="str">
        <f>IF('Encodage réponses Es'!I3="","",'Encodage réponses Es'!I3)</f>
        <v/>
      </c>
      <c r="F5" s="91" t="str">
        <f>IF(OR(I5="",L5=""),"",IF(OR(I5="absent(e)",L5="absent(e)"),"absent(e)",IF(OR(I5="incomplet",L5="incomplet"),"incomplet",I5+L5)))</f>
        <v/>
      </c>
      <c r="G5" s="82" t="str">
        <f>IF(F5="","",IF(F5="absent(e)","absent(e)",IF(F5="incomplet","incomplet",IF(F5="","",F5/$F$4))))</f>
        <v/>
      </c>
      <c r="H5" s="88"/>
      <c r="I5" s="91" t="str">
        <f t="shared" ref="I5:I38" si="0">IF(OR(AA5="",BA5="",BW5="",CI5=""),"",IF(OR(AA5="absent(e)",BA5="absent(e)",BW5="absent(e)",CI5="absent(e)"),"absent(e)",IF(OR(AA5="incomplet",BA5="incomplet",BW5="incomplet",CI5="incomplet"),"incomplet",AA5+BA5+BW5+CI5)))</f>
        <v/>
      </c>
      <c r="J5" s="82" t="str">
        <f>IF(I5="absent(e)","absent(e)",IF(I5="","",IF(I5="incomplet","incomplet",I5/$I$4)))</f>
        <v/>
      </c>
      <c r="K5" s="88"/>
      <c r="L5" s="91" t="str">
        <f>IF(OR(CS5="",DC5="",DM5=""),"",IF(OR(CS5="absent(e)",DC5="absent(e)",DM5="absent(e)"),"absent(e)",IF(OR(CS5="incomplet",DC5="incomplet",DM5="incomplet"),"incomplet",CS5+DC5+DM5)))</f>
        <v/>
      </c>
      <c r="M5" s="82" t="str">
        <f>IF(L5="absent(e)","absent(e)",IF(L5="","",IF(L5="incomplet","incomplet",L5/$L$4)))</f>
        <v/>
      </c>
      <c r="N5" s="88"/>
      <c r="O5" s="79"/>
      <c r="P5" s="87" t="str">
        <f>IF(OR(E5="a",E5="A"),E5,IF(AND('Encodage réponses Es'!$CU3="!",'Encodage réponses Es'!J3=""),"!",IF('Encodage réponses Es'!J3="","",'Encodage réponses Es'!J3)))</f>
        <v/>
      </c>
      <c r="Q5" s="87" t="str">
        <f>IF(OR(E5="a",E5="A"),E5,IF(AND('Encodage réponses Es'!$CU3="!",'Encodage réponses Es'!K3=""),"!",IF('Encodage réponses Es'!K3="","",'Encodage réponses Es'!K3)))</f>
        <v/>
      </c>
      <c r="R5" s="87" t="str">
        <f>IF(OR(E5="a",E5="A"),E5,IF(AND('Encodage réponses Es'!$CU3="!",'Encodage réponses Es'!L3=""),"!",IF('Encodage réponses Es'!L3="","",'Encodage réponses Es'!L3)))</f>
        <v/>
      </c>
      <c r="S5" s="87" t="str">
        <f>IF(OR(E5="a",E5="A"),E5,IF(AND('Encodage réponses Es'!$CU3="!",'Encodage réponses Es'!M3=""),"!",IF('Encodage réponses Es'!M3="","",'Encodage réponses Es'!M3)))</f>
        <v/>
      </c>
      <c r="T5" s="87" t="str">
        <f>IF(OR(E5="a",E5="A"),E5,IF(AND('Encodage réponses Es'!$CU3="!",'Encodage réponses Es'!N3=""),"!",IF('Encodage réponses Es'!N3="","",'Encodage réponses Es'!N3)))</f>
        <v/>
      </c>
      <c r="U5" s="87" t="str">
        <f>IF(OR(E5="a",E5="A"),E5,IF(AND('Encodage réponses Es'!$CU3="!",'Encodage réponses Es'!O3=""),"!",IF('Encodage réponses Es'!O3="","",'Encodage réponses Es'!O3)))</f>
        <v/>
      </c>
      <c r="V5" s="87" t="str">
        <f>IF(OR($E5="a",$E5="A"),$E5,IF(AND('Encodage réponses Es'!$CU3="!",'Encodage réponses Es'!P3=""),"!",IF('Encodage réponses Es'!P3="","",'Encodage réponses Es'!P3)))</f>
        <v/>
      </c>
      <c r="W5" s="87" t="str">
        <f>IF(OR(E5="a",E5="A"),E5,IF(AND('Encodage réponses Es'!$CU3="!",'Encodage réponses Es'!Q3=""),"!",IF('Encodage réponses Es'!Q3="","",'Encodage réponses Es'!Q3)))</f>
        <v/>
      </c>
      <c r="X5" s="87" t="str">
        <f>IF(OR(E5="a",E5="A"),E5,IF(AND('Encodage réponses Es'!$CU3="!",'Encodage réponses Es'!R3=""),"!",IF('Encodage réponses Es'!R3="","",'Encodage réponses Es'!R3)))</f>
        <v/>
      </c>
      <c r="Y5" s="87" t="str">
        <f>IF(OR(E5="a",E5="A"),E5,IF(AND('Encodage réponses Es'!$CU3="!",'Encodage réponses Es'!S3=""),"!",IF('Encodage réponses Es'!S3="","",'Encodage réponses Es'!S3)))</f>
        <v/>
      </c>
      <c r="Z5" s="125" t="str">
        <f>IF(OR(E5="a",E5="A"),E5,IF(AND('Encodage réponses Es'!$CU3="!",'Encodage réponses Es'!T3=""),"!",IF('Encodage réponses Es'!T3="","",'Encodage réponses Es'!T3)))</f>
        <v/>
      </c>
      <c r="AA5" s="245" t="str">
        <f t="shared" ref="AA5:AA38" si="1">IF(COUNTIF(P5:Z5,"a")&gt;0,"absent(e)",IF(COUNTIF(P5:Z5,"!")&gt;0,"incomplet",IF(COUNTIF(P5:Z5,"")&gt;0,"",COUNTIF(P5:Z5,1))))</f>
        <v/>
      </c>
      <c r="AB5" s="246" t="str">
        <f>IF(AA5="absent(e)","absent(e)",IF(AA5="","",IF(AA5="incomplet","incomplet",AA5/$AA$4)))</f>
        <v/>
      </c>
      <c r="AC5" s="145" t="str">
        <f>IF(OR(E5="a",E5="A"),E5,IF(AND('Encodage réponses Es'!$CU3="!",'Encodage réponses Es'!U3=""),"!",IF('Encodage réponses Es'!U3="","",'Encodage réponses Es'!U3)))</f>
        <v/>
      </c>
      <c r="AD5" s="145" t="str">
        <f>IF(OR(E5="a",E5="A"),E5,IF(AND('Encodage réponses Es'!$CU3="!",'Encodage réponses Es'!V3=""),"!",IF('Encodage réponses Es'!V3="","",'Encodage réponses Es'!V3)))</f>
        <v/>
      </c>
      <c r="AE5" s="145" t="str">
        <f>IF(OR(E5="a",E5="A"),E5,IF(AND('Encodage réponses Es'!$CU3="!",'Encodage réponses Es'!W3=""),"!",IF('Encodage réponses Es'!W3="","",'Encodage réponses Es'!W3)))</f>
        <v/>
      </c>
      <c r="AF5" s="145" t="str">
        <f>IF(OR(E5="a",E5="A"),E5,IF(AND('Encodage réponses Es'!$CU3="!",'Encodage réponses Es'!X3=""),"!",IF('Encodage réponses Es'!X3="","",'Encodage réponses Es'!X3)))</f>
        <v/>
      </c>
      <c r="AG5" s="145" t="str">
        <f>IF(OR(E5="a",E5="A"),E5,IF(AND('Encodage réponses Es'!$CU3="!",'Encodage réponses Es'!Y3=""),"!",IF('Encodage réponses Es'!Y3="","",'Encodage réponses Es'!Y3)))</f>
        <v/>
      </c>
      <c r="AH5" s="145" t="str">
        <f>IF(OR(E5="a",E5="A"),E5,IF(AND('Encodage réponses Es'!$CU3="!",'Encodage réponses Es'!Z3=""),"!",IF('Encodage réponses Es'!Z3="","",'Encodage réponses Es'!Z3)))</f>
        <v/>
      </c>
      <c r="AI5" s="145" t="str">
        <f>IF(OR(E5="a",E5="A"),E5,IF(AND('Encodage réponses Es'!$CU3="!",'Encodage réponses Es'!AA3=""),"!",IF('Encodage réponses Es'!AA3="","",'Encodage réponses Es'!AA3)))</f>
        <v/>
      </c>
      <c r="AJ5" s="145" t="str">
        <f>IF(OR(E5="a",E5="A"),E5,IF(AND('Encodage réponses Es'!$CU3="!",'Encodage réponses Es'!AK3=""),"!",IF('Encodage réponses Es'!AK3="","",'Encodage réponses Es'!AK3)))</f>
        <v/>
      </c>
      <c r="AK5" s="231" t="str">
        <f>IF(OR(H5="a",H5="A"),H5,IF(AND('Encodage réponses Es'!$CU3="!",'Encodage réponses Es'!AC3=""),"!",IF('Encodage réponses Es'!AC3="","",'Encodage réponses Es'!AC3)))</f>
        <v/>
      </c>
      <c r="AL5" s="145" t="str">
        <f>IF(OR(E5="a",E5="A"),E5,IF(AND('Encodage réponses Es'!$CU3="!",'Encodage réponses Es'!AM3=""),"!",IF('Encodage réponses Es'!AM3="","",'Encodage réponses Es'!AM3)))</f>
        <v/>
      </c>
      <c r="AM5" s="145" t="str">
        <f>IF(OR(E5="a",E5="A"),E5,IF(AND('Encodage réponses Es'!$CU3="!",'Encodage réponses Es'!AN3=""),"!",IF('Encodage réponses Es'!AN3="","",'Encodage réponses Es'!AN3)))</f>
        <v/>
      </c>
      <c r="AN5" s="145" t="str">
        <f>IF(OR(E5="a",E5="A"),E5,IF(AND('Encodage réponses Es'!$CU3="!",'Encodage réponses Es'!AO3=""),"!",IF('Encodage réponses Es'!AO3="","",'Encodage réponses Es'!AO3)))</f>
        <v/>
      </c>
      <c r="AO5" s="145" t="str">
        <f>IF(OR(E5="a",E5="A"),E5,IF(AND('Encodage réponses Es'!$CU3="!",'Encodage réponses Es'!AP3=""),"!",IF('Encodage réponses Es'!AP3="","",'Encodage réponses Es'!AP3)))</f>
        <v/>
      </c>
      <c r="AP5" s="145" t="str">
        <f>IF(OR(E5="a",E5="A"),E5,IF(AND('Encodage réponses Es'!$CU3="!",'Encodage réponses Es'!AQ3=""),"!",IF('Encodage réponses Es'!AQ3="","",'Encodage réponses Es'!AQ3)))</f>
        <v/>
      </c>
      <c r="AQ5" s="145" t="str">
        <f>IF(OR(E5="a",E5="A"),E5,IF(AND('Encodage réponses Es'!$CU3="!",'Encodage réponses Es'!AS3=""),"!",IF('Encodage réponses Es'!AS3="","",'Encodage réponses Es'!AS3)))</f>
        <v/>
      </c>
      <c r="AR5" s="145" t="str">
        <f>IF(OR(E5="a",E5="A"),E5,IF(AND('Encodage réponses Es'!$CU3="!",'Encodage réponses Es'!AT3=""),"!",IF('Encodage réponses Es'!AT3="","",'Encodage réponses Es'!AT3)))</f>
        <v/>
      </c>
      <c r="AS5" s="145" t="str">
        <f>IF(OR(E5="a",E5="A"),E5,IF(AND('Encodage réponses Es'!$CU3="!",'Encodage réponses Es'!AV3=""),"!",IF('Encodage réponses Es'!AV3="","",'Encodage réponses Es'!AV3)))</f>
        <v/>
      </c>
      <c r="AT5" s="145" t="str">
        <f>IF(OR(E5="a",E5="A"),E5,IF(AND('Encodage réponses Es'!$CU3="!",'Encodage réponses Es'!BQ3=""),"!",IF('Encodage réponses Es'!BQ3="","",'Encodage réponses Es'!BQ3)))</f>
        <v/>
      </c>
      <c r="AU5" s="145" t="str">
        <f>IF(OR(E5="a",E5="A"),E5,IF(AND('Encodage réponses Es'!$CU3="!",'Encodage réponses Es'!BR3=""),"!",IF('Encodage réponses Es'!BR3="","",'Encodage réponses Es'!BR3)))</f>
        <v/>
      </c>
      <c r="AV5" s="145" t="str">
        <f>IF(OR(E5="a",E5="A"),E5,IF(AND('Encodage réponses Es'!$CU3="!",'Encodage réponses Es'!BS3=""),"!",IF('Encodage réponses Es'!BS3="","",'Encodage réponses Es'!BS3)))</f>
        <v/>
      </c>
      <c r="AW5" s="145" t="str">
        <f>IF(OR(E5="a",E5="A"),E5,IF(AND('Encodage réponses Es'!$CU3="!",'Encodage réponses Es'!BT3=""),"!",IF('Encodage réponses Es'!BT3="","",'Encodage réponses Es'!BT3)))</f>
        <v/>
      </c>
      <c r="AX5" s="145" t="str">
        <f>IF(OR(E5="a",E5="A"),E5,IF(AND('Encodage réponses Es'!$CU3="!",'Encodage réponses Es'!BU3=""),"!",IF('Encodage réponses Es'!BU3="","",'Encodage réponses Es'!BU3)))</f>
        <v/>
      </c>
      <c r="AY5" s="145" t="str">
        <f>IF(OR(E5="a",E5="A"),E5,IF(AND('Encodage réponses Es'!$CU3="!",'Encodage réponses Es'!BV3=""),"!",IF('Encodage réponses Es'!BV3="","",'Encodage réponses Es'!BV3)))</f>
        <v/>
      </c>
      <c r="AZ5" s="204" t="str">
        <f>IF(OR(E5="a",E5="A"),E5,IF(AND('Encodage réponses Es'!$CU3="!",'Encodage réponses Es'!BW3=""),"!",IF('Encodage réponses Es'!BW3="","",'Encodage réponses Es'!BW3)))</f>
        <v/>
      </c>
      <c r="BA5" s="247" t="str">
        <f t="shared" ref="BA5:BA38" si="2">IF(COUNTIF(AC5:AZ5,"a")&gt;0,"absent(e)",IF(COUNTIF(AC5:AZ5,"!")&gt;0,"incomplet",IF(COUNTIF(AC5:AZ5,"")&gt;0,"",COUNTIF(AC5:AZ5,1)+COUNTIF(AC5:AZ5,8)/2)))</f>
        <v/>
      </c>
      <c r="BB5" s="248" t="str">
        <f>IF(BA5="absent(e)","absent(e)",IF(BA5="","",IF(BA5="incomplet","incomplet",BA5/$BA$4)))</f>
        <v/>
      </c>
      <c r="BC5" s="126" t="str">
        <f>IF(OR(E5="a",E5="A"),E5,IF(AND('Encodage réponses Es'!$CU3="!",'Encodage réponses Es'!AB3=""),"!",IF('Encodage réponses Es'!AB3="","",'Encodage réponses Es'!AB3)))</f>
        <v/>
      </c>
      <c r="BD5" s="87" t="str">
        <f>IF(OR(E5="a",E5="A"),E5,IF(AND('Encodage réponses Es'!$CU3="!",'Encodage réponses Es'!AC3=""),"!",IF('Encodage réponses Es'!AC3="","",'Encodage réponses Es'!AC3)))</f>
        <v/>
      </c>
      <c r="BE5" s="87" t="str">
        <f>IF(OR(E5="a",E5="A"),E5,IF(AND('Encodage réponses Es'!$CU3="!",'Encodage réponses Es'!AD3=""),"!",IF('Encodage réponses Es'!AD3="","",'Encodage réponses Es'!AD3)))</f>
        <v/>
      </c>
      <c r="BF5" s="87" t="str">
        <f>IF(OR(E5="a",E5="A"),E5,IF(AND('Encodage réponses Es'!$CU3="!",'Encodage réponses Es'!AE3=""),"!",IF('Encodage réponses Es'!AE3="","",'Encodage réponses Es'!AE3)))</f>
        <v/>
      </c>
      <c r="BG5" s="87" t="str">
        <f>IF(OR(E5="a",E5="A"),E5,IF(AND('Encodage réponses Es'!$CU3="!",'Encodage réponses Es'!AF3=""),"!",IF('Encodage réponses Es'!AF3="","",'Encodage réponses Es'!AF3)))</f>
        <v/>
      </c>
      <c r="BH5" s="87" t="str">
        <f>IF(OR($E5="a",$E5="A"),$E5,IF(AND('Encodage réponses Es'!$CU3="!",'Encodage réponses Es'!AG3=""),"!",IF('Encodage réponses Es'!AG3="","",'Encodage réponses Es'!AG3)))</f>
        <v/>
      </c>
      <c r="BI5" s="87" t="str">
        <f>IF(OR($E5="a",$E5="A"),$E5,IF(AND('Encodage réponses Es'!$CU3="!",'Encodage réponses Es'!AH3=""),"!",IF('Encodage réponses Es'!AH3="","",'Encodage réponses Es'!AH3)))</f>
        <v/>
      </c>
      <c r="BJ5" s="87" t="str">
        <f>IF(OR($E5="a",$E5="A"),$E5,IF(AND('Encodage réponses Es'!$CU3="!",'Encodage réponses Es'!AI3=""),"!",IF('Encodage réponses Es'!AI3="","",'Encodage réponses Es'!AI3)))</f>
        <v/>
      </c>
      <c r="BK5" s="87" t="str">
        <f>IF(OR($E5="a",$E5="A"),$E5,IF(AND('Encodage réponses Es'!$CU3="!",'Encodage réponses Es'!AJ3=""),"!",IF('Encodage réponses Es'!AJ3="","",'Encodage réponses Es'!AJ3)))</f>
        <v/>
      </c>
      <c r="BL5" s="87" t="str">
        <f>IF(OR($E5="a",$E5="A"),$E5,IF(AND('Encodage réponses Es'!$CU3="!",'Encodage réponses Es'!AU3=""),"!",IF('Encodage réponses Es'!AU3="","",'Encodage réponses Es'!AU3)))</f>
        <v/>
      </c>
      <c r="BM5" s="87" t="str">
        <f>IF(OR($E5="a",$E5="A"),$E5,IF(AND('Encodage réponses Es'!$CU3="!",'Encodage réponses Es'!AW3=""),"!",IF('Encodage réponses Es'!AW3="","",'Encodage réponses Es'!AW3)))</f>
        <v/>
      </c>
      <c r="BN5" s="87" t="str">
        <f>IF(OR($E5="a",$E5="A"),$E5,IF(AND('Encodage réponses Es'!$CU3="!",'Encodage réponses Es'!AX3=""),"!",IF('Encodage réponses Es'!AX3="","",'Encodage réponses Es'!AX3)))</f>
        <v/>
      </c>
      <c r="BO5" s="87" t="str">
        <f>IF(OR($E5="a",$E5="A"),$E5,IF(AND('Encodage réponses Es'!$CU3="!",'Encodage réponses Es'!AY3=""),"!",IF('Encodage réponses Es'!AY3="","",'Encodage réponses Es'!AY3)))</f>
        <v/>
      </c>
      <c r="BP5" s="87" t="str">
        <f>IF(OR($E5="a",$E5="A"),$E5,IF(AND('Encodage réponses Es'!$CU3="!",'Encodage réponses Es'!AZ3=""),"!",IF('Encodage réponses Es'!AZ3="","",'Encodage réponses Es'!AZ3)))</f>
        <v/>
      </c>
      <c r="BQ5" s="87" t="str">
        <f>IF(OR($E5="a",$E5="A"),$E5,IF(AND('Encodage réponses Es'!$CU3="!",'Encodage réponses Es'!BA3=""),"!",IF('Encodage réponses Es'!BA3="","",'Encodage réponses Es'!BA3)))</f>
        <v/>
      </c>
      <c r="BR5" s="87" t="str">
        <f>IF(OR($E5="a",$E5="A"),$E5,IF(AND('Encodage réponses Es'!$CU3="!",'Encodage réponses Es'!BB3=""),"!",IF('Encodage réponses Es'!BB3="","",'Encodage réponses Es'!BB3)))</f>
        <v/>
      </c>
      <c r="BS5" s="87" t="str">
        <f>IF(OR($E5="a",$E5="A"),$E5,IF(AND('Encodage réponses Es'!$CU3="!",'Encodage réponses Es'!BC3=""),"!",IF('Encodage réponses Es'!BC3="","",'Encodage réponses Es'!BC3)))</f>
        <v/>
      </c>
      <c r="BT5" s="87" t="str">
        <f>IF(OR($E5="a",$E5="A"),$E5,IF(AND('Encodage réponses Es'!$CU3="!",'Encodage réponses Es'!BD3=""),"!",IF('Encodage réponses Es'!BD3="","",'Encodage réponses Es'!BD3)))</f>
        <v/>
      </c>
      <c r="BU5" s="87" t="str">
        <f>IF(OR($E5="a",$E5="A"),$E5,IF(AND('Encodage réponses Es'!$CU3="!",'Encodage réponses Es'!BE3=""),"!",IF('Encodage réponses Es'!BE3="","",'Encodage réponses Es'!BE3)))</f>
        <v/>
      </c>
      <c r="BV5" s="125" t="str">
        <f>IF(OR($E5="a",$E5="A"),$E5,IF(AND('Encodage réponses Es'!$CU3="!",'Encodage réponses Es'!BF3=""),"!",IF('Encodage réponses Es'!BF3="","",'Encodage réponses Es'!BF3)))</f>
        <v/>
      </c>
      <c r="BW5" s="245" t="str">
        <f t="shared" ref="BW5:BW38" si="3">IF((COUNTIF(BC5:BD5,"a")+COUNTIF(BE5:BV5,"a"))&gt;0,"absent(e)",IF((COUNTIF(BC5:BD5,"!")+COUNTIF(BE5:BV5,"!"))&gt;0,"incomplet",IF((COUNTIF(BC5:BD5,"")+COUNTIF(BE5:BV5,""))&gt;0,"",COUNTIF(BC5:BD5,1)+COUNTIF(BE5:BV5,1))))</f>
        <v/>
      </c>
      <c r="BX5" s="248" t="str">
        <f>IF(BW5="absent(e)","absent(e)",IF(BW5="","",IF(BW5="incomplet","incomplet",BW5/$BW$4)))</f>
        <v/>
      </c>
      <c r="BY5" s="87" t="str">
        <f>IF(OR($E5="a",$E5="A"),$E5,IF(AND('Encodage réponses Es'!$CU3="!",'Encodage réponses Es'!BG3=""),"!",IF('Encodage réponses Es'!BG3="","",'Encodage réponses Es'!BG3)))</f>
        <v/>
      </c>
      <c r="BZ5" s="87" t="str">
        <f>IF(OR($E5="a",$E5="A"),$E5,IF(AND('Encodage réponses Es'!$CU3="!",'Encodage réponses Es'!BH3=""),"!",IF('Encodage réponses Es'!BH3="","",'Encodage réponses Es'!BH3)))</f>
        <v/>
      </c>
      <c r="CA5" s="87" t="str">
        <f>IF(OR($E5="a",$E5="A"),$E5,IF(AND('Encodage réponses Es'!$CU3="!",'Encodage réponses Es'!BI3=""),"!",IF('Encodage réponses Es'!BI3="","",'Encodage réponses Es'!BI3)))</f>
        <v/>
      </c>
      <c r="CB5" s="87" t="str">
        <f>IF(OR($E5="a",$E5="A"),$E5,IF(AND('Encodage réponses Es'!$CU3="!",'Encodage réponses Es'!BJ3=""),"!",IF('Encodage réponses Es'!BJ3="","",'Encodage réponses Es'!BJ3)))</f>
        <v/>
      </c>
      <c r="CC5" s="87" t="str">
        <f>IF(OR($E5="a",$E5="A"),$E5,IF(AND('Encodage réponses Es'!$CU3="!",'Encodage réponses Es'!BK3=""),"!",IF('Encodage réponses Es'!BK3="","",'Encodage réponses Es'!BK3)))</f>
        <v/>
      </c>
      <c r="CD5" s="87" t="str">
        <f>IF(OR($E5="a",$E5="A"),$E5,IF(AND('Encodage réponses Es'!$CU3="!",'Encodage réponses Es'!BL3=""),"!",IF('Encodage réponses Es'!BL3="","",'Encodage réponses Es'!BL3)))</f>
        <v/>
      </c>
      <c r="CE5" s="87" t="str">
        <f>IF(OR($E5="a",$E5="A"),$E5,IF(AND('Encodage réponses Es'!$CU3="!",'Encodage réponses Es'!BM3=""),"!",IF('Encodage réponses Es'!BM3="","",'Encodage réponses Es'!BM3)))</f>
        <v/>
      </c>
      <c r="CF5" s="87" t="str">
        <f>IF(OR($E5="a",$E5="A"),$E5,IF(AND('Encodage réponses Es'!$CU3="!",'Encodage réponses Es'!BN3=""),"!",IF('Encodage réponses Es'!BN3="","",'Encodage réponses Es'!BN3)))</f>
        <v/>
      </c>
      <c r="CG5" s="87" t="str">
        <f>IF(OR($E5="a",$E5="A"),$E5,IF(AND('Encodage réponses Es'!$CU3="!",'Encodage réponses Es'!BO3=""),"!",IF('Encodage réponses Es'!BO3="","",'Encodage réponses Es'!BO3)))</f>
        <v/>
      </c>
      <c r="CH5" s="125" t="str">
        <f>IF(OR($E5="a",$E5="A"),$E5,IF(AND('Encodage réponses Es'!$CU3="!",'Encodage réponses Es'!BP3=""),"!",IF('Encodage réponses Es'!BP3="","",'Encodage réponses Es'!BP3)))</f>
        <v/>
      </c>
      <c r="CI5" s="245" t="str">
        <f t="shared" ref="CI5:CI38" si="4">IF((COUNTIF(BY5:BZ5,"a")+COUNTIF(CA5:CH5,"a"))&gt;0,"absent(e)",IF((COUNTIF(BY5:BZ5,"!")+COUNTIF(CA5:CH5,"!"))&gt;0,"incomplet",IF((COUNTIF(BY5:BZ5,"")+COUNTIF(CA5:CH5,""))&gt;0,"",COUNTIF(BY5:BZ5,1)+COUNTIF(CA5:CH5,1))))</f>
        <v/>
      </c>
      <c r="CJ5" s="248" t="str">
        <f>IF(CI5="absent(e)","absent(e)",IF(CI5="","",IF(CI5="incomplet","incomplet",CI5/$CI$4)))</f>
        <v/>
      </c>
      <c r="CK5" s="87" t="str">
        <f>IF(OR($E5="a",$E5="A"),$E5,IF(AND('Encodage réponses Es'!$CU3="!",'Encodage réponses Es'!BX3=""),"!",IF('Encodage réponses Es'!BX3="","",'Encodage réponses Es'!BX3)))</f>
        <v/>
      </c>
      <c r="CL5" s="87" t="str">
        <f>IF(OR($E5="a",$E5="A"),$E5,IF(AND('Encodage réponses Es'!$CU3="!",'Encodage réponses Es'!BY3=""),"!",IF('Encodage réponses Es'!BY3="","",'Encodage réponses Es'!BY3)))</f>
        <v/>
      </c>
      <c r="CM5" s="87" t="str">
        <f>IF(OR($E5="a",$E5="A"),$E5,IF(AND('Encodage réponses Es'!$CU3="!",'Encodage réponses Es'!BZ3=""),"!",IF('Encodage réponses Es'!BZ3="","",'Encodage réponses Es'!BZ3)))</f>
        <v/>
      </c>
      <c r="CN5" s="87" t="str">
        <f>IF(OR($E5="a",$E5="A"),$E5,IF(AND('Encodage réponses Es'!$CU3="!",'Encodage réponses Es'!CA3=""),"!",IF('Encodage réponses Es'!CA3="","",'Encodage réponses Es'!CA3)))</f>
        <v/>
      </c>
      <c r="CO5" s="87" t="str">
        <f>IF(OR($E5="a",$E5="A"),$E5,IF(AND('Encodage réponses Es'!$CU3="!",'Encodage réponses Es'!CB3=""),"!",IF('Encodage réponses Es'!CB3="","",'Encodage réponses Es'!CB3)))</f>
        <v/>
      </c>
      <c r="CP5" s="87" t="str">
        <f>IF(OR($E5="a",$E5="A"),$E5,IF(AND('Encodage réponses Es'!$CU3="!",'Encodage réponses Es'!CE3=""),"!",IF('Encodage réponses Es'!CE3="","",'Encodage réponses Es'!CE3)))</f>
        <v/>
      </c>
      <c r="CQ5" s="87" t="str">
        <f>IF(OR($E5="a",$E5="A"),$E5,IF(AND('Encodage réponses Es'!$CU3="!",'Encodage réponses Es'!CF3=""),"!",IF('Encodage réponses Es'!CF3="","",'Encodage réponses Es'!CF3)))</f>
        <v/>
      </c>
      <c r="CR5" s="125" t="str">
        <f>IF(OR($E5="a",$E5="A"),$E5,IF(AND('Encodage réponses Es'!$CU3="!",'Encodage réponses Es'!CG3=""),"!",IF('Encodage réponses Es'!CG3="","",'Encodage réponses Es'!CG3)))</f>
        <v/>
      </c>
      <c r="CS5" s="247" t="str">
        <f t="shared" ref="CS5:CS38" si="5">IF(COUNTIF(CK5:CR5,"a")&gt;0,"absent(e)",IF(COUNTIF(CK5:CR5,"!")&gt;0,"incomplet",IF(COUNTIF(CK5:CR5,"")&gt;0,"",COUNTIF(CK5:CR5,1)+COUNTIF(CK5:CR5,8)/2)))</f>
        <v/>
      </c>
      <c r="CT5" s="248" t="str">
        <f>IF(CS5="absent(e)","absent(e)",IF(CS5="","",IF(CS5="incomplet","incomplet",CS5/$CS$4)))</f>
        <v/>
      </c>
      <c r="CU5" s="272" t="str">
        <f>IF(OR($E5="a",$E5="A"),$E5,IF(AND('Encodage réponses Es'!$CU3="!",'Encodage réponses Es'!AR3=""),"!",IF('Encodage réponses Es'!AR3="","",'Encodage réponses Es'!AR3)))</f>
        <v/>
      </c>
      <c r="CV5" s="273" t="str">
        <f>IF(OR($E5="a",$E5="A"),$E5,IF(AND('Encodage réponses Es'!$CU3="!",'Encodage réponses Es'!CC3=""),"!",IF('Encodage réponses Es'!CC3="","",'Encodage réponses Es'!CC3)))</f>
        <v/>
      </c>
      <c r="CW5" s="273" t="str">
        <f>IF(OR($E5="a",$E5="A"),$E5,IF(AND('Encodage réponses Es'!$CU3="!",'Encodage réponses Es'!CD3=""),"!",IF('Encodage réponses Es'!CD3="","",'Encodage réponses Es'!CD3)))</f>
        <v/>
      </c>
      <c r="CX5" s="273" t="str">
        <f>IF(OR($E5="a",$E5="A"),$E5,IF(AND('Encodage réponses Es'!$CU3="!",'Encodage réponses Es'!CN3=""),"!",IF('Encodage réponses Es'!CN3="","",'Encodage réponses Es'!CN3)))</f>
        <v/>
      </c>
      <c r="CY5" s="273" t="str">
        <f>IF(OR($E5="a",$E5="A"),$E5,IF(AND('Encodage réponses Es'!$CU3="!",'Encodage réponses Es'!CP3=""),"!",IF('Encodage réponses Es'!CP3="","",'Encodage réponses Es'!CP3)))</f>
        <v/>
      </c>
      <c r="CZ5" s="273" t="str">
        <f>IF(OR($E5="a",$E5="A"),$E5,IF(AND('Encodage réponses Es'!$CU3="!",'Encodage réponses Es'!CQ3=""),"!",IF('Encodage réponses Es'!CQ3="","",'Encodage réponses Es'!CQ3)))</f>
        <v/>
      </c>
      <c r="DA5" s="273" t="str">
        <f>IF(OR($E5="a",$E5="A"),$E5,IF(AND('Encodage réponses Es'!$CU3="!",'Encodage réponses Es'!CR3=""),"!",IF('Encodage réponses Es'!CR3="","",'Encodage réponses Es'!CR3)))</f>
        <v/>
      </c>
      <c r="DB5" s="274" t="str">
        <f>IF(OR($E5="a",$E5="A"),$E5,IF(AND('Encodage réponses Es'!$CU3="!",'Encodage réponses Es'!CS3=""),"!",IF('Encodage réponses Es'!CS3="","",'Encodage réponses Es'!CS3)))</f>
        <v/>
      </c>
      <c r="DC5" s="247" t="str">
        <f>IF(COUNTIF(CU5:DB5,"a")&gt;0,"absent(e)",IF(COUNTIF(CU5:DB5,"!")&gt;0,"incomplet",IF(COUNTIF(CU5:DB5,"")&gt;0,"",COUNTIF(CU5:DB5,1)+COUNTIF(CU5:DB5,8)/2)))</f>
        <v/>
      </c>
      <c r="DD5" s="248" t="str">
        <f>IF(DC5="absent(e)","absent(e)",IF(DC5="","",IF(DC5="incomplet","incomplet",DC5/$DC$4)))</f>
        <v/>
      </c>
      <c r="DE5" s="87" t="str">
        <f>IF(OR($E5="a",$E5="A"),$E5,IF(AND('Encodage réponses Es'!$CU3="!",'Encodage réponses Es'!CH3=""),"!",IF('Encodage réponses Es'!CH3="","",'Encodage réponses Es'!CH3)))</f>
        <v/>
      </c>
      <c r="DF5" s="87" t="str">
        <f>IF(OR($E5="a",$E5="A"),$E5,IF(AND('Encodage réponses Es'!$CU3="!",'Encodage réponses Es'!CI3=""),"!",IF('Encodage réponses Es'!CI3="","",'Encodage réponses Es'!CI3)))</f>
        <v/>
      </c>
      <c r="DG5" s="87" t="str">
        <f>IF(OR($E5="a",$E5="A"),$E5,IF(AND('Encodage réponses Es'!$CU3="!",'Encodage réponses Es'!CJ3=""),"!",IF('Encodage réponses Es'!CJ3="","",'Encodage réponses Es'!CJ3)))</f>
        <v/>
      </c>
      <c r="DH5" s="87" t="str">
        <f>IF(OR($E5="a",$E5="A"),$E5,IF(AND('Encodage réponses Es'!$CU3="!",'Encodage réponses Es'!CK3=""),"!",IF('Encodage réponses Es'!CK3="","",'Encodage réponses Es'!CK3)))</f>
        <v/>
      </c>
      <c r="DI5" s="87" t="str">
        <f>IF(OR($E5="a",$E5="A"),$E5,IF(AND('Encodage réponses Es'!$CU3="!",'Encodage réponses Es'!CL3=""),"!",IF('Encodage réponses Es'!CL3="","",'Encodage réponses Es'!CL3)))</f>
        <v/>
      </c>
      <c r="DJ5" s="87" t="str">
        <f>IF(OR($E5="a",$E5="A"),$E5,IF(AND('Encodage réponses Es'!$CU3="!",'Encodage réponses Es'!CM3=""),"!",IF('Encodage réponses Es'!CM3="","",'Encodage réponses Es'!CM3)))</f>
        <v/>
      </c>
      <c r="DK5" s="87" t="str">
        <f>IF(OR($E5="a",$E5="A"),$E5,IF(AND('Encodage réponses Es'!$CU3="!",'Encodage réponses Es'!CO3=""),"!",IF('Encodage réponses Es'!CO3="","",'Encodage réponses Es'!CO3)))</f>
        <v/>
      </c>
      <c r="DL5" s="125" t="str">
        <f>IF(OR(E5="a",E5="A"),E5,IF(AND('Encodage réponses Es'!$CU3="!",'Encodage réponses Es'!CT3=""),"!",IF('Encodage réponses Es'!CT3="","",'Encodage réponses Es'!CT3)))</f>
        <v/>
      </c>
      <c r="DM5" s="247" t="str">
        <f>IF(COUNTIF(DE5:DL5,"a")&gt;0,"absent(e)",IF(COUNTIF(DE5:DL5,"!")&gt;0,"incomplet",IF(COUNTIF(DE5:DL5,"")&gt;0,"",COUNTIF(DE5:DL5,1)+COUNTIF(DE5:DL5,8)/2)))</f>
        <v/>
      </c>
      <c r="DN5" s="248" t="str">
        <f>IF(DM5="absent(e)","absent(e)",IF(DM5="","",IF(DM5="incomplet","incomplet",DM5/$DM$4)))</f>
        <v/>
      </c>
    </row>
    <row r="6" spans="1:118" ht="11.25" customHeight="1" thickBot="1" x14ac:dyDescent="0.25">
      <c r="A6" s="189" t="s">
        <v>18</v>
      </c>
      <c r="B6" s="188" t="str">
        <f>IF('Encodage réponses Es'!B4="","",'Encodage réponses Es'!B4)</f>
        <v/>
      </c>
      <c r="C6" s="14">
        <v>2</v>
      </c>
      <c r="D6" s="14" t="str">
        <f>IF('Encodage réponses Es'!F4=0,"",'Encodage réponses Es'!F4)</f>
        <v/>
      </c>
      <c r="E6" s="143" t="str">
        <f>IF('Encodage réponses Es'!I4="","",'Encodage réponses Es'!I4)</f>
        <v/>
      </c>
      <c r="F6" s="92" t="str">
        <f t="shared" ref="F6:F38" si="6">IF(OR(I6="",L6=""),"",IF(OR(I6="absent(e)",L6="absent(e)"),"absent(e)",IF(OR(I6="incomplet",L6="incomplet"),"incomplet",I6+L6)))</f>
        <v/>
      </c>
      <c r="G6" s="83" t="str">
        <f t="shared" ref="G6:G38" si="7">IF(F6="","",IF(F6="absent(e)","absent(e)",IF(F6="incomplet","incomplet",IF(F6="","",F6/$F$4))))</f>
        <v/>
      </c>
      <c r="H6" s="88"/>
      <c r="I6" s="92" t="str">
        <f t="shared" si="0"/>
        <v/>
      </c>
      <c r="J6" s="83" t="str">
        <f t="shared" ref="J6:J38" si="8">IF(I6="absent(e)","absent(e)",IF(I6="","",IF(I6="incomplet","incomplet",I6/$I$4)))</f>
        <v/>
      </c>
      <c r="K6" s="88"/>
      <c r="L6" s="92" t="str">
        <f t="shared" ref="L6:L38" si="9">IF(OR(CS6="",DC6="",DM6=""),"",IF(OR(CS6="absent(e)",DC6="absent(e)",DM6="absent(e)"),"absent(e)",IF(OR(CS6="incomplet",DC6="incomplet",DM6="incomplet"),"incomplet",CS6+DC6+DM6)))</f>
        <v/>
      </c>
      <c r="M6" s="83" t="str">
        <f t="shared" ref="M6:M38" si="10">IF(L6="absent(e)","absent(e)",IF(L6="","",IF(L6="incomplet","incomplet",L6/$L$4)))</f>
        <v/>
      </c>
      <c r="N6" s="88"/>
      <c r="O6" s="79"/>
      <c r="P6" s="87" t="str">
        <f>IF(OR(E6="a",E6="A"),E6,IF(AND('Encodage réponses Es'!$CU4="!",'Encodage réponses Es'!J4=""),"!",IF('Encodage réponses Es'!J4="","",'Encodage réponses Es'!J4)))</f>
        <v/>
      </c>
      <c r="Q6" s="87" t="str">
        <f>IF(OR(E6="a",E6="A"),E6,IF(AND('Encodage réponses Es'!$CU4="!",'Encodage réponses Es'!K4=""),"!",IF('Encodage réponses Es'!K4="","",'Encodage réponses Es'!K4)))</f>
        <v/>
      </c>
      <c r="R6" s="87" t="str">
        <f>IF(OR(E6="a",E6="A"),E6,IF(AND('Encodage réponses Es'!$CU4="!",'Encodage réponses Es'!L4=""),"!",IF('Encodage réponses Es'!L4="","",'Encodage réponses Es'!L4)))</f>
        <v/>
      </c>
      <c r="S6" s="87" t="str">
        <f>IF(OR(E6="a",E6="A"),E6,IF(AND('Encodage réponses Es'!$CU4="!",'Encodage réponses Es'!M4=""),"!",IF('Encodage réponses Es'!M4="","",'Encodage réponses Es'!M4)))</f>
        <v/>
      </c>
      <c r="T6" s="87" t="str">
        <f>IF(OR(E6="a",E6="A"),E6,IF(AND('Encodage réponses Es'!$CU4="!",'Encodage réponses Es'!N4=""),"!",IF('Encodage réponses Es'!N4="","",'Encodage réponses Es'!N4)))</f>
        <v/>
      </c>
      <c r="U6" s="87" t="str">
        <f>IF(OR(E6="a",E6="A"),E6,IF(AND('Encodage réponses Es'!$CU4="!",'Encodage réponses Es'!O4=""),"!",IF('Encodage réponses Es'!O4="","",'Encodage réponses Es'!O4)))</f>
        <v/>
      </c>
      <c r="V6" s="87" t="str">
        <f>IF(OR($E6="a",$E6="A"),$E6,IF(AND('Encodage réponses Es'!$CU4="!",'Encodage réponses Es'!P4=""),"!",IF('Encodage réponses Es'!P4="","",'Encodage réponses Es'!P4)))</f>
        <v/>
      </c>
      <c r="W6" s="87" t="str">
        <f>IF(OR(E6="a",E6="A"),E6,IF(AND('Encodage réponses Es'!$CU4="!",'Encodage réponses Es'!Q4=""),"!",IF('Encodage réponses Es'!Q4="","",'Encodage réponses Es'!Q4)))</f>
        <v/>
      </c>
      <c r="X6" s="87" t="str">
        <f>IF(OR(E6="a",E6="A"),E6,IF(AND('Encodage réponses Es'!$CU4="!",'Encodage réponses Es'!R4=""),"!",IF('Encodage réponses Es'!R4="","",'Encodage réponses Es'!R4)))</f>
        <v/>
      </c>
      <c r="Y6" s="87" t="str">
        <f>IF(OR(E6="a",E6="A"),E6,IF(AND('Encodage réponses Es'!$CU4="!",'Encodage réponses Es'!S4=""),"!",IF('Encodage réponses Es'!S4="","",'Encodage réponses Es'!S4)))</f>
        <v/>
      </c>
      <c r="Z6" s="125" t="str">
        <f>IF(OR(E6="a",E6="A"),E6,IF(AND('Encodage réponses Es'!$CU4="!",'Encodage réponses Es'!T4=""),"!",IF('Encodage réponses Es'!T4="","",'Encodage réponses Es'!T4)))</f>
        <v/>
      </c>
      <c r="AA6" s="210" t="str">
        <f t="shared" si="1"/>
        <v/>
      </c>
      <c r="AB6" s="243" t="str">
        <f t="shared" ref="AB6:AB38" si="11">IF(AA6="absent(e)","absent(e)",IF(AA6="","",IF(AA6="incomplet","incomplet",AA6/$AA$4)))</f>
        <v/>
      </c>
      <c r="AC6" s="145" t="str">
        <f>IF(OR(E6="a",E6="A"),E6,IF(AND('Encodage réponses Es'!$CU4="!",'Encodage réponses Es'!U4=""),"!",IF('Encodage réponses Es'!U4="","",'Encodage réponses Es'!U4)))</f>
        <v/>
      </c>
      <c r="AD6" s="145" t="str">
        <f>IF(OR(E6="a",E6="A"),E6,IF(AND('Encodage réponses Es'!$CU4="!",'Encodage réponses Es'!V4=""),"!",IF('Encodage réponses Es'!V4="","",'Encodage réponses Es'!V4)))</f>
        <v/>
      </c>
      <c r="AE6" s="145" t="str">
        <f>IF(OR(E6="a",E6="A"),E6,IF(AND('Encodage réponses Es'!$CU4="!",'Encodage réponses Es'!W4=""),"!",IF('Encodage réponses Es'!W4="","",'Encodage réponses Es'!W4)))</f>
        <v/>
      </c>
      <c r="AF6" s="145" t="str">
        <f>IF(OR(E6="a",E6="A"),E6,IF(AND('Encodage réponses Es'!$CU4="!",'Encodage réponses Es'!X4=""),"!",IF('Encodage réponses Es'!X4="","",'Encodage réponses Es'!X4)))</f>
        <v/>
      </c>
      <c r="AG6" s="145" t="str">
        <f>IF(OR(E6="a",E6="A"),E6,IF(AND('Encodage réponses Es'!$CU4="!",'Encodage réponses Es'!Y4=""),"!",IF('Encodage réponses Es'!Y4="","",'Encodage réponses Es'!Y4)))</f>
        <v/>
      </c>
      <c r="AH6" s="145" t="str">
        <f>IF(OR(E6="a",E6="A"),E6,IF(AND('Encodage réponses Es'!$CU4="!",'Encodage réponses Es'!Z4=""),"!",IF('Encodage réponses Es'!Z4="","",'Encodage réponses Es'!Z4)))</f>
        <v/>
      </c>
      <c r="AI6" s="145" t="str">
        <f>IF(OR(E6="a",E6="A"),E6,IF(AND('Encodage réponses Es'!$CU4="!",'Encodage réponses Es'!AA4=""),"!",IF('Encodage réponses Es'!AA4="","",'Encodage réponses Es'!AA4)))</f>
        <v/>
      </c>
      <c r="AJ6" s="145" t="str">
        <f>IF(OR(E6="a",E6="A"),E6,IF(AND('Encodage réponses Es'!$CU4="!",'Encodage réponses Es'!AK4=""),"!",IF('Encodage réponses Es'!AK4="","",'Encodage réponses Es'!AK4)))</f>
        <v/>
      </c>
      <c r="AK6" s="145" t="str">
        <f>IF(OR(E6="a",E6="A"),E6,IF(AND('Encodage réponses Es'!$CU4="!",'Encodage réponses Es'!AL4=""),"!",IF('Encodage réponses Es'!AL4="","",'Encodage réponses Es'!AL4)))</f>
        <v/>
      </c>
      <c r="AL6" s="145" t="str">
        <f>IF(OR(E6="a",E6="A"),E6,IF(AND('Encodage réponses Es'!$CU4="!",'Encodage réponses Es'!AM4=""),"!",IF('Encodage réponses Es'!AM4="","",'Encodage réponses Es'!AM4)))</f>
        <v/>
      </c>
      <c r="AM6" s="145" t="str">
        <f>IF(OR(E6="a",E6="A"),E6,IF(AND('Encodage réponses Es'!$CU4="!",'Encodage réponses Es'!AN4=""),"!",IF('Encodage réponses Es'!AN4="","",'Encodage réponses Es'!AN4)))</f>
        <v/>
      </c>
      <c r="AN6" s="145" t="str">
        <f>IF(OR(E6="a",E6="A"),E6,IF(AND('Encodage réponses Es'!$CU4="!",'Encodage réponses Es'!AO4=""),"!",IF('Encodage réponses Es'!AO4="","",'Encodage réponses Es'!AO4)))</f>
        <v/>
      </c>
      <c r="AO6" s="145" t="str">
        <f>IF(OR(E6="a",E6="A"),E6,IF(AND('Encodage réponses Es'!$CU4="!",'Encodage réponses Es'!AP4=""),"!",IF('Encodage réponses Es'!AP4="","",'Encodage réponses Es'!AP4)))</f>
        <v/>
      </c>
      <c r="AP6" s="145" t="str">
        <f>IF(OR(E6="a",E6="A"),E6,IF(AND('Encodage réponses Es'!$CU4="!",'Encodage réponses Es'!AQ4=""),"!",IF('Encodage réponses Es'!AQ4="","",'Encodage réponses Es'!AQ4)))</f>
        <v/>
      </c>
      <c r="AQ6" s="145" t="str">
        <f>IF(OR(E6="a",E6="A"),E6,IF(AND('Encodage réponses Es'!$CU4="!",'Encodage réponses Es'!AS4=""),"!",IF('Encodage réponses Es'!AS4="","",'Encodage réponses Es'!AS4)))</f>
        <v/>
      </c>
      <c r="AR6" s="145" t="str">
        <f>IF(OR(E6="a",E6="A"),E6,IF(AND('Encodage réponses Es'!$CU4="!",'Encodage réponses Es'!AT4=""),"!",IF('Encodage réponses Es'!AT4="","",'Encodage réponses Es'!AT4)))</f>
        <v/>
      </c>
      <c r="AS6" s="145" t="str">
        <f>IF(OR(E6="a",E6="A"),E6,IF(AND('Encodage réponses Es'!$CU4="!",'Encodage réponses Es'!AV4=""),"!",IF('Encodage réponses Es'!AV4="","",'Encodage réponses Es'!AV4)))</f>
        <v/>
      </c>
      <c r="AT6" s="145" t="str">
        <f>IF(OR(E6="a",E6="A"),E6,IF(AND('Encodage réponses Es'!$CU4="!",'Encodage réponses Es'!BQ4=""),"!",IF('Encodage réponses Es'!BQ4="","",'Encodage réponses Es'!BQ4)))</f>
        <v/>
      </c>
      <c r="AU6" s="145" t="str">
        <f>IF(OR(E6="a",E6="A"),E6,IF(AND('Encodage réponses Es'!$CU4="!",'Encodage réponses Es'!BR4=""),"!",IF('Encodage réponses Es'!BR4="","",'Encodage réponses Es'!BR4)))</f>
        <v/>
      </c>
      <c r="AV6" s="145" t="str">
        <f>IF(OR(E6="a",E6="A"),E6,IF(AND('Encodage réponses Es'!$CU4="!",'Encodage réponses Es'!BS4=""),"!",IF('Encodage réponses Es'!BS4="","",'Encodage réponses Es'!BS4)))</f>
        <v/>
      </c>
      <c r="AW6" s="145" t="str">
        <f>IF(OR(E6="a",E6="A"),E6,IF(AND('Encodage réponses Es'!$CU4="!",'Encodage réponses Es'!BT4=""),"!",IF('Encodage réponses Es'!BT4="","",'Encodage réponses Es'!BT4)))</f>
        <v/>
      </c>
      <c r="AX6" s="145" t="str">
        <f>IF(OR(E6="a",E6="A"),E6,IF(AND('Encodage réponses Es'!$CU4="!",'Encodage réponses Es'!BU4=""),"!",IF('Encodage réponses Es'!BU4="","",'Encodage réponses Es'!BU4)))</f>
        <v/>
      </c>
      <c r="AY6" s="145" t="str">
        <f>IF(OR(E6="a",E6="A"),E6,IF(AND('Encodage réponses Es'!$CU4="!",'Encodage réponses Es'!BV4=""),"!",IF('Encodage réponses Es'!BV4="","",'Encodage réponses Es'!BV4)))</f>
        <v/>
      </c>
      <c r="AZ6" s="204" t="str">
        <f>IF(OR(E6="a",E6="A"),E6,IF(AND('Encodage réponses Es'!$CU4="!",'Encodage réponses Es'!BW4=""),"!",IF('Encodage réponses Es'!BW4="","",'Encodage réponses Es'!BW4)))</f>
        <v/>
      </c>
      <c r="BA6" s="206" t="str">
        <f t="shared" si="2"/>
        <v/>
      </c>
      <c r="BB6" s="207" t="str">
        <f t="shared" ref="BB6:BB38" si="12">IF(BA6="absent(e)","absent(e)",IF(BA6="","",IF(BA6="incomplet","incomplet",BA6/$BA$4)))</f>
        <v/>
      </c>
      <c r="BC6" s="126" t="str">
        <f>IF(OR(E6="a",E6="A"),E6,IF(AND('Encodage réponses Es'!$CU4="!",'Encodage réponses Es'!AB4=""),"!",IF('Encodage réponses Es'!AB4="","",'Encodage réponses Es'!AB4)))</f>
        <v/>
      </c>
      <c r="BD6" s="87" t="str">
        <f>IF(OR(E6="a",E6="A"),E6,IF(AND('Encodage réponses Es'!$CU4="!",'Encodage réponses Es'!AC4=""),"!",IF('Encodage réponses Es'!AC4="","",'Encodage réponses Es'!AC4)))</f>
        <v/>
      </c>
      <c r="BE6" s="87" t="str">
        <f>IF(OR(E6="a",E6="A"),E6,IF(AND('Encodage réponses Es'!$CU4="!",'Encodage réponses Es'!AD4=""),"!",IF('Encodage réponses Es'!AD4="","",'Encodage réponses Es'!AD4)))</f>
        <v/>
      </c>
      <c r="BF6" s="87" t="str">
        <f>IF(OR(E6="a",E6="A"),E6,IF(AND('Encodage réponses Es'!$CU4="!",'Encodage réponses Es'!AE4=""),"!",IF('Encodage réponses Es'!AE4="","",'Encodage réponses Es'!AE4)))</f>
        <v/>
      </c>
      <c r="BG6" s="87" t="str">
        <f>IF(OR(E6="a",E6="A"),E6,IF(AND('Encodage réponses Es'!$CU4="!",'Encodage réponses Es'!AF4=""),"!",IF('Encodage réponses Es'!AF4="","",'Encodage réponses Es'!AF4)))</f>
        <v/>
      </c>
      <c r="BH6" s="87" t="str">
        <f>IF(OR($E6="a",$E6="A"),$E6,IF(AND('Encodage réponses Es'!$CU4="!",'Encodage réponses Es'!AG4=""),"!",IF('Encodage réponses Es'!AG4="","",'Encodage réponses Es'!AG4)))</f>
        <v/>
      </c>
      <c r="BI6" s="87" t="str">
        <f>IF(OR($E6="a",$E6="A"),$E6,IF(AND('Encodage réponses Es'!$CU4="!",'Encodage réponses Es'!AH4=""),"!",IF('Encodage réponses Es'!AH4="","",'Encodage réponses Es'!AH4)))</f>
        <v/>
      </c>
      <c r="BJ6" s="87" t="str">
        <f>IF(OR($E6="a",$E6="A"),$E6,IF(AND('Encodage réponses Es'!$CU4="!",'Encodage réponses Es'!AI4=""),"!",IF('Encodage réponses Es'!AI4="","",'Encodage réponses Es'!AI4)))</f>
        <v/>
      </c>
      <c r="BK6" s="87" t="str">
        <f>IF(OR($E6="a",$E6="A"),$E6,IF(AND('Encodage réponses Es'!$CU4="!",'Encodage réponses Es'!AJ4=""),"!",IF('Encodage réponses Es'!AJ4="","",'Encodage réponses Es'!AJ4)))</f>
        <v/>
      </c>
      <c r="BL6" s="87" t="str">
        <f>IF(OR($E6="a",$E6="A"),$E6,IF(AND('Encodage réponses Es'!$CU4="!",'Encodage réponses Es'!AU4=""),"!",IF('Encodage réponses Es'!AU4="","",'Encodage réponses Es'!AU4)))</f>
        <v/>
      </c>
      <c r="BM6" s="87" t="str">
        <f>IF(OR($E6="a",$E6="A"),$E6,IF(AND('Encodage réponses Es'!$CU4="!",'Encodage réponses Es'!AW4=""),"!",IF('Encodage réponses Es'!AW4="","",'Encodage réponses Es'!AW4)))</f>
        <v/>
      </c>
      <c r="BN6" s="87" t="str">
        <f>IF(OR($E6="a",$E6="A"),$E6,IF(AND('Encodage réponses Es'!$CU4="!",'Encodage réponses Es'!AX4=""),"!",IF('Encodage réponses Es'!AX4="","",'Encodage réponses Es'!AX4)))</f>
        <v/>
      </c>
      <c r="BO6" s="87" t="str">
        <f>IF(OR($E6="a",$E6="A"),$E6,IF(AND('Encodage réponses Es'!$CU4="!",'Encodage réponses Es'!AY4=""),"!",IF('Encodage réponses Es'!AY4="","",'Encodage réponses Es'!AY4)))</f>
        <v/>
      </c>
      <c r="BP6" s="87" t="str">
        <f>IF(OR($E6="a",$E6="A"),$E6,IF(AND('Encodage réponses Es'!$CU4="!",'Encodage réponses Es'!AZ4=""),"!",IF('Encodage réponses Es'!AZ4="","",'Encodage réponses Es'!AZ4)))</f>
        <v/>
      </c>
      <c r="BQ6" s="87" t="str">
        <f>IF(OR($E6="a",$E6="A"),$E6,IF(AND('Encodage réponses Es'!$CU4="!",'Encodage réponses Es'!BA4=""),"!",IF('Encodage réponses Es'!BA4="","",'Encodage réponses Es'!BA4)))</f>
        <v/>
      </c>
      <c r="BR6" s="87" t="str">
        <f>IF(OR($E6="a",$E6="A"),$E6,IF(AND('Encodage réponses Es'!$CU4="!",'Encodage réponses Es'!BB4=""),"!",IF('Encodage réponses Es'!BB4="","",'Encodage réponses Es'!BB4)))</f>
        <v/>
      </c>
      <c r="BS6" s="87" t="str">
        <f>IF(OR($E6="a",$E6="A"),$E6,IF(AND('Encodage réponses Es'!$CU4="!",'Encodage réponses Es'!BC4=""),"!",IF('Encodage réponses Es'!BC4="","",'Encodage réponses Es'!BC4)))</f>
        <v/>
      </c>
      <c r="BT6" s="87" t="str">
        <f>IF(OR($E6="a",$E6="A"),$E6,IF(AND('Encodage réponses Es'!$CU4="!",'Encodage réponses Es'!BD4=""),"!",IF('Encodage réponses Es'!BD4="","",'Encodage réponses Es'!BD4)))</f>
        <v/>
      </c>
      <c r="BU6" s="87" t="str">
        <f>IF(OR($E6="a",$E6="A"),$E6,IF(AND('Encodage réponses Es'!$CU4="!",'Encodage réponses Es'!BE4=""),"!",IF('Encodage réponses Es'!BE4="","",'Encodage réponses Es'!BE4)))</f>
        <v/>
      </c>
      <c r="BV6" s="125" t="str">
        <f>IF(OR($E6="a",$E6="A"),$E6,IF(AND('Encodage réponses Es'!$CU4="!",'Encodage réponses Es'!BF4=""),"!",IF('Encodage réponses Es'!BF4="","",'Encodage réponses Es'!BF4)))</f>
        <v/>
      </c>
      <c r="BW6" s="210" t="str">
        <f t="shared" si="3"/>
        <v/>
      </c>
      <c r="BX6" s="207" t="str">
        <f t="shared" ref="BX6:BX38" si="13">IF(BW6="absent(e)","absent(e)",IF(BW6="","",IF(BW6="incomplet","incomplet",BW6/$BW$4)))</f>
        <v/>
      </c>
      <c r="BY6" s="87" t="str">
        <f>IF(OR($E6="a",$E6="A"),$E6,IF(AND('Encodage réponses Es'!$CU4="!",'Encodage réponses Es'!BG4=""),"!",IF('Encodage réponses Es'!BG4="","",'Encodage réponses Es'!BG4)))</f>
        <v/>
      </c>
      <c r="BZ6" s="87" t="str">
        <f>IF(OR($E6="a",$E6="A"),$E6,IF(AND('Encodage réponses Es'!$CU4="!",'Encodage réponses Es'!BH4=""),"!",IF('Encodage réponses Es'!BH4="","",'Encodage réponses Es'!BH4)))</f>
        <v/>
      </c>
      <c r="CA6" s="87" t="str">
        <f>IF(OR($E6="a",$E6="A"),$E6,IF(AND('Encodage réponses Es'!$CU4="!",'Encodage réponses Es'!BI4=""),"!",IF('Encodage réponses Es'!BI4="","",'Encodage réponses Es'!BI4)))</f>
        <v/>
      </c>
      <c r="CB6" s="87" t="str">
        <f>IF(OR($E6="a",$E6="A"),$E6,IF(AND('Encodage réponses Es'!$CU4="!",'Encodage réponses Es'!BJ4=""),"!",IF('Encodage réponses Es'!BJ4="","",'Encodage réponses Es'!BJ4)))</f>
        <v/>
      </c>
      <c r="CC6" s="87" t="str">
        <f>IF(OR($E6="a",$E6="A"),$E6,IF(AND('Encodage réponses Es'!$CU4="!",'Encodage réponses Es'!BK4=""),"!",IF('Encodage réponses Es'!BK4="","",'Encodage réponses Es'!BK4)))</f>
        <v/>
      </c>
      <c r="CD6" s="87" t="str">
        <f>IF(OR($E6="a",$E6="A"),$E6,IF(AND('Encodage réponses Es'!$CU4="!",'Encodage réponses Es'!BL4=""),"!",IF('Encodage réponses Es'!BL4="","",'Encodage réponses Es'!BL4)))</f>
        <v/>
      </c>
      <c r="CE6" s="87" t="str">
        <f>IF(OR($E6="a",$E6="A"),$E6,IF(AND('Encodage réponses Es'!$CU4="!",'Encodage réponses Es'!BM4=""),"!",IF('Encodage réponses Es'!BM4="","",'Encodage réponses Es'!BM4)))</f>
        <v/>
      </c>
      <c r="CF6" s="87" t="str">
        <f>IF(OR($E6="a",$E6="A"),$E6,IF(AND('Encodage réponses Es'!$CU4="!",'Encodage réponses Es'!BN4=""),"!",IF('Encodage réponses Es'!BN4="","",'Encodage réponses Es'!BN4)))</f>
        <v/>
      </c>
      <c r="CG6" s="87" t="str">
        <f>IF(OR($E6="a",$E6="A"),$E6,IF(AND('Encodage réponses Es'!$CU4="!",'Encodage réponses Es'!BO4=""),"!",IF('Encodage réponses Es'!BO4="","",'Encodage réponses Es'!BO4)))</f>
        <v/>
      </c>
      <c r="CH6" s="125" t="str">
        <f>IF(OR($E6="a",$E6="A"),$E6,IF(AND('Encodage réponses Es'!$CU4="!",'Encodage réponses Es'!BP4=""),"!",IF('Encodage réponses Es'!BP4="","",'Encodage réponses Es'!BP4)))</f>
        <v/>
      </c>
      <c r="CI6" s="210" t="str">
        <f t="shared" si="4"/>
        <v/>
      </c>
      <c r="CJ6" s="207" t="str">
        <f t="shared" ref="CJ6:CJ38" si="14">IF(CI6="absent(e)","absent(e)",IF(CI6="","",IF(CI6="incomplet","incomplet",CI6/$CI$4)))</f>
        <v/>
      </c>
      <c r="CK6" s="87" t="str">
        <f>IF(OR($E6="a",$E6="A"),$E6,IF(AND('Encodage réponses Es'!$CU4="!",'Encodage réponses Es'!BX4=""),"!",IF('Encodage réponses Es'!BX4="","",'Encodage réponses Es'!BX4)))</f>
        <v/>
      </c>
      <c r="CL6" s="87" t="str">
        <f>IF(OR($E6="a",$E6="A"),$E6,IF(AND('Encodage réponses Es'!$CU4="!",'Encodage réponses Es'!BY4=""),"!",IF('Encodage réponses Es'!BY4="","",'Encodage réponses Es'!BY4)))</f>
        <v/>
      </c>
      <c r="CM6" s="87" t="str">
        <f>IF(OR($E6="a",$E6="A"),$E6,IF(AND('Encodage réponses Es'!$CU4="!",'Encodage réponses Es'!BZ4=""),"!",IF('Encodage réponses Es'!BZ4="","",'Encodage réponses Es'!BZ4)))</f>
        <v/>
      </c>
      <c r="CN6" s="87" t="str">
        <f>IF(OR($E6="a",$E6="A"),$E6,IF(AND('Encodage réponses Es'!$CU4="!",'Encodage réponses Es'!CA4=""),"!",IF('Encodage réponses Es'!CA4="","",'Encodage réponses Es'!CA4)))</f>
        <v/>
      </c>
      <c r="CO6" s="87" t="str">
        <f>IF(OR($E6="a",$E6="A"),$E6,IF(AND('Encodage réponses Es'!$CU4="!",'Encodage réponses Es'!CB4=""),"!",IF('Encodage réponses Es'!CB4="","",'Encodage réponses Es'!CB4)))</f>
        <v/>
      </c>
      <c r="CP6" s="87" t="str">
        <f>IF(OR($E6="a",$E6="A"),$E6,IF(AND('Encodage réponses Es'!$CU4="!",'Encodage réponses Es'!CE4=""),"!",IF('Encodage réponses Es'!CE4="","",'Encodage réponses Es'!CE4)))</f>
        <v/>
      </c>
      <c r="CQ6" s="87" t="str">
        <f>IF(OR($E6="a",$E6="A"),$E6,IF(AND('Encodage réponses Es'!$CU4="!",'Encodage réponses Es'!CF4=""),"!",IF('Encodage réponses Es'!CF4="","",'Encodage réponses Es'!CF4)))</f>
        <v/>
      </c>
      <c r="CR6" s="125" t="str">
        <f>IF(OR($E6="a",$E6="A"),$E6,IF(AND('Encodage réponses Es'!$CU4="!",'Encodage réponses Es'!CG4=""),"!",IF('Encodage réponses Es'!CG4="","",'Encodage réponses Es'!CG4)))</f>
        <v/>
      </c>
      <c r="CS6" s="206" t="str">
        <f t="shared" si="5"/>
        <v/>
      </c>
      <c r="CT6" s="207" t="str">
        <f t="shared" ref="CT6:CT38" si="15">IF(CS6="absent(e)","absent(e)",IF(CS6="","",IF(CS6="incomplet","incomplet",CS6/$CS$4)))</f>
        <v/>
      </c>
      <c r="CU6" s="272" t="str">
        <f>IF(OR($E6="a",$E6="A"),$E6,IF(AND('Encodage réponses Es'!$CU4="!",'Encodage réponses Es'!AR4=""),"!",IF('Encodage réponses Es'!AR4="","",'Encodage réponses Es'!AR4)))</f>
        <v/>
      </c>
      <c r="CV6" s="273" t="str">
        <f>IF(OR($E6="a",$E6="A"),$E6,IF(AND('Encodage réponses Es'!$CU4="!",'Encodage réponses Es'!CC4=""),"!",IF('Encodage réponses Es'!CC4="","",'Encodage réponses Es'!CC4)))</f>
        <v/>
      </c>
      <c r="CW6" s="273" t="str">
        <f>IF(OR($E6="a",$E6="A"),$E6,IF(AND('Encodage réponses Es'!$CU4="!",'Encodage réponses Es'!CD4=""),"!",IF('Encodage réponses Es'!CD4="","",'Encodage réponses Es'!CD4)))</f>
        <v/>
      </c>
      <c r="CX6" s="273" t="str">
        <f>IF(OR($E6="a",$E6="A"),$E6,IF(AND('Encodage réponses Es'!$CU4="!",'Encodage réponses Es'!CN4=""),"!",IF('Encodage réponses Es'!CN4="","",'Encodage réponses Es'!CN4)))</f>
        <v/>
      </c>
      <c r="CY6" s="273" t="str">
        <f>IF(OR($E6="a",$E6="A"),$E6,IF(AND('Encodage réponses Es'!$CU4="!",'Encodage réponses Es'!CP4=""),"!",IF('Encodage réponses Es'!CP4="","",'Encodage réponses Es'!CP4)))</f>
        <v/>
      </c>
      <c r="CZ6" s="273" t="str">
        <f>IF(OR($E6="a",$E6="A"),$E6,IF(AND('Encodage réponses Es'!$CU4="!",'Encodage réponses Es'!CQ4=""),"!",IF('Encodage réponses Es'!CQ4="","",'Encodage réponses Es'!CQ4)))</f>
        <v/>
      </c>
      <c r="DA6" s="273" t="str">
        <f>IF(OR($E6="a",$E6="A"),$E6,IF(AND('Encodage réponses Es'!$CU4="!",'Encodage réponses Es'!CR4=""),"!",IF('Encodage réponses Es'!CR4="","",'Encodage réponses Es'!CR4)))</f>
        <v/>
      </c>
      <c r="DB6" s="274" t="str">
        <f>IF(OR($E6="a",$E6="A"),$E6,IF(AND('Encodage réponses Es'!$CU4="!",'Encodage réponses Es'!CS4=""),"!",IF('Encodage réponses Es'!CS4="","",'Encodage réponses Es'!CS4)))</f>
        <v/>
      </c>
      <c r="DC6" s="206" t="str">
        <f t="shared" ref="DC6:DC38" si="16">IF(COUNTIF(CU6:DB6,"a")&gt;0,"absent(e)",IF(COUNTIF(CU6:DB6,"!")&gt;0,"incomplet",IF(COUNTIF(CU6:DB6,"")&gt;0,"",COUNTIF(CU6:DB6,1)+COUNTIF(CU6:DB6,8)/2)))</f>
        <v/>
      </c>
      <c r="DD6" s="207" t="str">
        <f t="shared" ref="DD6:DD38" si="17">IF(DC6="absent(e)","absent(e)",IF(DC6="","",IF(DC6="incomplet","incomplet",DC6/$DC$4)))</f>
        <v/>
      </c>
      <c r="DE6" s="87" t="str">
        <f>IF(OR($E6="a",$E6="A"),$E6,IF(AND('Encodage réponses Es'!$CU4="!",'Encodage réponses Es'!CH4=""),"!",IF('Encodage réponses Es'!CH4="","",'Encodage réponses Es'!CH4)))</f>
        <v/>
      </c>
      <c r="DF6" s="87" t="str">
        <f>IF(OR($E6="a",$E6="A"),$E6,IF(AND('Encodage réponses Es'!$CU4="!",'Encodage réponses Es'!CI4=""),"!",IF('Encodage réponses Es'!CI4="","",'Encodage réponses Es'!CI4)))</f>
        <v/>
      </c>
      <c r="DG6" s="87" t="str">
        <f>IF(OR($E6="a",$E6="A"),$E6,IF(AND('Encodage réponses Es'!$CU4="!",'Encodage réponses Es'!CJ4=""),"!",IF('Encodage réponses Es'!CJ4="","",'Encodage réponses Es'!CJ4)))</f>
        <v/>
      </c>
      <c r="DH6" s="87" t="str">
        <f>IF(OR($E6="a",$E6="A"),$E6,IF(AND('Encodage réponses Es'!$CU4="!",'Encodage réponses Es'!CK4=""),"!",IF('Encodage réponses Es'!CK4="","",'Encodage réponses Es'!CK4)))</f>
        <v/>
      </c>
      <c r="DI6" s="87" t="str">
        <f>IF(OR($E6="a",$E6="A"),$E6,IF(AND('Encodage réponses Es'!$CU4="!",'Encodage réponses Es'!CL4=""),"!",IF('Encodage réponses Es'!CL4="","",'Encodage réponses Es'!CL4)))</f>
        <v/>
      </c>
      <c r="DJ6" s="87" t="str">
        <f>IF(OR($E6="a",$E6="A"),$E6,IF(AND('Encodage réponses Es'!$CU4="!",'Encodage réponses Es'!CM4=""),"!",IF('Encodage réponses Es'!CM4="","",'Encodage réponses Es'!CM4)))</f>
        <v/>
      </c>
      <c r="DK6" s="87" t="str">
        <f>IF(OR($E6="a",$E6="A"),$E6,IF(AND('Encodage réponses Es'!$CU4="!",'Encodage réponses Es'!CO4=""),"!",IF('Encodage réponses Es'!CO4="","",'Encodage réponses Es'!CO4)))</f>
        <v/>
      </c>
      <c r="DL6" s="125" t="str">
        <f>IF(OR(E6="a",E6="A"),E6,IF(AND('Encodage réponses Es'!$CU4="!",'Encodage réponses Es'!CT4=""),"!",IF('Encodage réponses Es'!CT4="","",'Encodage réponses Es'!CT4)))</f>
        <v/>
      </c>
      <c r="DM6" s="206" t="str">
        <f t="shared" ref="DM6:DM38" si="18">IF(COUNTIF(DE6:DL6,"a")&gt;0,"absent(e)",IF(COUNTIF(DE6:DL6,"!")&gt;0,"incomplet",IF(COUNTIF(DE6:DL6,"")&gt;0,"",COUNTIF(DE6:DL6,1)+COUNTIF(DE6:DL6,8)/2)))</f>
        <v/>
      </c>
      <c r="DN6" s="207" t="str">
        <f t="shared" ref="DN6:DN38" si="19">IF(DM6="absent(e)","absent(e)",IF(DM6="","",IF(DM6="incomplet","incomplet",DM6/$DM$4)))</f>
        <v/>
      </c>
    </row>
    <row r="7" spans="1:118" x14ac:dyDescent="0.2">
      <c r="A7" s="508" t="s">
        <v>44</v>
      </c>
      <c r="B7" s="509"/>
      <c r="C7" s="14">
        <v>3</v>
      </c>
      <c r="D7" s="14" t="str">
        <f>IF('Encodage réponses Es'!F5=0,"",'Encodage réponses Es'!F5)</f>
        <v/>
      </c>
      <c r="E7" s="143" t="str">
        <f>IF('Encodage réponses Es'!I5="","",'Encodage réponses Es'!I5)</f>
        <v/>
      </c>
      <c r="F7" s="92" t="str">
        <f t="shared" si="6"/>
        <v/>
      </c>
      <c r="G7" s="83" t="str">
        <f t="shared" si="7"/>
        <v/>
      </c>
      <c r="H7" s="88"/>
      <c r="I7" s="92" t="str">
        <f t="shared" si="0"/>
        <v/>
      </c>
      <c r="J7" s="83" t="str">
        <f t="shared" si="8"/>
        <v/>
      </c>
      <c r="K7" s="88"/>
      <c r="L7" s="92" t="str">
        <f t="shared" si="9"/>
        <v/>
      </c>
      <c r="M7" s="83" t="str">
        <f t="shared" si="10"/>
        <v/>
      </c>
      <c r="N7" s="88"/>
      <c r="O7" s="79"/>
      <c r="P7" s="87" t="str">
        <f>IF(OR(E7="a",E7="A"),E7,IF(AND('Encodage réponses Es'!$CU5="!",'Encodage réponses Es'!J5=""),"!",IF('Encodage réponses Es'!J5="","",'Encodage réponses Es'!J5)))</f>
        <v/>
      </c>
      <c r="Q7" s="87" t="str">
        <f>IF(OR(E7="a",E7="A"),E7,IF(AND('Encodage réponses Es'!$CU5="!",'Encodage réponses Es'!K5=""),"!",IF('Encodage réponses Es'!K5="","",'Encodage réponses Es'!K5)))</f>
        <v/>
      </c>
      <c r="R7" s="87" t="str">
        <f>IF(OR(E7="a",E7="A"),E7,IF(AND('Encodage réponses Es'!$CU5="!",'Encodage réponses Es'!L5=""),"!",IF('Encodage réponses Es'!L5="","",'Encodage réponses Es'!L5)))</f>
        <v/>
      </c>
      <c r="S7" s="87" t="str">
        <f>IF(OR(E7="a",E7="A"),E7,IF(AND('Encodage réponses Es'!$CU5="!",'Encodage réponses Es'!M5=""),"!",IF('Encodage réponses Es'!M5="","",'Encodage réponses Es'!M5)))</f>
        <v/>
      </c>
      <c r="T7" s="87" t="str">
        <f>IF(OR(E7="a",E7="A"),E7,IF(AND('Encodage réponses Es'!$CU5="!",'Encodage réponses Es'!N5=""),"!",IF('Encodage réponses Es'!N5="","",'Encodage réponses Es'!N5)))</f>
        <v/>
      </c>
      <c r="U7" s="87" t="str">
        <f>IF(OR(E7="a",E7="A"),E7,IF(AND('Encodage réponses Es'!$CU5="!",'Encodage réponses Es'!O5=""),"!",IF('Encodage réponses Es'!O5="","",'Encodage réponses Es'!O5)))</f>
        <v/>
      </c>
      <c r="V7" s="87" t="str">
        <f>IF(OR($E7="a",$E7="A"),$E7,IF(AND('Encodage réponses Es'!$CU5="!",'Encodage réponses Es'!P5=""),"!",IF('Encodage réponses Es'!P5="","",'Encodage réponses Es'!P5)))</f>
        <v/>
      </c>
      <c r="W7" s="87" t="str">
        <f>IF(OR(E7="a",E7="A"),E7,IF(AND('Encodage réponses Es'!$CU5="!",'Encodage réponses Es'!Q5=""),"!",IF('Encodage réponses Es'!Q5="","",'Encodage réponses Es'!Q5)))</f>
        <v/>
      </c>
      <c r="X7" s="87" t="str">
        <f>IF(OR(E7="a",E7="A"),E7,IF(AND('Encodage réponses Es'!$CU5="!",'Encodage réponses Es'!R5=""),"!",IF('Encodage réponses Es'!R5="","",'Encodage réponses Es'!R5)))</f>
        <v/>
      </c>
      <c r="Y7" s="87" t="str">
        <f>IF(OR(E7="a",E7="A"),E7,IF(AND('Encodage réponses Es'!$CU5="!",'Encodage réponses Es'!S5=""),"!",IF('Encodage réponses Es'!S5="","",'Encodage réponses Es'!S5)))</f>
        <v/>
      </c>
      <c r="Z7" s="125" t="str">
        <f>IF(OR(E7="a",E7="A"),E7,IF(AND('Encodage réponses Es'!$CU5="!",'Encodage réponses Es'!T5=""),"!",IF('Encodage réponses Es'!T5="","",'Encodage réponses Es'!T5)))</f>
        <v/>
      </c>
      <c r="AA7" s="210" t="str">
        <f t="shared" si="1"/>
        <v/>
      </c>
      <c r="AB7" s="243" t="str">
        <f t="shared" si="11"/>
        <v/>
      </c>
      <c r="AC7" s="145" t="str">
        <f>IF(OR(E7="a",E7="A"),E7,IF(AND('Encodage réponses Es'!$CU5="!",'Encodage réponses Es'!U5=""),"!",IF('Encodage réponses Es'!U5="","",'Encodage réponses Es'!U5)))</f>
        <v/>
      </c>
      <c r="AD7" s="145" t="str">
        <f>IF(OR(E7="a",E7="A"),E7,IF(AND('Encodage réponses Es'!$CU5="!",'Encodage réponses Es'!V5=""),"!",IF('Encodage réponses Es'!V5="","",'Encodage réponses Es'!V5)))</f>
        <v/>
      </c>
      <c r="AE7" s="145" t="str">
        <f>IF(OR(E7="a",E7="A"),E7,IF(AND('Encodage réponses Es'!$CU5="!",'Encodage réponses Es'!W5=""),"!",IF('Encodage réponses Es'!W5="","",'Encodage réponses Es'!W5)))</f>
        <v/>
      </c>
      <c r="AF7" s="145" t="str">
        <f>IF(OR(E7="a",E7="A"),E7,IF(AND('Encodage réponses Es'!$CU5="!",'Encodage réponses Es'!X5=""),"!",IF('Encodage réponses Es'!X5="","",'Encodage réponses Es'!X5)))</f>
        <v/>
      </c>
      <c r="AG7" s="145" t="str">
        <f>IF(OR(E7="a",E7="A"),E7,IF(AND('Encodage réponses Es'!$CU5="!",'Encodage réponses Es'!Y5=""),"!",IF('Encodage réponses Es'!Y5="","",'Encodage réponses Es'!Y5)))</f>
        <v/>
      </c>
      <c r="AH7" s="145" t="str">
        <f>IF(OR(E7="a",E7="A"),E7,IF(AND('Encodage réponses Es'!$CU5="!",'Encodage réponses Es'!Z5=""),"!",IF('Encodage réponses Es'!Z5="","",'Encodage réponses Es'!Z5)))</f>
        <v/>
      </c>
      <c r="AI7" s="145" t="str">
        <f>IF(OR(E7="a",E7="A"),E7,IF(AND('Encodage réponses Es'!$CU5="!",'Encodage réponses Es'!AA5=""),"!",IF('Encodage réponses Es'!AA5="","",'Encodage réponses Es'!AA5)))</f>
        <v/>
      </c>
      <c r="AJ7" s="145" t="str">
        <f>IF(OR(E7="a",E7="A"),E7,IF(AND('Encodage réponses Es'!$CU5="!",'Encodage réponses Es'!AK5=""),"!",IF('Encodage réponses Es'!AK5="","",'Encodage réponses Es'!AK5)))</f>
        <v/>
      </c>
      <c r="AK7" s="145" t="str">
        <f>IF(OR(E7="a",E7="A"),E7,IF(AND('Encodage réponses Es'!$CU5="!",'Encodage réponses Es'!AL5=""),"!",IF('Encodage réponses Es'!AL5="","",'Encodage réponses Es'!AL5)))</f>
        <v/>
      </c>
      <c r="AL7" s="145" t="str">
        <f>IF(OR(E7="a",E7="A"),E7,IF(AND('Encodage réponses Es'!$CU5="!",'Encodage réponses Es'!AM5=""),"!",IF('Encodage réponses Es'!AM5="","",'Encodage réponses Es'!AM5)))</f>
        <v/>
      </c>
      <c r="AM7" s="145" t="str">
        <f>IF(OR(E7="a",E7="A"),E7,IF(AND('Encodage réponses Es'!$CU5="!",'Encodage réponses Es'!AN5=""),"!",IF('Encodage réponses Es'!AN5="","",'Encodage réponses Es'!AN5)))</f>
        <v/>
      </c>
      <c r="AN7" s="145" t="str">
        <f>IF(OR(E7="a",E7="A"),E7,IF(AND('Encodage réponses Es'!$CU5="!",'Encodage réponses Es'!AO5=""),"!",IF('Encodage réponses Es'!AO5="","",'Encodage réponses Es'!AO5)))</f>
        <v/>
      </c>
      <c r="AO7" s="145" t="str">
        <f>IF(OR(E7="a",E7="A"),E7,IF(AND('Encodage réponses Es'!$CU5="!",'Encodage réponses Es'!AP5=""),"!",IF('Encodage réponses Es'!AP5="","",'Encodage réponses Es'!AP5)))</f>
        <v/>
      </c>
      <c r="AP7" s="145" t="str">
        <f>IF(OR(E7="a",E7="A"),E7,IF(AND('Encodage réponses Es'!$CU5="!",'Encodage réponses Es'!AQ5=""),"!",IF('Encodage réponses Es'!AQ5="","",'Encodage réponses Es'!AQ5)))</f>
        <v/>
      </c>
      <c r="AQ7" s="145" t="str">
        <f>IF(OR(E7="a",E7="A"),E7,IF(AND('Encodage réponses Es'!$CU5="!",'Encodage réponses Es'!AS5=""),"!",IF('Encodage réponses Es'!AS5="","",'Encodage réponses Es'!AS5)))</f>
        <v/>
      </c>
      <c r="AR7" s="145" t="str">
        <f>IF(OR(E7="a",E7="A"),E7,IF(AND('Encodage réponses Es'!$CU5="!",'Encodage réponses Es'!AT5=""),"!",IF('Encodage réponses Es'!AT5="","",'Encodage réponses Es'!AT5)))</f>
        <v/>
      </c>
      <c r="AS7" s="145" t="str">
        <f>IF(OR(E7="a",E7="A"),E7,IF(AND('Encodage réponses Es'!$CU5="!",'Encodage réponses Es'!AV5=""),"!",IF('Encodage réponses Es'!AV5="","",'Encodage réponses Es'!AV5)))</f>
        <v/>
      </c>
      <c r="AT7" s="145" t="str">
        <f>IF(OR(E7="a",E7="A"),E7,IF(AND('Encodage réponses Es'!$CU5="!",'Encodage réponses Es'!BQ5=""),"!",IF('Encodage réponses Es'!BQ5="","",'Encodage réponses Es'!BQ5)))</f>
        <v/>
      </c>
      <c r="AU7" s="145" t="str">
        <f>IF(OR(E7="a",E7="A"),E7,IF(AND('Encodage réponses Es'!$CU5="!",'Encodage réponses Es'!BR5=""),"!",IF('Encodage réponses Es'!BR5="","",'Encodage réponses Es'!BR5)))</f>
        <v/>
      </c>
      <c r="AV7" s="145" t="str">
        <f>IF(OR(E7="a",E7="A"),E7,IF(AND('Encodage réponses Es'!$CU5="!",'Encodage réponses Es'!BS5=""),"!",IF('Encodage réponses Es'!BS5="","",'Encodage réponses Es'!BS5)))</f>
        <v/>
      </c>
      <c r="AW7" s="145" t="str">
        <f>IF(OR(E7="a",E7="A"),E7,IF(AND('Encodage réponses Es'!$CU5="!",'Encodage réponses Es'!BT5=""),"!",IF('Encodage réponses Es'!BT5="","",'Encodage réponses Es'!BT5)))</f>
        <v/>
      </c>
      <c r="AX7" s="145" t="str">
        <f>IF(OR(E7="a",E7="A"),E7,IF(AND('Encodage réponses Es'!$CU5="!",'Encodage réponses Es'!BU5=""),"!",IF('Encodage réponses Es'!BU5="","",'Encodage réponses Es'!BU5)))</f>
        <v/>
      </c>
      <c r="AY7" s="145" t="str">
        <f>IF(OR(E7="a",E7="A"),E7,IF(AND('Encodage réponses Es'!$CU5="!",'Encodage réponses Es'!BV5=""),"!",IF('Encodage réponses Es'!BV5="","",'Encodage réponses Es'!BV5)))</f>
        <v/>
      </c>
      <c r="AZ7" s="204" t="str">
        <f>IF(OR(E7="a",E7="A"),E7,IF(AND('Encodage réponses Es'!$CU5="!",'Encodage réponses Es'!BW5=""),"!",IF('Encodage réponses Es'!BW5="","",'Encodage réponses Es'!BW5)))</f>
        <v/>
      </c>
      <c r="BA7" s="206" t="str">
        <f t="shared" si="2"/>
        <v/>
      </c>
      <c r="BB7" s="207" t="str">
        <f t="shared" si="12"/>
        <v/>
      </c>
      <c r="BC7" s="126" t="str">
        <f>IF(OR(E7="a",E7="A"),E7,IF(AND('Encodage réponses Es'!$CU5="!",'Encodage réponses Es'!AB5=""),"!",IF('Encodage réponses Es'!AB5="","",'Encodage réponses Es'!AB5)))</f>
        <v/>
      </c>
      <c r="BD7" s="87" t="str">
        <f>IF(OR(E7="a",E7="A"),E7,IF(AND('Encodage réponses Es'!$CU5="!",'Encodage réponses Es'!AC5=""),"!",IF('Encodage réponses Es'!AC5="","",'Encodage réponses Es'!AC5)))</f>
        <v/>
      </c>
      <c r="BE7" s="87" t="str">
        <f>IF(OR(E7="a",E7="A"),E7,IF(AND('Encodage réponses Es'!$CU5="!",'Encodage réponses Es'!AD5=""),"!",IF('Encodage réponses Es'!AD5="","",'Encodage réponses Es'!AD5)))</f>
        <v/>
      </c>
      <c r="BF7" s="87" t="str">
        <f>IF(OR(E7="a",E7="A"),E7,IF(AND('Encodage réponses Es'!$CU5="!",'Encodage réponses Es'!AE5=""),"!",IF('Encodage réponses Es'!AE5="","",'Encodage réponses Es'!AE5)))</f>
        <v/>
      </c>
      <c r="BG7" s="87" t="str">
        <f>IF(OR(E7="a",E7="A"),E7,IF(AND('Encodage réponses Es'!$CU5="!",'Encodage réponses Es'!AF5=""),"!",IF('Encodage réponses Es'!AF5="","",'Encodage réponses Es'!AF5)))</f>
        <v/>
      </c>
      <c r="BH7" s="87" t="str">
        <f>IF(OR($E7="a",$E7="A"),$E7,IF(AND('Encodage réponses Es'!$CU5="!",'Encodage réponses Es'!AG5=""),"!",IF('Encodage réponses Es'!AG5="","",'Encodage réponses Es'!AG5)))</f>
        <v/>
      </c>
      <c r="BI7" s="87" t="str">
        <f>IF(OR($E7="a",$E7="A"),$E7,IF(AND('Encodage réponses Es'!$CU5="!",'Encodage réponses Es'!AH5=""),"!",IF('Encodage réponses Es'!AH5="","",'Encodage réponses Es'!AH5)))</f>
        <v/>
      </c>
      <c r="BJ7" s="87" t="str">
        <f>IF(OR($E7="a",$E7="A"),$E7,IF(AND('Encodage réponses Es'!$CU5="!",'Encodage réponses Es'!AI5=""),"!",IF('Encodage réponses Es'!AI5="","",'Encodage réponses Es'!AI5)))</f>
        <v/>
      </c>
      <c r="BK7" s="87" t="str">
        <f>IF(OR($E7="a",$E7="A"),$E7,IF(AND('Encodage réponses Es'!$CU5="!",'Encodage réponses Es'!AJ5=""),"!",IF('Encodage réponses Es'!AJ5="","",'Encodage réponses Es'!AJ5)))</f>
        <v/>
      </c>
      <c r="BL7" s="87" t="str">
        <f>IF(OR($E7="a",$E7="A"),$E7,IF(AND('Encodage réponses Es'!$CU5="!",'Encodage réponses Es'!AU5=""),"!",IF('Encodage réponses Es'!AU5="","",'Encodage réponses Es'!AU5)))</f>
        <v/>
      </c>
      <c r="BM7" s="87" t="str">
        <f>IF(OR($E7="a",$E7="A"),$E7,IF(AND('Encodage réponses Es'!$CU5="!",'Encodage réponses Es'!AW5=""),"!",IF('Encodage réponses Es'!AW5="","",'Encodage réponses Es'!AW5)))</f>
        <v/>
      </c>
      <c r="BN7" s="87" t="str">
        <f>IF(OR($E7="a",$E7="A"),$E7,IF(AND('Encodage réponses Es'!$CU5="!",'Encodage réponses Es'!AX5=""),"!",IF('Encodage réponses Es'!AX5="","",'Encodage réponses Es'!AX5)))</f>
        <v/>
      </c>
      <c r="BO7" s="87" t="str">
        <f>IF(OR($E7="a",$E7="A"),$E7,IF(AND('Encodage réponses Es'!$CU5="!",'Encodage réponses Es'!AY5=""),"!",IF('Encodage réponses Es'!AY5="","",'Encodage réponses Es'!AY5)))</f>
        <v/>
      </c>
      <c r="BP7" s="87" t="str">
        <f>IF(OR($E7="a",$E7="A"),$E7,IF(AND('Encodage réponses Es'!$CU5="!",'Encodage réponses Es'!AZ5=""),"!",IF('Encodage réponses Es'!AZ5="","",'Encodage réponses Es'!AZ5)))</f>
        <v/>
      </c>
      <c r="BQ7" s="87" t="str">
        <f>IF(OR($E7="a",$E7="A"),$E7,IF(AND('Encodage réponses Es'!$CU5="!",'Encodage réponses Es'!BA5=""),"!",IF('Encodage réponses Es'!BA5="","",'Encodage réponses Es'!BA5)))</f>
        <v/>
      </c>
      <c r="BR7" s="87" t="str">
        <f>IF(OR($E7="a",$E7="A"),$E7,IF(AND('Encodage réponses Es'!$CU5="!",'Encodage réponses Es'!BB5=""),"!",IF('Encodage réponses Es'!BB5="","",'Encodage réponses Es'!BB5)))</f>
        <v/>
      </c>
      <c r="BS7" s="87" t="str">
        <f>IF(OR($E7="a",$E7="A"),$E7,IF(AND('Encodage réponses Es'!$CU5="!",'Encodage réponses Es'!BC5=""),"!",IF('Encodage réponses Es'!BC5="","",'Encodage réponses Es'!BC5)))</f>
        <v/>
      </c>
      <c r="BT7" s="87" t="str">
        <f>IF(OR($E7="a",$E7="A"),$E7,IF(AND('Encodage réponses Es'!$CU5="!",'Encodage réponses Es'!BD5=""),"!",IF('Encodage réponses Es'!BD5="","",'Encodage réponses Es'!BD5)))</f>
        <v/>
      </c>
      <c r="BU7" s="87" t="str">
        <f>IF(OR($E7="a",$E7="A"),$E7,IF(AND('Encodage réponses Es'!$CU5="!",'Encodage réponses Es'!BE5=""),"!",IF('Encodage réponses Es'!BE5="","",'Encodage réponses Es'!BE5)))</f>
        <v/>
      </c>
      <c r="BV7" s="125" t="str">
        <f>IF(OR($E7="a",$E7="A"),$E7,IF(AND('Encodage réponses Es'!$CU5="!",'Encodage réponses Es'!BF5=""),"!",IF('Encodage réponses Es'!BF5="","",'Encodage réponses Es'!BF5)))</f>
        <v/>
      </c>
      <c r="BW7" s="210" t="str">
        <f t="shared" si="3"/>
        <v/>
      </c>
      <c r="BX7" s="207" t="str">
        <f t="shared" si="13"/>
        <v/>
      </c>
      <c r="BY7" s="87" t="str">
        <f>IF(OR($E7="a",$E7="A"),$E7,IF(AND('Encodage réponses Es'!$CU5="!",'Encodage réponses Es'!BG5=""),"!",IF('Encodage réponses Es'!BG5="","",'Encodage réponses Es'!BG5)))</f>
        <v/>
      </c>
      <c r="BZ7" s="87" t="str">
        <f>IF(OR($E7="a",$E7="A"),$E7,IF(AND('Encodage réponses Es'!$CU5="!",'Encodage réponses Es'!BH5=""),"!",IF('Encodage réponses Es'!BH5="","",'Encodage réponses Es'!BH5)))</f>
        <v/>
      </c>
      <c r="CA7" s="87" t="str">
        <f>IF(OR($E7="a",$E7="A"),$E7,IF(AND('Encodage réponses Es'!$CU5="!",'Encodage réponses Es'!BI5=""),"!",IF('Encodage réponses Es'!BI5="","",'Encodage réponses Es'!BI5)))</f>
        <v/>
      </c>
      <c r="CB7" s="87" t="str">
        <f>IF(OR($E7="a",$E7="A"),$E7,IF(AND('Encodage réponses Es'!$CU5="!",'Encodage réponses Es'!BJ5=""),"!",IF('Encodage réponses Es'!BJ5="","",'Encodage réponses Es'!BJ5)))</f>
        <v/>
      </c>
      <c r="CC7" s="87" t="str">
        <f>IF(OR($E7="a",$E7="A"),$E7,IF(AND('Encodage réponses Es'!$CU5="!",'Encodage réponses Es'!BK5=""),"!",IF('Encodage réponses Es'!BK5="","",'Encodage réponses Es'!BK5)))</f>
        <v/>
      </c>
      <c r="CD7" s="87" t="str">
        <f>IF(OR($E7="a",$E7="A"),$E7,IF(AND('Encodage réponses Es'!$CU5="!",'Encodage réponses Es'!BL5=""),"!",IF('Encodage réponses Es'!BL5="","",'Encodage réponses Es'!BL5)))</f>
        <v/>
      </c>
      <c r="CE7" s="87" t="str">
        <f>IF(OR($E7="a",$E7="A"),$E7,IF(AND('Encodage réponses Es'!$CU5="!",'Encodage réponses Es'!BM5=""),"!",IF('Encodage réponses Es'!BM5="","",'Encodage réponses Es'!BM5)))</f>
        <v/>
      </c>
      <c r="CF7" s="87" t="str">
        <f>IF(OR($E7="a",$E7="A"),$E7,IF(AND('Encodage réponses Es'!$CU5="!",'Encodage réponses Es'!BN5=""),"!",IF('Encodage réponses Es'!BN5="","",'Encodage réponses Es'!BN5)))</f>
        <v/>
      </c>
      <c r="CG7" s="87" t="str">
        <f>IF(OR($E7="a",$E7="A"),$E7,IF(AND('Encodage réponses Es'!$CU5="!",'Encodage réponses Es'!BO5=""),"!",IF('Encodage réponses Es'!BO5="","",'Encodage réponses Es'!BO5)))</f>
        <v/>
      </c>
      <c r="CH7" s="125" t="str">
        <f>IF(OR($E7="a",$E7="A"),$E7,IF(AND('Encodage réponses Es'!$CU5="!",'Encodage réponses Es'!BP5=""),"!",IF('Encodage réponses Es'!BP5="","",'Encodage réponses Es'!BP5)))</f>
        <v/>
      </c>
      <c r="CI7" s="210" t="str">
        <f t="shared" si="4"/>
        <v/>
      </c>
      <c r="CJ7" s="207" t="str">
        <f t="shared" si="14"/>
        <v/>
      </c>
      <c r="CK7" s="87" t="str">
        <f>IF(OR($E7="a",$E7="A"),$E7,IF(AND('Encodage réponses Es'!$CU5="!",'Encodage réponses Es'!BX5=""),"!",IF('Encodage réponses Es'!BX5="","",'Encodage réponses Es'!BX5)))</f>
        <v/>
      </c>
      <c r="CL7" s="87" t="str">
        <f>IF(OR($E7="a",$E7="A"),$E7,IF(AND('Encodage réponses Es'!$CU5="!",'Encodage réponses Es'!BY5=""),"!",IF('Encodage réponses Es'!BY5="","",'Encodage réponses Es'!BY5)))</f>
        <v/>
      </c>
      <c r="CM7" s="87" t="str">
        <f>IF(OR($E7="a",$E7="A"),$E7,IF(AND('Encodage réponses Es'!$CU5="!",'Encodage réponses Es'!BZ5=""),"!",IF('Encodage réponses Es'!BZ5="","",'Encodage réponses Es'!BZ5)))</f>
        <v/>
      </c>
      <c r="CN7" s="87" t="str">
        <f>IF(OR($E7="a",$E7="A"),$E7,IF(AND('Encodage réponses Es'!$CU5="!",'Encodage réponses Es'!CA5=""),"!",IF('Encodage réponses Es'!CA5="","",'Encodage réponses Es'!CA5)))</f>
        <v/>
      </c>
      <c r="CO7" s="87" t="str">
        <f>IF(OR($E7="a",$E7="A"),$E7,IF(AND('Encodage réponses Es'!$CU5="!",'Encodage réponses Es'!CB5=""),"!",IF('Encodage réponses Es'!CB5="","",'Encodage réponses Es'!CB5)))</f>
        <v/>
      </c>
      <c r="CP7" s="87" t="str">
        <f>IF(OR($E7="a",$E7="A"),$E7,IF(AND('Encodage réponses Es'!$CU5="!",'Encodage réponses Es'!CE5=""),"!",IF('Encodage réponses Es'!CE5="","",'Encodage réponses Es'!CE5)))</f>
        <v/>
      </c>
      <c r="CQ7" s="87" t="str">
        <f>IF(OR($E7="a",$E7="A"),$E7,IF(AND('Encodage réponses Es'!$CU5="!",'Encodage réponses Es'!CF5=""),"!",IF('Encodage réponses Es'!CF5="","",'Encodage réponses Es'!CF5)))</f>
        <v/>
      </c>
      <c r="CR7" s="125" t="str">
        <f>IF(OR($E7="a",$E7="A"),$E7,IF(AND('Encodage réponses Es'!$CU5="!",'Encodage réponses Es'!CG5=""),"!",IF('Encodage réponses Es'!CG5="","",'Encodage réponses Es'!CG5)))</f>
        <v/>
      </c>
      <c r="CS7" s="206" t="str">
        <f t="shared" si="5"/>
        <v/>
      </c>
      <c r="CT7" s="207" t="str">
        <f t="shared" si="15"/>
        <v/>
      </c>
      <c r="CU7" s="272" t="str">
        <f>IF(OR($E7="a",$E7="A"),$E7,IF(AND('Encodage réponses Es'!$CU5="!",'Encodage réponses Es'!AR5=""),"!",IF('Encodage réponses Es'!AR5="","",'Encodage réponses Es'!AR5)))</f>
        <v/>
      </c>
      <c r="CV7" s="273" t="str">
        <f>IF(OR($E7="a",$E7="A"),$E7,IF(AND('Encodage réponses Es'!$CU5="!",'Encodage réponses Es'!CC5=""),"!",IF('Encodage réponses Es'!CC5="","",'Encodage réponses Es'!CC5)))</f>
        <v/>
      </c>
      <c r="CW7" s="273" t="str">
        <f>IF(OR($E7="a",$E7="A"),$E7,IF(AND('Encodage réponses Es'!$CU5="!",'Encodage réponses Es'!CD5=""),"!",IF('Encodage réponses Es'!CD5="","",'Encodage réponses Es'!CD5)))</f>
        <v/>
      </c>
      <c r="CX7" s="273" t="str">
        <f>IF(OR($E7="a",$E7="A"),$E7,IF(AND('Encodage réponses Es'!$CU5="!",'Encodage réponses Es'!CN5=""),"!",IF('Encodage réponses Es'!CN5="","",'Encodage réponses Es'!CN5)))</f>
        <v/>
      </c>
      <c r="CY7" s="273" t="str">
        <f>IF(OR($E7="a",$E7="A"),$E7,IF(AND('Encodage réponses Es'!$CU5="!",'Encodage réponses Es'!CP5=""),"!",IF('Encodage réponses Es'!CP5="","",'Encodage réponses Es'!CP5)))</f>
        <v/>
      </c>
      <c r="CZ7" s="273" t="str">
        <f>IF(OR($E7="a",$E7="A"),$E7,IF(AND('Encodage réponses Es'!$CU5="!",'Encodage réponses Es'!CQ5=""),"!",IF('Encodage réponses Es'!CQ5="","",'Encodage réponses Es'!CQ5)))</f>
        <v/>
      </c>
      <c r="DA7" s="273" t="str">
        <f>IF(OR($E7="a",$E7="A"),$E7,IF(AND('Encodage réponses Es'!$CU5="!",'Encodage réponses Es'!CR5=""),"!",IF('Encodage réponses Es'!CR5="","",'Encodage réponses Es'!CR5)))</f>
        <v/>
      </c>
      <c r="DB7" s="274" t="str">
        <f>IF(OR($E7="a",$E7="A"),$E7,IF(AND('Encodage réponses Es'!$CU5="!",'Encodage réponses Es'!CS5=""),"!",IF('Encodage réponses Es'!CS5="","",'Encodage réponses Es'!CS5)))</f>
        <v/>
      </c>
      <c r="DC7" s="206" t="str">
        <f t="shared" si="16"/>
        <v/>
      </c>
      <c r="DD7" s="207" t="str">
        <f t="shared" si="17"/>
        <v/>
      </c>
      <c r="DE7" s="87" t="str">
        <f>IF(OR($E7="a",$E7="A"),$E7,IF(AND('Encodage réponses Es'!$CU5="!",'Encodage réponses Es'!CH5=""),"!",IF('Encodage réponses Es'!CH5="","",'Encodage réponses Es'!CH5)))</f>
        <v/>
      </c>
      <c r="DF7" s="87" t="str">
        <f>IF(OR($E7="a",$E7="A"),$E7,IF(AND('Encodage réponses Es'!$CU5="!",'Encodage réponses Es'!CI5=""),"!",IF('Encodage réponses Es'!CI5="","",'Encodage réponses Es'!CI5)))</f>
        <v/>
      </c>
      <c r="DG7" s="87" t="str">
        <f>IF(OR($E7="a",$E7="A"),$E7,IF(AND('Encodage réponses Es'!$CU5="!",'Encodage réponses Es'!CJ5=""),"!",IF('Encodage réponses Es'!CJ5="","",'Encodage réponses Es'!CJ5)))</f>
        <v/>
      </c>
      <c r="DH7" s="87" t="str">
        <f>IF(OR($E7="a",$E7="A"),$E7,IF(AND('Encodage réponses Es'!$CU5="!",'Encodage réponses Es'!CK5=""),"!",IF('Encodage réponses Es'!CK5="","",'Encodage réponses Es'!CK5)))</f>
        <v/>
      </c>
      <c r="DI7" s="87" t="str">
        <f>IF(OR($E7="a",$E7="A"),$E7,IF(AND('Encodage réponses Es'!$CU5="!",'Encodage réponses Es'!CL5=""),"!",IF('Encodage réponses Es'!CL5="","",'Encodage réponses Es'!CL5)))</f>
        <v/>
      </c>
      <c r="DJ7" s="87" t="str">
        <f>IF(OR($E7="a",$E7="A"),$E7,IF(AND('Encodage réponses Es'!$CU5="!",'Encodage réponses Es'!CM5=""),"!",IF('Encodage réponses Es'!CM5="","",'Encodage réponses Es'!CM5)))</f>
        <v/>
      </c>
      <c r="DK7" s="87" t="str">
        <f>IF(OR($E7="a",$E7="A"),$E7,IF(AND('Encodage réponses Es'!$CU5="!",'Encodage réponses Es'!CO5=""),"!",IF('Encodage réponses Es'!CO5="","",'Encodage réponses Es'!CO5)))</f>
        <v/>
      </c>
      <c r="DL7" s="125" t="str">
        <f>IF(OR(E7="a",E7="A"),E7,IF(AND('Encodage réponses Es'!$CU5="!",'Encodage réponses Es'!CT5=""),"!",IF('Encodage réponses Es'!CT5="","",'Encodage réponses Es'!CT5)))</f>
        <v/>
      </c>
      <c r="DM7" s="206" t="str">
        <f t="shared" si="18"/>
        <v/>
      </c>
      <c r="DN7" s="207" t="str">
        <f t="shared" si="19"/>
        <v/>
      </c>
    </row>
    <row r="8" spans="1:118" x14ac:dyDescent="0.2">
      <c r="A8" s="510"/>
      <c r="B8" s="511"/>
      <c r="C8" s="14">
        <v>4</v>
      </c>
      <c r="D8" s="14" t="str">
        <f>IF('Encodage réponses Es'!F6=0,"",'Encodage réponses Es'!F6)</f>
        <v/>
      </c>
      <c r="E8" s="79" t="str">
        <f>IF('Encodage réponses Es'!I6="","",'Encodage réponses Es'!I6)</f>
        <v/>
      </c>
      <c r="F8" s="92" t="str">
        <f t="shared" si="6"/>
        <v/>
      </c>
      <c r="G8" s="83" t="str">
        <f t="shared" si="7"/>
        <v/>
      </c>
      <c r="H8" s="88"/>
      <c r="I8" s="92" t="str">
        <f t="shared" si="0"/>
        <v/>
      </c>
      <c r="J8" s="83" t="str">
        <f t="shared" si="8"/>
        <v/>
      </c>
      <c r="K8" s="88"/>
      <c r="L8" s="92" t="str">
        <f t="shared" si="9"/>
        <v/>
      </c>
      <c r="M8" s="83" t="str">
        <f t="shared" si="10"/>
        <v/>
      </c>
      <c r="N8" s="88"/>
      <c r="O8" s="79"/>
      <c r="P8" s="87" t="str">
        <f>IF(OR(E8="a",E8="A"),E8,IF(AND('Encodage réponses Es'!$CU6="!",'Encodage réponses Es'!J6=""),"!",IF('Encodage réponses Es'!J6="","",'Encodage réponses Es'!J6)))</f>
        <v/>
      </c>
      <c r="Q8" s="87" t="str">
        <f>IF(OR(E8="a",E8="A"),E8,IF(AND('Encodage réponses Es'!$CU6="!",'Encodage réponses Es'!K6=""),"!",IF('Encodage réponses Es'!K6="","",'Encodage réponses Es'!K6)))</f>
        <v/>
      </c>
      <c r="R8" s="87" t="str">
        <f>IF(OR(E8="a",E8="A"),E8,IF(AND('Encodage réponses Es'!$CU6="!",'Encodage réponses Es'!L6=""),"!",IF('Encodage réponses Es'!L6="","",'Encodage réponses Es'!L6)))</f>
        <v/>
      </c>
      <c r="S8" s="87" t="str">
        <f>IF(OR(E8="a",E8="A"),E8,IF(AND('Encodage réponses Es'!$CU6="!",'Encodage réponses Es'!M6=""),"!",IF('Encodage réponses Es'!M6="","",'Encodage réponses Es'!M6)))</f>
        <v/>
      </c>
      <c r="T8" s="87" t="str">
        <f>IF(OR(E8="a",E8="A"),E8,IF(AND('Encodage réponses Es'!$CU6="!",'Encodage réponses Es'!N6=""),"!",IF('Encodage réponses Es'!N6="","",'Encodage réponses Es'!N6)))</f>
        <v/>
      </c>
      <c r="U8" s="87" t="str">
        <f>IF(OR(E8="a",E8="A"),E8,IF(AND('Encodage réponses Es'!$CU6="!",'Encodage réponses Es'!O6=""),"!",IF('Encodage réponses Es'!O6="","",'Encodage réponses Es'!O6)))</f>
        <v/>
      </c>
      <c r="V8" s="87" t="str">
        <f>IF(OR($E8="a",$E8="A"),$E8,IF(AND('Encodage réponses Es'!$CU6="!",'Encodage réponses Es'!P6=""),"!",IF('Encodage réponses Es'!P6="","",'Encodage réponses Es'!P6)))</f>
        <v/>
      </c>
      <c r="W8" s="87" t="str">
        <f>IF(OR(E8="a",E8="A"),E8,IF(AND('Encodage réponses Es'!$CU6="!",'Encodage réponses Es'!Q6=""),"!",IF('Encodage réponses Es'!Q6="","",'Encodage réponses Es'!Q6)))</f>
        <v/>
      </c>
      <c r="X8" s="87" t="str">
        <f>IF(OR(E8="a",E8="A"),E8,IF(AND('Encodage réponses Es'!$CU6="!",'Encodage réponses Es'!R6=""),"!",IF('Encodage réponses Es'!R6="","",'Encodage réponses Es'!R6)))</f>
        <v/>
      </c>
      <c r="Y8" s="87" t="str">
        <f>IF(OR(E8="a",E8="A"),E8,IF(AND('Encodage réponses Es'!$CU6="!",'Encodage réponses Es'!S6=""),"!",IF('Encodage réponses Es'!S6="","",'Encodage réponses Es'!S6)))</f>
        <v/>
      </c>
      <c r="Z8" s="125" t="str">
        <f>IF(OR(E8="a",E8="A"),E8,IF(AND('Encodage réponses Es'!$CU6="!",'Encodage réponses Es'!T6=""),"!",IF('Encodage réponses Es'!T6="","",'Encodage réponses Es'!T6)))</f>
        <v/>
      </c>
      <c r="AA8" s="210" t="str">
        <f t="shared" si="1"/>
        <v/>
      </c>
      <c r="AB8" s="243" t="str">
        <f t="shared" si="11"/>
        <v/>
      </c>
      <c r="AC8" s="145" t="str">
        <f>IF(OR(E8="a",E8="A"),E8,IF(AND('Encodage réponses Es'!$CU6="!",'Encodage réponses Es'!U6=""),"!",IF('Encodage réponses Es'!U6="","",'Encodage réponses Es'!U6)))</f>
        <v/>
      </c>
      <c r="AD8" s="145" t="str">
        <f>IF(OR(E8="a",E8="A"),E8,IF(AND('Encodage réponses Es'!$CU6="!",'Encodage réponses Es'!V6=""),"!",IF('Encodage réponses Es'!V6="","",'Encodage réponses Es'!V6)))</f>
        <v/>
      </c>
      <c r="AE8" s="145" t="str">
        <f>IF(OR(E8="a",E8="A"),E8,IF(AND('Encodage réponses Es'!$CU6="!",'Encodage réponses Es'!W6=""),"!",IF('Encodage réponses Es'!W6="","",'Encodage réponses Es'!W6)))</f>
        <v/>
      </c>
      <c r="AF8" s="145" t="str">
        <f>IF(OR(E8="a",E8="A"),E8,IF(AND('Encodage réponses Es'!$CU6="!",'Encodage réponses Es'!X6=""),"!",IF('Encodage réponses Es'!X6="","",'Encodage réponses Es'!X6)))</f>
        <v/>
      </c>
      <c r="AG8" s="145" t="str">
        <f>IF(OR(E8="a",E8="A"),E8,IF(AND('Encodage réponses Es'!$CU6="!",'Encodage réponses Es'!Y6=""),"!",IF('Encodage réponses Es'!Y6="","",'Encodage réponses Es'!Y6)))</f>
        <v/>
      </c>
      <c r="AH8" s="145" t="str">
        <f>IF(OR(E8="a",E8="A"),E8,IF(AND('Encodage réponses Es'!$CU6="!",'Encodage réponses Es'!Z6=""),"!",IF('Encodage réponses Es'!Z6="","",'Encodage réponses Es'!Z6)))</f>
        <v/>
      </c>
      <c r="AI8" s="145" t="str">
        <f>IF(OR(E8="a",E8="A"),E8,IF(AND('Encodage réponses Es'!$CU6="!",'Encodage réponses Es'!AA6=""),"!",IF('Encodage réponses Es'!AA6="","",'Encodage réponses Es'!AA6)))</f>
        <v/>
      </c>
      <c r="AJ8" s="145" t="str">
        <f>IF(OR(E8="a",E8="A"),E8,IF(AND('Encodage réponses Es'!$CU6="!",'Encodage réponses Es'!AK6=""),"!",IF('Encodage réponses Es'!AK6="","",'Encodage réponses Es'!AK6)))</f>
        <v/>
      </c>
      <c r="AK8" s="145" t="str">
        <f>IF(OR(E8="a",E8="A"),E8,IF(AND('Encodage réponses Es'!$CU6="!",'Encodage réponses Es'!AL6=""),"!",IF('Encodage réponses Es'!AL6="","",'Encodage réponses Es'!AL6)))</f>
        <v/>
      </c>
      <c r="AL8" s="145" t="str">
        <f>IF(OR(E8="a",E8="A"),E8,IF(AND('Encodage réponses Es'!$CU6="!",'Encodage réponses Es'!AM6=""),"!",IF('Encodage réponses Es'!AM6="","",'Encodage réponses Es'!AM6)))</f>
        <v/>
      </c>
      <c r="AM8" s="145" t="str">
        <f>IF(OR(E8="a",E8="A"),E8,IF(AND('Encodage réponses Es'!$CU6="!",'Encodage réponses Es'!AN6=""),"!",IF('Encodage réponses Es'!AN6="","",'Encodage réponses Es'!AN6)))</f>
        <v/>
      </c>
      <c r="AN8" s="145" t="str">
        <f>IF(OR(E8="a",E8="A"),E8,IF(AND('Encodage réponses Es'!$CU6="!",'Encodage réponses Es'!AO6=""),"!",IF('Encodage réponses Es'!AO6="","",'Encodage réponses Es'!AO6)))</f>
        <v/>
      </c>
      <c r="AO8" s="145" t="str">
        <f>IF(OR(E8="a",E8="A"),E8,IF(AND('Encodage réponses Es'!$CU6="!",'Encodage réponses Es'!AP6=""),"!",IF('Encodage réponses Es'!AP6="","",'Encodage réponses Es'!AP6)))</f>
        <v/>
      </c>
      <c r="AP8" s="145" t="str">
        <f>IF(OR(E8="a",E8="A"),E8,IF(AND('Encodage réponses Es'!$CU6="!",'Encodage réponses Es'!AQ6=""),"!",IF('Encodage réponses Es'!AQ6="","",'Encodage réponses Es'!AQ6)))</f>
        <v/>
      </c>
      <c r="AQ8" s="145" t="str">
        <f>IF(OR(E8="a",E8="A"),E8,IF(AND('Encodage réponses Es'!$CU6="!",'Encodage réponses Es'!AS6=""),"!",IF('Encodage réponses Es'!AS6="","",'Encodage réponses Es'!AS6)))</f>
        <v/>
      </c>
      <c r="AR8" s="145" t="str">
        <f>IF(OR(E8="a",E8="A"),E8,IF(AND('Encodage réponses Es'!$CU6="!",'Encodage réponses Es'!AT6=""),"!",IF('Encodage réponses Es'!AT6="","",'Encodage réponses Es'!AT6)))</f>
        <v/>
      </c>
      <c r="AS8" s="145" t="str">
        <f>IF(OR(E8="a",E8="A"),E8,IF(AND('Encodage réponses Es'!$CU6="!",'Encodage réponses Es'!AV6=""),"!",IF('Encodage réponses Es'!AV6="","",'Encodage réponses Es'!AV6)))</f>
        <v/>
      </c>
      <c r="AT8" s="145" t="str">
        <f>IF(OR(E8="a",E8="A"),E8,IF(AND('Encodage réponses Es'!$CU6="!",'Encodage réponses Es'!BQ6=""),"!",IF('Encodage réponses Es'!BQ6="","",'Encodage réponses Es'!BQ6)))</f>
        <v/>
      </c>
      <c r="AU8" s="145" t="str">
        <f>IF(OR(E8="a",E8="A"),E8,IF(AND('Encodage réponses Es'!$CU6="!",'Encodage réponses Es'!BR6=""),"!",IF('Encodage réponses Es'!BR6="","",'Encodage réponses Es'!BR6)))</f>
        <v/>
      </c>
      <c r="AV8" s="145" t="str">
        <f>IF(OR(E8="a",E8="A"),E8,IF(AND('Encodage réponses Es'!$CU6="!",'Encodage réponses Es'!BS6=""),"!",IF('Encodage réponses Es'!BS6="","",'Encodage réponses Es'!BS6)))</f>
        <v/>
      </c>
      <c r="AW8" s="145" t="str">
        <f>IF(OR(E8="a",E8="A"),E8,IF(AND('Encodage réponses Es'!$CU6="!",'Encodage réponses Es'!BT6=""),"!",IF('Encodage réponses Es'!BT6="","",'Encodage réponses Es'!BT6)))</f>
        <v/>
      </c>
      <c r="AX8" s="145" t="str">
        <f>IF(OR(E8="a",E8="A"),E8,IF(AND('Encodage réponses Es'!$CU6="!",'Encodage réponses Es'!BU6=""),"!",IF('Encodage réponses Es'!BU6="","",'Encodage réponses Es'!BU6)))</f>
        <v/>
      </c>
      <c r="AY8" s="145" t="str">
        <f>IF(OR(E8="a",E8="A"),E8,IF(AND('Encodage réponses Es'!$CU6="!",'Encodage réponses Es'!BV6=""),"!",IF('Encodage réponses Es'!BV6="","",'Encodage réponses Es'!BV6)))</f>
        <v/>
      </c>
      <c r="AZ8" s="204" t="str">
        <f>IF(OR(E8="a",E8="A"),E8,IF(AND('Encodage réponses Es'!$CU6="!",'Encodage réponses Es'!BW6=""),"!",IF('Encodage réponses Es'!BW6="","",'Encodage réponses Es'!BW6)))</f>
        <v/>
      </c>
      <c r="BA8" s="206" t="str">
        <f t="shared" si="2"/>
        <v/>
      </c>
      <c r="BB8" s="207" t="str">
        <f t="shared" si="12"/>
        <v/>
      </c>
      <c r="BC8" s="126" t="str">
        <f>IF(OR(E8="a",E8="A"),E8,IF(AND('Encodage réponses Es'!$CU6="!",'Encodage réponses Es'!AB6=""),"!",IF('Encodage réponses Es'!AB6="","",'Encodage réponses Es'!AB6)))</f>
        <v/>
      </c>
      <c r="BD8" s="87" t="str">
        <f>IF(OR(E8="a",E8="A"),E8,IF(AND('Encodage réponses Es'!$CU6="!",'Encodage réponses Es'!AC6=""),"!",IF('Encodage réponses Es'!AC6="","",'Encodage réponses Es'!AC6)))</f>
        <v/>
      </c>
      <c r="BE8" s="87" t="str">
        <f>IF(OR(E8="a",E8="A"),E8,IF(AND('Encodage réponses Es'!$CU6="!",'Encodage réponses Es'!AD6=""),"!",IF('Encodage réponses Es'!AD6="","",'Encodage réponses Es'!AD6)))</f>
        <v/>
      </c>
      <c r="BF8" s="87" t="str">
        <f>IF(OR(E8="a",E8="A"),E8,IF(AND('Encodage réponses Es'!$CU6="!",'Encodage réponses Es'!AE6=""),"!",IF('Encodage réponses Es'!AE6="","",'Encodage réponses Es'!AE6)))</f>
        <v/>
      </c>
      <c r="BG8" s="87" t="str">
        <f>IF(OR(E8="a",E8="A"),E8,IF(AND('Encodage réponses Es'!$CU6="!",'Encodage réponses Es'!AF6=""),"!",IF('Encodage réponses Es'!AF6="","",'Encodage réponses Es'!AF6)))</f>
        <v/>
      </c>
      <c r="BH8" s="87" t="str">
        <f>IF(OR($E8="a",$E8="A"),$E8,IF(AND('Encodage réponses Es'!$CU6="!",'Encodage réponses Es'!AG6=""),"!",IF('Encodage réponses Es'!AG6="","",'Encodage réponses Es'!AG6)))</f>
        <v/>
      </c>
      <c r="BI8" s="87" t="str">
        <f>IF(OR($E8="a",$E8="A"),$E8,IF(AND('Encodage réponses Es'!$CU6="!",'Encodage réponses Es'!AH6=""),"!",IF('Encodage réponses Es'!AH6="","",'Encodage réponses Es'!AH6)))</f>
        <v/>
      </c>
      <c r="BJ8" s="87" t="str">
        <f>IF(OR($E8="a",$E8="A"),$E8,IF(AND('Encodage réponses Es'!$CU6="!",'Encodage réponses Es'!AI6=""),"!",IF('Encodage réponses Es'!AI6="","",'Encodage réponses Es'!AI6)))</f>
        <v/>
      </c>
      <c r="BK8" s="87" t="str">
        <f>IF(OR($E8="a",$E8="A"),$E8,IF(AND('Encodage réponses Es'!$CU6="!",'Encodage réponses Es'!AJ6=""),"!",IF('Encodage réponses Es'!AJ6="","",'Encodage réponses Es'!AJ6)))</f>
        <v/>
      </c>
      <c r="BL8" s="87" t="str">
        <f>IF(OR($E8="a",$E8="A"),$E8,IF(AND('Encodage réponses Es'!$CU6="!",'Encodage réponses Es'!AU6=""),"!",IF('Encodage réponses Es'!AU6="","",'Encodage réponses Es'!AU6)))</f>
        <v/>
      </c>
      <c r="BM8" s="87" t="str">
        <f>IF(OR($E8="a",$E8="A"),$E8,IF(AND('Encodage réponses Es'!$CU6="!",'Encodage réponses Es'!AW6=""),"!",IF('Encodage réponses Es'!AW6="","",'Encodage réponses Es'!AW6)))</f>
        <v/>
      </c>
      <c r="BN8" s="87" t="str">
        <f>IF(OR($E8="a",$E8="A"),$E8,IF(AND('Encodage réponses Es'!$CU6="!",'Encodage réponses Es'!AX6=""),"!",IF('Encodage réponses Es'!AX6="","",'Encodage réponses Es'!AX6)))</f>
        <v/>
      </c>
      <c r="BO8" s="87" t="str">
        <f>IF(OR($E8="a",$E8="A"),$E8,IF(AND('Encodage réponses Es'!$CU6="!",'Encodage réponses Es'!AY6=""),"!",IF('Encodage réponses Es'!AY6="","",'Encodage réponses Es'!AY6)))</f>
        <v/>
      </c>
      <c r="BP8" s="87" t="str">
        <f>IF(OR($E8="a",$E8="A"),$E8,IF(AND('Encodage réponses Es'!$CU6="!",'Encodage réponses Es'!AZ6=""),"!",IF('Encodage réponses Es'!AZ6="","",'Encodage réponses Es'!AZ6)))</f>
        <v/>
      </c>
      <c r="BQ8" s="87" t="str">
        <f>IF(OR($E8="a",$E8="A"),$E8,IF(AND('Encodage réponses Es'!$CU6="!",'Encodage réponses Es'!BA6=""),"!",IF('Encodage réponses Es'!BA6="","",'Encodage réponses Es'!BA6)))</f>
        <v/>
      </c>
      <c r="BR8" s="87" t="str">
        <f>IF(OR($E8="a",$E8="A"),$E8,IF(AND('Encodage réponses Es'!$CU6="!",'Encodage réponses Es'!BB6=""),"!",IF('Encodage réponses Es'!BB6="","",'Encodage réponses Es'!BB6)))</f>
        <v/>
      </c>
      <c r="BS8" s="87" t="str">
        <f>IF(OR($E8="a",$E8="A"),$E8,IF(AND('Encodage réponses Es'!$CU6="!",'Encodage réponses Es'!BC6=""),"!",IF('Encodage réponses Es'!BC6="","",'Encodage réponses Es'!BC6)))</f>
        <v/>
      </c>
      <c r="BT8" s="87" t="str">
        <f>IF(OR($E8="a",$E8="A"),$E8,IF(AND('Encodage réponses Es'!$CU6="!",'Encodage réponses Es'!BD6=""),"!",IF('Encodage réponses Es'!BD6="","",'Encodage réponses Es'!BD6)))</f>
        <v/>
      </c>
      <c r="BU8" s="87" t="str">
        <f>IF(OR($E8="a",$E8="A"),$E8,IF(AND('Encodage réponses Es'!$CU6="!",'Encodage réponses Es'!BE6=""),"!",IF('Encodage réponses Es'!BE6="","",'Encodage réponses Es'!BE6)))</f>
        <v/>
      </c>
      <c r="BV8" s="125" t="str">
        <f>IF(OR($E8="a",$E8="A"),$E8,IF(AND('Encodage réponses Es'!$CU6="!",'Encodage réponses Es'!BF6=""),"!",IF('Encodage réponses Es'!BF6="","",'Encodage réponses Es'!BF6)))</f>
        <v/>
      </c>
      <c r="BW8" s="210" t="str">
        <f t="shared" si="3"/>
        <v/>
      </c>
      <c r="BX8" s="207" t="str">
        <f t="shared" si="13"/>
        <v/>
      </c>
      <c r="BY8" s="87" t="str">
        <f>IF(OR($E8="a",$E8="A"),$E8,IF(AND('Encodage réponses Es'!$CU6="!",'Encodage réponses Es'!BG6=""),"!",IF('Encodage réponses Es'!BG6="","",'Encodage réponses Es'!BG6)))</f>
        <v/>
      </c>
      <c r="BZ8" s="87" t="str">
        <f>IF(OR($E8="a",$E8="A"),$E8,IF(AND('Encodage réponses Es'!$CU6="!",'Encodage réponses Es'!BH6=""),"!",IF('Encodage réponses Es'!BH6="","",'Encodage réponses Es'!BH6)))</f>
        <v/>
      </c>
      <c r="CA8" s="87" t="str">
        <f>IF(OR($E8="a",$E8="A"),$E8,IF(AND('Encodage réponses Es'!$CU6="!",'Encodage réponses Es'!BI6=""),"!",IF('Encodage réponses Es'!BI6="","",'Encodage réponses Es'!BI6)))</f>
        <v/>
      </c>
      <c r="CB8" s="87" t="str">
        <f>IF(OR($E8="a",$E8="A"),$E8,IF(AND('Encodage réponses Es'!$CU6="!",'Encodage réponses Es'!BJ6=""),"!",IF('Encodage réponses Es'!BJ6="","",'Encodage réponses Es'!BJ6)))</f>
        <v/>
      </c>
      <c r="CC8" s="87" t="str">
        <f>IF(OR($E8="a",$E8="A"),$E8,IF(AND('Encodage réponses Es'!$CU6="!",'Encodage réponses Es'!BK6=""),"!",IF('Encodage réponses Es'!BK6="","",'Encodage réponses Es'!BK6)))</f>
        <v/>
      </c>
      <c r="CD8" s="87" t="str">
        <f>IF(OR($E8="a",$E8="A"),$E8,IF(AND('Encodage réponses Es'!$CU6="!",'Encodage réponses Es'!BL6=""),"!",IF('Encodage réponses Es'!BL6="","",'Encodage réponses Es'!BL6)))</f>
        <v/>
      </c>
      <c r="CE8" s="87" t="str">
        <f>IF(OR($E8="a",$E8="A"),$E8,IF(AND('Encodage réponses Es'!$CU6="!",'Encodage réponses Es'!BM6=""),"!",IF('Encodage réponses Es'!BM6="","",'Encodage réponses Es'!BM6)))</f>
        <v/>
      </c>
      <c r="CF8" s="87" t="str">
        <f>IF(OR($E8="a",$E8="A"),$E8,IF(AND('Encodage réponses Es'!$CU6="!",'Encodage réponses Es'!BN6=""),"!",IF('Encodage réponses Es'!BN6="","",'Encodage réponses Es'!BN6)))</f>
        <v/>
      </c>
      <c r="CG8" s="87" t="str">
        <f>IF(OR($E8="a",$E8="A"),$E8,IF(AND('Encodage réponses Es'!$CU6="!",'Encodage réponses Es'!BO6=""),"!",IF('Encodage réponses Es'!BO6="","",'Encodage réponses Es'!BO6)))</f>
        <v/>
      </c>
      <c r="CH8" s="125" t="str">
        <f>IF(OR($E8="a",$E8="A"),$E8,IF(AND('Encodage réponses Es'!$CU6="!",'Encodage réponses Es'!BP6=""),"!",IF('Encodage réponses Es'!BP6="","",'Encodage réponses Es'!BP6)))</f>
        <v/>
      </c>
      <c r="CI8" s="210" t="str">
        <f t="shared" si="4"/>
        <v/>
      </c>
      <c r="CJ8" s="207" t="str">
        <f t="shared" si="14"/>
        <v/>
      </c>
      <c r="CK8" s="87" t="str">
        <f>IF(OR($E8="a",$E8="A"),$E8,IF(AND('Encodage réponses Es'!$CU6="!",'Encodage réponses Es'!BX6=""),"!",IF('Encodage réponses Es'!BX6="","",'Encodage réponses Es'!BX6)))</f>
        <v/>
      </c>
      <c r="CL8" s="87" t="str">
        <f>IF(OR($E8="a",$E8="A"),$E8,IF(AND('Encodage réponses Es'!$CU6="!",'Encodage réponses Es'!BY6=""),"!",IF('Encodage réponses Es'!BY6="","",'Encodage réponses Es'!BY6)))</f>
        <v/>
      </c>
      <c r="CM8" s="87" t="str">
        <f>IF(OR($E8="a",$E8="A"),$E8,IF(AND('Encodage réponses Es'!$CU6="!",'Encodage réponses Es'!BZ6=""),"!",IF('Encodage réponses Es'!BZ6="","",'Encodage réponses Es'!BZ6)))</f>
        <v/>
      </c>
      <c r="CN8" s="87" t="str">
        <f>IF(OR($E8="a",$E8="A"),$E8,IF(AND('Encodage réponses Es'!$CU6="!",'Encodage réponses Es'!CA6=""),"!",IF('Encodage réponses Es'!CA6="","",'Encodage réponses Es'!CA6)))</f>
        <v/>
      </c>
      <c r="CO8" s="87" t="str">
        <f>IF(OR($E8="a",$E8="A"),$E8,IF(AND('Encodage réponses Es'!$CU6="!",'Encodage réponses Es'!CB6=""),"!",IF('Encodage réponses Es'!CB6="","",'Encodage réponses Es'!CB6)))</f>
        <v/>
      </c>
      <c r="CP8" s="87" t="str">
        <f>IF(OR($E8="a",$E8="A"),$E8,IF(AND('Encodage réponses Es'!$CU6="!",'Encodage réponses Es'!CE6=""),"!",IF('Encodage réponses Es'!CE6="","",'Encodage réponses Es'!CE6)))</f>
        <v/>
      </c>
      <c r="CQ8" s="87" t="str">
        <f>IF(OR($E8="a",$E8="A"),$E8,IF(AND('Encodage réponses Es'!$CU6="!",'Encodage réponses Es'!CF6=""),"!",IF('Encodage réponses Es'!CF6="","",'Encodage réponses Es'!CF6)))</f>
        <v/>
      </c>
      <c r="CR8" s="125" t="str">
        <f>IF(OR($E8="a",$E8="A"),$E8,IF(AND('Encodage réponses Es'!$CU6="!",'Encodage réponses Es'!CG6=""),"!",IF('Encodage réponses Es'!CG6="","",'Encodage réponses Es'!CG6)))</f>
        <v/>
      </c>
      <c r="CS8" s="206" t="str">
        <f t="shared" si="5"/>
        <v/>
      </c>
      <c r="CT8" s="207" t="str">
        <f t="shared" si="15"/>
        <v/>
      </c>
      <c r="CU8" s="272" t="str">
        <f>IF(OR($E8="a",$E8="A"),$E8,IF(AND('Encodage réponses Es'!$CU6="!",'Encodage réponses Es'!AR6=""),"!",IF('Encodage réponses Es'!AR6="","",'Encodage réponses Es'!AR6)))</f>
        <v/>
      </c>
      <c r="CV8" s="273" t="str">
        <f>IF(OR($E8="a",$E8="A"),$E8,IF(AND('Encodage réponses Es'!$CU6="!",'Encodage réponses Es'!CC6=""),"!",IF('Encodage réponses Es'!CC6="","",'Encodage réponses Es'!CC6)))</f>
        <v/>
      </c>
      <c r="CW8" s="273" t="str">
        <f>IF(OR($E8="a",$E8="A"),$E8,IF(AND('Encodage réponses Es'!$CU6="!",'Encodage réponses Es'!CD6=""),"!",IF('Encodage réponses Es'!CD6="","",'Encodage réponses Es'!CD6)))</f>
        <v/>
      </c>
      <c r="CX8" s="273" t="str">
        <f>IF(OR($E8="a",$E8="A"),$E8,IF(AND('Encodage réponses Es'!$CU6="!",'Encodage réponses Es'!CN6=""),"!",IF('Encodage réponses Es'!CN6="","",'Encodage réponses Es'!CN6)))</f>
        <v/>
      </c>
      <c r="CY8" s="273" t="str">
        <f>IF(OR($E8="a",$E8="A"),$E8,IF(AND('Encodage réponses Es'!$CU6="!",'Encodage réponses Es'!CP6=""),"!",IF('Encodage réponses Es'!CP6="","",'Encodage réponses Es'!CP6)))</f>
        <v/>
      </c>
      <c r="CZ8" s="273" t="str">
        <f>IF(OR($E8="a",$E8="A"),$E8,IF(AND('Encodage réponses Es'!$CU6="!",'Encodage réponses Es'!CQ6=""),"!",IF('Encodage réponses Es'!CQ6="","",'Encodage réponses Es'!CQ6)))</f>
        <v/>
      </c>
      <c r="DA8" s="273" t="str">
        <f>IF(OR($E8="a",$E8="A"),$E8,IF(AND('Encodage réponses Es'!$CU6="!",'Encodage réponses Es'!CR6=""),"!",IF('Encodage réponses Es'!CR6="","",'Encodage réponses Es'!CR6)))</f>
        <v/>
      </c>
      <c r="DB8" s="274" t="str">
        <f>IF(OR($E8="a",$E8="A"),$E8,IF(AND('Encodage réponses Es'!$CU6="!",'Encodage réponses Es'!CS6=""),"!",IF('Encodage réponses Es'!CS6="","",'Encodage réponses Es'!CS6)))</f>
        <v/>
      </c>
      <c r="DC8" s="206" t="str">
        <f t="shared" si="16"/>
        <v/>
      </c>
      <c r="DD8" s="207" t="str">
        <f t="shared" si="17"/>
        <v/>
      </c>
      <c r="DE8" s="87" t="str">
        <f>IF(OR($E8="a",$E8="A"),$E8,IF(AND('Encodage réponses Es'!$CU6="!",'Encodage réponses Es'!CH6=""),"!",IF('Encodage réponses Es'!CH6="","",'Encodage réponses Es'!CH6)))</f>
        <v/>
      </c>
      <c r="DF8" s="87" t="str">
        <f>IF(OR($E8="a",$E8="A"),$E8,IF(AND('Encodage réponses Es'!$CU6="!",'Encodage réponses Es'!CI6=""),"!",IF('Encodage réponses Es'!CI6="","",'Encodage réponses Es'!CI6)))</f>
        <v/>
      </c>
      <c r="DG8" s="87" t="str">
        <f>IF(OR($E8="a",$E8="A"),$E8,IF(AND('Encodage réponses Es'!$CU6="!",'Encodage réponses Es'!CJ6=""),"!",IF('Encodage réponses Es'!CJ6="","",'Encodage réponses Es'!CJ6)))</f>
        <v/>
      </c>
      <c r="DH8" s="87" t="str">
        <f>IF(OR($E8="a",$E8="A"),$E8,IF(AND('Encodage réponses Es'!$CU6="!",'Encodage réponses Es'!CK6=""),"!",IF('Encodage réponses Es'!CK6="","",'Encodage réponses Es'!CK6)))</f>
        <v/>
      </c>
      <c r="DI8" s="87" t="str">
        <f>IF(OR($E8="a",$E8="A"),$E8,IF(AND('Encodage réponses Es'!$CU6="!",'Encodage réponses Es'!CL6=""),"!",IF('Encodage réponses Es'!CL6="","",'Encodage réponses Es'!CL6)))</f>
        <v/>
      </c>
      <c r="DJ8" s="87" t="str">
        <f>IF(OR($E8="a",$E8="A"),$E8,IF(AND('Encodage réponses Es'!$CU6="!",'Encodage réponses Es'!CM6=""),"!",IF('Encodage réponses Es'!CM6="","",'Encodage réponses Es'!CM6)))</f>
        <v/>
      </c>
      <c r="DK8" s="87" t="str">
        <f>IF(OR($E8="a",$E8="A"),$E8,IF(AND('Encodage réponses Es'!$CU6="!",'Encodage réponses Es'!CO6=""),"!",IF('Encodage réponses Es'!CO6="","",'Encodage réponses Es'!CO6)))</f>
        <v/>
      </c>
      <c r="DL8" s="125" t="str">
        <f>IF(OR(E8="a",E8="A"),E8,IF(AND('Encodage réponses Es'!$CU6="!",'Encodage réponses Es'!CT6=""),"!",IF('Encodage réponses Es'!CT6="","",'Encodage réponses Es'!CT6)))</f>
        <v/>
      </c>
      <c r="DM8" s="206" t="str">
        <f t="shared" si="18"/>
        <v/>
      </c>
      <c r="DN8" s="207" t="str">
        <f t="shared" si="19"/>
        <v/>
      </c>
    </row>
    <row r="9" spans="1:118" x14ac:dyDescent="0.2">
      <c r="A9" s="510"/>
      <c r="B9" s="511"/>
      <c r="C9" s="14">
        <v>5</v>
      </c>
      <c r="D9" s="14" t="str">
        <f>IF('Encodage réponses Es'!F7=0,"",'Encodage réponses Es'!F7)</f>
        <v/>
      </c>
      <c r="E9" s="143" t="str">
        <f>IF('Encodage réponses Es'!I7="","",'Encodage réponses Es'!I7)</f>
        <v/>
      </c>
      <c r="F9" s="92" t="str">
        <f t="shared" si="6"/>
        <v/>
      </c>
      <c r="G9" s="83" t="str">
        <f t="shared" si="7"/>
        <v/>
      </c>
      <c r="H9" s="88"/>
      <c r="I9" s="92" t="str">
        <f t="shared" si="0"/>
        <v/>
      </c>
      <c r="J9" s="83" t="str">
        <f t="shared" si="8"/>
        <v/>
      </c>
      <c r="K9" s="88"/>
      <c r="L9" s="92" t="str">
        <f t="shared" si="9"/>
        <v/>
      </c>
      <c r="M9" s="83" t="str">
        <f t="shared" si="10"/>
        <v/>
      </c>
      <c r="N9" s="88"/>
      <c r="O9" s="79"/>
      <c r="P9" s="87" t="str">
        <f>IF(OR(E9="a",E9="A"),E9,IF(AND('Encodage réponses Es'!$CU7="!",'Encodage réponses Es'!J7=""),"!",IF('Encodage réponses Es'!J7="","",'Encodage réponses Es'!J7)))</f>
        <v/>
      </c>
      <c r="Q9" s="87" t="str">
        <f>IF(OR(E9="a",E9="A"),E9,IF(AND('Encodage réponses Es'!$CU7="!",'Encodage réponses Es'!K7=""),"!",IF('Encodage réponses Es'!K7="","",'Encodage réponses Es'!K7)))</f>
        <v/>
      </c>
      <c r="R9" s="87" t="str">
        <f>IF(OR(E9="a",E9="A"),E9,IF(AND('Encodage réponses Es'!$CU7="!",'Encodage réponses Es'!L7=""),"!",IF('Encodage réponses Es'!L7="","",'Encodage réponses Es'!L7)))</f>
        <v/>
      </c>
      <c r="S9" s="87" t="str">
        <f>IF(OR(E9="a",E9="A"),E9,IF(AND('Encodage réponses Es'!$CU7="!",'Encodage réponses Es'!M7=""),"!",IF('Encodage réponses Es'!M7="","",'Encodage réponses Es'!M7)))</f>
        <v/>
      </c>
      <c r="T9" s="87" t="str">
        <f>IF(OR(E9="a",E9="A"),E9,IF(AND('Encodage réponses Es'!$CU7="!",'Encodage réponses Es'!N7=""),"!",IF('Encodage réponses Es'!N7="","",'Encodage réponses Es'!N7)))</f>
        <v/>
      </c>
      <c r="U9" s="87" t="str">
        <f>IF(OR(E9="a",E9="A"),E9,IF(AND('Encodage réponses Es'!$CU7="!",'Encodage réponses Es'!O7=""),"!",IF('Encodage réponses Es'!O7="","",'Encodage réponses Es'!O7)))</f>
        <v/>
      </c>
      <c r="V9" s="87" t="str">
        <f>IF(OR($E9="a",$E9="A"),$E9,IF(AND('Encodage réponses Es'!$CU7="!",'Encodage réponses Es'!P7=""),"!",IF('Encodage réponses Es'!P7="","",'Encodage réponses Es'!P7)))</f>
        <v/>
      </c>
      <c r="W9" s="87" t="str">
        <f>IF(OR(E9="a",E9="A"),E9,IF(AND('Encodage réponses Es'!$CU7="!",'Encodage réponses Es'!Q7=""),"!",IF('Encodage réponses Es'!Q7="","",'Encodage réponses Es'!Q7)))</f>
        <v/>
      </c>
      <c r="X9" s="87" t="str">
        <f>IF(OR(E9="a",E9="A"),E9,IF(AND('Encodage réponses Es'!$CU7="!",'Encodage réponses Es'!R7=""),"!",IF('Encodage réponses Es'!R7="","",'Encodage réponses Es'!R7)))</f>
        <v/>
      </c>
      <c r="Y9" s="87" t="str">
        <f>IF(OR(E9="a",E9="A"),E9,IF(AND('Encodage réponses Es'!$CU7="!",'Encodage réponses Es'!S7=""),"!",IF('Encodage réponses Es'!S7="","",'Encodage réponses Es'!S7)))</f>
        <v/>
      </c>
      <c r="Z9" s="125" t="str">
        <f>IF(OR(E9="a",E9="A"),E9,IF(AND('Encodage réponses Es'!$CU7="!",'Encodage réponses Es'!T7=""),"!",IF('Encodage réponses Es'!T7="","",'Encodage réponses Es'!T7)))</f>
        <v/>
      </c>
      <c r="AA9" s="210" t="str">
        <f t="shared" si="1"/>
        <v/>
      </c>
      <c r="AB9" s="243" t="str">
        <f t="shared" si="11"/>
        <v/>
      </c>
      <c r="AC9" s="145" t="str">
        <f>IF(OR(E9="a",E9="A"),E9,IF(AND('Encodage réponses Es'!$CU7="!",'Encodage réponses Es'!U7=""),"!",IF('Encodage réponses Es'!U7="","",'Encodage réponses Es'!U7)))</f>
        <v/>
      </c>
      <c r="AD9" s="145" t="str">
        <f>IF(OR(E9="a",E9="A"),E9,IF(AND('Encodage réponses Es'!$CU7="!",'Encodage réponses Es'!V7=""),"!",IF('Encodage réponses Es'!V7="","",'Encodage réponses Es'!V7)))</f>
        <v/>
      </c>
      <c r="AE9" s="145" t="str">
        <f>IF(OR(E9="a",E9="A"),E9,IF(AND('Encodage réponses Es'!$CU7="!",'Encodage réponses Es'!W7=""),"!",IF('Encodage réponses Es'!W7="","",'Encodage réponses Es'!W7)))</f>
        <v/>
      </c>
      <c r="AF9" s="145" t="str">
        <f>IF(OR(E9="a",E9="A"),E9,IF(AND('Encodage réponses Es'!$CU7="!",'Encodage réponses Es'!X7=""),"!",IF('Encodage réponses Es'!X7="","",'Encodage réponses Es'!X7)))</f>
        <v/>
      </c>
      <c r="AG9" s="145" t="str">
        <f>IF(OR(E9="a",E9="A"),E9,IF(AND('Encodage réponses Es'!$CU7="!",'Encodage réponses Es'!Y7=""),"!",IF('Encodage réponses Es'!Y7="","",'Encodage réponses Es'!Y7)))</f>
        <v/>
      </c>
      <c r="AH9" s="145" t="str">
        <f>IF(OR(E9="a",E9="A"),E9,IF(AND('Encodage réponses Es'!$CU7="!",'Encodage réponses Es'!Z7=""),"!",IF('Encodage réponses Es'!Z7="","",'Encodage réponses Es'!Z7)))</f>
        <v/>
      </c>
      <c r="AI9" s="145" t="str">
        <f>IF(OR(E9="a",E9="A"),E9,IF(AND('Encodage réponses Es'!$CU7="!",'Encodage réponses Es'!AA7=""),"!",IF('Encodage réponses Es'!AA7="","",'Encodage réponses Es'!AA7)))</f>
        <v/>
      </c>
      <c r="AJ9" s="145" t="str">
        <f>IF(OR(E9="a",E9="A"),E9,IF(AND('Encodage réponses Es'!$CU7="!",'Encodage réponses Es'!AK7=""),"!",IF('Encodage réponses Es'!AK7="","",'Encodage réponses Es'!AK7)))</f>
        <v/>
      </c>
      <c r="AK9" s="145" t="str">
        <f>IF(OR(E9="a",E9="A"),E9,IF(AND('Encodage réponses Es'!$CU7="!",'Encodage réponses Es'!AL7=""),"!",IF('Encodage réponses Es'!AL7="","",'Encodage réponses Es'!AL7)))</f>
        <v/>
      </c>
      <c r="AL9" s="145" t="str">
        <f>IF(OR(E9="a",E9="A"),E9,IF(AND('Encodage réponses Es'!$CU7="!",'Encodage réponses Es'!AM7=""),"!",IF('Encodage réponses Es'!AM7="","",'Encodage réponses Es'!AM7)))</f>
        <v/>
      </c>
      <c r="AM9" s="145" t="str">
        <f>IF(OR(E9="a",E9="A"),E9,IF(AND('Encodage réponses Es'!$CU7="!",'Encodage réponses Es'!AN7=""),"!",IF('Encodage réponses Es'!AN7="","",'Encodage réponses Es'!AN7)))</f>
        <v/>
      </c>
      <c r="AN9" s="145" t="str">
        <f>IF(OR(E9="a",E9="A"),E9,IF(AND('Encodage réponses Es'!$CU7="!",'Encodage réponses Es'!AO7=""),"!",IF('Encodage réponses Es'!AO7="","",'Encodage réponses Es'!AO7)))</f>
        <v/>
      </c>
      <c r="AO9" s="145" t="str">
        <f>IF(OR(E9="a",E9="A"),E9,IF(AND('Encodage réponses Es'!$CU7="!",'Encodage réponses Es'!AP7=""),"!",IF('Encodage réponses Es'!AP7="","",'Encodage réponses Es'!AP7)))</f>
        <v/>
      </c>
      <c r="AP9" s="145" t="str">
        <f>IF(OR(E9="a",E9="A"),E9,IF(AND('Encodage réponses Es'!$CU7="!",'Encodage réponses Es'!AQ7=""),"!",IF('Encodage réponses Es'!AQ7="","",'Encodage réponses Es'!AQ7)))</f>
        <v/>
      </c>
      <c r="AQ9" s="145" t="str">
        <f>IF(OR(E9="a",E9="A"),E9,IF(AND('Encodage réponses Es'!$CU7="!",'Encodage réponses Es'!AS7=""),"!",IF('Encodage réponses Es'!AS7="","",'Encodage réponses Es'!AS7)))</f>
        <v/>
      </c>
      <c r="AR9" s="145" t="str">
        <f>IF(OR(E9="a",E9="A"),E9,IF(AND('Encodage réponses Es'!$CU7="!",'Encodage réponses Es'!AT7=""),"!",IF('Encodage réponses Es'!AT7="","",'Encodage réponses Es'!AT7)))</f>
        <v/>
      </c>
      <c r="AS9" s="145" t="str">
        <f>IF(OR(E9="a",E9="A"),E9,IF(AND('Encodage réponses Es'!$CU7="!",'Encodage réponses Es'!AV7=""),"!",IF('Encodage réponses Es'!AV7="","",'Encodage réponses Es'!AV7)))</f>
        <v/>
      </c>
      <c r="AT9" s="145" t="str">
        <f>IF(OR(E9="a",E9="A"),E9,IF(AND('Encodage réponses Es'!$CU7="!",'Encodage réponses Es'!BQ7=""),"!",IF('Encodage réponses Es'!BQ7="","",'Encodage réponses Es'!BQ7)))</f>
        <v/>
      </c>
      <c r="AU9" s="145" t="str">
        <f>IF(OR(E9="a",E9="A"),E9,IF(AND('Encodage réponses Es'!$CU7="!",'Encodage réponses Es'!BR7=""),"!",IF('Encodage réponses Es'!BR7="","",'Encodage réponses Es'!BR7)))</f>
        <v/>
      </c>
      <c r="AV9" s="145" t="str">
        <f>IF(OR(E9="a",E9="A"),E9,IF(AND('Encodage réponses Es'!$CU7="!",'Encodage réponses Es'!BS7=""),"!",IF('Encodage réponses Es'!BS7="","",'Encodage réponses Es'!BS7)))</f>
        <v/>
      </c>
      <c r="AW9" s="145" t="str">
        <f>IF(OR(E9="a",E9="A"),E9,IF(AND('Encodage réponses Es'!$CU7="!",'Encodage réponses Es'!BT7=""),"!",IF('Encodage réponses Es'!BT7="","",'Encodage réponses Es'!BT7)))</f>
        <v/>
      </c>
      <c r="AX9" s="145" t="str">
        <f>IF(OR(E9="a",E9="A"),E9,IF(AND('Encodage réponses Es'!$CU7="!",'Encodage réponses Es'!BU7=""),"!",IF('Encodage réponses Es'!BU7="","",'Encodage réponses Es'!BU7)))</f>
        <v/>
      </c>
      <c r="AY9" s="145" t="str">
        <f>IF(OR(E9="a",E9="A"),E9,IF(AND('Encodage réponses Es'!$CU7="!",'Encodage réponses Es'!BV7=""),"!",IF('Encodage réponses Es'!BV7="","",'Encodage réponses Es'!BV7)))</f>
        <v/>
      </c>
      <c r="AZ9" s="204" t="str">
        <f>IF(OR(E9="a",E9="A"),E9,IF(AND('Encodage réponses Es'!$CU7="!",'Encodage réponses Es'!BW7=""),"!",IF('Encodage réponses Es'!BW7="","",'Encodage réponses Es'!BW7)))</f>
        <v/>
      </c>
      <c r="BA9" s="206" t="str">
        <f t="shared" si="2"/>
        <v/>
      </c>
      <c r="BB9" s="207" t="str">
        <f t="shared" si="12"/>
        <v/>
      </c>
      <c r="BC9" s="126" t="str">
        <f>IF(OR(E9="a",E9="A"),E9,IF(AND('Encodage réponses Es'!$CU7="!",'Encodage réponses Es'!AB7=""),"!",IF('Encodage réponses Es'!AB7="","",'Encodage réponses Es'!AB7)))</f>
        <v/>
      </c>
      <c r="BD9" s="87" t="str">
        <f>IF(OR(E9="a",E9="A"),E9,IF(AND('Encodage réponses Es'!$CU7="!",'Encodage réponses Es'!AC7=""),"!",IF('Encodage réponses Es'!AC7="","",'Encodage réponses Es'!AC7)))</f>
        <v/>
      </c>
      <c r="BE9" s="87" t="str">
        <f>IF(OR(E9="a",E9="A"),E9,IF(AND('Encodage réponses Es'!$CU7="!",'Encodage réponses Es'!AD7=""),"!",IF('Encodage réponses Es'!AD7="","",'Encodage réponses Es'!AD7)))</f>
        <v/>
      </c>
      <c r="BF9" s="87" t="str">
        <f>IF(OR(E9="a",E9="A"),E9,IF(AND('Encodage réponses Es'!$CU7="!",'Encodage réponses Es'!AE7=""),"!",IF('Encodage réponses Es'!AE7="","",'Encodage réponses Es'!AE7)))</f>
        <v/>
      </c>
      <c r="BG9" s="87" t="str">
        <f>IF(OR(E9="a",E9="A"),E9,IF(AND('Encodage réponses Es'!$CU7="!",'Encodage réponses Es'!AF7=""),"!",IF('Encodage réponses Es'!AF7="","",'Encodage réponses Es'!AF7)))</f>
        <v/>
      </c>
      <c r="BH9" s="87" t="str">
        <f>IF(OR($E9="a",$E9="A"),$E9,IF(AND('Encodage réponses Es'!$CU7="!",'Encodage réponses Es'!AG7=""),"!",IF('Encodage réponses Es'!AG7="","",'Encodage réponses Es'!AG7)))</f>
        <v/>
      </c>
      <c r="BI9" s="87" t="str">
        <f>IF(OR($E9="a",$E9="A"),$E9,IF(AND('Encodage réponses Es'!$CU7="!",'Encodage réponses Es'!AH7=""),"!",IF('Encodage réponses Es'!AH7="","",'Encodage réponses Es'!AH7)))</f>
        <v/>
      </c>
      <c r="BJ9" s="87" t="str">
        <f>IF(OR($E9="a",$E9="A"),$E9,IF(AND('Encodage réponses Es'!$CU7="!",'Encodage réponses Es'!AI7=""),"!",IF('Encodage réponses Es'!AI7="","",'Encodage réponses Es'!AI7)))</f>
        <v/>
      </c>
      <c r="BK9" s="87" t="str">
        <f>IF(OR($E9="a",$E9="A"),$E9,IF(AND('Encodage réponses Es'!$CU7="!",'Encodage réponses Es'!AJ7=""),"!",IF('Encodage réponses Es'!AJ7="","",'Encodage réponses Es'!AJ7)))</f>
        <v/>
      </c>
      <c r="BL9" s="87" t="str">
        <f>IF(OR($E9="a",$E9="A"),$E9,IF(AND('Encodage réponses Es'!$CU7="!",'Encodage réponses Es'!AU7=""),"!",IF('Encodage réponses Es'!AU7="","",'Encodage réponses Es'!AU7)))</f>
        <v/>
      </c>
      <c r="BM9" s="87" t="str">
        <f>IF(OR($E9="a",$E9="A"),$E9,IF(AND('Encodage réponses Es'!$CU7="!",'Encodage réponses Es'!AW7=""),"!",IF('Encodage réponses Es'!AW7="","",'Encodage réponses Es'!AW7)))</f>
        <v/>
      </c>
      <c r="BN9" s="87" t="str">
        <f>IF(OR($E9="a",$E9="A"),$E9,IF(AND('Encodage réponses Es'!$CU7="!",'Encodage réponses Es'!AX7=""),"!",IF('Encodage réponses Es'!AX7="","",'Encodage réponses Es'!AX7)))</f>
        <v/>
      </c>
      <c r="BO9" s="87" t="str">
        <f>IF(OR($E9="a",$E9="A"),$E9,IF(AND('Encodage réponses Es'!$CU7="!",'Encodage réponses Es'!AY7=""),"!",IF('Encodage réponses Es'!AY7="","",'Encodage réponses Es'!AY7)))</f>
        <v/>
      </c>
      <c r="BP9" s="87" t="str">
        <f>IF(OR($E9="a",$E9="A"),$E9,IF(AND('Encodage réponses Es'!$CU7="!",'Encodage réponses Es'!AZ7=""),"!",IF('Encodage réponses Es'!AZ7="","",'Encodage réponses Es'!AZ7)))</f>
        <v/>
      </c>
      <c r="BQ9" s="87" t="str">
        <f>IF(OR($E9="a",$E9="A"),$E9,IF(AND('Encodage réponses Es'!$CU7="!",'Encodage réponses Es'!BA7=""),"!",IF('Encodage réponses Es'!BA7="","",'Encodage réponses Es'!BA7)))</f>
        <v/>
      </c>
      <c r="BR9" s="87" t="str">
        <f>IF(OR($E9="a",$E9="A"),$E9,IF(AND('Encodage réponses Es'!$CU7="!",'Encodage réponses Es'!BB7=""),"!",IF('Encodage réponses Es'!BB7="","",'Encodage réponses Es'!BB7)))</f>
        <v/>
      </c>
      <c r="BS9" s="87" t="str">
        <f>IF(OR($E9="a",$E9="A"),$E9,IF(AND('Encodage réponses Es'!$CU7="!",'Encodage réponses Es'!BC7=""),"!",IF('Encodage réponses Es'!BC7="","",'Encodage réponses Es'!BC7)))</f>
        <v/>
      </c>
      <c r="BT9" s="87" t="str">
        <f>IF(OR($E9="a",$E9="A"),$E9,IF(AND('Encodage réponses Es'!$CU7="!",'Encodage réponses Es'!BD7=""),"!",IF('Encodage réponses Es'!BD7="","",'Encodage réponses Es'!BD7)))</f>
        <v/>
      </c>
      <c r="BU9" s="87" t="str">
        <f>IF(OR($E9="a",$E9="A"),$E9,IF(AND('Encodage réponses Es'!$CU7="!",'Encodage réponses Es'!BE7=""),"!",IF('Encodage réponses Es'!BE7="","",'Encodage réponses Es'!BE7)))</f>
        <v/>
      </c>
      <c r="BV9" s="125" t="str">
        <f>IF(OR($E9="a",$E9="A"),$E9,IF(AND('Encodage réponses Es'!$CU7="!",'Encodage réponses Es'!BF7=""),"!",IF('Encodage réponses Es'!BF7="","",'Encodage réponses Es'!BF7)))</f>
        <v/>
      </c>
      <c r="BW9" s="210" t="str">
        <f t="shared" si="3"/>
        <v/>
      </c>
      <c r="BX9" s="207" t="str">
        <f t="shared" si="13"/>
        <v/>
      </c>
      <c r="BY9" s="87" t="str">
        <f>IF(OR($E9="a",$E9="A"),$E9,IF(AND('Encodage réponses Es'!$CU7="!",'Encodage réponses Es'!BG7=""),"!",IF('Encodage réponses Es'!BG7="","",'Encodage réponses Es'!BG7)))</f>
        <v/>
      </c>
      <c r="BZ9" s="87" t="str">
        <f>IF(OR($E9="a",$E9="A"),$E9,IF(AND('Encodage réponses Es'!$CU7="!",'Encodage réponses Es'!BH7=""),"!",IF('Encodage réponses Es'!BH7="","",'Encodage réponses Es'!BH7)))</f>
        <v/>
      </c>
      <c r="CA9" s="87" t="str">
        <f>IF(OR($E9="a",$E9="A"),$E9,IF(AND('Encodage réponses Es'!$CU7="!",'Encodage réponses Es'!BI7=""),"!",IF('Encodage réponses Es'!BI7="","",'Encodage réponses Es'!BI7)))</f>
        <v/>
      </c>
      <c r="CB9" s="87" t="str">
        <f>IF(OR($E9="a",$E9="A"),$E9,IF(AND('Encodage réponses Es'!$CU7="!",'Encodage réponses Es'!BJ7=""),"!",IF('Encodage réponses Es'!BJ7="","",'Encodage réponses Es'!BJ7)))</f>
        <v/>
      </c>
      <c r="CC9" s="87" t="str">
        <f>IF(OR($E9="a",$E9="A"),$E9,IF(AND('Encodage réponses Es'!$CU7="!",'Encodage réponses Es'!BK7=""),"!",IF('Encodage réponses Es'!BK7="","",'Encodage réponses Es'!BK7)))</f>
        <v/>
      </c>
      <c r="CD9" s="87" t="str">
        <f>IF(OR($E9="a",$E9="A"),$E9,IF(AND('Encodage réponses Es'!$CU7="!",'Encodage réponses Es'!BL7=""),"!",IF('Encodage réponses Es'!BL7="","",'Encodage réponses Es'!BL7)))</f>
        <v/>
      </c>
      <c r="CE9" s="87" t="str">
        <f>IF(OR($E9="a",$E9="A"),$E9,IF(AND('Encodage réponses Es'!$CU7="!",'Encodage réponses Es'!BM7=""),"!",IF('Encodage réponses Es'!BM7="","",'Encodage réponses Es'!BM7)))</f>
        <v/>
      </c>
      <c r="CF9" s="87" t="str">
        <f>IF(OR($E9="a",$E9="A"),$E9,IF(AND('Encodage réponses Es'!$CU7="!",'Encodage réponses Es'!BN7=""),"!",IF('Encodage réponses Es'!BN7="","",'Encodage réponses Es'!BN7)))</f>
        <v/>
      </c>
      <c r="CG9" s="87" t="str">
        <f>IF(OR($E9="a",$E9="A"),$E9,IF(AND('Encodage réponses Es'!$CU7="!",'Encodage réponses Es'!BO7=""),"!",IF('Encodage réponses Es'!BO7="","",'Encodage réponses Es'!BO7)))</f>
        <v/>
      </c>
      <c r="CH9" s="125" t="str">
        <f>IF(OR($E9="a",$E9="A"),$E9,IF(AND('Encodage réponses Es'!$CU7="!",'Encodage réponses Es'!BP7=""),"!",IF('Encodage réponses Es'!BP7="","",'Encodage réponses Es'!BP7)))</f>
        <v/>
      </c>
      <c r="CI9" s="210" t="str">
        <f t="shared" si="4"/>
        <v/>
      </c>
      <c r="CJ9" s="207" t="str">
        <f t="shared" si="14"/>
        <v/>
      </c>
      <c r="CK9" s="87" t="str">
        <f>IF(OR($E9="a",$E9="A"),$E9,IF(AND('Encodage réponses Es'!$CU7="!",'Encodage réponses Es'!BX7=""),"!",IF('Encodage réponses Es'!BX7="","",'Encodage réponses Es'!BX7)))</f>
        <v/>
      </c>
      <c r="CL9" s="87" t="str">
        <f>IF(OR($E9="a",$E9="A"),$E9,IF(AND('Encodage réponses Es'!$CU7="!",'Encodage réponses Es'!BY7=""),"!",IF('Encodage réponses Es'!BY7="","",'Encodage réponses Es'!BY7)))</f>
        <v/>
      </c>
      <c r="CM9" s="87" t="str">
        <f>IF(OR($E9="a",$E9="A"),$E9,IF(AND('Encodage réponses Es'!$CU7="!",'Encodage réponses Es'!BZ7=""),"!",IF('Encodage réponses Es'!BZ7="","",'Encodage réponses Es'!BZ7)))</f>
        <v/>
      </c>
      <c r="CN9" s="87" t="str">
        <f>IF(OR($E9="a",$E9="A"),$E9,IF(AND('Encodage réponses Es'!$CU7="!",'Encodage réponses Es'!CA7=""),"!",IF('Encodage réponses Es'!CA7="","",'Encodage réponses Es'!CA7)))</f>
        <v/>
      </c>
      <c r="CO9" s="87" t="str">
        <f>IF(OR($E9="a",$E9="A"),$E9,IF(AND('Encodage réponses Es'!$CU7="!",'Encodage réponses Es'!CB7=""),"!",IF('Encodage réponses Es'!CB7="","",'Encodage réponses Es'!CB7)))</f>
        <v/>
      </c>
      <c r="CP9" s="87" t="str">
        <f>IF(OR($E9="a",$E9="A"),$E9,IF(AND('Encodage réponses Es'!$CU7="!",'Encodage réponses Es'!CE7=""),"!",IF('Encodage réponses Es'!CE7="","",'Encodage réponses Es'!CE7)))</f>
        <v/>
      </c>
      <c r="CQ9" s="87" t="str">
        <f>IF(OR($E9="a",$E9="A"),$E9,IF(AND('Encodage réponses Es'!$CU7="!",'Encodage réponses Es'!CF7=""),"!",IF('Encodage réponses Es'!CF7="","",'Encodage réponses Es'!CF7)))</f>
        <v/>
      </c>
      <c r="CR9" s="125" t="str">
        <f>IF(OR($E9="a",$E9="A"),$E9,IF(AND('Encodage réponses Es'!$CU7="!",'Encodage réponses Es'!CG7=""),"!",IF('Encodage réponses Es'!CG7="","",'Encodage réponses Es'!CG7)))</f>
        <v/>
      </c>
      <c r="CS9" s="206" t="str">
        <f t="shared" si="5"/>
        <v/>
      </c>
      <c r="CT9" s="207" t="str">
        <f t="shared" si="15"/>
        <v/>
      </c>
      <c r="CU9" s="272" t="str">
        <f>IF(OR($E9="a",$E9="A"),$E9,IF(AND('Encodage réponses Es'!$CU7="!",'Encodage réponses Es'!AR7=""),"!",IF('Encodage réponses Es'!AR7="","",'Encodage réponses Es'!AR7)))</f>
        <v/>
      </c>
      <c r="CV9" s="273" t="str">
        <f>IF(OR($E9="a",$E9="A"),$E9,IF(AND('Encodage réponses Es'!$CU7="!",'Encodage réponses Es'!CC7=""),"!",IF('Encodage réponses Es'!CC7="","",'Encodage réponses Es'!CC7)))</f>
        <v/>
      </c>
      <c r="CW9" s="273" t="str">
        <f>IF(OR($E9="a",$E9="A"),$E9,IF(AND('Encodage réponses Es'!$CU7="!",'Encodage réponses Es'!CD7=""),"!",IF('Encodage réponses Es'!CD7="","",'Encodage réponses Es'!CD7)))</f>
        <v/>
      </c>
      <c r="CX9" s="273" t="str">
        <f>IF(OR($E9="a",$E9="A"),$E9,IF(AND('Encodage réponses Es'!$CU7="!",'Encodage réponses Es'!CN7=""),"!",IF('Encodage réponses Es'!CN7="","",'Encodage réponses Es'!CN7)))</f>
        <v/>
      </c>
      <c r="CY9" s="273" t="str">
        <f>IF(OR($E9="a",$E9="A"),$E9,IF(AND('Encodage réponses Es'!$CU7="!",'Encodage réponses Es'!CP7=""),"!",IF('Encodage réponses Es'!CP7="","",'Encodage réponses Es'!CP7)))</f>
        <v/>
      </c>
      <c r="CZ9" s="273" t="str">
        <f>IF(OR($E9="a",$E9="A"),$E9,IF(AND('Encodage réponses Es'!$CU7="!",'Encodage réponses Es'!CQ7=""),"!",IF('Encodage réponses Es'!CQ7="","",'Encodage réponses Es'!CQ7)))</f>
        <v/>
      </c>
      <c r="DA9" s="273" t="str">
        <f>IF(OR($E9="a",$E9="A"),$E9,IF(AND('Encodage réponses Es'!$CU7="!",'Encodage réponses Es'!CR7=""),"!",IF('Encodage réponses Es'!CR7="","",'Encodage réponses Es'!CR7)))</f>
        <v/>
      </c>
      <c r="DB9" s="274" t="str">
        <f>IF(OR($E9="a",$E9="A"),$E9,IF(AND('Encodage réponses Es'!$CU7="!",'Encodage réponses Es'!CS7=""),"!",IF('Encodage réponses Es'!CS7="","",'Encodage réponses Es'!CS7)))</f>
        <v/>
      </c>
      <c r="DC9" s="206" t="str">
        <f t="shared" si="16"/>
        <v/>
      </c>
      <c r="DD9" s="207" t="str">
        <f t="shared" si="17"/>
        <v/>
      </c>
      <c r="DE9" s="87" t="str">
        <f>IF(OR($E9="a",$E9="A"),$E9,IF(AND('Encodage réponses Es'!$CU7="!",'Encodage réponses Es'!CH7=""),"!",IF('Encodage réponses Es'!CH7="","",'Encodage réponses Es'!CH7)))</f>
        <v/>
      </c>
      <c r="DF9" s="87" t="str">
        <f>IF(OR($E9="a",$E9="A"),$E9,IF(AND('Encodage réponses Es'!$CU7="!",'Encodage réponses Es'!CI7=""),"!",IF('Encodage réponses Es'!CI7="","",'Encodage réponses Es'!CI7)))</f>
        <v/>
      </c>
      <c r="DG9" s="87" t="str">
        <f>IF(OR($E9="a",$E9="A"),$E9,IF(AND('Encodage réponses Es'!$CU7="!",'Encodage réponses Es'!CJ7=""),"!",IF('Encodage réponses Es'!CJ7="","",'Encodage réponses Es'!CJ7)))</f>
        <v/>
      </c>
      <c r="DH9" s="87" t="str">
        <f>IF(OR($E9="a",$E9="A"),$E9,IF(AND('Encodage réponses Es'!$CU7="!",'Encodage réponses Es'!CK7=""),"!",IF('Encodage réponses Es'!CK7="","",'Encodage réponses Es'!CK7)))</f>
        <v/>
      </c>
      <c r="DI9" s="87" t="str">
        <f>IF(OR($E9="a",$E9="A"),$E9,IF(AND('Encodage réponses Es'!$CU7="!",'Encodage réponses Es'!CL7=""),"!",IF('Encodage réponses Es'!CL7="","",'Encodage réponses Es'!CL7)))</f>
        <v/>
      </c>
      <c r="DJ9" s="87" t="str">
        <f>IF(OR($E9="a",$E9="A"),$E9,IF(AND('Encodage réponses Es'!$CU7="!",'Encodage réponses Es'!CM7=""),"!",IF('Encodage réponses Es'!CM7="","",'Encodage réponses Es'!CM7)))</f>
        <v/>
      </c>
      <c r="DK9" s="87" t="str">
        <f>IF(OR($E9="a",$E9="A"),$E9,IF(AND('Encodage réponses Es'!$CU7="!",'Encodage réponses Es'!CO7=""),"!",IF('Encodage réponses Es'!CO7="","",'Encodage réponses Es'!CO7)))</f>
        <v/>
      </c>
      <c r="DL9" s="125" t="str">
        <f>IF(OR(E9="a",E9="A"),E9,IF(AND('Encodage réponses Es'!$CU7="!",'Encodage réponses Es'!CT7=""),"!",IF('Encodage réponses Es'!CT7="","",'Encodage réponses Es'!CT7)))</f>
        <v/>
      </c>
      <c r="DM9" s="206" t="str">
        <f t="shared" si="18"/>
        <v/>
      </c>
      <c r="DN9" s="207" t="str">
        <f t="shared" si="19"/>
        <v/>
      </c>
    </row>
    <row r="10" spans="1:118" x14ac:dyDescent="0.2">
      <c r="A10" s="510"/>
      <c r="B10" s="511"/>
      <c r="C10" s="14">
        <v>6</v>
      </c>
      <c r="D10" s="14" t="str">
        <f>IF('Encodage réponses Es'!F8=0,"",'Encodage réponses Es'!F8)</f>
        <v/>
      </c>
      <c r="E10" s="79" t="str">
        <f>IF('Encodage réponses Es'!I8="","",'Encodage réponses Es'!I8)</f>
        <v/>
      </c>
      <c r="F10" s="92" t="str">
        <f t="shared" si="6"/>
        <v/>
      </c>
      <c r="G10" s="83" t="str">
        <f t="shared" si="7"/>
        <v/>
      </c>
      <c r="H10" s="88"/>
      <c r="I10" s="92" t="str">
        <f t="shared" si="0"/>
        <v/>
      </c>
      <c r="J10" s="83" t="str">
        <f t="shared" si="8"/>
        <v/>
      </c>
      <c r="K10" s="88"/>
      <c r="L10" s="92" t="str">
        <f t="shared" si="9"/>
        <v/>
      </c>
      <c r="M10" s="83" t="str">
        <f t="shared" si="10"/>
        <v/>
      </c>
      <c r="N10" s="88"/>
      <c r="O10" s="79"/>
      <c r="P10" s="87" t="str">
        <f>IF(OR(E10="a",E10="A"),E10,IF(AND('Encodage réponses Es'!$CU8="!",'Encodage réponses Es'!J8=""),"!",IF('Encodage réponses Es'!J8="","",'Encodage réponses Es'!J8)))</f>
        <v/>
      </c>
      <c r="Q10" s="87" t="str">
        <f>IF(OR(E10="a",E10="A"),E10,IF(AND('Encodage réponses Es'!$CU8="!",'Encodage réponses Es'!K8=""),"!",IF('Encodage réponses Es'!K8="","",'Encodage réponses Es'!K8)))</f>
        <v/>
      </c>
      <c r="R10" s="87" t="str">
        <f>IF(OR(E10="a",E10="A"),E10,IF(AND('Encodage réponses Es'!$CU8="!",'Encodage réponses Es'!L8=""),"!",IF('Encodage réponses Es'!L8="","",'Encodage réponses Es'!L8)))</f>
        <v/>
      </c>
      <c r="S10" s="87" t="str">
        <f>IF(OR(E10="a",E10="A"),E10,IF(AND('Encodage réponses Es'!$CU8="!",'Encodage réponses Es'!M8=""),"!",IF('Encodage réponses Es'!M8="","",'Encodage réponses Es'!M8)))</f>
        <v/>
      </c>
      <c r="T10" s="87" t="str">
        <f>IF(OR(E10="a",E10="A"),E10,IF(AND('Encodage réponses Es'!$CU8="!",'Encodage réponses Es'!N8=""),"!",IF('Encodage réponses Es'!N8="","",'Encodage réponses Es'!N8)))</f>
        <v/>
      </c>
      <c r="U10" s="87" t="str">
        <f>IF(OR(E10="a",E10="A"),E10,IF(AND('Encodage réponses Es'!$CU8="!",'Encodage réponses Es'!O8=""),"!",IF('Encodage réponses Es'!O8="","",'Encodage réponses Es'!O8)))</f>
        <v/>
      </c>
      <c r="V10" s="87" t="str">
        <f>IF(OR($E10="a",$E10="A"),$E10,IF(AND('Encodage réponses Es'!$CU8="!",'Encodage réponses Es'!P8=""),"!",IF('Encodage réponses Es'!P8="","",'Encodage réponses Es'!P8)))</f>
        <v/>
      </c>
      <c r="W10" s="87" t="str">
        <f>IF(OR(E10="a",E10="A"),E10,IF(AND('Encodage réponses Es'!$CU8="!",'Encodage réponses Es'!Q8=""),"!",IF('Encodage réponses Es'!Q8="","",'Encodage réponses Es'!Q8)))</f>
        <v/>
      </c>
      <c r="X10" s="87" t="str">
        <f>IF(OR(E10="a",E10="A"),E10,IF(AND('Encodage réponses Es'!$CU8="!",'Encodage réponses Es'!R8=""),"!",IF('Encodage réponses Es'!R8="","",'Encodage réponses Es'!R8)))</f>
        <v/>
      </c>
      <c r="Y10" s="87" t="str">
        <f>IF(OR(E10="a",E10="A"),E10,IF(AND('Encodage réponses Es'!$CU8="!",'Encodage réponses Es'!S8=""),"!",IF('Encodage réponses Es'!S8="","",'Encodage réponses Es'!S8)))</f>
        <v/>
      </c>
      <c r="Z10" s="125" t="str">
        <f>IF(OR(E10="a",E10="A"),E10,IF(AND('Encodage réponses Es'!$CU8="!",'Encodage réponses Es'!T8=""),"!",IF('Encodage réponses Es'!T8="","",'Encodage réponses Es'!T8)))</f>
        <v/>
      </c>
      <c r="AA10" s="210" t="str">
        <f t="shared" si="1"/>
        <v/>
      </c>
      <c r="AB10" s="243" t="str">
        <f t="shared" si="11"/>
        <v/>
      </c>
      <c r="AC10" s="145" t="str">
        <f>IF(OR(E10="a",E10="A"),E10,IF(AND('Encodage réponses Es'!$CU8="!",'Encodage réponses Es'!U8=""),"!",IF('Encodage réponses Es'!U8="","",'Encodage réponses Es'!U8)))</f>
        <v/>
      </c>
      <c r="AD10" s="145" t="str">
        <f>IF(OR(E10="a",E10="A"),E10,IF(AND('Encodage réponses Es'!$CU8="!",'Encodage réponses Es'!V8=""),"!",IF('Encodage réponses Es'!V8="","",'Encodage réponses Es'!V8)))</f>
        <v/>
      </c>
      <c r="AE10" s="145" t="str">
        <f>IF(OR(E10="a",E10="A"),E10,IF(AND('Encodage réponses Es'!$CU8="!",'Encodage réponses Es'!W8=""),"!",IF('Encodage réponses Es'!W8="","",'Encodage réponses Es'!W8)))</f>
        <v/>
      </c>
      <c r="AF10" s="145" t="str">
        <f>IF(OR(E10="a",E10="A"),E10,IF(AND('Encodage réponses Es'!$CU8="!",'Encodage réponses Es'!X8=""),"!",IF('Encodage réponses Es'!X8="","",'Encodage réponses Es'!X8)))</f>
        <v/>
      </c>
      <c r="AG10" s="145" t="str">
        <f>IF(OR(E10="a",E10="A"),E10,IF(AND('Encodage réponses Es'!$CU8="!",'Encodage réponses Es'!Y8=""),"!",IF('Encodage réponses Es'!Y8="","",'Encodage réponses Es'!Y8)))</f>
        <v/>
      </c>
      <c r="AH10" s="145" t="str">
        <f>IF(OR(E10="a",E10="A"),E10,IF(AND('Encodage réponses Es'!$CU8="!",'Encodage réponses Es'!Z8=""),"!",IF('Encodage réponses Es'!Z8="","",'Encodage réponses Es'!Z8)))</f>
        <v/>
      </c>
      <c r="AI10" s="145" t="str">
        <f>IF(OR(E10="a",E10="A"),E10,IF(AND('Encodage réponses Es'!$CU8="!",'Encodage réponses Es'!AA8=""),"!",IF('Encodage réponses Es'!AA8="","",'Encodage réponses Es'!AA8)))</f>
        <v/>
      </c>
      <c r="AJ10" s="145" t="str">
        <f>IF(OR(E10="a",E10="A"),E10,IF(AND('Encodage réponses Es'!$CU8="!",'Encodage réponses Es'!AK8=""),"!",IF('Encodage réponses Es'!AK8="","",'Encodage réponses Es'!AK8)))</f>
        <v/>
      </c>
      <c r="AK10" s="145" t="str">
        <f>IF(OR(E10="a",E10="A"),E10,IF(AND('Encodage réponses Es'!$CU8="!",'Encodage réponses Es'!AL8=""),"!",IF('Encodage réponses Es'!AL8="","",'Encodage réponses Es'!AL8)))</f>
        <v/>
      </c>
      <c r="AL10" s="145" t="str">
        <f>IF(OR(E10="a",E10="A"),E10,IF(AND('Encodage réponses Es'!$CU8="!",'Encodage réponses Es'!AM8=""),"!",IF('Encodage réponses Es'!AM8="","",'Encodage réponses Es'!AM8)))</f>
        <v/>
      </c>
      <c r="AM10" s="145" t="str">
        <f>IF(OR(E10="a",E10="A"),E10,IF(AND('Encodage réponses Es'!$CU8="!",'Encodage réponses Es'!AN8=""),"!",IF('Encodage réponses Es'!AN8="","",'Encodage réponses Es'!AN8)))</f>
        <v/>
      </c>
      <c r="AN10" s="145" t="str">
        <f>IF(OR(E10="a",E10="A"),E10,IF(AND('Encodage réponses Es'!$CU8="!",'Encodage réponses Es'!AO8=""),"!",IF('Encodage réponses Es'!AO8="","",'Encodage réponses Es'!AO8)))</f>
        <v/>
      </c>
      <c r="AO10" s="145" t="str">
        <f>IF(OR(E10="a",E10="A"),E10,IF(AND('Encodage réponses Es'!$CU8="!",'Encodage réponses Es'!AP8=""),"!",IF('Encodage réponses Es'!AP8="","",'Encodage réponses Es'!AP8)))</f>
        <v/>
      </c>
      <c r="AP10" s="145" t="str">
        <f>IF(OR(E10="a",E10="A"),E10,IF(AND('Encodage réponses Es'!$CU8="!",'Encodage réponses Es'!AQ8=""),"!",IF('Encodage réponses Es'!AQ8="","",'Encodage réponses Es'!AQ8)))</f>
        <v/>
      </c>
      <c r="AQ10" s="145" t="str">
        <f>IF(OR(E10="a",E10="A"),E10,IF(AND('Encodage réponses Es'!$CU8="!",'Encodage réponses Es'!AS8=""),"!",IF('Encodage réponses Es'!AS8="","",'Encodage réponses Es'!AS8)))</f>
        <v/>
      </c>
      <c r="AR10" s="145" t="str">
        <f>IF(OR(E10="a",E10="A"),E10,IF(AND('Encodage réponses Es'!$CU8="!",'Encodage réponses Es'!AT8=""),"!",IF('Encodage réponses Es'!AT8="","",'Encodage réponses Es'!AT8)))</f>
        <v/>
      </c>
      <c r="AS10" s="145" t="str">
        <f>IF(OR(E10="a",E10="A"),E10,IF(AND('Encodage réponses Es'!$CU8="!",'Encodage réponses Es'!AV8=""),"!",IF('Encodage réponses Es'!AV8="","",'Encodage réponses Es'!AV8)))</f>
        <v/>
      </c>
      <c r="AT10" s="145" t="str">
        <f>IF(OR(E10="a",E10="A"),E10,IF(AND('Encodage réponses Es'!$CU8="!",'Encodage réponses Es'!BQ8=""),"!",IF('Encodage réponses Es'!BQ8="","",'Encodage réponses Es'!BQ8)))</f>
        <v/>
      </c>
      <c r="AU10" s="145" t="str">
        <f>IF(OR(E10="a",E10="A"),E10,IF(AND('Encodage réponses Es'!$CU8="!",'Encodage réponses Es'!BR8=""),"!",IF('Encodage réponses Es'!BR8="","",'Encodage réponses Es'!BR8)))</f>
        <v/>
      </c>
      <c r="AV10" s="145" t="str">
        <f>IF(OR(E10="a",E10="A"),E10,IF(AND('Encodage réponses Es'!$CU8="!",'Encodage réponses Es'!BS8=""),"!",IF('Encodage réponses Es'!BS8="","",'Encodage réponses Es'!BS8)))</f>
        <v/>
      </c>
      <c r="AW10" s="145" t="str">
        <f>IF(OR(E10="a",E10="A"),E10,IF(AND('Encodage réponses Es'!$CU8="!",'Encodage réponses Es'!BT8=""),"!",IF('Encodage réponses Es'!BT8="","",'Encodage réponses Es'!BT8)))</f>
        <v/>
      </c>
      <c r="AX10" s="145" t="str">
        <f>IF(OR(E10="a",E10="A"),E10,IF(AND('Encodage réponses Es'!$CU8="!",'Encodage réponses Es'!BU8=""),"!",IF('Encodage réponses Es'!BU8="","",'Encodage réponses Es'!BU8)))</f>
        <v/>
      </c>
      <c r="AY10" s="145" t="str">
        <f>IF(OR(E10="a",E10="A"),E10,IF(AND('Encodage réponses Es'!$CU8="!",'Encodage réponses Es'!BV8=""),"!",IF('Encodage réponses Es'!BV8="","",'Encodage réponses Es'!BV8)))</f>
        <v/>
      </c>
      <c r="AZ10" s="204" t="str">
        <f>IF(OR(E10="a",E10="A"),E10,IF(AND('Encodage réponses Es'!$CU8="!",'Encodage réponses Es'!BW8=""),"!",IF('Encodage réponses Es'!BW8="","",'Encodage réponses Es'!BW8)))</f>
        <v/>
      </c>
      <c r="BA10" s="206" t="str">
        <f t="shared" si="2"/>
        <v/>
      </c>
      <c r="BB10" s="207" t="str">
        <f t="shared" si="12"/>
        <v/>
      </c>
      <c r="BC10" s="126" t="str">
        <f>IF(OR(E10="a",E10="A"),E10,IF(AND('Encodage réponses Es'!$CU8="!",'Encodage réponses Es'!AB8=""),"!",IF('Encodage réponses Es'!AB8="","",'Encodage réponses Es'!AB8)))</f>
        <v/>
      </c>
      <c r="BD10" s="87" t="str">
        <f>IF(OR(E10="a",E10="A"),E10,IF(AND('Encodage réponses Es'!$CU8="!",'Encodage réponses Es'!AC8=""),"!",IF('Encodage réponses Es'!AC8="","",'Encodage réponses Es'!AC8)))</f>
        <v/>
      </c>
      <c r="BE10" s="87" t="str">
        <f>IF(OR(E10="a",E10="A"),E10,IF(AND('Encodage réponses Es'!$CU8="!",'Encodage réponses Es'!AD8=""),"!",IF('Encodage réponses Es'!AD8="","",'Encodage réponses Es'!AD8)))</f>
        <v/>
      </c>
      <c r="BF10" s="87" t="str">
        <f>IF(OR(E10="a",E10="A"),E10,IF(AND('Encodage réponses Es'!$CU8="!",'Encodage réponses Es'!AE8=""),"!",IF('Encodage réponses Es'!AE8="","",'Encodage réponses Es'!AE8)))</f>
        <v/>
      </c>
      <c r="BG10" s="87" t="str">
        <f>IF(OR(E10="a",E10="A"),E10,IF(AND('Encodage réponses Es'!$CU8="!",'Encodage réponses Es'!AF8=""),"!",IF('Encodage réponses Es'!AF8="","",'Encodage réponses Es'!AF8)))</f>
        <v/>
      </c>
      <c r="BH10" s="87" t="str">
        <f>IF(OR($E10="a",$E10="A"),$E10,IF(AND('Encodage réponses Es'!$CU8="!",'Encodage réponses Es'!AG8=""),"!",IF('Encodage réponses Es'!AG8="","",'Encodage réponses Es'!AG8)))</f>
        <v/>
      </c>
      <c r="BI10" s="87" t="str">
        <f>IF(OR($E10="a",$E10="A"),$E10,IF(AND('Encodage réponses Es'!$CU8="!",'Encodage réponses Es'!AH8=""),"!",IF('Encodage réponses Es'!AH8="","",'Encodage réponses Es'!AH8)))</f>
        <v/>
      </c>
      <c r="BJ10" s="87" t="str">
        <f>IF(OR($E10="a",$E10="A"),$E10,IF(AND('Encodage réponses Es'!$CU8="!",'Encodage réponses Es'!AI8=""),"!",IF('Encodage réponses Es'!AI8="","",'Encodage réponses Es'!AI8)))</f>
        <v/>
      </c>
      <c r="BK10" s="87" t="str">
        <f>IF(OR($E10="a",$E10="A"),$E10,IF(AND('Encodage réponses Es'!$CU8="!",'Encodage réponses Es'!AJ8=""),"!",IF('Encodage réponses Es'!AJ8="","",'Encodage réponses Es'!AJ8)))</f>
        <v/>
      </c>
      <c r="BL10" s="87" t="str">
        <f>IF(OR($E10="a",$E10="A"),$E10,IF(AND('Encodage réponses Es'!$CU8="!",'Encodage réponses Es'!AU8=""),"!",IF('Encodage réponses Es'!AU8="","",'Encodage réponses Es'!AU8)))</f>
        <v/>
      </c>
      <c r="BM10" s="87" t="str">
        <f>IF(OR($E10="a",$E10="A"),$E10,IF(AND('Encodage réponses Es'!$CU8="!",'Encodage réponses Es'!AW8=""),"!",IF('Encodage réponses Es'!AW8="","",'Encodage réponses Es'!AW8)))</f>
        <v/>
      </c>
      <c r="BN10" s="87" t="str">
        <f>IF(OR($E10="a",$E10="A"),$E10,IF(AND('Encodage réponses Es'!$CU8="!",'Encodage réponses Es'!AX8=""),"!",IF('Encodage réponses Es'!AX8="","",'Encodage réponses Es'!AX8)))</f>
        <v/>
      </c>
      <c r="BO10" s="87" t="str">
        <f>IF(OR($E10="a",$E10="A"),$E10,IF(AND('Encodage réponses Es'!$CU8="!",'Encodage réponses Es'!AY8=""),"!",IF('Encodage réponses Es'!AY8="","",'Encodage réponses Es'!AY8)))</f>
        <v/>
      </c>
      <c r="BP10" s="87" t="str">
        <f>IF(OR($E10="a",$E10="A"),$E10,IF(AND('Encodage réponses Es'!$CU8="!",'Encodage réponses Es'!AZ8=""),"!",IF('Encodage réponses Es'!AZ8="","",'Encodage réponses Es'!AZ8)))</f>
        <v/>
      </c>
      <c r="BQ10" s="87" t="str">
        <f>IF(OR($E10="a",$E10="A"),$E10,IF(AND('Encodage réponses Es'!$CU8="!",'Encodage réponses Es'!BA8=""),"!",IF('Encodage réponses Es'!BA8="","",'Encodage réponses Es'!BA8)))</f>
        <v/>
      </c>
      <c r="BR10" s="87" t="str">
        <f>IF(OR($E10="a",$E10="A"),$E10,IF(AND('Encodage réponses Es'!$CU8="!",'Encodage réponses Es'!BB8=""),"!",IF('Encodage réponses Es'!BB8="","",'Encodage réponses Es'!BB8)))</f>
        <v/>
      </c>
      <c r="BS10" s="87" t="str">
        <f>IF(OR($E10="a",$E10="A"),$E10,IF(AND('Encodage réponses Es'!$CU8="!",'Encodage réponses Es'!BC8=""),"!",IF('Encodage réponses Es'!BC8="","",'Encodage réponses Es'!BC8)))</f>
        <v/>
      </c>
      <c r="BT10" s="87" t="str">
        <f>IF(OR($E10="a",$E10="A"),$E10,IF(AND('Encodage réponses Es'!$CU8="!",'Encodage réponses Es'!BD8=""),"!",IF('Encodage réponses Es'!BD8="","",'Encodage réponses Es'!BD8)))</f>
        <v/>
      </c>
      <c r="BU10" s="87" t="str">
        <f>IF(OR($E10="a",$E10="A"),$E10,IF(AND('Encodage réponses Es'!$CU8="!",'Encodage réponses Es'!BE8=""),"!",IF('Encodage réponses Es'!BE8="","",'Encodage réponses Es'!BE8)))</f>
        <v/>
      </c>
      <c r="BV10" s="125" t="str">
        <f>IF(OR($E10="a",$E10="A"),$E10,IF(AND('Encodage réponses Es'!$CU8="!",'Encodage réponses Es'!BF8=""),"!",IF('Encodage réponses Es'!BF8="","",'Encodage réponses Es'!BF8)))</f>
        <v/>
      </c>
      <c r="BW10" s="210" t="str">
        <f t="shared" si="3"/>
        <v/>
      </c>
      <c r="BX10" s="207" t="str">
        <f t="shared" si="13"/>
        <v/>
      </c>
      <c r="BY10" s="87" t="str">
        <f>IF(OR($E10="a",$E10="A"),$E10,IF(AND('Encodage réponses Es'!$CU8="!",'Encodage réponses Es'!BG8=""),"!",IF('Encodage réponses Es'!BG8="","",'Encodage réponses Es'!BG8)))</f>
        <v/>
      </c>
      <c r="BZ10" s="87" t="str">
        <f>IF(OR($E10="a",$E10="A"),$E10,IF(AND('Encodage réponses Es'!$CU8="!",'Encodage réponses Es'!BH8=""),"!",IF('Encodage réponses Es'!BH8="","",'Encodage réponses Es'!BH8)))</f>
        <v/>
      </c>
      <c r="CA10" s="87" t="str">
        <f>IF(OR($E10="a",$E10="A"),$E10,IF(AND('Encodage réponses Es'!$CU8="!",'Encodage réponses Es'!BI8=""),"!",IF('Encodage réponses Es'!BI8="","",'Encodage réponses Es'!BI8)))</f>
        <v/>
      </c>
      <c r="CB10" s="87" t="str">
        <f>IF(OR($E10="a",$E10="A"),$E10,IF(AND('Encodage réponses Es'!$CU8="!",'Encodage réponses Es'!BJ8=""),"!",IF('Encodage réponses Es'!BJ8="","",'Encodage réponses Es'!BJ8)))</f>
        <v/>
      </c>
      <c r="CC10" s="87" t="str">
        <f>IF(OR($E10="a",$E10="A"),$E10,IF(AND('Encodage réponses Es'!$CU8="!",'Encodage réponses Es'!BK8=""),"!",IF('Encodage réponses Es'!BK8="","",'Encodage réponses Es'!BK8)))</f>
        <v/>
      </c>
      <c r="CD10" s="87" t="str">
        <f>IF(OR($E10="a",$E10="A"),$E10,IF(AND('Encodage réponses Es'!$CU8="!",'Encodage réponses Es'!BL8=""),"!",IF('Encodage réponses Es'!BL8="","",'Encodage réponses Es'!BL8)))</f>
        <v/>
      </c>
      <c r="CE10" s="87" t="str">
        <f>IF(OR($E10="a",$E10="A"),$E10,IF(AND('Encodage réponses Es'!$CU8="!",'Encodage réponses Es'!BM8=""),"!",IF('Encodage réponses Es'!BM8="","",'Encodage réponses Es'!BM8)))</f>
        <v/>
      </c>
      <c r="CF10" s="87" t="str">
        <f>IF(OR($E10="a",$E10="A"),$E10,IF(AND('Encodage réponses Es'!$CU8="!",'Encodage réponses Es'!BN8=""),"!",IF('Encodage réponses Es'!BN8="","",'Encodage réponses Es'!BN8)))</f>
        <v/>
      </c>
      <c r="CG10" s="87" t="str">
        <f>IF(OR($E10="a",$E10="A"),$E10,IF(AND('Encodage réponses Es'!$CU8="!",'Encodage réponses Es'!BO8=""),"!",IF('Encodage réponses Es'!BO8="","",'Encodage réponses Es'!BO8)))</f>
        <v/>
      </c>
      <c r="CH10" s="125" t="str">
        <f>IF(OR($E10="a",$E10="A"),$E10,IF(AND('Encodage réponses Es'!$CU8="!",'Encodage réponses Es'!BP8=""),"!",IF('Encodage réponses Es'!BP8="","",'Encodage réponses Es'!BP8)))</f>
        <v/>
      </c>
      <c r="CI10" s="210" t="str">
        <f t="shared" si="4"/>
        <v/>
      </c>
      <c r="CJ10" s="207" t="str">
        <f t="shared" si="14"/>
        <v/>
      </c>
      <c r="CK10" s="87" t="str">
        <f>IF(OR($E10="a",$E10="A"),$E10,IF(AND('Encodage réponses Es'!$CU8="!",'Encodage réponses Es'!BX8=""),"!",IF('Encodage réponses Es'!BX8="","",'Encodage réponses Es'!BX8)))</f>
        <v/>
      </c>
      <c r="CL10" s="87" t="str">
        <f>IF(OR($E10="a",$E10="A"),$E10,IF(AND('Encodage réponses Es'!$CU8="!",'Encodage réponses Es'!BY8=""),"!",IF('Encodage réponses Es'!BY8="","",'Encodage réponses Es'!BY8)))</f>
        <v/>
      </c>
      <c r="CM10" s="87" t="str">
        <f>IF(OR($E10="a",$E10="A"),$E10,IF(AND('Encodage réponses Es'!$CU8="!",'Encodage réponses Es'!BZ8=""),"!",IF('Encodage réponses Es'!BZ8="","",'Encodage réponses Es'!BZ8)))</f>
        <v/>
      </c>
      <c r="CN10" s="87" t="str">
        <f>IF(OR($E10="a",$E10="A"),$E10,IF(AND('Encodage réponses Es'!$CU8="!",'Encodage réponses Es'!CA8=""),"!",IF('Encodage réponses Es'!CA8="","",'Encodage réponses Es'!CA8)))</f>
        <v/>
      </c>
      <c r="CO10" s="87" t="str">
        <f>IF(OR($E10="a",$E10="A"),$E10,IF(AND('Encodage réponses Es'!$CU8="!",'Encodage réponses Es'!CB8=""),"!",IF('Encodage réponses Es'!CB8="","",'Encodage réponses Es'!CB8)))</f>
        <v/>
      </c>
      <c r="CP10" s="87" t="str">
        <f>IF(OR($E10="a",$E10="A"),$E10,IF(AND('Encodage réponses Es'!$CU8="!",'Encodage réponses Es'!CE8=""),"!",IF('Encodage réponses Es'!CE8="","",'Encodage réponses Es'!CE8)))</f>
        <v/>
      </c>
      <c r="CQ10" s="87" t="str">
        <f>IF(OR($E10="a",$E10="A"),$E10,IF(AND('Encodage réponses Es'!$CU8="!",'Encodage réponses Es'!CF8=""),"!",IF('Encodage réponses Es'!CF8="","",'Encodage réponses Es'!CF8)))</f>
        <v/>
      </c>
      <c r="CR10" s="125" t="str">
        <f>IF(OR($E10="a",$E10="A"),$E10,IF(AND('Encodage réponses Es'!$CU8="!",'Encodage réponses Es'!CG8=""),"!",IF('Encodage réponses Es'!CG8="","",'Encodage réponses Es'!CG8)))</f>
        <v/>
      </c>
      <c r="CS10" s="206" t="str">
        <f t="shared" si="5"/>
        <v/>
      </c>
      <c r="CT10" s="207" t="str">
        <f t="shared" si="15"/>
        <v/>
      </c>
      <c r="CU10" s="272" t="str">
        <f>IF(OR($E10="a",$E10="A"),$E10,IF(AND('Encodage réponses Es'!$CU8="!",'Encodage réponses Es'!AR8=""),"!",IF('Encodage réponses Es'!AR8="","",'Encodage réponses Es'!AR8)))</f>
        <v/>
      </c>
      <c r="CV10" s="273" t="str">
        <f>IF(OR($E10="a",$E10="A"),$E10,IF(AND('Encodage réponses Es'!$CU8="!",'Encodage réponses Es'!CC8=""),"!",IF('Encodage réponses Es'!CC8="","",'Encodage réponses Es'!CC8)))</f>
        <v/>
      </c>
      <c r="CW10" s="273" t="str">
        <f>IF(OR($E10="a",$E10="A"),$E10,IF(AND('Encodage réponses Es'!$CU8="!",'Encodage réponses Es'!CD8=""),"!",IF('Encodage réponses Es'!CD8="","",'Encodage réponses Es'!CD8)))</f>
        <v/>
      </c>
      <c r="CX10" s="273" t="str">
        <f>IF(OR($E10="a",$E10="A"),$E10,IF(AND('Encodage réponses Es'!$CU8="!",'Encodage réponses Es'!CN8=""),"!",IF('Encodage réponses Es'!CN8="","",'Encodage réponses Es'!CN8)))</f>
        <v/>
      </c>
      <c r="CY10" s="273" t="str">
        <f>IF(OR($E10="a",$E10="A"),$E10,IF(AND('Encodage réponses Es'!$CU8="!",'Encodage réponses Es'!CP8=""),"!",IF('Encodage réponses Es'!CP8="","",'Encodage réponses Es'!CP8)))</f>
        <v/>
      </c>
      <c r="CZ10" s="273" t="str">
        <f>IF(OR($E10="a",$E10="A"),$E10,IF(AND('Encodage réponses Es'!$CU8="!",'Encodage réponses Es'!CQ8=""),"!",IF('Encodage réponses Es'!CQ8="","",'Encodage réponses Es'!CQ8)))</f>
        <v/>
      </c>
      <c r="DA10" s="273" t="str">
        <f>IF(OR($E10="a",$E10="A"),$E10,IF(AND('Encodage réponses Es'!$CU8="!",'Encodage réponses Es'!CR8=""),"!",IF('Encodage réponses Es'!CR8="","",'Encodage réponses Es'!CR8)))</f>
        <v/>
      </c>
      <c r="DB10" s="274" t="str">
        <f>IF(OR($E10="a",$E10="A"),$E10,IF(AND('Encodage réponses Es'!$CU8="!",'Encodage réponses Es'!CS8=""),"!",IF('Encodage réponses Es'!CS8="","",'Encodage réponses Es'!CS8)))</f>
        <v/>
      </c>
      <c r="DC10" s="206" t="str">
        <f t="shared" si="16"/>
        <v/>
      </c>
      <c r="DD10" s="207" t="str">
        <f t="shared" si="17"/>
        <v/>
      </c>
      <c r="DE10" s="87" t="str">
        <f>IF(OR($E10="a",$E10="A"),$E10,IF(AND('Encodage réponses Es'!$CU8="!",'Encodage réponses Es'!CH8=""),"!",IF('Encodage réponses Es'!CH8="","",'Encodage réponses Es'!CH8)))</f>
        <v/>
      </c>
      <c r="DF10" s="87" t="str">
        <f>IF(OR($E10="a",$E10="A"),$E10,IF(AND('Encodage réponses Es'!$CU8="!",'Encodage réponses Es'!CI8=""),"!",IF('Encodage réponses Es'!CI8="","",'Encodage réponses Es'!CI8)))</f>
        <v/>
      </c>
      <c r="DG10" s="87" t="str">
        <f>IF(OR($E10="a",$E10="A"),$E10,IF(AND('Encodage réponses Es'!$CU8="!",'Encodage réponses Es'!CJ8=""),"!",IF('Encodage réponses Es'!CJ8="","",'Encodage réponses Es'!CJ8)))</f>
        <v/>
      </c>
      <c r="DH10" s="87" t="str">
        <f>IF(OR($E10="a",$E10="A"),$E10,IF(AND('Encodage réponses Es'!$CU8="!",'Encodage réponses Es'!CK8=""),"!",IF('Encodage réponses Es'!CK8="","",'Encodage réponses Es'!CK8)))</f>
        <v/>
      </c>
      <c r="DI10" s="87" t="str">
        <f>IF(OR($E10="a",$E10="A"),$E10,IF(AND('Encodage réponses Es'!$CU8="!",'Encodage réponses Es'!CL8=""),"!",IF('Encodage réponses Es'!CL8="","",'Encodage réponses Es'!CL8)))</f>
        <v/>
      </c>
      <c r="DJ10" s="87" t="str">
        <f>IF(OR($E10="a",$E10="A"),$E10,IF(AND('Encodage réponses Es'!$CU8="!",'Encodage réponses Es'!CM8=""),"!",IF('Encodage réponses Es'!CM8="","",'Encodage réponses Es'!CM8)))</f>
        <v/>
      </c>
      <c r="DK10" s="87" t="str">
        <f>IF(OR($E10="a",$E10="A"),$E10,IF(AND('Encodage réponses Es'!$CU8="!",'Encodage réponses Es'!CO8=""),"!",IF('Encodage réponses Es'!CO8="","",'Encodage réponses Es'!CO8)))</f>
        <v/>
      </c>
      <c r="DL10" s="125" t="str">
        <f>IF(OR(E10="a",E10="A"),E10,IF(AND('Encodage réponses Es'!$CU8="!",'Encodage réponses Es'!CT8=""),"!",IF('Encodage réponses Es'!CT8="","",'Encodage réponses Es'!CT8)))</f>
        <v/>
      </c>
      <c r="DM10" s="206" t="str">
        <f t="shared" si="18"/>
        <v/>
      </c>
      <c r="DN10" s="207" t="str">
        <f t="shared" si="19"/>
        <v/>
      </c>
    </row>
    <row r="11" spans="1:118" x14ac:dyDescent="0.2">
      <c r="A11" s="510"/>
      <c r="B11" s="511"/>
      <c r="C11" s="14">
        <v>7</v>
      </c>
      <c r="D11" s="14" t="str">
        <f>IF('Encodage réponses Es'!F9=0,"",'Encodage réponses Es'!F9)</f>
        <v/>
      </c>
      <c r="E11" s="143" t="str">
        <f>IF('Encodage réponses Es'!I9="","",'Encodage réponses Es'!I9)</f>
        <v/>
      </c>
      <c r="F11" s="92" t="str">
        <f t="shared" si="6"/>
        <v/>
      </c>
      <c r="G11" s="83" t="str">
        <f t="shared" si="7"/>
        <v/>
      </c>
      <c r="H11" s="88"/>
      <c r="I11" s="92" t="str">
        <f t="shared" si="0"/>
        <v/>
      </c>
      <c r="J11" s="83" t="str">
        <f t="shared" si="8"/>
        <v/>
      </c>
      <c r="K11" s="88"/>
      <c r="L11" s="92" t="str">
        <f t="shared" si="9"/>
        <v/>
      </c>
      <c r="M11" s="83" t="str">
        <f t="shared" si="10"/>
        <v/>
      </c>
      <c r="N11" s="88"/>
      <c r="O11" s="79"/>
      <c r="P11" s="87" t="str">
        <f>IF(OR(E11="a",E11="A"),E11,IF(AND('Encodage réponses Es'!$CU9="!",'Encodage réponses Es'!J9=""),"!",IF('Encodage réponses Es'!J9="","",'Encodage réponses Es'!J9)))</f>
        <v/>
      </c>
      <c r="Q11" s="87" t="str">
        <f>IF(OR(E11="a",E11="A"),E11,IF(AND('Encodage réponses Es'!$CU9="!",'Encodage réponses Es'!K9=""),"!",IF('Encodage réponses Es'!K9="","",'Encodage réponses Es'!K9)))</f>
        <v/>
      </c>
      <c r="R11" s="87" t="str">
        <f>IF(OR(E11="a",E11="A"),E11,IF(AND('Encodage réponses Es'!$CU9="!",'Encodage réponses Es'!L9=""),"!",IF('Encodage réponses Es'!L9="","",'Encodage réponses Es'!L9)))</f>
        <v/>
      </c>
      <c r="S11" s="87" t="str">
        <f>IF(OR(E11="a",E11="A"),E11,IF(AND('Encodage réponses Es'!$CU9="!",'Encodage réponses Es'!M9=""),"!",IF('Encodage réponses Es'!M9="","",'Encodage réponses Es'!M9)))</f>
        <v/>
      </c>
      <c r="T11" s="87" t="str">
        <f>IF(OR(E11="a",E11="A"),E11,IF(AND('Encodage réponses Es'!$CU9="!",'Encodage réponses Es'!N9=""),"!",IF('Encodage réponses Es'!N9="","",'Encodage réponses Es'!N9)))</f>
        <v/>
      </c>
      <c r="U11" s="87" t="str">
        <f>IF(OR(E11="a",E11="A"),E11,IF(AND('Encodage réponses Es'!$CU9="!",'Encodage réponses Es'!O9=""),"!",IF('Encodage réponses Es'!O9="","",'Encodage réponses Es'!O9)))</f>
        <v/>
      </c>
      <c r="V11" s="87" t="str">
        <f>IF(OR($E11="a",$E11="A"),$E11,IF(AND('Encodage réponses Es'!$CU9="!",'Encodage réponses Es'!P9=""),"!",IF('Encodage réponses Es'!P9="","",'Encodage réponses Es'!P9)))</f>
        <v/>
      </c>
      <c r="W11" s="87" t="str">
        <f>IF(OR(E11="a",E11="A"),E11,IF(AND('Encodage réponses Es'!$CU9="!",'Encodage réponses Es'!Q9=""),"!",IF('Encodage réponses Es'!Q9="","",'Encodage réponses Es'!Q9)))</f>
        <v/>
      </c>
      <c r="X11" s="87" t="str">
        <f>IF(OR(E11="a",E11="A"),E11,IF(AND('Encodage réponses Es'!$CU9="!",'Encodage réponses Es'!R9=""),"!",IF('Encodage réponses Es'!R9="","",'Encodage réponses Es'!R9)))</f>
        <v/>
      </c>
      <c r="Y11" s="87" t="str">
        <f>IF(OR(E11="a",E11="A"),E11,IF(AND('Encodage réponses Es'!$CU9="!",'Encodage réponses Es'!S9=""),"!",IF('Encodage réponses Es'!S9="","",'Encodage réponses Es'!S9)))</f>
        <v/>
      </c>
      <c r="Z11" s="125" t="str">
        <f>IF(OR(E11="a",E11="A"),E11,IF(AND('Encodage réponses Es'!$CU9="!",'Encodage réponses Es'!T9=""),"!",IF('Encodage réponses Es'!T9="","",'Encodage réponses Es'!T9)))</f>
        <v/>
      </c>
      <c r="AA11" s="210" t="str">
        <f t="shared" si="1"/>
        <v/>
      </c>
      <c r="AB11" s="243" t="str">
        <f t="shared" si="11"/>
        <v/>
      </c>
      <c r="AC11" s="145" t="str">
        <f>IF(OR(E11="a",E11="A"),E11,IF(AND('Encodage réponses Es'!$CU9="!",'Encodage réponses Es'!U9=""),"!",IF('Encodage réponses Es'!U9="","",'Encodage réponses Es'!U9)))</f>
        <v/>
      </c>
      <c r="AD11" s="145" t="str">
        <f>IF(OR(E11="a",E11="A"),E11,IF(AND('Encodage réponses Es'!$CU9="!",'Encodage réponses Es'!V9=""),"!",IF('Encodage réponses Es'!V9="","",'Encodage réponses Es'!V9)))</f>
        <v/>
      </c>
      <c r="AE11" s="145" t="str">
        <f>IF(OR(E11="a",E11="A"),E11,IF(AND('Encodage réponses Es'!$CU9="!",'Encodage réponses Es'!W9=""),"!",IF('Encodage réponses Es'!W9="","",'Encodage réponses Es'!W9)))</f>
        <v/>
      </c>
      <c r="AF11" s="145" t="str">
        <f>IF(OR(E11="a",E11="A"),E11,IF(AND('Encodage réponses Es'!$CU9="!",'Encodage réponses Es'!X9=""),"!",IF('Encodage réponses Es'!X9="","",'Encodage réponses Es'!X9)))</f>
        <v/>
      </c>
      <c r="AG11" s="145" t="str">
        <f>IF(OR(E11="a",E11="A"),E11,IF(AND('Encodage réponses Es'!$CU9="!",'Encodage réponses Es'!Y9=""),"!",IF('Encodage réponses Es'!Y9="","",'Encodage réponses Es'!Y9)))</f>
        <v/>
      </c>
      <c r="AH11" s="145" t="str">
        <f>IF(OR(E11="a",E11="A"),E11,IF(AND('Encodage réponses Es'!$CU9="!",'Encodage réponses Es'!Z9=""),"!",IF('Encodage réponses Es'!Z9="","",'Encodage réponses Es'!Z9)))</f>
        <v/>
      </c>
      <c r="AI11" s="145" t="str">
        <f>IF(OR(E11="a",E11="A"),E11,IF(AND('Encodage réponses Es'!$CU9="!",'Encodage réponses Es'!AA9=""),"!",IF('Encodage réponses Es'!AA9="","",'Encodage réponses Es'!AA9)))</f>
        <v/>
      </c>
      <c r="AJ11" s="145" t="str">
        <f>IF(OR(E11="a",E11="A"),E11,IF(AND('Encodage réponses Es'!$CU9="!",'Encodage réponses Es'!AK9=""),"!",IF('Encodage réponses Es'!AK9="","",'Encodage réponses Es'!AK9)))</f>
        <v/>
      </c>
      <c r="AK11" s="145" t="str">
        <f>IF(OR(E11="a",E11="A"),E11,IF(AND('Encodage réponses Es'!$CU9="!",'Encodage réponses Es'!AL9=""),"!",IF('Encodage réponses Es'!AL9="","",'Encodage réponses Es'!AL9)))</f>
        <v/>
      </c>
      <c r="AL11" s="145" t="str">
        <f>IF(OR(E11="a",E11="A"),E11,IF(AND('Encodage réponses Es'!$CU9="!",'Encodage réponses Es'!AM9=""),"!",IF('Encodage réponses Es'!AM9="","",'Encodage réponses Es'!AM9)))</f>
        <v/>
      </c>
      <c r="AM11" s="145" t="str">
        <f>IF(OR(E11="a",E11="A"),E11,IF(AND('Encodage réponses Es'!$CU9="!",'Encodage réponses Es'!AN9=""),"!",IF('Encodage réponses Es'!AN9="","",'Encodage réponses Es'!AN9)))</f>
        <v/>
      </c>
      <c r="AN11" s="145" t="str">
        <f>IF(OR(E11="a",E11="A"),E11,IF(AND('Encodage réponses Es'!$CU9="!",'Encodage réponses Es'!AO9=""),"!",IF('Encodage réponses Es'!AO9="","",'Encodage réponses Es'!AO9)))</f>
        <v/>
      </c>
      <c r="AO11" s="145" t="str">
        <f>IF(OR(E11="a",E11="A"),E11,IF(AND('Encodage réponses Es'!$CU9="!",'Encodage réponses Es'!AP9=""),"!",IF('Encodage réponses Es'!AP9="","",'Encodage réponses Es'!AP9)))</f>
        <v/>
      </c>
      <c r="AP11" s="145" t="str">
        <f>IF(OR(E11="a",E11="A"),E11,IF(AND('Encodage réponses Es'!$CU9="!",'Encodage réponses Es'!AQ9=""),"!",IF('Encodage réponses Es'!AQ9="","",'Encodage réponses Es'!AQ9)))</f>
        <v/>
      </c>
      <c r="AQ11" s="145" t="str">
        <f>IF(OR(E11="a",E11="A"),E11,IF(AND('Encodage réponses Es'!$CU9="!",'Encodage réponses Es'!AS9=""),"!",IF('Encodage réponses Es'!AS9="","",'Encodage réponses Es'!AS9)))</f>
        <v/>
      </c>
      <c r="AR11" s="145" t="str">
        <f>IF(OR(E11="a",E11="A"),E11,IF(AND('Encodage réponses Es'!$CU9="!",'Encodage réponses Es'!AT9=""),"!",IF('Encodage réponses Es'!AT9="","",'Encodage réponses Es'!AT9)))</f>
        <v/>
      </c>
      <c r="AS11" s="145" t="str">
        <f>IF(OR(E11="a",E11="A"),E11,IF(AND('Encodage réponses Es'!$CU9="!",'Encodage réponses Es'!AV9=""),"!",IF('Encodage réponses Es'!AV9="","",'Encodage réponses Es'!AV9)))</f>
        <v/>
      </c>
      <c r="AT11" s="145" t="str">
        <f>IF(OR(E11="a",E11="A"),E11,IF(AND('Encodage réponses Es'!$CU9="!",'Encodage réponses Es'!BQ9=""),"!",IF('Encodage réponses Es'!BQ9="","",'Encodage réponses Es'!BQ9)))</f>
        <v/>
      </c>
      <c r="AU11" s="145" t="str">
        <f>IF(OR(E11="a",E11="A"),E11,IF(AND('Encodage réponses Es'!$CU9="!",'Encodage réponses Es'!BR9=""),"!",IF('Encodage réponses Es'!BR9="","",'Encodage réponses Es'!BR9)))</f>
        <v/>
      </c>
      <c r="AV11" s="145" t="str">
        <f>IF(OR(E11="a",E11="A"),E11,IF(AND('Encodage réponses Es'!$CU9="!",'Encodage réponses Es'!BS9=""),"!",IF('Encodage réponses Es'!BS9="","",'Encodage réponses Es'!BS9)))</f>
        <v/>
      </c>
      <c r="AW11" s="145" t="str">
        <f>IF(OR(E11="a",E11="A"),E11,IF(AND('Encodage réponses Es'!$CU9="!",'Encodage réponses Es'!BT9=""),"!",IF('Encodage réponses Es'!BT9="","",'Encodage réponses Es'!BT9)))</f>
        <v/>
      </c>
      <c r="AX11" s="145" t="str">
        <f>IF(OR(E11="a",E11="A"),E11,IF(AND('Encodage réponses Es'!$CU9="!",'Encodage réponses Es'!BU9=""),"!",IF('Encodage réponses Es'!BU9="","",'Encodage réponses Es'!BU9)))</f>
        <v/>
      </c>
      <c r="AY11" s="145" t="str">
        <f>IF(OR(E11="a",E11="A"),E11,IF(AND('Encodage réponses Es'!$CU9="!",'Encodage réponses Es'!BV9=""),"!",IF('Encodage réponses Es'!BV9="","",'Encodage réponses Es'!BV9)))</f>
        <v/>
      </c>
      <c r="AZ11" s="204" t="str">
        <f>IF(OR(E11="a",E11="A"),E11,IF(AND('Encodage réponses Es'!$CU9="!",'Encodage réponses Es'!BW9=""),"!",IF('Encodage réponses Es'!BW9="","",'Encodage réponses Es'!BW9)))</f>
        <v/>
      </c>
      <c r="BA11" s="206" t="str">
        <f t="shared" si="2"/>
        <v/>
      </c>
      <c r="BB11" s="207" t="str">
        <f t="shared" si="12"/>
        <v/>
      </c>
      <c r="BC11" s="126" t="str">
        <f>IF(OR(E11="a",E11="A"),E11,IF(AND('Encodage réponses Es'!$CU9="!",'Encodage réponses Es'!AB9=""),"!",IF('Encodage réponses Es'!AB9="","",'Encodage réponses Es'!AB9)))</f>
        <v/>
      </c>
      <c r="BD11" s="87" t="str">
        <f>IF(OR(E11="a",E11="A"),E11,IF(AND('Encodage réponses Es'!$CU9="!",'Encodage réponses Es'!AC9=""),"!",IF('Encodage réponses Es'!AC9="","",'Encodage réponses Es'!AC9)))</f>
        <v/>
      </c>
      <c r="BE11" s="87" t="str">
        <f>IF(OR(E11="a",E11="A"),E11,IF(AND('Encodage réponses Es'!$CU9="!",'Encodage réponses Es'!AD9=""),"!",IF('Encodage réponses Es'!AD9="","",'Encodage réponses Es'!AD9)))</f>
        <v/>
      </c>
      <c r="BF11" s="87" t="str">
        <f>IF(OR(E11="a",E11="A"),E11,IF(AND('Encodage réponses Es'!$CU9="!",'Encodage réponses Es'!AE9=""),"!",IF('Encodage réponses Es'!AE9="","",'Encodage réponses Es'!AE9)))</f>
        <v/>
      </c>
      <c r="BG11" s="87" t="str">
        <f>IF(OR(E11="a",E11="A"),E11,IF(AND('Encodage réponses Es'!$CU9="!",'Encodage réponses Es'!AF9=""),"!",IF('Encodage réponses Es'!AF9="","",'Encodage réponses Es'!AF9)))</f>
        <v/>
      </c>
      <c r="BH11" s="87" t="str">
        <f>IF(OR($E11="a",$E11="A"),$E11,IF(AND('Encodage réponses Es'!$CU9="!",'Encodage réponses Es'!AG9=""),"!",IF('Encodage réponses Es'!AG9="","",'Encodage réponses Es'!AG9)))</f>
        <v/>
      </c>
      <c r="BI11" s="87" t="str">
        <f>IF(OR($E11="a",$E11="A"),$E11,IF(AND('Encodage réponses Es'!$CU9="!",'Encodage réponses Es'!AH9=""),"!",IF('Encodage réponses Es'!AH9="","",'Encodage réponses Es'!AH9)))</f>
        <v/>
      </c>
      <c r="BJ11" s="87" t="str">
        <f>IF(OR($E11="a",$E11="A"),$E11,IF(AND('Encodage réponses Es'!$CU9="!",'Encodage réponses Es'!AI9=""),"!",IF('Encodage réponses Es'!AI9="","",'Encodage réponses Es'!AI9)))</f>
        <v/>
      </c>
      <c r="BK11" s="87" t="str">
        <f>IF(OR($E11="a",$E11="A"),$E11,IF(AND('Encodage réponses Es'!$CU9="!",'Encodage réponses Es'!AJ9=""),"!",IF('Encodage réponses Es'!AJ9="","",'Encodage réponses Es'!AJ9)))</f>
        <v/>
      </c>
      <c r="BL11" s="87" t="str">
        <f>IF(OR($E11="a",$E11="A"),$E11,IF(AND('Encodage réponses Es'!$CU9="!",'Encodage réponses Es'!AU9=""),"!",IF('Encodage réponses Es'!AU9="","",'Encodage réponses Es'!AU9)))</f>
        <v/>
      </c>
      <c r="BM11" s="87" t="str">
        <f>IF(OR($E11="a",$E11="A"),$E11,IF(AND('Encodage réponses Es'!$CU9="!",'Encodage réponses Es'!AW9=""),"!",IF('Encodage réponses Es'!AW9="","",'Encodage réponses Es'!AW9)))</f>
        <v/>
      </c>
      <c r="BN11" s="87" t="str">
        <f>IF(OR($E11="a",$E11="A"),$E11,IF(AND('Encodage réponses Es'!$CU9="!",'Encodage réponses Es'!AX9=""),"!",IF('Encodage réponses Es'!AX9="","",'Encodage réponses Es'!AX9)))</f>
        <v/>
      </c>
      <c r="BO11" s="87" t="str">
        <f>IF(OR($E11="a",$E11="A"),$E11,IF(AND('Encodage réponses Es'!$CU9="!",'Encodage réponses Es'!AY9=""),"!",IF('Encodage réponses Es'!AY9="","",'Encodage réponses Es'!AY9)))</f>
        <v/>
      </c>
      <c r="BP11" s="87" t="str">
        <f>IF(OR($E11="a",$E11="A"),$E11,IF(AND('Encodage réponses Es'!$CU9="!",'Encodage réponses Es'!AZ9=""),"!",IF('Encodage réponses Es'!AZ9="","",'Encodage réponses Es'!AZ9)))</f>
        <v/>
      </c>
      <c r="BQ11" s="87" t="str">
        <f>IF(OR($E11="a",$E11="A"),$E11,IF(AND('Encodage réponses Es'!$CU9="!",'Encodage réponses Es'!BA9=""),"!",IF('Encodage réponses Es'!BA9="","",'Encodage réponses Es'!BA9)))</f>
        <v/>
      </c>
      <c r="BR11" s="87" t="str">
        <f>IF(OR($E11="a",$E11="A"),$E11,IF(AND('Encodage réponses Es'!$CU9="!",'Encodage réponses Es'!BB9=""),"!",IF('Encodage réponses Es'!BB9="","",'Encodage réponses Es'!BB9)))</f>
        <v/>
      </c>
      <c r="BS11" s="87" t="str">
        <f>IF(OR($E11="a",$E11="A"),$E11,IF(AND('Encodage réponses Es'!$CU9="!",'Encodage réponses Es'!BC9=""),"!",IF('Encodage réponses Es'!BC9="","",'Encodage réponses Es'!BC9)))</f>
        <v/>
      </c>
      <c r="BT11" s="87" t="str">
        <f>IF(OR($E11="a",$E11="A"),$E11,IF(AND('Encodage réponses Es'!$CU9="!",'Encodage réponses Es'!BD9=""),"!",IF('Encodage réponses Es'!BD9="","",'Encodage réponses Es'!BD9)))</f>
        <v/>
      </c>
      <c r="BU11" s="87" t="str">
        <f>IF(OR($E11="a",$E11="A"),$E11,IF(AND('Encodage réponses Es'!$CU9="!",'Encodage réponses Es'!BE9=""),"!",IF('Encodage réponses Es'!BE9="","",'Encodage réponses Es'!BE9)))</f>
        <v/>
      </c>
      <c r="BV11" s="125" t="str">
        <f>IF(OR($E11="a",$E11="A"),$E11,IF(AND('Encodage réponses Es'!$CU9="!",'Encodage réponses Es'!BF9=""),"!",IF('Encodage réponses Es'!BF9="","",'Encodage réponses Es'!BF9)))</f>
        <v/>
      </c>
      <c r="BW11" s="210" t="str">
        <f t="shared" si="3"/>
        <v/>
      </c>
      <c r="BX11" s="207" t="str">
        <f t="shared" si="13"/>
        <v/>
      </c>
      <c r="BY11" s="87" t="str">
        <f>IF(OR($E11="a",$E11="A"),$E11,IF(AND('Encodage réponses Es'!$CU9="!",'Encodage réponses Es'!BG9=""),"!",IF('Encodage réponses Es'!BG9="","",'Encodage réponses Es'!BG9)))</f>
        <v/>
      </c>
      <c r="BZ11" s="87" t="str">
        <f>IF(OR($E11="a",$E11="A"),$E11,IF(AND('Encodage réponses Es'!$CU9="!",'Encodage réponses Es'!BH9=""),"!",IF('Encodage réponses Es'!BH9="","",'Encodage réponses Es'!BH9)))</f>
        <v/>
      </c>
      <c r="CA11" s="87" t="str">
        <f>IF(OR($E11="a",$E11="A"),$E11,IF(AND('Encodage réponses Es'!$CU9="!",'Encodage réponses Es'!BI9=""),"!",IF('Encodage réponses Es'!BI9="","",'Encodage réponses Es'!BI9)))</f>
        <v/>
      </c>
      <c r="CB11" s="87" t="str">
        <f>IF(OR($E11="a",$E11="A"),$E11,IF(AND('Encodage réponses Es'!$CU9="!",'Encodage réponses Es'!BJ9=""),"!",IF('Encodage réponses Es'!BJ9="","",'Encodage réponses Es'!BJ9)))</f>
        <v/>
      </c>
      <c r="CC11" s="87" t="str">
        <f>IF(OR($E11="a",$E11="A"),$E11,IF(AND('Encodage réponses Es'!$CU9="!",'Encodage réponses Es'!BK9=""),"!",IF('Encodage réponses Es'!BK9="","",'Encodage réponses Es'!BK9)))</f>
        <v/>
      </c>
      <c r="CD11" s="87" t="str">
        <f>IF(OR($E11="a",$E11="A"),$E11,IF(AND('Encodage réponses Es'!$CU9="!",'Encodage réponses Es'!BL9=""),"!",IF('Encodage réponses Es'!BL9="","",'Encodage réponses Es'!BL9)))</f>
        <v/>
      </c>
      <c r="CE11" s="87" t="str">
        <f>IF(OR($E11="a",$E11="A"),$E11,IF(AND('Encodage réponses Es'!$CU9="!",'Encodage réponses Es'!BM9=""),"!",IF('Encodage réponses Es'!BM9="","",'Encodage réponses Es'!BM9)))</f>
        <v/>
      </c>
      <c r="CF11" s="87" t="str">
        <f>IF(OR($E11="a",$E11="A"),$E11,IF(AND('Encodage réponses Es'!$CU9="!",'Encodage réponses Es'!BN9=""),"!",IF('Encodage réponses Es'!BN9="","",'Encodage réponses Es'!BN9)))</f>
        <v/>
      </c>
      <c r="CG11" s="87" t="str">
        <f>IF(OR($E11="a",$E11="A"),$E11,IF(AND('Encodage réponses Es'!$CU9="!",'Encodage réponses Es'!BO9=""),"!",IF('Encodage réponses Es'!BO9="","",'Encodage réponses Es'!BO9)))</f>
        <v/>
      </c>
      <c r="CH11" s="125" t="str">
        <f>IF(OR($E11="a",$E11="A"),$E11,IF(AND('Encodage réponses Es'!$CU9="!",'Encodage réponses Es'!BP9=""),"!",IF('Encodage réponses Es'!BP9="","",'Encodage réponses Es'!BP9)))</f>
        <v/>
      </c>
      <c r="CI11" s="210" t="str">
        <f t="shared" si="4"/>
        <v/>
      </c>
      <c r="CJ11" s="207" t="str">
        <f t="shared" si="14"/>
        <v/>
      </c>
      <c r="CK11" s="87" t="str">
        <f>IF(OR($E11="a",$E11="A"),$E11,IF(AND('Encodage réponses Es'!$CU9="!",'Encodage réponses Es'!BX9=""),"!",IF('Encodage réponses Es'!BX9="","",'Encodage réponses Es'!BX9)))</f>
        <v/>
      </c>
      <c r="CL11" s="87" t="str">
        <f>IF(OR($E11="a",$E11="A"),$E11,IF(AND('Encodage réponses Es'!$CU9="!",'Encodage réponses Es'!BY9=""),"!",IF('Encodage réponses Es'!BY9="","",'Encodage réponses Es'!BY9)))</f>
        <v/>
      </c>
      <c r="CM11" s="87" t="str">
        <f>IF(OR($E11="a",$E11="A"),$E11,IF(AND('Encodage réponses Es'!$CU9="!",'Encodage réponses Es'!BZ9=""),"!",IF('Encodage réponses Es'!BZ9="","",'Encodage réponses Es'!BZ9)))</f>
        <v/>
      </c>
      <c r="CN11" s="87" t="str">
        <f>IF(OR($E11="a",$E11="A"),$E11,IF(AND('Encodage réponses Es'!$CU9="!",'Encodage réponses Es'!CA9=""),"!",IF('Encodage réponses Es'!CA9="","",'Encodage réponses Es'!CA9)))</f>
        <v/>
      </c>
      <c r="CO11" s="87" t="str">
        <f>IF(OR($E11="a",$E11="A"),$E11,IF(AND('Encodage réponses Es'!$CU9="!",'Encodage réponses Es'!CB9=""),"!",IF('Encodage réponses Es'!CB9="","",'Encodage réponses Es'!CB9)))</f>
        <v/>
      </c>
      <c r="CP11" s="87" t="str">
        <f>IF(OR($E11="a",$E11="A"),$E11,IF(AND('Encodage réponses Es'!$CU9="!",'Encodage réponses Es'!CE9=""),"!",IF('Encodage réponses Es'!CE9="","",'Encodage réponses Es'!CE9)))</f>
        <v/>
      </c>
      <c r="CQ11" s="87" t="str">
        <f>IF(OR($E11="a",$E11="A"),$E11,IF(AND('Encodage réponses Es'!$CU9="!",'Encodage réponses Es'!CF9=""),"!",IF('Encodage réponses Es'!CF9="","",'Encodage réponses Es'!CF9)))</f>
        <v/>
      </c>
      <c r="CR11" s="125" t="str">
        <f>IF(OR($E11="a",$E11="A"),$E11,IF(AND('Encodage réponses Es'!$CU9="!",'Encodage réponses Es'!CG9=""),"!",IF('Encodage réponses Es'!CG9="","",'Encodage réponses Es'!CG9)))</f>
        <v/>
      </c>
      <c r="CS11" s="206" t="str">
        <f t="shared" si="5"/>
        <v/>
      </c>
      <c r="CT11" s="207" t="str">
        <f t="shared" si="15"/>
        <v/>
      </c>
      <c r="CU11" s="272" t="str">
        <f>IF(OR($E11="a",$E11="A"),$E11,IF(AND('Encodage réponses Es'!$CU9="!",'Encodage réponses Es'!AR9=""),"!",IF('Encodage réponses Es'!AR9="","",'Encodage réponses Es'!AR9)))</f>
        <v/>
      </c>
      <c r="CV11" s="273" t="str">
        <f>IF(OR($E11="a",$E11="A"),$E11,IF(AND('Encodage réponses Es'!$CU9="!",'Encodage réponses Es'!CC9=""),"!",IF('Encodage réponses Es'!CC9="","",'Encodage réponses Es'!CC9)))</f>
        <v/>
      </c>
      <c r="CW11" s="273" t="str">
        <f>IF(OR($E11="a",$E11="A"),$E11,IF(AND('Encodage réponses Es'!$CU9="!",'Encodage réponses Es'!CD9=""),"!",IF('Encodage réponses Es'!CD9="","",'Encodage réponses Es'!CD9)))</f>
        <v/>
      </c>
      <c r="CX11" s="273" t="str">
        <f>IF(OR($E11="a",$E11="A"),$E11,IF(AND('Encodage réponses Es'!$CU9="!",'Encodage réponses Es'!CN9=""),"!",IF('Encodage réponses Es'!CN9="","",'Encodage réponses Es'!CN9)))</f>
        <v/>
      </c>
      <c r="CY11" s="273" t="str">
        <f>IF(OR($E11="a",$E11="A"),$E11,IF(AND('Encodage réponses Es'!$CU9="!",'Encodage réponses Es'!CP9=""),"!",IF('Encodage réponses Es'!CP9="","",'Encodage réponses Es'!CP9)))</f>
        <v/>
      </c>
      <c r="CZ11" s="273" t="str">
        <f>IF(OR($E11="a",$E11="A"),$E11,IF(AND('Encodage réponses Es'!$CU9="!",'Encodage réponses Es'!CQ9=""),"!",IF('Encodage réponses Es'!CQ9="","",'Encodage réponses Es'!CQ9)))</f>
        <v/>
      </c>
      <c r="DA11" s="273" t="str">
        <f>IF(OR($E11="a",$E11="A"),$E11,IF(AND('Encodage réponses Es'!$CU9="!",'Encodage réponses Es'!CR9=""),"!",IF('Encodage réponses Es'!CR9="","",'Encodage réponses Es'!CR9)))</f>
        <v/>
      </c>
      <c r="DB11" s="274" t="str">
        <f>IF(OR($E11="a",$E11="A"),$E11,IF(AND('Encodage réponses Es'!$CU9="!",'Encodage réponses Es'!CS9=""),"!",IF('Encodage réponses Es'!CS9="","",'Encodage réponses Es'!CS9)))</f>
        <v/>
      </c>
      <c r="DC11" s="206" t="str">
        <f t="shared" si="16"/>
        <v/>
      </c>
      <c r="DD11" s="207" t="str">
        <f t="shared" si="17"/>
        <v/>
      </c>
      <c r="DE11" s="87" t="str">
        <f>IF(OR($E11="a",$E11="A"),$E11,IF(AND('Encodage réponses Es'!$CU9="!",'Encodage réponses Es'!CH9=""),"!",IF('Encodage réponses Es'!CH9="","",'Encodage réponses Es'!CH9)))</f>
        <v/>
      </c>
      <c r="DF11" s="87" t="str">
        <f>IF(OR($E11="a",$E11="A"),$E11,IF(AND('Encodage réponses Es'!$CU9="!",'Encodage réponses Es'!CI9=""),"!",IF('Encodage réponses Es'!CI9="","",'Encodage réponses Es'!CI9)))</f>
        <v/>
      </c>
      <c r="DG11" s="87" t="str">
        <f>IF(OR($E11="a",$E11="A"),$E11,IF(AND('Encodage réponses Es'!$CU9="!",'Encodage réponses Es'!CJ9=""),"!",IF('Encodage réponses Es'!CJ9="","",'Encodage réponses Es'!CJ9)))</f>
        <v/>
      </c>
      <c r="DH11" s="87" t="str">
        <f>IF(OR($E11="a",$E11="A"),$E11,IF(AND('Encodage réponses Es'!$CU9="!",'Encodage réponses Es'!CK9=""),"!",IF('Encodage réponses Es'!CK9="","",'Encodage réponses Es'!CK9)))</f>
        <v/>
      </c>
      <c r="DI11" s="87" t="str">
        <f>IF(OR($E11="a",$E11="A"),$E11,IF(AND('Encodage réponses Es'!$CU9="!",'Encodage réponses Es'!CL9=""),"!",IF('Encodage réponses Es'!CL9="","",'Encodage réponses Es'!CL9)))</f>
        <v/>
      </c>
      <c r="DJ11" s="87" t="str">
        <f>IF(OR($E11="a",$E11="A"),$E11,IF(AND('Encodage réponses Es'!$CU9="!",'Encodage réponses Es'!CM9=""),"!",IF('Encodage réponses Es'!CM9="","",'Encodage réponses Es'!CM9)))</f>
        <v/>
      </c>
      <c r="DK11" s="87" t="str">
        <f>IF(OR($E11="a",$E11="A"),$E11,IF(AND('Encodage réponses Es'!$CU9="!",'Encodage réponses Es'!CO9=""),"!",IF('Encodage réponses Es'!CO9="","",'Encodage réponses Es'!CO9)))</f>
        <v/>
      </c>
      <c r="DL11" s="125" t="str">
        <f>IF(OR(E11="a",E11="A"),E11,IF(AND('Encodage réponses Es'!$CU9="!",'Encodage réponses Es'!CT9=""),"!",IF('Encodage réponses Es'!CT9="","",'Encodage réponses Es'!CT9)))</f>
        <v/>
      </c>
      <c r="DM11" s="206" t="str">
        <f t="shared" si="18"/>
        <v/>
      </c>
      <c r="DN11" s="207" t="str">
        <f t="shared" si="19"/>
        <v/>
      </c>
    </row>
    <row r="12" spans="1:118" x14ac:dyDescent="0.2">
      <c r="A12" s="510"/>
      <c r="B12" s="511"/>
      <c r="C12" s="14">
        <v>8</v>
      </c>
      <c r="D12" s="14" t="str">
        <f>IF('Encodage réponses Es'!F10=0,"",'Encodage réponses Es'!F10)</f>
        <v/>
      </c>
      <c r="E12" s="143" t="str">
        <f>IF('Encodage réponses Es'!I10="","",'Encodage réponses Es'!I10)</f>
        <v/>
      </c>
      <c r="F12" s="92" t="str">
        <f t="shared" si="6"/>
        <v/>
      </c>
      <c r="G12" s="83" t="str">
        <f t="shared" si="7"/>
        <v/>
      </c>
      <c r="H12" s="88"/>
      <c r="I12" s="92" t="str">
        <f t="shared" si="0"/>
        <v/>
      </c>
      <c r="J12" s="83" t="str">
        <f t="shared" si="8"/>
        <v/>
      </c>
      <c r="K12" s="88"/>
      <c r="L12" s="92" t="str">
        <f t="shared" si="9"/>
        <v/>
      </c>
      <c r="M12" s="83" t="str">
        <f t="shared" si="10"/>
        <v/>
      </c>
      <c r="N12" s="88"/>
      <c r="O12" s="79"/>
      <c r="P12" s="87" t="str">
        <f>IF(OR(E12="a",E12="A"),E12,IF(AND('Encodage réponses Es'!$CU10="!",'Encodage réponses Es'!J10=""),"!",IF('Encodage réponses Es'!J10="","",'Encodage réponses Es'!J10)))</f>
        <v/>
      </c>
      <c r="Q12" s="87" t="str">
        <f>IF(OR(E12="a",E12="A"),E12,IF(AND('Encodage réponses Es'!$CU10="!",'Encodage réponses Es'!K10=""),"!",IF('Encodage réponses Es'!K10="","",'Encodage réponses Es'!K10)))</f>
        <v/>
      </c>
      <c r="R12" s="87" t="str">
        <f>IF(OR(E12="a",E12="A"),E12,IF(AND('Encodage réponses Es'!$CU10="!",'Encodage réponses Es'!L10=""),"!",IF('Encodage réponses Es'!L10="","",'Encodage réponses Es'!L10)))</f>
        <v/>
      </c>
      <c r="S12" s="87" t="str">
        <f>IF(OR(E12="a",E12="A"),E12,IF(AND('Encodage réponses Es'!$CU10="!",'Encodage réponses Es'!M10=""),"!",IF('Encodage réponses Es'!M10="","",'Encodage réponses Es'!M10)))</f>
        <v/>
      </c>
      <c r="T12" s="87" t="str">
        <f>IF(OR(E12="a",E12="A"),E12,IF(AND('Encodage réponses Es'!$CU10="!",'Encodage réponses Es'!N10=""),"!",IF('Encodage réponses Es'!N10="","",'Encodage réponses Es'!N10)))</f>
        <v/>
      </c>
      <c r="U12" s="87" t="str">
        <f>IF(OR(E12="a",E12="A"),E12,IF(AND('Encodage réponses Es'!$CU10="!",'Encodage réponses Es'!O10=""),"!",IF('Encodage réponses Es'!O10="","",'Encodage réponses Es'!O10)))</f>
        <v/>
      </c>
      <c r="V12" s="87" t="str">
        <f>IF(OR($E12="a",$E12="A"),$E12,IF(AND('Encodage réponses Es'!$CU10="!",'Encodage réponses Es'!P10=""),"!",IF('Encodage réponses Es'!P10="","",'Encodage réponses Es'!P10)))</f>
        <v/>
      </c>
      <c r="W12" s="87" t="str">
        <f>IF(OR(E12="a",E12="A"),E12,IF(AND('Encodage réponses Es'!$CU10="!",'Encodage réponses Es'!Q10=""),"!",IF('Encodage réponses Es'!Q10="","",'Encodage réponses Es'!Q10)))</f>
        <v/>
      </c>
      <c r="X12" s="87" t="str">
        <f>IF(OR(E12="a",E12="A"),E12,IF(AND('Encodage réponses Es'!$CU10="!",'Encodage réponses Es'!R10=""),"!",IF('Encodage réponses Es'!R10="","",'Encodage réponses Es'!R10)))</f>
        <v/>
      </c>
      <c r="Y12" s="87" t="str">
        <f>IF(OR(E12="a",E12="A"),E12,IF(AND('Encodage réponses Es'!$CU10="!",'Encodage réponses Es'!S10=""),"!",IF('Encodage réponses Es'!S10="","",'Encodage réponses Es'!S10)))</f>
        <v/>
      </c>
      <c r="Z12" s="125" t="str">
        <f>IF(OR(E12="a",E12="A"),E12,IF(AND('Encodage réponses Es'!$CU10="!",'Encodage réponses Es'!T10=""),"!",IF('Encodage réponses Es'!T10="","",'Encodage réponses Es'!T10)))</f>
        <v/>
      </c>
      <c r="AA12" s="210" t="str">
        <f t="shared" si="1"/>
        <v/>
      </c>
      <c r="AB12" s="243" t="str">
        <f t="shared" si="11"/>
        <v/>
      </c>
      <c r="AC12" s="145" t="str">
        <f>IF(OR(E12="a",E12="A"),E12,IF(AND('Encodage réponses Es'!$CU10="!",'Encodage réponses Es'!U10=""),"!",IF('Encodage réponses Es'!U10="","",'Encodage réponses Es'!U10)))</f>
        <v/>
      </c>
      <c r="AD12" s="145" t="str">
        <f>IF(OR(E12="a",E12="A"),E12,IF(AND('Encodage réponses Es'!$CU10="!",'Encodage réponses Es'!V10=""),"!",IF('Encodage réponses Es'!V10="","",'Encodage réponses Es'!V10)))</f>
        <v/>
      </c>
      <c r="AE12" s="145" t="str">
        <f>IF(OR(E12="a",E12="A"),E12,IF(AND('Encodage réponses Es'!$CU10="!",'Encodage réponses Es'!W10=""),"!",IF('Encodage réponses Es'!W10="","",'Encodage réponses Es'!W10)))</f>
        <v/>
      </c>
      <c r="AF12" s="145" t="str">
        <f>IF(OR(E12="a",E12="A"),E12,IF(AND('Encodage réponses Es'!$CU10="!",'Encodage réponses Es'!X10=""),"!",IF('Encodage réponses Es'!X10="","",'Encodage réponses Es'!X10)))</f>
        <v/>
      </c>
      <c r="AG12" s="145" t="str">
        <f>IF(OR(E12="a",E12="A"),E12,IF(AND('Encodage réponses Es'!$CU10="!",'Encodage réponses Es'!Y10=""),"!",IF('Encodage réponses Es'!Y10="","",'Encodage réponses Es'!Y10)))</f>
        <v/>
      </c>
      <c r="AH12" s="145" t="str">
        <f>IF(OR(E12="a",E12="A"),E12,IF(AND('Encodage réponses Es'!$CU10="!",'Encodage réponses Es'!Z10=""),"!",IF('Encodage réponses Es'!Z10="","",'Encodage réponses Es'!Z10)))</f>
        <v/>
      </c>
      <c r="AI12" s="145" t="str">
        <f>IF(OR(E12="a",E12="A"),E12,IF(AND('Encodage réponses Es'!$CU10="!",'Encodage réponses Es'!AA10=""),"!",IF('Encodage réponses Es'!AA10="","",'Encodage réponses Es'!AA10)))</f>
        <v/>
      </c>
      <c r="AJ12" s="145" t="str">
        <f>IF(OR(E12="a",E12="A"),E12,IF(AND('Encodage réponses Es'!$CU10="!",'Encodage réponses Es'!AK10=""),"!",IF('Encodage réponses Es'!AK10="","",'Encodage réponses Es'!AK10)))</f>
        <v/>
      </c>
      <c r="AK12" s="145" t="str">
        <f>IF(OR(E12="a",E12="A"),E12,IF(AND('Encodage réponses Es'!$CU10="!",'Encodage réponses Es'!AL10=""),"!",IF('Encodage réponses Es'!AL10="","",'Encodage réponses Es'!AL10)))</f>
        <v/>
      </c>
      <c r="AL12" s="145" t="str">
        <f>IF(OR(E12="a",E12="A"),E12,IF(AND('Encodage réponses Es'!$CU10="!",'Encodage réponses Es'!AM10=""),"!",IF('Encodage réponses Es'!AM10="","",'Encodage réponses Es'!AM10)))</f>
        <v/>
      </c>
      <c r="AM12" s="145" t="str">
        <f>IF(OR(E12="a",E12="A"),E12,IF(AND('Encodage réponses Es'!$CU10="!",'Encodage réponses Es'!AN10=""),"!",IF('Encodage réponses Es'!AN10="","",'Encodage réponses Es'!AN10)))</f>
        <v/>
      </c>
      <c r="AN12" s="145" t="str">
        <f>IF(OR(E12="a",E12="A"),E12,IF(AND('Encodage réponses Es'!$CU10="!",'Encodage réponses Es'!AO10=""),"!",IF('Encodage réponses Es'!AO10="","",'Encodage réponses Es'!AO10)))</f>
        <v/>
      </c>
      <c r="AO12" s="145" t="str">
        <f>IF(OR(E12="a",E12="A"),E12,IF(AND('Encodage réponses Es'!$CU10="!",'Encodage réponses Es'!AP10=""),"!",IF('Encodage réponses Es'!AP10="","",'Encodage réponses Es'!AP10)))</f>
        <v/>
      </c>
      <c r="AP12" s="145" t="str">
        <f>IF(OR(E12="a",E12="A"),E12,IF(AND('Encodage réponses Es'!$CU10="!",'Encodage réponses Es'!AQ10=""),"!",IF('Encodage réponses Es'!AQ10="","",'Encodage réponses Es'!AQ10)))</f>
        <v/>
      </c>
      <c r="AQ12" s="145" t="str">
        <f>IF(OR(E12="a",E12="A"),E12,IF(AND('Encodage réponses Es'!$CU10="!",'Encodage réponses Es'!AS10=""),"!",IF('Encodage réponses Es'!AS10="","",'Encodage réponses Es'!AS10)))</f>
        <v/>
      </c>
      <c r="AR12" s="145" t="str">
        <f>IF(OR(E12="a",E12="A"),E12,IF(AND('Encodage réponses Es'!$CU10="!",'Encodage réponses Es'!AT10=""),"!",IF('Encodage réponses Es'!AT10="","",'Encodage réponses Es'!AT10)))</f>
        <v/>
      </c>
      <c r="AS12" s="145" t="str">
        <f>IF(OR(E12="a",E12="A"),E12,IF(AND('Encodage réponses Es'!$CU10="!",'Encodage réponses Es'!AV10=""),"!",IF('Encodage réponses Es'!AV10="","",'Encodage réponses Es'!AV10)))</f>
        <v/>
      </c>
      <c r="AT12" s="145" t="str">
        <f>IF(OR(E12="a",E12="A"),E12,IF(AND('Encodage réponses Es'!$CU10="!",'Encodage réponses Es'!BQ10=""),"!",IF('Encodage réponses Es'!BQ10="","",'Encodage réponses Es'!BQ10)))</f>
        <v/>
      </c>
      <c r="AU12" s="145" t="str">
        <f>IF(OR(E12="a",E12="A"),E12,IF(AND('Encodage réponses Es'!$CU10="!",'Encodage réponses Es'!BR10=""),"!",IF('Encodage réponses Es'!BR10="","",'Encodage réponses Es'!BR10)))</f>
        <v/>
      </c>
      <c r="AV12" s="145" t="str">
        <f>IF(OR(E12="a",E12="A"),E12,IF(AND('Encodage réponses Es'!$CU10="!",'Encodage réponses Es'!BS10=""),"!",IF('Encodage réponses Es'!BS10="","",'Encodage réponses Es'!BS10)))</f>
        <v/>
      </c>
      <c r="AW12" s="145" t="str">
        <f>IF(OR(E12="a",E12="A"),E12,IF(AND('Encodage réponses Es'!$CU10="!",'Encodage réponses Es'!BT10=""),"!",IF('Encodage réponses Es'!BT10="","",'Encodage réponses Es'!BT10)))</f>
        <v/>
      </c>
      <c r="AX12" s="145" t="str">
        <f>IF(OR(E12="a",E12="A"),E12,IF(AND('Encodage réponses Es'!$CU10="!",'Encodage réponses Es'!BU10=""),"!",IF('Encodage réponses Es'!BU10="","",'Encodage réponses Es'!BU10)))</f>
        <v/>
      </c>
      <c r="AY12" s="145" t="str">
        <f>IF(OR(E12="a",E12="A"),E12,IF(AND('Encodage réponses Es'!$CU10="!",'Encodage réponses Es'!BV10=""),"!",IF('Encodage réponses Es'!BV10="","",'Encodage réponses Es'!BV10)))</f>
        <v/>
      </c>
      <c r="AZ12" s="204" t="str">
        <f>IF(OR(E12="a",E12="A"),E12,IF(AND('Encodage réponses Es'!$CU10="!",'Encodage réponses Es'!BW10=""),"!",IF('Encodage réponses Es'!BW10="","",'Encodage réponses Es'!BW10)))</f>
        <v/>
      </c>
      <c r="BA12" s="206" t="str">
        <f t="shared" si="2"/>
        <v/>
      </c>
      <c r="BB12" s="207" t="str">
        <f t="shared" si="12"/>
        <v/>
      </c>
      <c r="BC12" s="126" t="str">
        <f>IF(OR(E12="a",E12="A"),E12,IF(AND('Encodage réponses Es'!$CU10="!",'Encodage réponses Es'!AB10=""),"!",IF('Encodage réponses Es'!AB10="","",'Encodage réponses Es'!AB10)))</f>
        <v/>
      </c>
      <c r="BD12" s="87" t="str">
        <f>IF(OR(E12="a",E12="A"),E12,IF(AND('Encodage réponses Es'!$CU10="!",'Encodage réponses Es'!AC10=""),"!",IF('Encodage réponses Es'!AC10="","",'Encodage réponses Es'!AC10)))</f>
        <v/>
      </c>
      <c r="BE12" s="87" t="str">
        <f>IF(OR(E12="a",E12="A"),E12,IF(AND('Encodage réponses Es'!$CU10="!",'Encodage réponses Es'!AD10=""),"!",IF('Encodage réponses Es'!AD10="","",'Encodage réponses Es'!AD10)))</f>
        <v/>
      </c>
      <c r="BF12" s="87" t="str">
        <f>IF(OR(E12="a",E12="A"),E12,IF(AND('Encodage réponses Es'!$CU10="!",'Encodage réponses Es'!AE10=""),"!",IF('Encodage réponses Es'!AE10="","",'Encodage réponses Es'!AE10)))</f>
        <v/>
      </c>
      <c r="BG12" s="87" t="str">
        <f>IF(OR(E12="a",E12="A"),E12,IF(AND('Encodage réponses Es'!$CU10="!",'Encodage réponses Es'!AF10=""),"!",IF('Encodage réponses Es'!AF10="","",'Encodage réponses Es'!AF10)))</f>
        <v/>
      </c>
      <c r="BH12" s="87" t="str">
        <f>IF(OR($E12="a",$E12="A"),$E12,IF(AND('Encodage réponses Es'!$CU10="!",'Encodage réponses Es'!AG10=""),"!",IF('Encodage réponses Es'!AG10="","",'Encodage réponses Es'!AG10)))</f>
        <v/>
      </c>
      <c r="BI12" s="87" t="str">
        <f>IF(OR($E12="a",$E12="A"),$E12,IF(AND('Encodage réponses Es'!$CU10="!",'Encodage réponses Es'!AH10=""),"!",IF('Encodage réponses Es'!AH10="","",'Encodage réponses Es'!AH10)))</f>
        <v/>
      </c>
      <c r="BJ12" s="87" t="str">
        <f>IF(OR($E12="a",$E12="A"),$E12,IF(AND('Encodage réponses Es'!$CU10="!",'Encodage réponses Es'!AI10=""),"!",IF('Encodage réponses Es'!AI10="","",'Encodage réponses Es'!AI10)))</f>
        <v/>
      </c>
      <c r="BK12" s="87" t="str">
        <f>IF(OR($E12="a",$E12="A"),$E12,IF(AND('Encodage réponses Es'!$CU10="!",'Encodage réponses Es'!AJ10=""),"!",IF('Encodage réponses Es'!AJ10="","",'Encodage réponses Es'!AJ10)))</f>
        <v/>
      </c>
      <c r="BL12" s="87" t="str">
        <f>IF(OR($E12="a",$E12="A"),$E12,IF(AND('Encodage réponses Es'!$CU10="!",'Encodage réponses Es'!AU10=""),"!",IF('Encodage réponses Es'!AU10="","",'Encodage réponses Es'!AU10)))</f>
        <v/>
      </c>
      <c r="BM12" s="87" t="str">
        <f>IF(OR($E12="a",$E12="A"),$E12,IF(AND('Encodage réponses Es'!$CU10="!",'Encodage réponses Es'!AW10=""),"!",IF('Encodage réponses Es'!AW10="","",'Encodage réponses Es'!AW10)))</f>
        <v/>
      </c>
      <c r="BN12" s="87" t="str">
        <f>IF(OR($E12="a",$E12="A"),$E12,IF(AND('Encodage réponses Es'!$CU10="!",'Encodage réponses Es'!AX10=""),"!",IF('Encodage réponses Es'!AX10="","",'Encodage réponses Es'!AX10)))</f>
        <v/>
      </c>
      <c r="BO12" s="87" t="str">
        <f>IF(OR($E12="a",$E12="A"),$E12,IF(AND('Encodage réponses Es'!$CU10="!",'Encodage réponses Es'!AY10=""),"!",IF('Encodage réponses Es'!AY10="","",'Encodage réponses Es'!AY10)))</f>
        <v/>
      </c>
      <c r="BP12" s="87" t="str">
        <f>IF(OR($E12="a",$E12="A"),$E12,IF(AND('Encodage réponses Es'!$CU10="!",'Encodage réponses Es'!AZ10=""),"!",IF('Encodage réponses Es'!AZ10="","",'Encodage réponses Es'!AZ10)))</f>
        <v/>
      </c>
      <c r="BQ12" s="87" t="str">
        <f>IF(OR($E12="a",$E12="A"),$E12,IF(AND('Encodage réponses Es'!$CU10="!",'Encodage réponses Es'!BA10=""),"!",IF('Encodage réponses Es'!BA10="","",'Encodage réponses Es'!BA10)))</f>
        <v/>
      </c>
      <c r="BR12" s="87" t="str">
        <f>IF(OR($E12="a",$E12="A"),$E12,IF(AND('Encodage réponses Es'!$CU10="!",'Encodage réponses Es'!BB10=""),"!",IF('Encodage réponses Es'!BB10="","",'Encodage réponses Es'!BB10)))</f>
        <v/>
      </c>
      <c r="BS12" s="87" t="str">
        <f>IF(OR($E12="a",$E12="A"),$E12,IF(AND('Encodage réponses Es'!$CU10="!",'Encodage réponses Es'!BC10=""),"!",IF('Encodage réponses Es'!BC10="","",'Encodage réponses Es'!BC10)))</f>
        <v/>
      </c>
      <c r="BT12" s="87" t="str">
        <f>IF(OR($E12="a",$E12="A"),$E12,IF(AND('Encodage réponses Es'!$CU10="!",'Encodage réponses Es'!BD10=""),"!",IF('Encodage réponses Es'!BD10="","",'Encodage réponses Es'!BD10)))</f>
        <v/>
      </c>
      <c r="BU12" s="87" t="str">
        <f>IF(OR($E12="a",$E12="A"),$E12,IF(AND('Encodage réponses Es'!$CU10="!",'Encodage réponses Es'!BE10=""),"!",IF('Encodage réponses Es'!BE10="","",'Encodage réponses Es'!BE10)))</f>
        <v/>
      </c>
      <c r="BV12" s="125" t="str">
        <f>IF(OR($E12="a",$E12="A"),$E12,IF(AND('Encodage réponses Es'!$CU10="!",'Encodage réponses Es'!BF10=""),"!",IF('Encodage réponses Es'!BF10="","",'Encodage réponses Es'!BF10)))</f>
        <v/>
      </c>
      <c r="BW12" s="210" t="str">
        <f t="shared" si="3"/>
        <v/>
      </c>
      <c r="BX12" s="207" t="str">
        <f t="shared" si="13"/>
        <v/>
      </c>
      <c r="BY12" s="87" t="str">
        <f>IF(OR($E12="a",$E12="A"),$E12,IF(AND('Encodage réponses Es'!$CU10="!",'Encodage réponses Es'!BG10=""),"!",IF('Encodage réponses Es'!BG10="","",'Encodage réponses Es'!BG10)))</f>
        <v/>
      </c>
      <c r="BZ12" s="87" t="str">
        <f>IF(OR($E12="a",$E12="A"),$E12,IF(AND('Encodage réponses Es'!$CU10="!",'Encodage réponses Es'!BH10=""),"!",IF('Encodage réponses Es'!BH10="","",'Encodage réponses Es'!BH10)))</f>
        <v/>
      </c>
      <c r="CA12" s="87" t="str">
        <f>IF(OR($E12="a",$E12="A"),$E12,IF(AND('Encodage réponses Es'!$CU10="!",'Encodage réponses Es'!BI10=""),"!",IF('Encodage réponses Es'!BI10="","",'Encodage réponses Es'!BI10)))</f>
        <v/>
      </c>
      <c r="CB12" s="87" t="str">
        <f>IF(OR($E12="a",$E12="A"),$E12,IF(AND('Encodage réponses Es'!$CU10="!",'Encodage réponses Es'!BJ10=""),"!",IF('Encodage réponses Es'!BJ10="","",'Encodage réponses Es'!BJ10)))</f>
        <v/>
      </c>
      <c r="CC12" s="87" t="str">
        <f>IF(OR($E12="a",$E12="A"),$E12,IF(AND('Encodage réponses Es'!$CU10="!",'Encodage réponses Es'!BK10=""),"!",IF('Encodage réponses Es'!BK10="","",'Encodage réponses Es'!BK10)))</f>
        <v/>
      </c>
      <c r="CD12" s="87" t="str">
        <f>IF(OR($E12="a",$E12="A"),$E12,IF(AND('Encodage réponses Es'!$CU10="!",'Encodage réponses Es'!BL10=""),"!",IF('Encodage réponses Es'!BL10="","",'Encodage réponses Es'!BL10)))</f>
        <v/>
      </c>
      <c r="CE12" s="87" t="str">
        <f>IF(OR($E12="a",$E12="A"),$E12,IF(AND('Encodage réponses Es'!$CU10="!",'Encodage réponses Es'!BM10=""),"!",IF('Encodage réponses Es'!BM10="","",'Encodage réponses Es'!BM10)))</f>
        <v/>
      </c>
      <c r="CF12" s="87" t="str">
        <f>IF(OR($E12="a",$E12="A"),$E12,IF(AND('Encodage réponses Es'!$CU10="!",'Encodage réponses Es'!BN10=""),"!",IF('Encodage réponses Es'!BN10="","",'Encodage réponses Es'!BN10)))</f>
        <v/>
      </c>
      <c r="CG12" s="87" t="str">
        <f>IF(OR($E12="a",$E12="A"),$E12,IF(AND('Encodage réponses Es'!$CU10="!",'Encodage réponses Es'!BO10=""),"!",IF('Encodage réponses Es'!BO10="","",'Encodage réponses Es'!BO10)))</f>
        <v/>
      </c>
      <c r="CH12" s="125" t="str">
        <f>IF(OR($E12="a",$E12="A"),$E12,IF(AND('Encodage réponses Es'!$CU10="!",'Encodage réponses Es'!BP10=""),"!",IF('Encodage réponses Es'!BP10="","",'Encodage réponses Es'!BP10)))</f>
        <v/>
      </c>
      <c r="CI12" s="210" t="str">
        <f t="shared" si="4"/>
        <v/>
      </c>
      <c r="CJ12" s="207" t="str">
        <f t="shared" si="14"/>
        <v/>
      </c>
      <c r="CK12" s="87" t="str">
        <f>IF(OR($E12="a",$E12="A"),$E12,IF(AND('Encodage réponses Es'!$CU10="!",'Encodage réponses Es'!BX10=""),"!",IF('Encodage réponses Es'!BX10="","",'Encodage réponses Es'!BX10)))</f>
        <v/>
      </c>
      <c r="CL12" s="87" t="str">
        <f>IF(OR($E12="a",$E12="A"),$E12,IF(AND('Encodage réponses Es'!$CU10="!",'Encodage réponses Es'!BY10=""),"!",IF('Encodage réponses Es'!BY10="","",'Encodage réponses Es'!BY10)))</f>
        <v/>
      </c>
      <c r="CM12" s="87" t="str">
        <f>IF(OR($E12="a",$E12="A"),$E12,IF(AND('Encodage réponses Es'!$CU10="!",'Encodage réponses Es'!BZ10=""),"!",IF('Encodage réponses Es'!BZ10="","",'Encodage réponses Es'!BZ10)))</f>
        <v/>
      </c>
      <c r="CN12" s="87" t="str">
        <f>IF(OR($E12="a",$E12="A"),$E12,IF(AND('Encodage réponses Es'!$CU10="!",'Encodage réponses Es'!CA10=""),"!",IF('Encodage réponses Es'!CA10="","",'Encodage réponses Es'!CA10)))</f>
        <v/>
      </c>
      <c r="CO12" s="87" t="str">
        <f>IF(OR($E12="a",$E12="A"),$E12,IF(AND('Encodage réponses Es'!$CU10="!",'Encodage réponses Es'!CB10=""),"!",IF('Encodage réponses Es'!CB10="","",'Encodage réponses Es'!CB10)))</f>
        <v/>
      </c>
      <c r="CP12" s="87" t="str">
        <f>IF(OR($E12="a",$E12="A"),$E12,IF(AND('Encodage réponses Es'!$CU10="!",'Encodage réponses Es'!CE10=""),"!",IF('Encodage réponses Es'!CE10="","",'Encodage réponses Es'!CE10)))</f>
        <v/>
      </c>
      <c r="CQ12" s="87" t="str">
        <f>IF(OR($E12="a",$E12="A"),$E12,IF(AND('Encodage réponses Es'!$CU10="!",'Encodage réponses Es'!CF10=""),"!",IF('Encodage réponses Es'!CF10="","",'Encodage réponses Es'!CF10)))</f>
        <v/>
      </c>
      <c r="CR12" s="125" t="str">
        <f>IF(OR($E12="a",$E12="A"),$E12,IF(AND('Encodage réponses Es'!$CU10="!",'Encodage réponses Es'!CG10=""),"!",IF('Encodage réponses Es'!CG10="","",'Encodage réponses Es'!CG10)))</f>
        <v/>
      </c>
      <c r="CS12" s="206" t="str">
        <f t="shared" si="5"/>
        <v/>
      </c>
      <c r="CT12" s="207" t="str">
        <f t="shared" si="15"/>
        <v/>
      </c>
      <c r="CU12" s="272" t="str">
        <f>IF(OR($E12="a",$E12="A"),$E12,IF(AND('Encodage réponses Es'!$CU10="!",'Encodage réponses Es'!AR10=""),"!",IF('Encodage réponses Es'!AR10="","",'Encodage réponses Es'!AR10)))</f>
        <v/>
      </c>
      <c r="CV12" s="273" t="str">
        <f>IF(OR($E12="a",$E12="A"),$E12,IF(AND('Encodage réponses Es'!$CU10="!",'Encodage réponses Es'!CC10=""),"!",IF('Encodage réponses Es'!CC10="","",'Encodage réponses Es'!CC10)))</f>
        <v/>
      </c>
      <c r="CW12" s="273" t="str">
        <f>IF(OR($E12="a",$E12="A"),$E12,IF(AND('Encodage réponses Es'!$CU10="!",'Encodage réponses Es'!CD10=""),"!",IF('Encodage réponses Es'!CD10="","",'Encodage réponses Es'!CD10)))</f>
        <v/>
      </c>
      <c r="CX12" s="273" t="str">
        <f>IF(OR($E12="a",$E12="A"),$E12,IF(AND('Encodage réponses Es'!$CU10="!",'Encodage réponses Es'!CN10=""),"!",IF('Encodage réponses Es'!CN10="","",'Encodage réponses Es'!CN10)))</f>
        <v/>
      </c>
      <c r="CY12" s="273" t="str">
        <f>IF(OR($E12="a",$E12="A"),$E12,IF(AND('Encodage réponses Es'!$CU10="!",'Encodage réponses Es'!CP10=""),"!",IF('Encodage réponses Es'!CP10="","",'Encodage réponses Es'!CP10)))</f>
        <v/>
      </c>
      <c r="CZ12" s="273" t="str">
        <f>IF(OR($E12="a",$E12="A"),$E12,IF(AND('Encodage réponses Es'!$CU10="!",'Encodage réponses Es'!CQ10=""),"!",IF('Encodage réponses Es'!CQ10="","",'Encodage réponses Es'!CQ10)))</f>
        <v/>
      </c>
      <c r="DA12" s="273" t="str">
        <f>IF(OR($E12="a",$E12="A"),$E12,IF(AND('Encodage réponses Es'!$CU10="!",'Encodage réponses Es'!CR10=""),"!",IF('Encodage réponses Es'!CR10="","",'Encodage réponses Es'!CR10)))</f>
        <v/>
      </c>
      <c r="DB12" s="274" t="str">
        <f>IF(OR($E12="a",$E12="A"),$E12,IF(AND('Encodage réponses Es'!$CU10="!",'Encodage réponses Es'!CS10=""),"!",IF('Encodage réponses Es'!CS10="","",'Encodage réponses Es'!CS10)))</f>
        <v/>
      </c>
      <c r="DC12" s="206" t="str">
        <f t="shared" si="16"/>
        <v/>
      </c>
      <c r="DD12" s="207" t="str">
        <f t="shared" si="17"/>
        <v/>
      </c>
      <c r="DE12" s="87" t="str">
        <f>IF(OR($E12="a",$E12="A"),$E12,IF(AND('Encodage réponses Es'!$CU10="!",'Encodage réponses Es'!CH10=""),"!",IF('Encodage réponses Es'!CH10="","",'Encodage réponses Es'!CH10)))</f>
        <v/>
      </c>
      <c r="DF12" s="87" t="str">
        <f>IF(OR($E12="a",$E12="A"),$E12,IF(AND('Encodage réponses Es'!$CU10="!",'Encodage réponses Es'!CI10=""),"!",IF('Encodage réponses Es'!CI10="","",'Encodage réponses Es'!CI10)))</f>
        <v/>
      </c>
      <c r="DG12" s="87" t="str">
        <f>IF(OR($E12="a",$E12="A"),$E12,IF(AND('Encodage réponses Es'!$CU10="!",'Encodage réponses Es'!CJ10=""),"!",IF('Encodage réponses Es'!CJ10="","",'Encodage réponses Es'!CJ10)))</f>
        <v/>
      </c>
      <c r="DH12" s="87" t="str">
        <f>IF(OR($E12="a",$E12="A"),$E12,IF(AND('Encodage réponses Es'!$CU10="!",'Encodage réponses Es'!CK10=""),"!",IF('Encodage réponses Es'!CK10="","",'Encodage réponses Es'!CK10)))</f>
        <v/>
      </c>
      <c r="DI12" s="87" t="str">
        <f>IF(OR($E12="a",$E12="A"),$E12,IF(AND('Encodage réponses Es'!$CU10="!",'Encodage réponses Es'!CL10=""),"!",IF('Encodage réponses Es'!CL10="","",'Encodage réponses Es'!CL10)))</f>
        <v/>
      </c>
      <c r="DJ12" s="87" t="str">
        <f>IF(OR($E12="a",$E12="A"),$E12,IF(AND('Encodage réponses Es'!$CU10="!",'Encodage réponses Es'!CM10=""),"!",IF('Encodage réponses Es'!CM10="","",'Encodage réponses Es'!CM10)))</f>
        <v/>
      </c>
      <c r="DK12" s="87" t="str">
        <f>IF(OR($E12="a",$E12="A"),$E12,IF(AND('Encodage réponses Es'!$CU10="!",'Encodage réponses Es'!CO10=""),"!",IF('Encodage réponses Es'!CO10="","",'Encodage réponses Es'!CO10)))</f>
        <v/>
      </c>
      <c r="DL12" s="125" t="str">
        <f>IF(OR(E12="a",E12="A"),E12,IF(AND('Encodage réponses Es'!$CU10="!",'Encodage réponses Es'!CT10=""),"!",IF('Encodage réponses Es'!CT10="","",'Encodage réponses Es'!CT10)))</f>
        <v/>
      </c>
      <c r="DM12" s="206" t="str">
        <f t="shared" si="18"/>
        <v/>
      </c>
      <c r="DN12" s="207" t="str">
        <f t="shared" si="19"/>
        <v/>
      </c>
    </row>
    <row r="13" spans="1:118" x14ac:dyDescent="0.2">
      <c r="A13" s="510"/>
      <c r="B13" s="511"/>
      <c r="C13" s="14">
        <v>9</v>
      </c>
      <c r="D13" s="14" t="str">
        <f>IF('Encodage réponses Es'!F11=0,"",'Encodage réponses Es'!F11)</f>
        <v/>
      </c>
      <c r="E13" s="79" t="str">
        <f>IF('Encodage réponses Es'!I11="","",'Encodage réponses Es'!I11)</f>
        <v/>
      </c>
      <c r="F13" s="92" t="str">
        <f t="shared" si="6"/>
        <v/>
      </c>
      <c r="G13" s="83" t="str">
        <f t="shared" si="7"/>
        <v/>
      </c>
      <c r="H13" s="88"/>
      <c r="I13" s="92" t="str">
        <f t="shared" si="0"/>
        <v/>
      </c>
      <c r="J13" s="83" t="str">
        <f t="shared" si="8"/>
        <v/>
      </c>
      <c r="K13" s="88"/>
      <c r="L13" s="92" t="str">
        <f t="shared" si="9"/>
        <v/>
      </c>
      <c r="M13" s="83" t="str">
        <f t="shared" si="10"/>
        <v/>
      </c>
      <c r="N13" s="88"/>
      <c r="O13" s="79"/>
      <c r="P13" s="87" t="str">
        <f>IF(OR(E13="a",E13="A"),E13,IF(AND('Encodage réponses Es'!$CU11="!",'Encodage réponses Es'!J11=""),"!",IF('Encodage réponses Es'!J11="","",'Encodage réponses Es'!J11)))</f>
        <v/>
      </c>
      <c r="Q13" s="87" t="str">
        <f>IF(OR(E13="a",E13="A"),E13,IF(AND('Encodage réponses Es'!$CU11="!",'Encodage réponses Es'!K11=""),"!",IF('Encodage réponses Es'!K11="","",'Encodage réponses Es'!K11)))</f>
        <v/>
      </c>
      <c r="R13" s="87" t="str">
        <f>IF(OR(E13="a",E13="A"),E13,IF(AND('Encodage réponses Es'!$CU11="!",'Encodage réponses Es'!L11=""),"!",IF('Encodage réponses Es'!L11="","",'Encodage réponses Es'!L11)))</f>
        <v/>
      </c>
      <c r="S13" s="87" t="str">
        <f>IF(OR(E13="a",E13="A"),E13,IF(AND('Encodage réponses Es'!$CU11="!",'Encodage réponses Es'!M11=""),"!",IF('Encodage réponses Es'!M11="","",'Encodage réponses Es'!M11)))</f>
        <v/>
      </c>
      <c r="T13" s="87" t="str">
        <f>IF(OR(E13="a",E13="A"),E13,IF(AND('Encodage réponses Es'!$CU11="!",'Encodage réponses Es'!N11=""),"!",IF('Encodage réponses Es'!N11="","",'Encodage réponses Es'!N11)))</f>
        <v/>
      </c>
      <c r="U13" s="87" t="str">
        <f>IF(OR(E13="a",E13="A"),E13,IF(AND('Encodage réponses Es'!$CU11="!",'Encodage réponses Es'!O11=""),"!",IF('Encodage réponses Es'!O11="","",'Encodage réponses Es'!O11)))</f>
        <v/>
      </c>
      <c r="V13" s="87" t="str">
        <f>IF(OR($E13="a",$E13="A"),$E13,IF(AND('Encodage réponses Es'!$CU11="!",'Encodage réponses Es'!P11=""),"!",IF('Encodage réponses Es'!P11="","",'Encodage réponses Es'!P11)))</f>
        <v/>
      </c>
      <c r="W13" s="87" t="str">
        <f>IF(OR(E13="a",E13="A"),E13,IF(AND('Encodage réponses Es'!$CU11="!",'Encodage réponses Es'!Q11=""),"!",IF('Encodage réponses Es'!Q11="","",'Encodage réponses Es'!Q11)))</f>
        <v/>
      </c>
      <c r="X13" s="87" t="str">
        <f>IF(OR(E13="a",E13="A"),E13,IF(AND('Encodage réponses Es'!$CU11="!",'Encodage réponses Es'!R11=""),"!",IF('Encodage réponses Es'!R11="","",'Encodage réponses Es'!R11)))</f>
        <v/>
      </c>
      <c r="Y13" s="87" t="str">
        <f>IF(OR(E13="a",E13="A"),E13,IF(AND('Encodage réponses Es'!$CU11="!",'Encodage réponses Es'!S11=""),"!",IF('Encodage réponses Es'!S11="","",'Encodage réponses Es'!S11)))</f>
        <v/>
      </c>
      <c r="Z13" s="125" t="str">
        <f>IF(OR(E13="a",E13="A"),E13,IF(AND('Encodage réponses Es'!$CU11="!",'Encodage réponses Es'!T11=""),"!",IF('Encodage réponses Es'!T11="","",'Encodage réponses Es'!T11)))</f>
        <v/>
      </c>
      <c r="AA13" s="210" t="str">
        <f t="shared" si="1"/>
        <v/>
      </c>
      <c r="AB13" s="243" t="str">
        <f t="shared" si="11"/>
        <v/>
      </c>
      <c r="AC13" s="145" t="str">
        <f>IF(OR(E13="a",E13="A"),E13,IF(AND('Encodage réponses Es'!$CU11="!",'Encodage réponses Es'!U11=""),"!",IF('Encodage réponses Es'!U11="","",'Encodage réponses Es'!U11)))</f>
        <v/>
      </c>
      <c r="AD13" s="145" t="str">
        <f>IF(OR(E13="a",E13="A"),E13,IF(AND('Encodage réponses Es'!$CU11="!",'Encodage réponses Es'!V11=""),"!",IF('Encodage réponses Es'!V11="","",'Encodage réponses Es'!V11)))</f>
        <v/>
      </c>
      <c r="AE13" s="145" t="str">
        <f>IF(OR(E13="a",E13="A"),E13,IF(AND('Encodage réponses Es'!$CU11="!",'Encodage réponses Es'!W11=""),"!",IF('Encodage réponses Es'!W11="","",'Encodage réponses Es'!W11)))</f>
        <v/>
      </c>
      <c r="AF13" s="145" t="str">
        <f>IF(OR(E13="a",E13="A"),E13,IF(AND('Encodage réponses Es'!$CU11="!",'Encodage réponses Es'!X11=""),"!",IF('Encodage réponses Es'!X11="","",'Encodage réponses Es'!X11)))</f>
        <v/>
      </c>
      <c r="AG13" s="145" t="str">
        <f>IF(OR(E13="a",E13="A"),E13,IF(AND('Encodage réponses Es'!$CU11="!",'Encodage réponses Es'!Y11=""),"!",IF('Encodage réponses Es'!Y11="","",'Encodage réponses Es'!Y11)))</f>
        <v/>
      </c>
      <c r="AH13" s="145" t="str">
        <f>IF(OR(E13="a",E13="A"),E13,IF(AND('Encodage réponses Es'!$CU11="!",'Encodage réponses Es'!Z11=""),"!",IF('Encodage réponses Es'!Z11="","",'Encodage réponses Es'!Z11)))</f>
        <v/>
      </c>
      <c r="AI13" s="145" t="str">
        <f>IF(OR(E13="a",E13="A"),E13,IF(AND('Encodage réponses Es'!$CU11="!",'Encodage réponses Es'!AA11=""),"!",IF('Encodage réponses Es'!AA11="","",'Encodage réponses Es'!AA11)))</f>
        <v/>
      </c>
      <c r="AJ13" s="145" t="str">
        <f>IF(OR(E13="a",E13="A"),E13,IF(AND('Encodage réponses Es'!$CU11="!",'Encodage réponses Es'!AK11=""),"!",IF('Encodage réponses Es'!AK11="","",'Encodage réponses Es'!AK11)))</f>
        <v/>
      </c>
      <c r="AK13" s="145" t="str">
        <f>IF(OR(E13="a",E13="A"),E13,IF(AND('Encodage réponses Es'!$CU11="!",'Encodage réponses Es'!AL11=""),"!",IF('Encodage réponses Es'!AL11="","",'Encodage réponses Es'!AL11)))</f>
        <v/>
      </c>
      <c r="AL13" s="145" t="str">
        <f>IF(OR(E13="a",E13="A"),E13,IF(AND('Encodage réponses Es'!$CU11="!",'Encodage réponses Es'!AM11=""),"!",IF('Encodage réponses Es'!AM11="","",'Encodage réponses Es'!AM11)))</f>
        <v/>
      </c>
      <c r="AM13" s="145" t="str">
        <f>IF(OR(E13="a",E13="A"),E13,IF(AND('Encodage réponses Es'!$CU11="!",'Encodage réponses Es'!AN11=""),"!",IF('Encodage réponses Es'!AN11="","",'Encodage réponses Es'!AN11)))</f>
        <v/>
      </c>
      <c r="AN13" s="145" t="str">
        <f>IF(OR(E13="a",E13="A"),E13,IF(AND('Encodage réponses Es'!$CU11="!",'Encodage réponses Es'!AO11=""),"!",IF('Encodage réponses Es'!AO11="","",'Encodage réponses Es'!AO11)))</f>
        <v/>
      </c>
      <c r="AO13" s="145" t="str">
        <f>IF(OR(E13="a",E13="A"),E13,IF(AND('Encodage réponses Es'!$CU11="!",'Encodage réponses Es'!AP11=""),"!",IF('Encodage réponses Es'!AP11="","",'Encodage réponses Es'!AP11)))</f>
        <v/>
      </c>
      <c r="AP13" s="145" t="str">
        <f>IF(OR(E13="a",E13="A"),E13,IF(AND('Encodage réponses Es'!$CU11="!",'Encodage réponses Es'!AQ11=""),"!",IF('Encodage réponses Es'!AQ11="","",'Encodage réponses Es'!AQ11)))</f>
        <v/>
      </c>
      <c r="AQ13" s="145" t="str">
        <f>IF(OR(E13="a",E13="A"),E13,IF(AND('Encodage réponses Es'!$CU11="!",'Encodage réponses Es'!AS11=""),"!",IF('Encodage réponses Es'!AS11="","",'Encodage réponses Es'!AS11)))</f>
        <v/>
      </c>
      <c r="AR13" s="145" t="str">
        <f>IF(OR(E13="a",E13="A"),E13,IF(AND('Encodage réponses Es'!$CU11="!",'Encodage réponses Es'!AT11=""),"!",IF('Encodage réponses Es'!AT11="","",'Encodage réponses Es'!AT11)))</f>
        <v/>
      </c>
      <c r="AS13" s="145" t="str">
        <f>IF(OR(E13="a",E13="A"),E13,IF(AND('Encodage réponses Es'!$CU11="!",'Encodage réponses Es'!AV11=""),"!",IF('Encodage réponses Es'!AV11="","",'Encodage réponses Es'!AV11)))</f>
        <v/>
      </c>
      <c r="AT13" s="145" t="str">
        <f>IF(OR(E13="a",E13="A"),E13,IF(AND('Encodage réponses Es'!$CU11="!",'Encodage réponses Es'!BQ11=""),"!",IF('Encodage réponses Es'!BQ11="","",'Encodage réponses Es'!BQ11)))</f>
        <v/>
      </c>
      <c r="AU13" s="145" t="str">
        <f>IF(OR(E13="a",E13="A"),E13,IF(AND('Encodage réponses Es'!$CU11="!",'Encodage réponses Es'!BR11=""),"!",IF('Encodage réponses Es'!BR11="","",'Encodage réponses Es'!BR11)))</f>
        <v/>
      </c>
      <c r="AV13" s="145" t="str">
        <f>IF(OR(E13="a",E13="A"),E13,IF(AND('Encodage réponses Es'!$CU11="!",'Encodage réponses Es'!BS11=""),"!",IF('Encodage réponses Es'!BS11="","",'Encodage réponses Es'!BS11)))</f>
        <v/>
      </c>
      <c r="AW13" s="145" t="str">
        <f>IF(OR(E13="a",E13="A"),E13,IF(AND('Encodage réponses Es'!$CU11="!",'Encodage réponses Es'!BT11=""),"!",IF('Encodage réponses Es'!BT11="","",'Encodage réponses Es'!BT11)))</f>
        <v/>
      </c>
      <c r="AX13" s="145" t="str">
        <f>IF(OR(E13="a",E13="A"),E13,IF(AND('Encodage réponses Es'!$CU11="!",'Encodage réponses Es'!BU11=""),"!",IF('Encodage réponses Es'!BU11="","",'Encodage réponses Es'!BU11)))</f>
        <v/>
      </c>
      <c r="AY13" s="145" t="str">
        <f>IF(OR(E13="a",E13="A"),E13,IF(AND('Encodage réponses Es'!$CU11="!",'Encodage réponses Es'!BV11=""),"!",IF('Encodage réponses Es'!BV11="","",'Encodage réponses Es'!BV11)))</f>
        <v/>
      </c>
      <c r="AZ13" s="204" t="str">
        <f>IF(OR(E13="a",E13="A"),E13,IF(AND('Encodage réponses Es'!$CU11="!",'Encodage réponses Es'!BW11=""),"!",IF('Encodage réponses Es'!BW11="","",'Encodage réponses Es'!BW11)))</f>
        <v/>
      </c>
      <c r="BA13" s="206" t="str">
        <f t="shared" si="2"/>
        <v/>
      </c>
      <c r="BB13" s="207" t="str">
        <f t="shared" si="12"/>
        <v/>
      </c>
      <c r="BC13" s="126" t="str">
        <f>IF(OR(E13="a",E13="A"),E13,IF(AND('Encodage réponses Es'!$CU11="!",'Encodage réponses Es'!AB11=""),"!",IF('Encodage réponses Es'!AB11="","",'Encodage réponses Es'!AB11)))</f>
        <v/>
      </c>
      <c r="BD13" s="87" t="str">
        <f>IF(OR(E13="a",E13="A"),E13,IF(AND('Encodage réponses Es'!$CU11="!",'Encodage réponses Es'!AC11=""),"!",IF('Encodage réponses Es'!AC11="","",'Encodage réponses Es'!AC11)))</f>
        <v/>
      </c>
      <c r="BE13" s="87" t="str">
        <f>IF(OR(E13="a",E13="A"),E13,IF(AND('Encodage réponses Es'!$CU11="!",'Encodage réponses Es'!AD11=""),"!",IF('Encodage réponses Es'!AD11="","",'Encodage réponses Es'!AD11)))</f>
        <v/>
      </c>
      <c r="BF13" s="87" t="str">
        <f>IF(OR(E13="a",E13="A"),E13,IF(AND('Encodage réponses Es'!$CU11="!",'Encodage réponses Es'!AE11=""),"!",IF('Encodage réponses Es'!AE11="","",'Encodage réponses Es'!AE11)))</f>
        <v/>
      </c>
      <c r="BG13" s="87" t="str">
        <f>IF(OR(E13="a",E13="A"),E13,IF(AND('Encodage réponses Es'!$CU11="!",'Encodage réponses Es'!AF11=""),"!",IF('Encodage réponses Es'!AF11="","",'Encodage réponses Es'!AF11)))</f>
        <v/>
      </c>
      <c r="BH13" s="87" t="str">
        <f>IF(OR($E13="a",$E13="A"),$E13,IF(AND('Encodage réponses Es'!$CU11="!",'Encodage réponses Es'!AG11=""),"!",IF('Encodage réponses Es'!AG11="","",'Encodage réponses Es'!AG11)))</f>
        <v/>
      </c>
      <c r="BI13" s="87" t="str">
        <f>IF(OR($E13="a",$E13="A"),$E13,IF(AND('Encodage réponses Es'!$CU11="!",'Encodage réponses Es'!AH11=""),"!",IF('Encodage réponses Es'!AH11="","",'Encodage réponses Es'!AH11)))</f>
        <v/>
      </c>
      <c r="BJ13" s="87" t="str">
        <f>IF(OR($E13="a",$E13="A"),$E13,IF(AND('Encodage réponses Es'!$CU11="!",'Encodage réponses Es'!AI11=""),"!",IF('Encodage réponses Es'!AI11="","",'Encodage réponses Es'!AI11)))</f>
        <v/>
      </c>
      <c r="BK13" s="87" t="str">
        <f>IF(OR($E13="a",$E13="A"),$E13,IF(AND('Encodage réponses Es'!$CU11="!",'Encodage réponses Es'!AJ11=""),"!",IF('Encodage réponses Es'!AJ11="","",'Encodage réponses Es'!AJ11)))</f>
        <v/>
      </c>
      <c r="BL13" s="87" t="str">
        <f>IF(OR($E13="a",$E13="A"),$E13,IF(AND('Encodage réponses Es'!$CU11="!",'Encodage réponses Es'!AU11=""),"!",IF('Encodage réponses Es'!AU11="","",'Encodage réponses Es'!AU11)))</f>
        <v/>
      </c>
      <c r="BM13" s="87" t="str">
        <f>IF(OR($E13="a",$E13="A"),$E13,IF(AND('Encodage réponses Es'!$CU11="!",'Encodage réponses Es'!AW11=""),"!",IF('Encodage réponses Es'!AW11="","",'Encodage réponses Es'!AW11)))</f>
        <v/>
      </c>
      <c r="BN13" s="87" t="str">
        <f>IF(OR($E13="a",$E13="A"),$E13,IF(AND('Encodage réponses Es'!$CU11="!",'Encodage réponses Es'!AX11=""),"!",IF('Encodage réponses Es'!AX11="","",'Encodage réponses Es'!AX11)))</f>
        <v/>
      </c>
      <c r="BO13" s="87" t="str">
        <f>IF(OR($E13="a",$E13="A"),$E13,IF(AND('Encodage réponses Es'!$CU11="!",'Encodage réponses Es'!AY11=""),"!",IF('Encodage réponses Es'!AY11="","",'Encodage réponses Es'!AY11)))</f>
        <v/>
      </c>
      <c r="BP13" s="87" t="str">
        <f>IF(OR($E13="a",$E13="A"),$E13,IF(AND('Encodage réponses Es'!$CU11="!",'Encodage réponses Es'!AZ11=""),"!",IF('Encodage réponses Es'!AZ11="","",'Encodage réponses Es'!AZ11)))</f>
        <v/>
      </c>
      <c r="BQ13" s="87" t="str">
        <f>IF(OR($E13="a",$E13="A"),$E13,IF(AND('Encodage réponses Es'!$CU11="!",'Encodage réponses Es'!BA11=""),"!",IF('Encodage réponses Es'!BA11="","",'Encodage réponses Es'!BA11)))</f>
        <v/>
      </c>
      <c r="BR13" s="87" t="str">
        <f>IF(OR($E13="a",$E13="A"),$E13,IF(AND('Encodage réponses Es'!$CU11="!",'Encodage réponses Es'!BB11=""),"!",IF('Encodage réponses Es'!BB11="","",'Encodage réponses Es'!BB11)))</f>
        <v/>
      </c>
      <c r="BS13" s="87" t="str">
        <f>IF(OR($E13="a",$E13="A"),$E13,IF(AND('Encodage réponses Es'!$CU11="!",'Encodage réponses Es'!BC11=""),"!",IF('Encodage réponses Es'!BC11="","",'Encodage réponses Es'!BC11)))</f>
        <v/>
      </c>
      <c r="BT13" s="87" t="str">
        <f>IF(OR($E13="a",$E13="A"),$E13,IF(AND('Encodage réponses Es'!$CU11="!",'Encodage réponses Es'!BD11=""),"!",IF('Encodage réponses Es'!BD11="","",'Encodage réponses Es'!BD11)))</f>
        <v/>
      </c>
      <c r="BU13" s="87" t="str">
        <f>IF(OR($E13="a",$E13="A"),$E13,IF(AND('Encodage réponses Es'!$CU11="!",'Encodage réponses Es'!BE11=""),"!",IF('Encodage réponses Es'!BE11="","",'Encodage réponses Es'!BE11)))</f>
        <v/>
      </c>
      <c r="BV13" s="125" t="str">
        <f>IF(OR($E13="a",$E13="A"),$E13,IF(AND('Encodage réponses Es'!$CU11="!",'Encodage réponses Es'!BF11=""),"!",IF('Encodage réponses Es'!BF11="","",'Encodage réponses Es'!BF11)))</f>
        <v/>
      </c>
      <c r="BW13" s="210" t="str">
        <f t="shared" si="3"/>
        <v/>
      </c>
      <c r="BX13" s="207" t="str">
        <f t="shared" si="13"/>
        <v/>
      </c>
      <c r="BY13" s="87" t="str">
        <f>IF(OR($E13="a",$E13="A"),$E13,IF(AND('Encodage réponses Es'!$CU11="!",'Encodage réponses Es'!BG11=""),"!",IF('Encodage réponses Es'!BG11="","",'Encodage réponses Es'!BG11)))</f>
        <v/>
      </c>
      <c r="BZ13" s="87" t="str">
        <f>IF(OR($E13="a",$E13="A"),$E13,IF(AND('Encodage réponses Es'!$CU11="!",'Encodage réponses Es'!BH11=""),"!",IF('Encodage réponses Es'!BH11="","",'Encodage réponses Es'!BH11)))</f>
        <v/>
      </c>
      <c r="CA13" s="87" t="str">
        <f>IF(OR($E13="a",$E13="A"),$E13,IF(AND('Encodage réponses Es'!$CU11="!",'Encodage réponses Es'!BI11=""),"!",IF('Encodage réponses Es'!BI11="","",'Encodage réponses Es'!BI11)))</f>
        <v/>
      </c>
      <c r="CB13" s="87" t="str">
        <f>IF(OR($E13="a",$E13="A"),$E13,IF(AND('Encodage réponses Es'!$CU11="!",'Encodage réponses Es'!BJ11=""),"!",IF('Encodage réponses Es'!BJ11="","",'Encodage réponses Es'!BJ11)))</f>
        <v/>
      </c>
      <c r="CC13" s="87" t="str">
        <f>IF(OR($E13="a",$E13="A"),$E13,IF(AND('Encodage réponses Es'!$CU11="!",'Encodage réponses Es'!BK11=""),"!",IF('Encodage réponses Es'!BK11="","",'Encodage réponses Es'!BK11)))</f>
        <v/>
      </c>
      <c r="CD13" s="87" t="str">
        <f>IF(OR($E13="a",$E13="A"),$E13,IF(AND('Encodage réponses Es'!$CU11="!",'Encodage réponses Es'!BL11=""),"!",IF('Encodage réponses Es'!BL11="","",'Encodage réponses Es'!BL11)))</f>
        <v/>
      </c>
      <c r="CE13" s="87" t="str">
        <f>IF(OR($E13="a",$E13="A"),$E13,IF(AND('Encodage réponses Es'!$CU11="!",'Encodage réponses Es'!BM11=""),"!",IF('Encodage réponses Es'!BM11="","",'Encodage réponses Es'!BM11)))</f>
        <v/>
      </c>
      <c r="CF13" s="87" t="str">
        <f>IF(OR($E13="a",$E13="A"),$E13,IF(AND('Encodage réponses Es'!$CU11="!",'Encodage réponses Es'!BN11=""),"!",IF('Encodage réponses Es'!BN11="","",'Encodage réponses Es'!BN11)))</f>
        <v/>
      </c>
      <c r="CG13" s="87" t="str">
        <f>IF(OR($E13="a",$E13="A"),$E13,IF(AND('Encodage réponses Es'!$CU11="!",'Encodage réponses Es'!BO11=""),"!",IF('Encodage réponses Es'!BO11="","",'Encodage réponses Es'!BO11)))</f>
        <v/>
      </c>
      <c r="CH13" s="125" t="str">
        <f>IF(OR($E13="a",$E13="A"),$E13,IF(AND('Encodage réponses Es'!$CU11="!",'Encodage réponses Es'!BP11=""),"!",IF('Encodage réponses Es'!BP11="","",'Encodage réponses Es'!BP11)))</f>
        <v/>
      </c>
      <c r="CI13" s="210" t="str">
        <f t="shared" si="4"/>
        <v/>
      </c>
      <c r="CJ13" s="207" t="str">
        <f t="shared" si="14"/>
        <v/>
      </c>
      <c r="CK13" s="87" t="str">
        <f>IF(OR($E13="a",$E13="A"),$E13,IF(AND('Encodage réponses Es'!$CU11="!",'Encodage réponses Es'!BX11=""),"!",IF('Encodage réponses Es'!BX11="","",'Encodage réponses Es'!BX11)))</f>
        <v/>
      </c>
      <c r="CL13" s="87" t="str">
        <f>IF(OR($E13="a",$E13="A"),$E13,IF(AND('Encodage réponses Es'!$CU11="!",'Encodage réponses Es'!BY11=""),"!",IF('Encodage réponses Es'!BY11="","",'Encodage réponses Es'!BY11)))</f>
        <v/>
      </c>
      <c r="CM13" s="87" t="str">
        <f>IF(OR($E13="a",$E13="A"),$E13,IF(AND('Encodage réponses Es'!$CU11="!",'Encodage réponses Es'!BZ11=""),"!",IF('Encodage réponses Es'!BZ11="","",'Encodage réponses Es'!BZ11)))</f>
        <v/>
      </c>
      <c r="CN13" s="87" t="str">
        <f>IF(OR($E13="a",$E13="A"),$E13,IF(AND('Encodage réponses Es'!$CU11="!",'Encodage réponses Es'!CA11=""),"!",IF('Encodage réponses Es'!CA11="","",'Encodage réponses Es'!CA11)))</f>
        <v/>
      </c>
      <c r="CO13" s="87" t="str">
        <f>IF(OR($E13="a",$E13="A"),$E13,IF(AND('Encodage réponses Es'!$CU11="!",'Encodage réponses Es'!CB11=""),"!",IF('Encodage réponses Es'!CB11="","",'Encodage réponses Es'!CB11)))</f>
        <v/>
      </c>
      <c r="CP13" s="87" t="str">
        <f>IF(OR($E13="a",$E13="A"),$E13,IF(AND('Encodage réponses Es'!$CU11="!",'Encodage réponses Es'!CE11=""),"!",IF('Encodage réponses Es'!CE11="","",'Encodage réponses Es'!CE11)))</f>
        <v/>
      </c>
      <c r="CQ13" s="87" t="str">
        <f>IF(OR($E13="a",$E13="A"),$E13,IF(AND('Encodage réponses Es'!$CU11="!",'Encodage réponses Es'!CF11=""),"!",IF('Encodage réponses Es'!CF11="","",'Encodage réponses Es'!CF11)))</f>
        <v/>
      </c>
      <c r="CR13" s="125" t="str">
        <f>IF(OR($E13="a",$E13="A"),$E13,IF(AND('Encodage réponses Es'!$CU11="!",'Encodage réponses Es'!CG11=""),"!",IF('Encodage réponses Es'!CG11="","",'Encodage réponses Es'!CG11)))</f>
        <v/>
      </c>
      <c r="CS13" s="206" t="str">
        <f t="shared" si="5"/>
        <v/>
      </c>
      <c r="CT13" s="207" t="str">
        <f t="shared" si="15"/>
        <v/>
      </c>
      <c r="CU13" s="272" t="str">
        <f>IF(OR($E13="a",$E13="A"),$E13,IF(AND('Encodage réponses Es'!$CU11="!",'Encodage réponses Es'!AR11=""),"!",IF('Encodage réponses Es'!AR11="","",'Encodage réponses Es'!AR11)))</f>
        <v/>
      </c>
      <c r="CV13" s="273" t="str">
        <f>IF(OR($E13="a",$E13="A"),$E13,IF(AND('Encodage réponses Es'!$CU11="!",'Encodage réponses Es'!CC11=""),"!",IF('Encodage réponses Es'!CC11="","",'Encodage réponses Es'!CC11)))</f>
        <v/>
      </c>
      <c r="CW13" s="273" t="str">
        <f>IF(OR($E13="a",$E13="A"),$E13,IF(AND('Encodage réponses Es'!$CU11="!",'Encodage réponses Es'!CD11=""),"!",IF('Encodage réponses Es'!CD11="","",'Encodage réponses Es'!CD11)))</f>
        <v/>
      </c>
      <c r="CX13" s="273" t="str">
        <f>IF(OR($E13="a",$E13="A"),$E13,IF(AND('Encodage réponses Es'!$CU11="!",'Encodage réponses Es'!CN11=""),"!",IF('Encodage réponses Es'!CN11="","",'Encodage réponses Es'!CN11)))</f>
        <v/>
      </c>
      <c r="CY13" s="273" t="str">
        <f>IF(OR($E13="a",$E13="A"),$E13,IF(AND('Encodage réponses Es'!$CU11="!",'Encodage réponses Es'!CP11=""),"!",IF('Encodage réponses Es'!CP11="","",'Encodage réponses Es'!CP11)))</f>
        <v/>
      </c>
      <c r="CZ13" s="273" t="str">
        <f>IF(OR($E13="a",$E13="A"),$E13,IF(AND('Encodage réponses Es'!$CU11="!",'Encodage réponses Es'!CQ11=""),"!",IF('Encodage réponses Es'!CQ11="","",'Encodage réponses Es'!CQ11)))</f>
        <v/>
      </c>
      <c r="DA13" s="273" t="str">
        <f>IF(OR($E13="a",$E13="A"),$E13,IF(AND('Encodage réponses Es'!$CU11="!",'Encodage réponses Es'!CR11=""),"!",IF('Encodage réponses Es'!CR11="","",'Encodage réponses Es'!CR11)))</f>
        <v/>
      </c>
      <c r="DB13" s="274" t="str">
        <f>IF(OR($E13="a",$E13="A"),$E13,IF(AND('Encodage réponses Es'!$CU11="!",'Encodage réponses Es'!CS11=""),"!",IF('Encodage réponses Es'!CS11="","",'Encodage réponses Es'!CS11)))</f>
        <v/>
      </c>
      <c r="DC13" s="206" t="str">
        <f t="shared" si="16"/>
        <v/>
      </c>
      <c r="DD13" s="207" t="str">
        <f t="shared" si="17"/>
        <v/>
      </c>
      <c r="DE13" s="87" t="str">
        <f>IF(OR($E13="a",$E13="A"),$E13,IF(AND('Encodage réponses Es'!$CU11="!",'Encodage réponses Es'!CH11=""),"!",IF('Encodage réponses Es'!CH11="","",'Encodage réponses Es'!CH11)))</f>
        <v/>
      </c>
      <c r="DF13" s="87" t="str">
        <f>IF(OR($E13="a",$E13="A"),$E13,IF(AND('Encodage réponses Es'!$CU11="!",'Encodage réponses Es'!CI11=""),"!",IF('Encodage réponses Es'!CI11="","",'Encodage réponses Es'!CI11)))</f>
        <v/>
      </c>
      <c r="DG13" s="87" t="str">
        <f>IF(OR($E13="a",$E13="A"),$E13,IF(AND('Encodage réponses Es'!$CU11="!",'Encodage réponses Es'!CJ11=""),"!",IF('Encodage réponses Es'!CJ11="","",'Encodage réponses Es'!CJ11)))</f>
        <v/>
      </c>
      <c r="DH13" s="87" t="str">
        <f>IF(OR($E13="a",$E13="A"),$E13,IF(AND('Encodage réponses Es'!$CU11="!",'Encodage réponses Es'!CK11=""),"!",IF('Encodage réponses Es'!CK11="","",'Encodage réponses Es'!CK11)))</f>
        <v/>
      </c>
      <c r="DI13" s="87" t="str">
        <f>IF(OR($E13="a",$E13="A"),$E13,IF(AND('Encodage réponses Es'!$CU11="!",'Encodage réponses Es'!CL11=""),"!",IF('Encodage réponses Es'!CL11="","",'Encodage réponses Es'!CL11)))</f>
        <v/>
      </c>
      <c r="DJ13" s="87" t="str">
        <f>IF(OR($E13="a",$E13="A"),$E13,IF(AND('Encodage réponses Es'!$CU11="!",'Encodage réponses Es'!CM11=""),"!",IF('Encodage réponses Es'!CM11="","",'Encodage réponses Es'!CM11)))</f>
        <v/>
      </c>
      <c r="DK13" s="87" t="str">
        <f>IF(OR($E13="a",$E13="A"),$E13,IF(AND('Encodage réponses Es'!$CU11="!",'Encodage réponses Es'!CO11=""),"!",IF('Encodage réponses Es'!CO11="","",'Encodage réponses Es'!CO11)))</f>
        <v/>
      </c>
      <c r="DL13" s="125" t="str">
        <f>IF(OR(E13="a",E13="A"),E13,IF(AND('Encodage réponses Es'!$CU11="!",'Encodage réponses Es'!CT11=""),"!",IF('Encodage réponses Es'!CT11="","",'Encodage réponses Es'!CT11)))</f>
        <v/>
      </c>
      <c r="DM13" s="206" t="str">
        <f t="shared" si="18"/>
        <v/>
      </c>
      <c r="DN13" s="207" t="str">
        <f t="shared" si="19"/>
        <v/>
      </c>
    </row>
    <row r="14" spans="1:118" x14ac:dyDescent="0.2">
      <c r="A14" s="510"/>
      <c r="B14" s="511"/>
      <c r="C14" s="14">
        <v>10</v>
      </c>
      <c r="D14" s="14" t="str">
        <f>IF('Encodage réponses Es'!F12=0,"",'Encodage réponses Es'!F12)</f>
        <v/>
      </c>
      <c r="E14" s="143" t="str">
        <f>IF('Encodage réponses Es'!I12="","",'Encodage réponses Es'!I12)</f>
        <v/>
      </c>
      <c r="F14" s="92" t="str">
        <f t="shared" si="6"/>
        <v/>
      </c>
      <c r="G14" s="83" t="str">
        <f t="shared" si="7"/>
        <v/>
      </c>
      <c r="H14" s="88"/>
      <c r="I14" s="92" t="str">
        <f t="shared" si="0"/>
        <v/>
      </c>
      <c r="J14" s="83" t="str">
        <f t="shared" si="8"/>
        <v/>
      </c>
      <c r="K14" s="88"/>
      <c r="L14" s="92" t="str">
        <f t="shared" si="9"/>
        <v/>
      </c>
      <c r="M14" s="83" t="str">
        <f t="shared" si="10"/>
        <v/>
      </c>
      <c r="N14" s="88"/>
      <c r="O14" s="79"/>
      <c r="P14" s="87" t="str">
        <f>IF(OR(E14="a",E14="A"),E14,IF(AND('Encodage réponses Es'!$CU12="!",'Encodage réponses Es'!J12=""),"!",IF('Encodage réponses Es'!J12="","",'Encodage réponses Es'!J12)))</f>
        <v/>
      </c>
      <c r="Q14" s="87" t="str">
        <f>IF(OR(E14="a",E14="A"),E14,IF(AND('Encodage réponses Es'!$CU12="!",'Encodage réponses Es'!K12=""),"!",IF('Encodage réponses Es'!K12="","",'Encodage réponses Es'!K12)))</f>
        <v/>
      </c>
      <c r="R14" s="87" t="str">
        <f>IF(OR(E14="a",E14="A"),E14,IF(AND('Encodage réponses Es'!$CU12="!",'Encodage réponses Es'!L12=""),"!",IF('Encodage réponses Es'!L12="","",'Encodage réponses Es'!L12)))</f>
        <v/>
      </c>
      <c r="S14" s="87" t="str">
        <f>IF(OR(E14="a",E14="A"),E14,IF(AND('Encodage réponses Es'!$CU12="!",'Encodage réponses Es'!M12=""),"!",IF('Encodage réponses Es'!M12="","",'Encodage réponses Es'!M12)))</f>
        <v/>
      </c>
      <c r="T14" s="87" t="str">
        <f>IF(OR(E14="a",E14="A"),E14,IF(AND('Encodage réponses Es'!$CU12="!",'Encodage réponses Es'!N12=""),"!",IF('Encodage réponses Es'!N12="","",'Encodage réponses Es'!N12)))</f>
        <v/>
      </c>
      <c r="U14" s="87" t="str">
        <f>IF(OR(E14="a",E14="A"),E14,IF(AND('Encodage réponses Es'!$CU12="!",'Encodage réponses Es'!O12=""),"!",IF('Encodage réponses Es'!O12="","",'Encodage réponses Es'!O12)))</f>
        <v/>
      </c>
      <c r="V14" s="87" t="str">
        <f>IF(OR($E14="a",$E14="A"),$E14,IF(AND('Encodage réponses Es'!$CU12="!",'Encodage réponses Es'!P12=""),"!",IF('Encodage réponses Es'!P12="","",'Encodage réponses Es'!P12)))</f>
        <v/>
      </c>
      <c r="W14" s="87" t="str">
        <f>IF(OR(E14="a",E14="A"),E14,IF(AND('Encodage réponses Es'!$CU12="!",'Encodage réponses Es'!Q12=""),"!",IF('Encodage réponses Es'!Q12="","",'Encodage réponses Es'!Q12)))</f>
        <v/>
      </c>
      <c r="X14" s="87" t="str">
        <f>IF(OR(E14="a",E14="A"),E14,IF(AND('Encodage réponses Es'!$CU12="!",'Encodage réponses Es'!R12=""),"!",IF('Encodage réponses Es'!R12="","",'Encodage réponses Es'!R12)))</f>
        <v/>
      </c>
      <c r="Y14" s="87" t="str">
        <f>IF(OR(E14="a",E14="A"),E14,IF(AND('Encodage réponses Es'!$CU12="!",'Encodage réponses Es'!S12=""),"!",IF('Encodage réponses Es'!S12="","",'Encodage réponses Es'!S12)))</f>
        <v/>
      </c>
      <c r="Z14" s="125" t="str">
        <f>IF(OR(E14="a",E14="A"),E14,IF(AND('Encodage réponses Es'!$CU12="!",'Encodage réponses Es'!T12=""),"!",IF('Encodage réponses Es'!T12="","",'Encodage réponses Es'!T12)))</f>
        <v/>
      </c>
      <c r="AA14" s="210" t="str">
        <f t="shared" si="1"/>
        <v/>
      </c>
      <c r="AB14" s="243" t="str">
        <f t="shared" si="11"/>
        <v/>
      </c>
      <c r="AC14" s="145" t="str">
        <f>IF(OR(E14="a",E14="A"),E14,IF(AND('Encodage réponses Es'!$CU12="!",'Encodage réponses Es'!U12=""),"!",IF('Encodage réponses Es'!U12="","",'Encodage réponses Es'!U12)))</f>
        <v/>
      </c>
      <c r="AD14" s="145" t="str">
        <f>IF(OR(E14="a",E14="A"),E14,IF(AND('Encodage réponses Es'!$CU12="!",'Encodage réponses Es'!V12=""),"!",IF('Encodage réponses Es'!V12="","",'Encodage réponses Es'!V12)))</f>
        <v/>
      </c>
      <c r="AE14" s="145" t="str">
        <f>IF(OR(E14="a",E14="A"),E14,IF(AND('Encodage réponses Es'!$CU12="!",'Encodage réponses Es'!W12=""),"!",IF('Encodage réponses Es'!W12="","",'Encodage réponses Es'!W12)))</f>
        <v/>
      </c>
      <c r="AF14" s="145" t="str">
        <f>IF(OR(E14="a",E14="A"),E14,IF(AND('Encodage réponses Es'!$CU12="!",'Encodage réponses Es'!X12=""),"!",IF('Encodage réponses Es'!X12="","",'Encodage réponses Es'!X12)))</f>
        <v/>
      </c>
      <c r="AG14" s="145" t="str">
        <f>IF(OR(E14="a",E14="A"),E14,IF(AND('Encodage réponses Es'!$CU12="!",'Encodage réponses Es'!Y12=""),"!",IF('Encodage réponses Es'!Y12="","",'Encodage réponses Es'!Y12)))</f>
        <v/>
      </c>
      <c r="AH14" s="145" t="str">
        <f>IF(OR(E14="a",E14="A"),E14,IF(AND('Encodage réponses Es'!$CU12="!",'Encodage réponses Es'!Z12=""),"!",IF('Encodage réponses Es'!Z12="","",'Encodage réponses Es'!Z12)))</f>
        <v/>
      </c>
      <c r="AI14" s="145" t="str">
        <f>IF(OR(E14="a",E14="A"),E14,IF(AND('Encodage réponses Es'!$CU12="!",'Encodage réponses Es'!AA12=""),"!",IF('Encodage réponses Es'!AA12="","",'Encodage réponses Es'!AA12)))</f>
        <v/>
      </c>
      <c r="AJ14" s="145" t="str">
        <f>IF(OR(E14="a",E14="A"),E14,IF(AND('Encodage réponses Es'!$CU12="!",'Encodage réponses Es'!AK12=""),"!",IF('Encodage réponses Es'!AK12="","",'Encodage réponses Es'!AK12)))</f>
        <v/>
      </c>
      <c r="AK14" s="145" t="str">
        <f>IF(OR(E14="a",E14="A"),E14,IF(AND('Encodage réponses Es'!$CU12="!",'Encodage réponses Es'!AL12=""),"!",IF('Encodage réponses Es'!AL12="","",'Encodage réponses Es'!AL12)))</f>
        <v/>
      </c>
      <c r="AL14" s="145" t="str">
        <f>IF(OR(E14="a",E14="A"),E14,IF(AND('Encodage réponses Es'!$CU12="!",'Encodage réponses Es'!AM12=""),"!",IF('Encodage réponses Es'!AM12="","",'Encodage réponses Es'!AM12)))</f>
        <v/>
      </c>
      <c r="AM14" s="145" t="str">
        <f>IF(OR(E14="a",E14="A"),E14,IF(AND('Encodage réponses Es'!$CU12="!",'Encodage réponses Es'!AN12=""),"!",IF('Encodage réponses Es'!AN12="","",'Encodage réponses Es'!AN12)))</f>
        <v/>
      </c>
      <c r="AN14" s="145" t="str">
        <f>IF(OR(E14="a",E14="A"),E14,IF(AND('Encodage réponses Es'!$CU12="!",'Encodage réponses Es'!AO12=""),"!",IF('Encodage réponses Es'!AO12="","",'Encodage réponses Es'!AO12)))</f>
        <v/>
      </c>
      <c r="AO14" s="145" t="str">
        <f>IF(OR(E14="a",E14="A"),E14,IF(AND('Encodage réponses Es'!$CU12="!",'Encodage réponses Es'!AP12=""),"!",IF('Encodage réponses Es'!AP12="","",'Encodage réponses Es'!AP12)))</f>
        <v/>
      </c>
      <c r="AP14" s="145" t="str">
        <f>IF(OR(E14="a",E14="A"),E14,IF(AND('Encodage réponses Es'!$CU12="!",'Encodage réponses Es'!AQ12=""),"!",IF('Encodage réponses Es'!AQ12="","",'Encodage réponses Es'!AQ12)))</f>
        <v/>
      </c>
      <c r="AQ14" s="145" t="str">
        <f>IF(OR(E14="a",E14="A"),E14,IF(AND('Encodage réponses Es'!$CU12="!",'Encodage réponses Es'!AS12=""),"!",IF('Encodage réponses Es'!AS12="","",'Encodage réponses Es'!AS12)))</f>
        <v/>
      </c>
      <c r="AR14" s="145" t="str">
        <f>IF(OR(E14="a",E14="A"),E14,IF(AND('Encodage réponses Es'!$CU12="!",'Encodage réponses Es'!AT12=""),"!",IF('Encodage réponses Es'!AT12="","",'Encodage réponses Es'!AT12)))</f>
        <v/>
      </c>
      <c r="AS14" s="145" t="str">
        <f>IF(OR(E14="a",E14="A"),E14,IF(AND('Encodage réponses Es'!$CU12="!",'Encodage réponses Es'!AV12=""),"!",IF('Encodage réponses Es'!AV12="","",'Encodage réponses Es'!AV12)))</f>
        <v/>
      </c>
      <c r="AT14" s="145" t="str">
        <f>IF(OR(E14="a",E14="A"),E14,IF(AND('Encodage réponses Es'!$CU12="!",'Encodage réponses Es'!BQ12=""),"!",IF('Encodage réponses Es'!BQ12="","",'Encodage réponses Es'!BQ12)))</f>
        <v/>
      </c>
      <c r="AU14" s="145" t="str">
        <f>IF(OR(E14="a",E14="A"),E14,IF(AND('Encodage réponses Es'!$CU12="!",'Encodage réponses Es'!BR12=""),"!",IF('Encodage réponses Es'!BR12="","",'Encodage réponses Es'!BR12)))</f>
        <v/>
      </c>
      <c r="AV14" s="145" t="str">
        <f>IF(OR(E14="a",E14="A"),E14,IF(AND('Encodage réponses Es'!$CU12="!",'Encodage réponses Es'!BS12=""),"!",IF('Encodage réponses Es'!BS12="","",'Encodage réponses Es'!BS12)))</f>
        <v/>
      </c>
      <c r="AW14" s="145" t="str">
        <f>IF(OR(E14="a",E14="A"),E14,IF(AND('Encodage réponses Es'!$CU12="!",'Encodage réponses Es'!BT12=""),"!",IF('Encodage réponses Es'!BT12="","",'Encodage réponses Es'!BT12)))</f>
        <v/>
      </c>
      <c r="AX14" s="145" t="str">
        <f>IF(OR(E14="a",E14="A"),E14,IF(AND('Encodage réponses Es'!$CU12="!",'Encodage réponses Es'!BU12=""),"!",IF('Encodage réponses Es'!BU12="","",'Encodage réponses Es'!BU12)))</f>
        <v/>
      </c>
      <c r="AY14" s="145" t="str">
        <f>IF(OR(E14="a",E14="A"),E14,IF(AND('Encodage réponses Es'!$CU12="!",'Encodage réponses Es'!BV12=""),"!",IF('Encodage réponses Es'!BV12="","",'Encodage réponses Es'!BV12)))</f>
        <v/>
      </c>
      <c r="AZ14" s="204" t="str">
        <f>IF(OR(E14="a",E14="A"),E14,IF(AND('Encodage réponses Es'!$CU12="!",'Encodage réponses Es'!BW12=""),"!",IF('Encodage réponses Es'!BW12="","",'Encodage réponses Es'!BW12)))</f>
        <v/>
      </c>
      <c r="BA14" s="206" t="str">
        <f t="shared" si="2"/>
        <v/>
      </c>
      <c r="BB14" s="207" t="str">
        <f t="shared" si="12"/>
        <v/>
      </c>
      <c r="BC14" s="126" t="str">
        <f>IF(OR(E14="a",E14="A"),E14,IF(AND('Encodage réponses Es'!$CU12="!",'Encodage réponses Es'!AB12=""),"!",IF('Encodage réponses Es'!AB12="","",'Encodage réponses Es'!AB12)))</f>
        <v/>
      </c>
      <c r="BD14" s="87" t="str">
        <f>IF(OR(E14="a",E14="A"),E14,IF(AND('Encodage réponses Es'!$CU12="!",'Encodage réponses Es'!AC12=""),"!",IF('Encodage réponses Es'!AC12="","",'Encodage réponses Es'!AC12)))</f>
        <v/>
      </c>
      <c r="BE14" s="87" t="str">
        <f>IF(OR(E14="a",E14="A"),E14,IF(AND('Encodage réponses Es'!$CU12="!",'Encodage réponses Es'!AD12=""),"!",IF('Encodage réponses Es'!AD12="","",'Encodage réponses Es'!AD12)))</f>
        <v/>
      </c>
      <c r="BF14" s="87" t="str">
        <f>IF(OR(E14="a",E14="A"),E14,IF(AND('Encodage réponses Es'!$CU12="!",'Encodage réponses Es'!AE12=""),"!",IF('Encodage réponses Es'!AE12="","",'Encodage réponses Es'!AE12)))</f>
        <v/>
      </c>
      <c r="BG14" s="87" t="str">
        <f>IF(OR(E14="a",E14="A"),E14,IF(AND('Encodage réponses Es'!$CU12="!",'Encodage réponses Es'!AF12=""),"!",IF('Encodage réponses Es'!AF12="","",'Encodage réponses Es'!AF12)))</f>
        <v/>
      </c>
      <c r="BH14" s="87" t="str">
        <f>IF(OR($E14="a",$E14="A"),$E14,IF(AND('Encodage réponses Es'!$CU12="!",'Encodage réponses Es'!AG12=""),"!",IF('Encodage réponses Es'!AG12="","",'Encodage réponses Es'!AG12)))</f>
        <v/>
      </c>
      <c r="BI14" s="87" t="str">
        <f>IF(OR($E14="a",$E14="A"),$E14,IF(AND('Encodage réponses Es'!$CU12="!",'Encodage réponses Es'!AH12=""),"!",IF('Encodage réponses Es'!AH12="","",'Encodage réponses Es'!AH12)))</f>
        <v/>
      </c>
      <c r="BJ14" s="87" t="str">
        <f>IF(OR($E14="a",$E14="A"),$E14,IF(AND('Encodage réponses Es'!$CU12="!",'Encodage réponses Es'!AI12=""),"!",IF('Encodage réponses Es'!AI12="","",'Encodage réponses Es'!AI12)))</f>
        <v/>
      </c>
      <c r="BK14" s="87" t="str">
        <f>IF(OR($E14="a",$E14="A"),$E14,IF(AND('Encodage réponses Es'!$CU12="!",'Encodage réponses Es'!AJ12=""),"!",IF('Encodage réponses Es'!AJ12="","",'Encodage réponses Es'!AJ12)))</f>
        <v/>
      </c>
      <c r="BL14" s="87" t="str">
        <f>IF(OR($E14="a",$E14="A"),$E14,IF(AND('Encodage réponses Es'!$CU12="!",'Encodage réponses Es'!AU12=""),"!",IF('Encodage réponses Es'!AU12="","",'Encodage réponses Es'!AU12)))</f>
        <v/>
      </c>
      <c r="BM14" s="87" t="str">
        <f>IF(OR($E14="a",$E14="A"),$E14,IF(AND('Encodage réponses Es'!$CU12="!",'Encodage réponses Es'!AW12=""),"!",IF('Encodage réponses Es'!AW12="","",'Encodage réponses Es'!AW12)))</f>
        <v/>
      </c>
      <c r="BN14" s="87" t="str">
        <f>IF(OR($E14="a",$E14="A"),$E14,IF(AND('Encodage réponses Es'!$CU12="!",'Encodage réponses Es'!AX12=""),"!",IF('Encodage réponses Es'!AX12="","",'Encodage réponses Es'!AX12)))</f>
        <v/>
      </c>
      <c r="BO14" s="87" t="str">
        <f>IF(OR($E14="a",$E14="A"),$E14,IF(AND('Encodage réponses Es'!$CU12="!",'Encodage réponses Es'!AY12=""),"!",IF('Encodage réponses Es'!AY12="","",'Encodage réponses Es'!AY12)))</f>
        <v/>
      </c>
      <c r="BP14" s="87" t="str">
        <f>IF(OR($E14="a",$E14="A"),$E14,IF(AND('Encodage réponses Es'!$CU12="!",'Encodage réponses Es'!AZ12=""),"!",IF('Encodage réponses Es'!AZ12="","",'Encodage réponses Es'!AZ12)))</f>
        <v/>
      </c>
      <c r="BQ14" s="87" t="str">
        <f>IF(OR($E14="a",$E14="A"),$E14,IF(AND('Encodage réponses Es'!$CU12="!",'Encodage réponses Es'!BA12=""),"!",IF('Encodage réponses Es'!BA12="","",'Encodage réponses Es'!BA12)))</f>
        <v/>
      </c>
      <c r="BR14" s="87" t="str">
        <f>IF(OR($E14="a",$E14="A"),$E14,IF(AND('Encodage réponses Es'!$CU12="!",'Encodage réponses Es'!BB12=""),"!",IF('Encodage réponses Es'!BB12="","",'Encodage réponses Es'!BB12)))</f>
        <v/>
      </c>
      <c r="BS14" s="87" t="str">
        <f>IF(OR($E14="a",$E14="A"),$E14,IF(AND('Encodage réponses Es'!$CU12="!",'Encodage réponses Es'!BC12=""),"!",IF('Encodage réponses Es'!BC12="","",'Encodage réponses Es'!BC12)))</f>
        <v/>
      </c>
      <c r="BT14" s="87" t="str">
        <f>IF(OR($E14="a",$E14="A"),$E14,IF(AND('Encodage réponses Es'!$CU12="!",'Encodage réponses Es'!BD12=""),"!",IF('Encodage réponses Es'!BD12="","",'Encodage réponses Es'!BD12)))</f>
        <v/>
      </c>
      <c r="BU14" s="87" t="str">
        <f>IF(OR($E14="a",$E14="A"),$E14,IF(AND('Encodage réponses Es'!$CU12="!",'Encodage réponses Es'!BE12=""),"!",IF('Encodage réponses Es'!BE12="","",'Encodage réponses Es'!BE12)))</f>
        <v/>
      </c>
      <c r="BV14" s="125" t="str">
        <f>IF(OR($E14="a",$E14="A"),$E14,IF(AND('Encodage réponses Es'!$CU12="!",'Encodage réponses Es'!BF12=""),"!",IF('Encodage réponses Es'!BF12="","",'Encodage réponses Es'!BF12)))</f>
        <v/>
      </c>
      <c r="BW14" s="210" t="str">
        <f t="shared" si="3"/>
        <v/>
      </c>
      <c r="BX14" s="207" t="str">
        <f t="shared" si="13"/>
        <v/>
      </c>
      <c r="BY14" s="87" t="str">
        <f>IF(OR($E14="a",$E14="A"),$E14,IF(AND('Encodage réponses Es'!$CU12="!",'Encodage réponses Es'!BG12=""),"!",IF('Encodage réponses Es'!BG12="","",'Encodage réponses Es'!BG12)))</f>
        <v/>
      </c>
      <c r="BZ14" s="87" t="str">
        <f>IF(OR($E14="a",$E14="A"),$E14,IF(AND('Encodage réponses Es'!$CU12="!",'Encodage réponses Es'!BH12=""),"!",IF('Encodage réponses Es'!BH12="","",'Encodage réponses Es'!BH12)))</f>
        <v/>
      </c>
      <c r="CA14" s="87" t="str">
        <f>IF(OR($E14="a",$E14="A"),$E14,IF(AND('Encodage réponses Es'!$CU12="!",'Encodage réponses Es'!BI12=""),"!",IF('Encodage réponses Es'!BI12="","",'Encodage réponses Es'!BI12)))</f>
        <v/>
      </c>
      <c r="CB14" s="87" t="str">
        <f>IF(OR($E14="a",$E14="A"),$E14,IF(AND('Encodage réponses Es'!$CU12="!",'Encodage réponses Es'!BJ12=""),"!",IF('Encodage réponses Es'!BJ12="","",'Encodage réponses Es'!BJ12)))</f>
        <v/>
      </c>
      <c r="CC14" s="87" t="str">
        <f>IF(OR($E14="a",$E14="A"),$E14,IF(AND('Encodage réponses Es'!$CU12="!",'Encodage réponses Es'!BK12=""),"!",IF('Encodage réponses Es'!BK12="","",'Encodage réponses Es'!BK12)))</f>
        <v/>
      </c>
      <c r="CD14" s="87" t="str">
        <f>IF(OR($E14="a",$E14="A"),$E14,IF(AND('Encodage réponses Es'!$CU12="!",'Encodage réponses Es'!BL12=""),"!",IF('Encodage réponses Es'!BL12="","",'Encodage réponses Es'!BL12)))</f>
        <v/>
      </c>
      <c r="CE14" s="87" t="str">
        <f>IF(OR($E14="a",$E14="A"),$E14,IF(AND('Encodage réponses Es'!$CU12="!",'Encodage réponses Es'!BM12=""),"!",IF('Encodage réponses Es'!BM12="","",'Encodage réponses Es'!BM12)))</f>
        <v/>
      </c>
      <c r="CF14" s="87" t="str">
        <f>IF(OR($E14="a",$E14="A"),$E14,IF(AND('Encodage réponses Es'!$CU12="!",'Encodage réponses Es'!BN12=""),"!",IF('Encodage réponses Es'!BN12="","",'Encodage réponses Es'!BN12)))</f>
        <v/>
      </c>
      <c r="CG14" s="87" t="str">
        <f>IF(OR($E14="a",$E14="A"),$E14,IF(AND('Encodage réponses Es'!$CU12="!",'Encodage réponses Es'!BO12=""),"!",IF('Encodage réponses Es'!BO12="","",'Encodage réponses Es'!BO12)))</f>
        <v/>
      </c>
      <c r="CH14" s="125" t="str">
        <f>IF(OR($E14="a",$E14="A"),$E14,IF(AND('Encodage réponses Es'!$CU12="!",'Encodage réponses Es'!BP12=""),"!",IF('Encodage réponses Es'!BP12="","",'Encodage réponses Es'!BP12)))</f>
        <v/>
      </c>
      <c r="CI14" s="210" t="str">
        <f t="shared" si="4"/>
        <v/>
      </c>
      <c r="CJ14" s="207" t="str">
        <f t="shared" si="14"/>
        <v/>
      </c>
      <c r="CK14" s="87" t="str">
        <f>IF(OR($E14="a",$E14="A"),$E14,IF(AND('Encodage réponses Es'!$CU12="!",'Encodage réponses Es'!BX12=""),"!",IF('Encodage réponses Es'!BX12="","",'Encodage réponses Es'!BX12)))</f>
        <v/>
      </c>
      <c r="CL14" s="87" t="str">
        <f>IF(OR($E14="a",$E14="A"),$E14,IF(AND('Encodage réponses Es'!$CU12="!",'Encodage réponses Es'!BY12=""),"!",IF('Encodage réponses Es'!BY12="","",'Encodage réponses Es'!BY12)))</f>
        <v/>
      </c>
      <c r="CM14" s="87" t="str">
        <f>IF(OR($E14="a",$E14="A"),$E14,IF(AND('Encodage réponses Es'!$CU12="!",'Encodage réponses Es'!BZ12=""),"!",IF('Encodage réponses Es'!BZ12="","",'Encodage réponses Es'!BZ12)))</f>
        <v/>
      </c>
      <c r="CN14" s="87" t="str">
        <f>IF(OR($E14="a",$E14="A"),$E14,IF(AND('Encodage réponses Es'!$CU12="!",'Encodage réponses Es'!CA12=""),"!",IF('Encodage réponses Es'!CA12="","",'Encodage réponses Es'!CA12)))</f>
        <v/>
      </c>
      <c r="CO14" s="87" t="str">
        <f>IF(OR($E14="a",$E14="A"),$E14,IF(AND('Encodage réponses Es'!$CU12="!",'Encodage réponses Es'!CB12=""),"!",IF('Encodage réponses Es'!CB12="","",'Encodage réponses Es'!CB12)))</f>
        <v/>
      </c>
      <c r="CP14" s="87" t="str">
        <f>IF(OR($E14="a",$E14="A"),$E14,IF(AND('Encodage réponses Es'!$CU12="!",'Encodage réponses Es'!CE12=""),"!",IF('Encodage réponses Es'!CE12="","",'Encodage réponses Es'!CE12)))</f>
        <v/>
      </c>
      <c r="CQ14" s="87" t="str">
        <f>IF(OR($E14="a",$E14="A"),$E14,IF(AND('Encodage réponses Es'!$CU12="!",'Encodage réponses Es'!CF12=""),"!",IF('Encodage réponses Es'!CF12="","",'Encodage réponses Es'!CF12)))</f>
        <v/>
      </c>
      <c r="CR14" s="125" t="str">
        <f>IF(OR($E14="a",$E14="A"),$E14,IF(AND('Encodage réponses Es'!$CU12="!",'Encodage réponses Es'!CG12=""),"!",IF('Encodage réponses Es'!CG12="","",'Encodage réponses Es'!CG12)))</f>
        <v/>
      </c>
      <c r="CS14" s="206" t="str">
        <f t="shared" si="5"/>
        <v/>
      </c>
      <c r="CT14" s="207" t="str">
        <f t="shared" si="15"/>
        <v/>
      </c>
      <c r="CU14" s="272" t="str">
        <f>IF(OR($E14="a",$E14="A"),$E14,IF(AND('Encodage réponses Es'!$CU12="!",'Encodage réponses Es'!AR12=""),"!",IF('Encodage réponses Es'!AR12="","",'Encodage réponses Es'!AR12)))</f>
        <v/>
      </c>
      <c r="CV14" s="273" t="str">
        <f>IF(OR($E14="a",$E14="A"),$E14,IF(AND('Encodage réponses Es'!$CU12="!",'Encodage réponses Es'!CC12=""),"!",IF('Encodage réponses Es'!CC12="","",'Encodage réponses Es'!CC12)))</f>
        <v/>
      </c>
      <c r="CW14" s="273" t="str">
        <f>IF(OR($E14="a",$E14="A"),$E14,IF(AND('Encodage réponses Es'!$CU12="!",'Encodage réponses Es'!CD12=""),"!",IF('Encodage réponses Es'!CD12="","",'Encodage réponses Es'!CD12)))</f>
        <v/>
      </c>
      <c r="CX14" s="273" t="str">
        <f>IF(OR($E14="a",$E14="A"),$E14,IF(AND('Encodage réponses Es'!$CU12="!",'Encodage réponses Es'!CN12=""),"!",IF('Encodage réponses Es'!CN12="","",'Encodage réponses Es'!CN12)))</f>
        <v/>
      </c>
      <c r="CY14" s="273" t="str">
        <f>IF(OR($E14="a",$E14="A"),$E14,IF(AND('Encodage réponses Es'!$CU12="!",'Encodage réponses Es'!CP12=""),"!",IF('Encodage réponses Es'!CP12="","",'Encodage réponses Es'!CP12)))</f>
        <v/>
      </c>
      <c r="CZ14" s="273" t="str">
        <f>IF(OR($E14="a",$E14="A"),$E14,IF(AND('Encodage réponses Es'!$CU12="!",'Encodage réponses Es'!CQ12=""),"!",IF('Encodage réponses Es'!CQ12="","",'Encodage réponses Es'!CQ12)))</f>
        <v/>
      </c>
      <c r="DA14" s="273" t="str">
        <f>IF(OR($E14="a",$E14="A"),$E14,IF(AND('Encodage réponses Es'!$CU12="!",'Encodage réponses Es'!CR12=""),"!",IF('Encodage réponses Es'!CR12="","",'Encodage réponses Es'!CR12)))</f>
        <v/>
      </c>
      <c r="DB14" s="274" t="str">
        <f>IF(OR($E14="a",$E14="A"),$E14,IF(AND('Encodage réponses Es'!$CU12="!",'Encodage réponses Es'!CS12=""),"!",IF('Encodage réponses Es'!CS12="","",'Encodage réponses Es'!CS12)))</f>
        <v/>
      </c>
      <c r="DC14" s="206" t="str">
        <f t="shared" si="16"/>
        <v/>
      </c>
      <c r="DD14" s="207" t="str">
        <f t="shared" si="17"/>
        <v/>
      </c>
      <c r="DE14" s="87" t="str">
        <f>IF(OR($E14="a",$E14="A"),$E14,IF(AND('Encodage réponses Es'!$CU12="!",'Encodage réponses Es'!CH12=""),"!",IF('Encodage réponses Es'!CH12="","",'Encodage réponses Es'!CH12)))</f>
        <v/>
      </c>
      <c r="DF14" s="87" t="str">
        <f>IF(OR($E14="a",$E14="A"),$E14,IF(AND('Encodage réponses Es'!$CU12="!",'Encodage réponses Es'!CI12=""),"!",IF('Encodage réponses Es'!CI12="","",'Encodage réponses Es'!CI12)))</f>
        <v/>
      </c>
      <c r="DG14" s="87" t="str">
        <f>IF(OR($E14="a",$E14="A"),$E14,IF(AND('Encodage réponses Es'!$CU12="!",'Encodage réponses Es'!CJ12=""),"!",IF('Encodage réponses Es'!CJ12="","",'Encodage réponses Es'!CJ12)))</f>
        <v/>
      </c>
      <c r="DH14" s="87" t="str">
        <f>IF(OR($E14="a",$E14="A"),$E14,IF(AND('Encodage réponses Es'!$CU12="!",'Encodage réponses Es'!CK12=""),"!",IF('Encodage réponses Es'!CK12="","",'Encodage réponses Es'!CK12)))</f>
        <v/>
      </c>
      <c r="DI14" s="87" t="str">
        <f>IF(OR($E14="a",$E14="A"),$E14,IF(AND('Encodage réponses Es'!$CU12="!",'Encodage réponses Es'!CL12=""),"!",IF('Encodage réponses Es'!CL12="","",'Encodage réponses Es'!CL12)))</f>
        <v/>
      </c>
      <c r="DJ14" s="87" t="str">
        <f>IF(OR($E14="a",$E14="A"),$E14,IF(AND('Encodage réponses Es'!$CU12="!",'Encodage réponses Es'!CM12=""),"!",IF('Encodage réponses Es'!CM12="","",'Encodage réponses Es'!CM12)))</f>
        <v/>
      </c>
      <c r="DK14" s="87" t="str">
        <f>IF(OR($E14="a",$E14="A"),$E14,IF(AND('Encodage réponses Es'!$CU12="!",'Encodage réponses Es'!CO12=""),"!",IF('Encodage réponses Es'!CO12="","",'Encodage réponses Es'!CO12)))</f>
        <v/>
      </c>
      <c r="DL14" s="125" t="str">
        <f>IF(OR(E14="a",E14="A"),E14,IF(AND('Encodage réponses Es'!$CU12="!",'Encodage réponses Es'!CT12=""),"!",IF('Encodage réponses Es'!CT12="","",'Encodage réponses Es'!CT12)))</f>
        <v/>
      </c>
      <c r="DM14" s="206" t="str">
        <f t="shared" si="18"/>
        <v/>
      </c>
      <c r="DN14" s="207" t="str">
        <f t="shared" si="19"/>
        <v/>
      </c>
    </row>
    <row r="15" spans="1:118" x14ac:dyDescent="0.2">
      <c r="A15" s="510"/>
      <c r="B15" s="511"/>
      <c r="C15" s="14">
        <v>11</v>
      </c>
      <c r="D15" s="14" t="str">
        <f>IF('Encodage réponses Es'!F13=0,"",'Encodage réponses Es'!F13)</f>
        <v/>
      </c>
      <c r="E15" s="79" t="str">
        <f>IF('Encodage réponses Es'!I13="","",'Encodage réponses Es'!I13)</f>
        <v/>
      </c>
      <c r="F15" s="92" t="str">
        <f t="shared" si="6"/>
        <v/>
      </c>
      <c r="G15" s="83" t="str">
        <f t="shared" si="7"/>
        <v/>
      </c>
      <c r="H15" s="88"/>
      <c r="I15" s="92" t="str">
        <f t="shared" si="0"/>
        <v/>
      </c>
      <c r="J15" s="83" t="str">
        <f t="shared" si="8"/>
        <v/>
      </c>
      <c r="K15" s="88"/>
      <c r="L15" s="92" t="str">
        <f t="shared" si="9"/>
        <v/>
      </c>
      <c r="M15" s="83" t="str">
        <f t="shared" si="10"/>
        <v/>
      </c>
      <c r="N15" s="88"/>
      <c r="O15" s="79"/>
      <c r="P15" s="87" t="str">
        <f>IF(OR(E15="a",E15="A"),E15,IF(AND('Encodage réponses Es'!$CU13="!",'Encodage réponses Es'!J13=""),"!",IF('Encodage réponses Es'!J13="","",'Encodage réponses Es'!J13)))</f>
        <v/>
      </c>
      <c r="Q15" s="87" t="str">
        <f>IF(OR(E15="a",E15="A"),E15,IF(AND('Encodage réponses Es'!$CU13="!",'Encodage réponses Es'!K13=""),"!",IF('Encodage réponses Es'!K13="","",'Encodage réponses Es'!K13)))</f>
        <v/>
      </c>
      <c r="R15" s="87" t="str">
        <f>IF(OR(E15="a",E15="A"),E15,IF(AND('Encodage réponses Es'!$CU13="!",'Encodage réponses Es'!L13=""),"!",IF('Encodage réponses Es'!L13="","",'Encodage réponses Es'!L13)))</f>
        <v/>
      </c>
      <c r="S15" s="87" t="str">
        <f>IF(OR(E15="a",E15="A"),E15,IF(AND('Encodage réponses Es'!$CU13="!",'Encodage réponses Es'!M13=""),"!",IF('Encodage réponses Es'!M13="","",'Encodage réponses Es'!M13)))</f>
        <v/>
      </c>
      <c r="T15" s="87" t="str">
        <f>IF(OR(E15="a",E15="A"),E15,IF(AND('Encodage réponses Es'!$CU13="!",'Encodage réponses Es'!N13=""),"!",IF('Encodage réponses Es'!N13="","",'Encodage réponses Es'!N13)))</f>
        <v/>
      </c>
      <c r="U15" s="87" t="str">
        <f>IF(OR(E15="a",E15="A"),E15,IF(AND('Encodage réponses Es'!$CU13="!",'Encodage réponses Es'!O13=""),"!",IF('Encodage réponses Es'!O13="","",'Encodage réponses Es'!O13)))</f>
        <v/>
      </c>
      <c r="V15" s="87" t="str">
        <f>IF(OR($E15="a",$E15="A"),$E15,IF(AND('Encodage réponses Es'!$CU13="!",'Encodage réponses Es'!P13=""),"!",IF('Encodage réponses Es'!P13="","",'Encodage réponses Es'!P13)))</f>
        <v/>
      </c>
      <c r="W15" s="87" t="str">
        <f>IF(OR(E15="a",E15="A"),E15,IF(AND('Encodage réponses Es'!$CU13="!",'Encodage réponses Es'!Q13=""),"!",IF('Encodage réponses Es'!Q13="","",'Encodage réponses Es'!Q13)))</f>
        <v/>
      </c>
      <c r="X15" s="87" t="str">
        <f>IF(OR(E15="a",E15="A"),E15,IF(AND('Encodage réponses Es'!$CU13="!",'Encodage réponses Es'!R13=""),"!",IF('Encodage réponses Es'!R13="","",'Encodage réponses Es'!R13)))</f>
        <v/>
      </c>
      <c r="Y15" s="87" t="str">
        <f>IF(OR(E15="a",E15="A"),E15,IF(AND('Encodage réponses Es'!$CU13="!",'Encodage réponses Es'!S13=""),"!",IF('Encodage réponses Es'!S13="","",'Encodage réponses Es'!S13)))</f>
        <v/>
      </c>
      <c r="Z15" s="125" t="str">
        <f>IF(OR(E15="a",E15="A"),E15,IF(AND('Encodage réponses Es'!$CU13="!",'Encodage réponses Es'!T13=""),"!",IF('Encodage réponses Es'!T13="","",'Encodage réponses Es'!T13)))</f>
        <v/>
      </c>
      <c r="AA15" s="210" t="str">
        <f t="shared" si="1"/>
        <v/>
      </c>
      <c r="AB15" s="243" t="str">
        <f t="shared" si="11"/>
        <v/>
      </c>
      <c r="AC15" s="145" t="str">
        <f>IF(OR(E15="a",E15="A"),E15,IF(AND('Encodage réponses Es'!$CU13="!",'Encodage réponses Es'!U13=""),"!",IF('Encodage réponses Es'!U13="","",'Encodage réponses Es'!U13)))</f>
        <v/>
      </c>
      <c r="AD15" s="145" t="str">
        <f>IF(OR(E15="a",E15="A"),E15,IF(AND('Encodage réponses Es'!$CU13="!",'Encodage réponses Es'!V13=""),"!",IF('Encodage réponses Es'!V13="","",'Encodage réponses Es'!V13)))</f>
        <v/>
      </c>
      <c r="AE15" s="145" t="str">
        <f>IF(OR(E15="a",E15="A"),E15,IF(AND('Encodage réponses Es'!$CU13="!",'Encodage réponses Es'!W13=""),"!",IF('Encodage réponses Es'!W13="","",'Encodage réponses Es'!W13)))</f>
        <v/>
      </c>
      <c r="AF15" s="145" t="str">
        <f>IF(OR(E15="a",E15="A"),E15,IF(AND('Encodage réponses Es'!$CU13="!",'Encodage réponses Es'!X13=""),"!",IF('Encodage réponses Es'!X13="","",'Encodage réponses Es'!X13)))</f>
        <v/>
      </c>
      <c r="AG15" s="145" t="str">
        <f>IF(OR(E15="a",E15="A"),E15,IF(AND('Encodage réponses Es'!$CU13="!",'Encodage réponses Es'!Y13=""),"!",IF('Encodage réponses Es'!Y13="","",'Encodage réponses Es'!Y13)))</f>
        <v/>
      </c>
      <c r="AH15" s="145" t="str">
        <f>IF(OR(E15="a",E15="A"),E15,IF(AND('Encodage réponses Es'!$CU13="!",'Encodage réponses Es'!Z13=""),"!",IF('Encodage réponses Es'!Z13="","",'Encodage réponses Es'!Z13)))</f>
        <v/>
      </c>
      <c r="AI15" s="145" t="str">
        <f>IF(OR(E15="a",E15="A"),E15,IF(AND('Encodage réponses Es'!$CU13="!",'Encodage réponses Es'!AA13=""),"!",IF('Encodage réponses Es'!AA13="","",'Encodage réponses Es'!AA13)))</f>
        <v/>
      </c>
      <c r="AJ15" s="145" t="str">
        <f>IF(OR(E15="a",E15="A"),E15,IF(AND('Encodage réponses Es'!$CU13="!",'Encodage réponses Es'!AK13=""),"!",IF('Encodage réponses Es'!AK13="","",'Encodage réponses Es'!AK13)))</f>
        <v/>
      </c>
      <c r="AK15" s="145" t="str">
        <f>IF(OR(E15="a",E15="A"),E15,IF(AND('Encodage réponses Es'!$CU13="!",'Encodage réponses Es'!AL13=""),"!",IF('Encodage réponses Es'!AL13="","",'Encodage réponses Es'!AL13)))</f>
        <v/>
      </c>
      <c r="AL15" s="145" t="str">
        <f>IF(OR(E15="a",E15="A"),E15,IF(AND('Encodage réponses Es'!$CU13="!",'Encodage réponses Es'!AM13=""),"!",IF('Encodage réponses Es'!AM13="","",'Encodage réponses Es'!AM13)))</f>
        <v/>
      </c>
      <c r="AM15" s="145" t="str">
        <f>IF(OR(E15="a",E15="A"),E15,IF(AND('Encodage réponses Es'!$CU13="!",'Encodage réponses Es'!AN13=""),"!",IF('Encodage réponses Es'!AN13="","",'Encodage réponses Es'!AN13)))</f>
        <v/>
      </c>
      <c r="AN15" s="145" t="str">
        <f>IF(OR(E15="a",E15="A"),E15,IF(AND('Encodage réponses Es'!$CU13="!",'Encodage réponses Es'!AO13=""),"!",IF('Encodage réponses Es'!AO13="","",'Encodage réponses Es'!AO13)))</f>
        <v/>
      </c>
      <c r="AO15" s="145" t="str">
        <f>IF(OR(E15="a",E15="A"),E15,IF(AND('Encodage réponses Es'!$CU13="!",'Encodage réponses Es'!AP13=""),"!",IF('Encodage réponses Es'!AP13="","",'Encodage réponses Es'!AP13)))</f>
        <v/>
      </c>
      <c r="AP15" s="145" t="str">
        <f>IF(OR(E15="a",E15="A"),E15,IF(AND('Encodage réponses Es'!$CU13="!",'Encodage réponses Es'!AQ13=""),"!",IF('Encodage réponses Es'!AQ13="","",'Encodage réponses Es'!AQ13)))</f>
        <v/>
      </c>
      <c r="AQ15" s="145" t="str">
        <f>IF(OR(E15="a",E15="A"),E15,IF(AND('Encodage réponses Es'!$CU13="!",'Encodage réponses Es'!AS13=""),"!",IF('Encodage réponses Es'!AS13="","",'Encodage réponses Es'!AS13)))</f>
        <v/>
      </c>
      <c r="AR15" s="145" t="str">
        <f>IF(OR(E15="a",E15="A"),E15,IF(AND('Encodage réponses Es'!$CU13="!",'Encodage réponses Es'!AT13=""),"!",IF('Encodage réponses Es'!AT13="","",'Encodage réponses Es'!AT13)))</f>
        <v/>
      </c>
      <c r="AS15" s="145" t="str">
        <f>IF(OR(E15="a",E15="A"),E15,IF(AND('Encodage réponses Es'!$CU13="!",'Encodage réponses Es'!AV13=""),"!",IF('Encodage réponses Es'!AV13="","",'Encodage réponses Es'!AV13)))</f>
        <v/>
      </c>
      <c r="AT15" s="145" t="str">
        <f>IF(OR(E15="a",E15="A"),E15,IF(AND('Encodage réponses Es'!$CU13="!",'Encodage réponses Es'!BQ13=""),"!",IF('Encodage réponses Es'!BQ13="","",'Encodage réponses Es'!BQ13)))</f>
        <v/>
      </c>
      <c r="AU15" s="145" t="str">
        <f>IF(OR(E15="a",E15="A"),E15,IF(AND('Encodage réponses Es'!$CU13="!",'Encodage réponses Es'!BR13=""),"!",IF('Encodage réponses Es'!BR13="","",'Encodage réponses Es'!BR13)))</f>
        <v/>
      </c>
      <c r="AV15" s="145" t="str">
        <f>IF(OR(E15="a",E15="A"),E15,IF(AND('Encodage réponses Es'!$CU13="!",'Encodage réponses Es'!BS13=""),"!",IF('Encodage réponses Es'!BS13="","",'Encodage réponses Es'!BS13)))</f>
        <v/>
      </c>
      <c r="AW15" s="145" t="str">
        <f>IF(OR(E15="a",E15="A"),E15,IF(AND('Encodage réponses Es'!$CU13="!",'Encodage réponses Es'!BT13=""),"!",IF('Encodage réponses Es'!BT13="","",'Encodage réponses Es'!BT13)))</f>
        <v/>
      </c>
      <c r="AX15" s="145" t="str">
        <f>IF(OR(E15="a",E15="A"),E15,IF(AND('Encodage réponses Es'!$CU13="!",'Encodage réponses Es'!BU13=""),"!",IF('Encodage réponses Es'!BU13="","",'Encodage réponses Es'!BU13)))</f>
        <v/>
      </c>
      <c r="AY15" s="145" t="str">
        <f>IF(OR(E15="a",E15="A"),E15,IF(AND('Encodage réponses Es'!$CU13="!",'Encodage réponses Es'!BV13=""),"!",IF('Encodage réponses Es'!BV13="","",'Encodage réponses Es'!BV13)))</f>
        <v/>
      </c>
      <c r="AZ15" s="204" t="str">
        <f>IF(OR(E15="a",E15="A"),E15,IF(AND('Encodage réponses Es'!$CU13="!",'Encodage réponses Es'!BW13=""),"!",IF('Encodage réponses Es'!BW13="","",'Encodage réponses Es'!BW13)))</f>
        <v/>
      </c>
      <c r="BA15" s="206" t="str">
        <f t="shared" si="2"/>
        <v/>
      </c>
      <c r="BB15" s="207" t="str">
        <f t="shared" si="12"/>
        <v/>
      </c>
      <c r="BC15" s="126" t="str">
        <f>IF(OR(E15="a",E15="A"),E15,IF(AND('Encodage réponses Es'!$CU13="!",'Encodage réponses Es'!AB13=""),"!",IF('Encodage réponses Es'!AB13="","",'Encodage réponses Es'!AB13)))</f>
        <v/>
      </c>
      <c r="BD15" s="87" t="str">
        <f>IF(OR(E15="a",E15="A"),E15,IF(AND('Encodage réponses Es'!$CU13="!",'Encodage réponses Es'!AC13=""),"!",IF('Encodage réponses Es'!AC13="","",'Encodage réponses Es'!AC13)))</f>
        <v/>
      </c>
      <c r="BE15" s="87" t="str">
        <f>IF(OR(E15="a",E15="A"),E15,IF(AND('Encodage réponses Es'!$CU13="!",'Encodage réponses Es'!AD13=""),"!",IF('Encodage réponses Es'!AD13="","",'Encodage réponses Es'!AD13)))</f>
        <v/>
      </c>
      <c r="BF15" s="87" t="str">
        <f>IF(OR(E15="a",E15="A"),E15,IF(AND('Encodage réponses Es'!$CU13="!",'Encodage réponses Es'!AE13=""),"!",IF('Encodage réponses Es'!AE13="","",'Encodage réponses Es'!AE13)))</f>
        <v/>
      </c>
      <c r="BG15" s="87" t="str">
        <f>IF(OR(E15="a",E15="A"),E15,IF(AND('Encodage réponses Es'!$CU13="!",'Encodage réponses Es'!AF13=""),"!",IF('Encodage réponses Es'!AF13="","",'Encodage réponses Es'!AF13)))</f>
        <v/>
      </c>
      <c r="BH15" s="87" t="str">
        <f>IF(OR($E15="a",$E15="A"),$E15,IF(AND('Encodage réponses Es'!$CU13="!",'Encodage réponses Es'!AG13=""),"!",IF('Encodage réponses Es'!AG13="","",'Encodage réponses Es'!AG13)))</f>
        <v/>
      </c>
      <c r="BI15" s="87" t="str">
        <f>IF(OR($E15="a",$E15="A"),$E15,IF(AND('Encodage réponses Es'!$CU13="!",'Encodage réponses Es'!AH13=""),"!",IF('Encodage réponses Es'!AH13="","",'Encodage réponses Es'!AH13)))</f>
        <v/>
      </c>
      <c r="BJ15" s="87" t="str">
        <f>IF(OR($E15="a",$E15="A"),$E15,IF(AND('Encodage réponses Es'!$CU13="!",'Encodage réponses Es'!AI13=""),"!",IF('Encodage réponses Es'!AI13="","",'Encodage réponses Es'!AI13)))</f>
        <v/>
      </c>
      <c r="BK15" s="87" t="str">
        <f>IF(OR($E15="a",$E15="A"),$E15,IF(AND('Encodage réponses Es'!$CU13="!",'Encodage réponses Es'!AJ13=""),"!",IF('Encodage réponses Es'!AJ13="","",'Encodage réponses Es'!AJ13)))</f>
        <v/>
      </c>
      <c r="BL15" s="87" t="str">
        <f>IF(OR($E15="a",$E15="A"),$E15,IF(AND('Encodage réponses Es'!$CU13="!",'Encodage réponses Es'!AU13=""),"!",IF('Encodage réponses Es'!AU13="","",'Encodage réponses Es'!AU13)))</f>
        <v/>
      </c>
      <c r="BM15" s="87" t="str">
        <f>IF(OR($E15="a",$E15="A"),$E15,IF(AND('Encodage réponses Es'!$CU13="!",'Encodage réponses Es'!AW13=""),"!",IF('Encodage réponses Es'!AW13="","",'Encodage réponses Es'!AW13)))</f>
        <v/>
      </c>
      <c r="BN15" s="87" t="str">
        <f>IF(OR($E15="a",$E15="A"),$E15,IF(AND('Encodage réponses Es'!$CU13="!",'Encodage réponses Es'!AX13=""),"!",IF('Encodage réponses Es'!AX13="","",'Encodage réponses Es'!AX13)))</f>
        <v/>
      </c>
      <c r="BO15" s="87" t="str">
        <f>IF(OR($E15="a",$E15="A"),$E15,IF(AND('Encodage réponses Es'!$CU13="!",'Encodage réponses Es'!AY13=""),"!",IF('Encodage réponses Es'!AY13="","",'Encodage réponses Es'!AY13)))</f>
        <v/>
      </c>
      <c r="BP15" s="87" t="str">
        <f>IF(OR($E15="a",$E15="A"),$E15,IF(AND('Encodage réponses Es'!$CU13="!",'Encodage réponses Es'!AZ13=""),"!",IF('Encodage réponses Es'!AZ13="","",'Encodage réponses Es'!AZ13)))</f>
        <v/>
      </c>
      <c r="BQ15" s="87" t="str">
        <f>IF(OR($E15="a",$E15="A"),$E15,IF(AND('Encodage réponses Es'!$CU13="!",'Encodage réponses Es'!BA13=""),"!",IF('Encodage réponses Es'!BA13="","",'Encodage réponses Es'!BA13)))</f>
        <v/>
      </c>
      <c r="BR15" s="87" t="str">
        <f>IF(OR($E15="a",$E15="A"),$E15,IF(AND('Encodage réponses Es'!$CU13="!",'Encodage réponses Es'!BB13=""),"!",IF('Encodage réponses Es'!BB13="","",'Encodage réponses Es'!BB13)))</f>
        <v/>
      </c>
      <c r="BS15" s="87" t="str">
        <f>IF(OR($E15="a",$E15="A"),$E15,IF(AND('Encodage réponses Es'!$CU13="!",'Encodage réponses Es'!BC13=""),"!",IF('Encodage réponses Es'!BC13="","",'Encodage réponses Es'!BC13)))</f>
        <v/>
      </c>
      <c r="BT15" s="87" t="str">
        <f>IF(OR($E15="a",$E15="A"),$E15,IF(AND('Encodage réponses Es'!$CU13="!",'Encodage réponses Es'!BD13=""),"!",IF('Encodage réponses Es'!BD13="","",'Encodage réponses Es'!BD13)))</f>
        <v/>
      </c>
      <c r="BU15" s="87" t="str">
        <f>IF(OR($E15="a",$E15="A"),$E15,IF(AND('Encodage réponses Es'!$CU13="!",'Encodage réponses Es'!BE13=""),"!",IF('Encodage réponses Es'!BE13="","",'Encodage réponses Es'!BE13)))</f>
        <v/>
      </c>
      <c r="BV15" s="125" t="str">
        <f>IF(OR($E15="a",$E15="A"),$E15,IF(AND('Encodage réponses Es'!$CU13="!",'Encodage réponses Es'!BF13=""),"!",IF('Encodage réponses Es'!BF13="","",'Encodage réponses Es'!BF13)))</f>
        <v/>
      </c>
      <c r="BW15" s="210" t="str">
        <f t="shared" si="3"/>
        <v/>
      </c>
      <c r="BX15" s="207" t="str">
        <f t="shared" si="13"/>
        <v/>
      </c>
      <c r="BY15" s="87" t="str">
        <f>IF(OR($E15="a",$E15="A"),$E15,IF(AND('Encodage réponses Es'!$CU13="!",'Encodage réponses Es'!BG13=""),"!",IF('Encodage réponses Es'!BG13="","",'Encodage réponses Es'!BG13)))</f>
        <v/>
      </c>
      <c r="BZ15" s="87" t="str">
        <f>IF(OR($E15="a",$E15="A"),$E15,IF(AND('Encodage réponses Es'!$CU13="!",'Encodage réponses Es'!BH13=""),"!",IF('Encodage réponses Es'!BH13="","",'Encodage réponses Es'!BH13)))</f>
        <v/>
      </c>
      <c r="CA15" s="87" t="str">
        <f>IF(OR($E15="a",$E15="A"),$E15,IF(AND('Encodage réponses Es'!$CU13="!",'Encodage réponses Es'!BI13=""),"!",IF('Encodage réponses Es'!BI13="","",'Encodage réponses Es'!BI13)))</f>
        <v/>
      </c>
      <c r="CB15" s="87" t="str">
        <f>IF(OR($E15="a",$E15="A"),$E15,IF(AND('Encodage réponses Es'!$CU13="!",'Encodage réponses Es'!BJ13=""),"!",IF('Encodage réponses Es'!BJ13="","",'Encodage réponses Es'!BJ13)))</f>
        <v/>
      </c>
      <c r="CC15" s="87" t="str">
        <f>IF(OR($E15="a",$E15="A"),$E15,IF(AND('Encodage réponses Es'!$CU13="!",'Encodage réponses Es'!BK13=""),"!",IF('Encodage réponses Es'!BK13="","",'Encodage réponses Es'!BK13)))</f>
        <v/>
      </c>
      <c r="CD15" s="87" t="str">
        <f>IF(OR($E15="a",$E15="A"),$E15,IF(AND('Encodage réponses Es'!$CU13="!",'Encodage réponses Es'!BL13=""),"!",IF('Encodage réponses Es'!BL13="","",'Encodage réponses Es'!BL13)))</f>
        <v/>
      </c>
      <c r="CE15" s="87" t="str">
        <f>IF(OR($E15="a",$E15="A"),$E15,IF(AND('Encodage réponses Es'!$CU13="!",'Encodage réponses Es'!BM13=""),"!",IF('Encodage réponses Es'!BM13="","",'Encodage réponses Es'!BM13)))</f>
        <v/>
      </c>
      <c r="CF15" s="87" t="str">
        <f>IF(OR($E15="a",$E15="A"),$E15,IF(AND('Encodage réponses Es'!$CU13="!",'Encodage réponses Es'!BN13=""),"!",IF('Encodage réponses Es'!BN13="","",'Encodage réponses Es'!BN13)))</f>
        <v/>
      </c>
      <c r="CG15" s="87" t="str">
        <f>IF(OR($E15="a",$E15="A"),$E15,IF(AND('Encodage réponses Es'!$CU13="!",'Encodage réponses Es'!BO13=""),"!",IF('Encodage réponses Es'!BO13="","",'Encodage réponses Es'!BO13)))</f>
        <v/>
      </c>
      <c r="CH15" s="125" t="str">
        <f>IF(OR($E15="a",$E15="A"),$E15,IF(AND('Encodage réponses Es'!$CU13="!",'Encodage réponses Es'!BP13=""),"!",IF('Encodage réponses Es'!BP13="","",'Encodage réponses Es'!BP13)))</f>
        <v/>
      </c>
      <c r="CI15" s="210" t="str">
        <f t="shared" si="4"/>
        <v/>
      </c>
      <c r="CJ15" s="207" t="str">
        <f t="shared" si="14"/>
        <v/>
      </c>
      <c r="CK15" s="87" t="str">
        <f>IF(OR($E15="a",$E15="A"),$E15,IF(AND('Encodage réponses Es'!$CU13="!",'Encodage réponses Es'!BX13=""),"!",IF('Encodage réponses Es'!BX13="","",'Encodage réponses Es'!BX13)))</f>
        <v/>
      </c>
      <c r="CL15" s="87" t="str">
        <f>IF(OR($E15="a",$E15="A"),$E15,IF(AND('Encodage réponses Es'!$CU13="!",'Encodage réponses Es'!BY13=""),"!",IF('Encodage réponses Es'!BY13="","",'Encodage réponses Es'!BY13)))</f>
        <v/>
      </c>
      <c r="CM15" s="87" t="str">
        <f>IF(OR($E15="a",$E15="A"),$E15,IF(AND('Encodage réponses Es'!$CU13="!",'Encodage réponses Es'!BZ13=""),"!",IF('Encodage réponses Es'!BZ13="","",'Encodage réponses Es'!BZ13)))</f>
        <v/>
      </c>
      <c r="CN15" s="87" t="str">
        <f>IF(OR($E15="a",$E15="A"),$E15,IF(AND('Encodage réponses Es'!$CU13="!",'Encodage réponses Es'!CA13=""),"!",IF('Encodage réponses Es'!CA13="","",'Encodage réponses Es'!CA13)))</f>
        <v/>
      </c>
      <c r="CO15" s="87" t="str">
        <f>IF(OR($E15="a",$E15="A"),$E15,IF(AND('Encodage réponses Es'!$CU13="!",'Encodage réponses Es'!CB13=""),"!",IF('Encodage réponses Es'!CB13="","",'Encodage réponses Es'!CB13)))</f>
        <v/>
      </c>
      <c r="CP15" s="87" t="str">
        <f>IF(OR($E15="a",$E15="A"),$E15,IF(AND('Encodage réponses Es'!$CU13="!",'Encodage réponses Es'!CE13=""),"!",IF('Encodage réponses Es'!CE13="","",'Encodage réponses Es'!CE13)))</f>
        <v/>
      </c>
      <c r="CQ15" s="87" t="str">
        <f>IF(OR($E15="a",$E15="A"),$E15,IF(AND('Encodage réponses Es'!$CU13="!",'Encodage réponses Es'!CF13=""),"!",IF('Encodage réponses Es'!CF13="","",'Encodage réponses Es'!CF13)))</f>
        <v/>
      </c>
      <c r="CR15" s="125" t="str">
        <f>IF(OR($E15="a",$E15="A"),$E15,IF(AND('Encodage réponses Es'!$CU13="!",'Encodage réponses Es'!CG13=""),"!",IF('Encodage réponses Es'!CG13="","",'Encodage réponses Es'!CG13)))</f>
        <v/>
      </c>
      <c r="CS15" s="206" t="str">
        <f t="shared" si="5"/>
        <v/>
      </c>
      <c r="CT15" s="207" t="str">
        <f t="shared" si="15"/>
        <v/>
      </c>
      <c r="CU15" s="272" t="str">
        <f>IF(OR($E15="a",$E15="A"),$E15,IF(AND('Encodage réponses Es'!$CU13="!",'Encodage réponses Es'!AR13=""),"!",IF('Encodage réponses Es'!AR13="","",'Encodage réponses Es'!AR13)))</f>
        <v/>
      </c>
      <c r="CV15" s="273" t="str">
        <f>IF(OR($E15="a",$E15="A"),$E15,IF(AND('Encodage réponses Es'!$CU13="!",'Encodage réponses Es'!CC13=""),"!",IF('Encodage réponses Es'!CC13="","",'Encodage réponses Es'!CC13)))</f>
        <v/>
      </c>
      <c r="CW15" s="273" t="str">
        <f>IF(OR($E15="a",$E15="A"),$E15,IF(AND('Encodage réponses Es'!$CU13="!",'Encodage réponses Es'!CD13=""),"!",IF('Encodage réponses Es'!CD13="","",'Encodage réponses Es'!CD13)))</f>
        <v/>
      </c>
      <c r="CX15" s="273" t="str">
        <f>IF(OR($E15="a",$E15="A"),$E15,IF(AND('Encodage réponses Es'!$CU13="!",'Encodage réponses Es'!CN13=""),"!",IF('Encodage réponses Es'!CN13="","",'Encodage réponses Es'!CN13)))</f>
        <v/>
      </c>
      <c r="CY15" s="273" t="str">
        <f>IF(OR($E15="a",$E15="A"),$E15,IF(AND('Encodage réponses Es'!$CU13="!",'Encodage réponses Es'!CP13=""),"!",IF('Encodage réponses Es'!CP13="","",'Encodage réponses Es'!CP13)))</f>
        <v/>
      </c>
      <c r="CZ15" s="273" t="str">
        <f>IF(OR($E15="a",$E15="A"),$E15,IF(AND('Encodage réponses Es'!$CU13="!",'Encodage réponses Es'!CQ13=""),"!",IF('Encodage réponses Es'!CQ13="","",'Encodage réponses Es'!CQ13)))</f>
        <v/>
      </c>
      <c r="DA15" s="273" t="str">
        <f>IF(OR($E15="a",$E15="A"),$E15,IF(AND('Encodage réponses Es'!$CU13="!",'Encodage réponses Es'!CR13=""),"!",IF('Encodage réponses Es'!CR13="","",'Encodage réponses Es'!CR13)))</f>
        <v/>
      </c>
      <c r="DB15" s="274" t="str">
        <f>IF(OR($E15="a",$E15="A"),$E15,IF(AND('Encodage réponses Es'!$CU13="!",'Encodage réponses Es'!CS13=""),"!",IF('Encodage réponses Es'!CS13="","",'Encodage réponses Es'!CS13)))</f>
        <v/>
      </c>
      <c r="DC15" s="206" t="str">
        <f t="shared" si="16"/>
        <v/>
      </c>
      <c r="DD15" s="207" t="str">
        <f t="shared" si="17"/>
        <v/>
      </c>
      <c r="DE15" s="87" t="str">
        <f>IF(OR($E15="a",$E15="A"),$E15,IF(AND('Encodage réponses Es'!$CU13="!",'Encodage réponses Es'!CH13=""),"!",IF('Encodage réponses Es'!CH13="","",'Encodage réponses Es'!CH13)))</f>
        <v/>
      </c>
      <c r="DF15" s="87" t="str">
        <f>IF(OR($E15="a",$E15="A"),$E15,IF(AND('Encodage réponses Es'!$CU13="!",'Encodage réponses Es'!CI13=""),"!",IF('Encodage réponses Es'!CI13="","",'Encodage réponses Es'!CI13)))</f>
        <v/>
      </c>
      <c r="DG15" s="87" t="str">
        <f>IF(OR($E15="a",$E15="A"),$E15,IF(AND('Encodage réponses Es'!$CU13="!",'Encodage réponses Es'!CJ13=""),"!",IF('Encodage réponses Es'!CJ13="","",'Encodage réponses Es'!CJ13)))</f>
        <v/>
      </c>
      <c r="DH15" s="87" t="str">
        <f>IF(OR($E15="a",$E15="A"),$E15,IF(AND('Encodage réponses Es'!$CU13="!",'Encodage réponses Es'!CK13=""),"!",IF('Encodage réponses Es'!CK13="","",'Encodage réponses Es'!CK13)))</f>
        <v/>
      </c>
      <c r="DI15" s="87" t="str">
        <f>IF(OR($E15="a",$E15="A"),$E15,IF(AND('Encodage réponses Es'!$CU13="!",'Encodage réponses Es'!CL13=""),"!",IF('Encodage réponses Es'!CL13="","",'Encodage réponses Es'!CL13)))</f>
        <v/>
      </c>
      <c r="DJ15" s="87" t="str">
        <f>IF(OR($E15="a",$E15="A"),$E15,IF(AND('Encodage réponses Es'!$CU13="!",'Encodage réponses Es'!CM13=""),"!",IF('Encodage réponses Es'!CM13="","",'Encodage réponses Es'!CM13)))</f>
        <v/>
      </c>
      <c r="DK15" s="87" t="str">
        <f>IF(OR($E15="a",$E15="A"),$E15,IF(AND('Encodage réponses Es'!$CU13="!",'Encodage réponses Es'!CO13=""),"!",IF('Encodage réponses Es'!CO13="","",'Encodage réponses Es'!CO13)))</f>
        <v/>
      </c>
      <c r="DL15" s="125" t="str">
        <f>IF(OR(E15="a",E15="A"),E15,IF(AND('Encodage réponses Es'!$CU13="!",'Encodage réponses Es'!CT13=""),"!",IF('Encodage réponses Es'!CT13="","",'Encodage réponses Es'!CT13)))</f>
        <v/>
      </c>
      <c r="DM15" s="206" t="str">
        <f t="shared" si="18"/>
        <v/>
      </c>
      <c r="DN15" s="207" t="str">
        <f t="shared" si="19"/>
        <v/>
      </c>
    </row>
    <row r="16" spans="1:118" x14ac:dyDescent="0.2">
      <c r="A16" s="510"/>
      <c r="B16" s="511"/>
      <c r="C16" s="14">
        <v>12</v>
      </c>
      <c r="D16" s="14" t="str">
        <f>IF('Encodage réponses Es'!F14=0,"",'Encodage réponses Es'!F14)</f>
        <v/>
      </c>
      <c r="E16" s="143" t="str">
        <f>IF('Encodage réponses Es'!I14="","",'Encodage réponses Es'!I14)</f>
        <v/>
      </c>
      <c r="F16" s="92" t="str">
        <f t="shared" si="6"/>
        <v/>
      </c>
      <c r="G16" s="83" t="str">
        <f t="shared" si="7"/>
        <v/>
      </c>
      <c r="H16" s="88"/>
      <c r="I16" s="92" t="str">
        <f t="shared" si="0"/>
        <v/>
      </c>
      <c r="J16" s="83" t="str">
        <f t="shared" si="8"/>
        <v/>
      </c>
      <c r="K16" s="88"/>
      <c r="L16" s="92" t="str">
        <f t="shared" si="9"/>
        <v/>
      </c>
      <c r="M16" s="83" t="str">
        <f t="shared" si="10"/>
        <v/>
      </c>
      <c r="N16" s="88"/>
      <c r="O16" s="79"/>
      <c r="P16" s="87" t="str">
        <f>IF(OR(E16="a",E16="A"),E16,IF(AND('Encodage réponses Es'!$CU14="!",'Encodage réponses Es'!J14=""),"!",IF('Encodage réponses Es'!J14="","",'Encodage réponses Es'!J14)))</f>
        <v/>
      </c>
      <c r="Q16" s="87" t="str">
        <f>IF(OR(E16="a",E16="A"),E16,IF(AND('Encodage réponses Es'!$CU14="!",'Encodage réponses Es'!K14=""),"!",IF('Encodage réponses Es'!K14="","",'Encodage réponses Es'!K14)))</f>
        <v/>
      </c>
      <c r="R16" s="87" t="str">
        <f>IF(OR(E16="a",E16="A"),E16,IF(AND('Encodage réponses Es'!$CU14="!",'Encodage réponses Es'!L14=""),"!",IF('Encodage réponses Es'!L14="","",'Encodage réponses Es'!L14)))</f>
        <v/>
      </c>
      <c r="S16" s="87" t="str">
        <f>IF(OR(E16="a",E16="A"),E16,IF(AND('Encodage réponses Es'!$CU14="!",'Encodage réponses Es'!M14=""),"!",IF('Encodage réponses Es'!M14="","",'Encodage réponses Es'!M14)))</f>
        <v/>
      </c>
      <c r="T16" s="87" t="str">
        <f>IF(OR(E16="a",E16="A"),E16,IF(AND('Encodage réponses Es'!$CU14="!",'Encodage réponses Es'!N14=""),"!",IF('Encodage réponses Es'!N14="","",'Encodage réponses Es'!N14)))</f>
        <v/>
      </c>
      <c r="U16" s="87" t="str">
        <f>IF(OR(E16="a",E16="A"),E16,IF(AND('Encodage réponses Es'!$CU14="!",'Encodage réponses Es'!O14=""),"!",IF('Encodage réponses Es'!O14="","",'Encodage réponses Es'!O14)))</f>
        <v/>
      </c>
      <c r="V16" s="87" t="str">
        <f>IF(OR($E16="a",$E16="A"),$E16,IF(AND('Encodage réponses Es'!$CU14="!",'Encodage réponses Es'!P14=""),"!",IF('Encodage réponses Es'!P14="","",'Encodage réponses Es'!P14)))</f>
        <v/>
      </c>
      <c r="W16" s="87" t="str">
        <f>IF(OR(E16="a",E16="A"),E16,IF(AND('Encodage réponses Es'!$CU14="!",'Encodage réponses Es'!Q14=""),"!",IF('Encodage réponses Es'!Q14="","",'Encodage réponses Es'!Q14)))</f>
        <v/>
      </c>
      <c r="X16" s="87" t="str">
        <f>IF(OR(E16="a",E16="A"),E16,IF(AND('Encodage réponses Es'!$CU14="!",'Encodage réponses Es'!R14=""),"!",IF('Encodage réponses Es'!R14="","",'Encodage réponses Es'!R14)))</f>
        <v/>
      </c>
      <c r="Y16" s="87" t="str">
        <f>IF(OR(E16="a",E16="A"),E16,IF(AND('Encodage réponses Es'!$CU14="!",'Encodage réponses Es'!S14=""),"!",IF('Encodage réponses Es'!S14="","",'Encodage réponses Es'!S14)))</f>
        <v/>
      </c>
      <c r="Z16" s="125" t="str">
        <f>IF(OR(E16="a",E16="A"),E16,IF(AND('Encodage réponses Es'!$CU14="!",'Encodage réponses Es'!T14=""),"!",IF('Encodage réponses Es'!T14="","",'Encodage réponses Es'!T14)))</f>
        <v/>
      </c>
      <c r="AA16" s="210" t="str">
        <f t="shared" si="1"/>
        <v/>
      </c>
      <c r="AB16" s="243" t="str">
        <f t="shared" si="11"/>
        <v/>
      </c>
      <c r="AC16" s="145" t="str">
        <f>IF(OR(E16="a",E16="A"),E16,IF(AND('Encodage réponses Es'!$CU14="!",'Encodage réponses Es'!U14=""),"!",IF('Encodage réponses Es'!U14="","",'Encodage réponses Es'!U14)))</f>
        <v/>
      </c>
      <c r="AD16" s="145" t="str">
        <f>IF(OR(E16="a",E16="A"),E16,IF(AND('Encodage réponses Es'!$CU14="!",'Encodage réponses Es'!V14=""),"!",IF('Encodage réponses Es'!V14="","",'Encodage réponses Es'!V14)))</f>
        <v/>
      </c>
      <c r="AE16" s="145" t="str">
        <f>IF(OR(E16="a",E16="A"),E16,IF(AND('Encodage réponses Es'!$CU14="!",'Encodage réponses Es'!W14=""),"!",IF('Encodage réponses Es'!W14="","",'Encodage réponses Es'!W14)))</f>
        <v/>
      </c>
      <c r="AF16" s="145" t="str">
        <f>IF(OR(E16="a",E16="A"),E16,IF(AND('Encodage réponses Es'!$CU14="!",'Encodage réponses Es'!X14=""),"!",IF('Encodage réponses Es'!X14="","",'Encodage réponses Es'!X14)))</f>
        <v/>
      </c>
      <c r="AG16" s="145" t="str">
        <f>IF(OR(E16="a",E16="A"),E16,IF(AND('Encodage réponses Es'!$CU14="!",'Encodage réponses Es'!Y14=""),"!",IF('Encodage réponses Es'!Y14="","",'Encodage réponses Es'!Y14)))</f>
        <v/>
      </c>
      <c r="AH16" s="145" t="str">
        <f>IF(OR(E16="a",E16="A"),E16,IF(AND('Encodage réponses Es'!$CU14="!",'Encodage réponses Es'!Z14=""),"!",IF('Encodage réponses Es'!Z14="","",'Encodage réponses Es'!Z14)))</f>
        <v/>
      </c>
      <c r="AI16" s="145" t="str">
        <f>IF(OR(E16="a",E16="A"),E16,IF(AND('Encodage réponses Es'!$CU14="!",'Encodage réponses Es'!AA14=""),"!",IF('Encodage réponses Es'!AA14="","",'Encodage réponses Es'!AA14)))</f>
        <v/>
      </c>
      <c r="AJ16" s="145" t="str">
        <f>IF(OR(E16="a",E16="A"),E16,IF(AND('Encodage réponses Es'!$CU14="!",'Encodage réponses Es'!AK14=""),"!",IF('Encodage réponses Es'!AK14="","",'Encodage réponses Es'!AK14)))</f>
        <v/>
      </c>
      <c r="AK16" s="145" t="str">
        <f>IF(OR(E16="a",E16="A"),E16,IF(AND('Encodage réponses Es'!$CU14="!",'Encodage réponses Es'!AL14=""),"!",IF('Encodage réponses Es'!AL14="","",'Encodage réponses Es'!AL14)))</f>
        <v/>
      </c>
      <c r="AL16" s="145" t="str">
        <f>IF(OR(E16="a",E16="A"),E16,IF(AND('Encodage réponses Es'!$CU14="!",'Encodage réponses Es'!AM14=""),"!",IF('Encodage réponses Es'!AM14="","",'Encodage réponses Es'!AM14)))</f>
        <v/>
      </c>
      <c r="AM16" s="145" t="str">
        <f>IF(OR(E16="a",E16="A"),E16,IF(AND('Encodage réponses Es'!$CU14="!",'Encodage réponses Es'!AN14=""),"!",IF('Encodage réponses Es'!AN14="","",'Encodage réponses Es'!AN14)))</f>
        <v/>
      </c>
      <c r="AN16" s="145" t="str">
        <f>IF(OR(E16="a",E16="A"),E16,IF(AND('Encodage réponses Es'!$CU14="!",'Encodage réponses Es'!AO14=""),"!",IF('Encodage réponses Es'!AO14="","",'Encodage réponses Es'!AO14)))</f>
        <v/>
      </c>
      <c r="AO16" s="145" t="str">
        <f>IF(OR(E16="a",E16="A"),E16,IF(AND('Encodage réponses Es'!$CU14="!",'Encodage réponses Es'!AP14=""),"!",IF('Encodage réponses Es'!AP14="","",'Encodage réponses Es'!AP14)))</f>
        <v/>
      </c>
      <c r="AP16" s="145" t="str">
        <f>IF(OR(E16="a",E16="A"),E16,IF(AND('Encodage réponses Es'!$CU14="!",'Encodage réponses Es'!AQ14=""),"!",IF('Encodage réponses Es'!AQ14="","",'Encodage réponses Es'!AQ14)))</f>
        <v/>
      </c>
      <c r="AQ16" s="145" t="str">
        <f>IF(OR(E16="a",E16="A"),E16,IF(AND('Encodage réponses Es'!$CU14="!",'Encodage réponses Es'!AS14=""),"!",IF('Encodage réponses Es'!AS14="","",'Encodage réponses Es'!AS14)))</f>
        <v/>
      </c>
      <c r="AR16" s="145" t="str">
        <f>IF(OR(E16="a",E16="A"),E16,IF(AND('Encodage réponses Es'!$CU14="!",'Encodage réponses Es'!AT14=""),"!",IF('Encodage réponses Es'!AT14="","",'Encodage réponses Es'!AT14)))</f>
        <v/>
      </c>
      <c r="AS16" s="145" t="str">
        <f>IF(OR(E16="a",E16="A"),E16,IF(AND('Encodage réponses Es'!$CU14="!",'Encodage réponses Es'!AV14=""),"!",IF('Encodage réponses Es'!AV14="","",'Encodage réponses Es'!AV14)))</f>
        <v/>
      </c>
      <c r="AT16" s="145" t="str">
        <f>IF(OR(E16="a",E16="A"),E16,IF(AND('Encodage réponses Es'!$CU14="!",'Encodage réponses Es'!BQ14=""),"!",IF('Encodage réponses Es'!BQ14="","",'Encodage réponses Es'!BQ14)))</f>
        <v/>
      </c>
      <c r="AU16" s="145" t="str">
        <f>IF(OR(E16="a",E16="A"),E16,IF(AND('Encodage réponses Es'!$CU14="!",'Encodage réponses Es'!BR14=""),"!",IF('Encodage réponses Es'!BR14="","",'Encodage réponses Es'!BR14)))</f>
        <v/>
      </c>
      <c r="AV16" s="145" t="str">
        <f>IF(OR(E16="a",E16="A"),E16,IF(AND('Encodage réponses Es'!$CU14="!",'Encodage réponses Es'!BS14=""),"!",IF('Encodage réponses Es'!BS14="","",'Encodage réponses Es'!BS14)))</f>
        <v/>
      </c>
      <c r="AW16" s="145" t="str">
        <f>IF(OR(E16="a",E16="A"),E16,IF(AND('Encodage réponses Es'!$CU14="!",'Encodage réponses Es'!BT14=""),"!",IF('Encodage réponses Es'!BT14="","",'Encodage réponses Es'!BT14)))</f>
        <v/>
      </c>
      <c r="AX16" s="145" t="str">
        <f>IF(OR(E16="a",E16="A"),E16,IF(AND('Encodage réponses Es'!$CU14="!",'Encodage réponses Es'!BU14=""),"!",IF('Encodage réponses Es'!BU14="","",'Encodage réponses Es'!BU14)))</f>
        <v/>
      </c>
      <c r="AY16" s="145" t="str">
        <f>IF(OR(E16="a",E16="A"),E16,IF(AND('Encodage réponses Es'!$CU14="!",'Encodage réponses Es'!BV14=""),"!",IF('Encodage réponses Es'!BV14="","",'Encodage réponses Es'!BV14)))</f>
        <v/>
      </c>
      <c r="AZ16" s="204" t="str">
        <f>IF(OR(E16="a",E16="A"),E16,IF(AND('Encodage réponses Es'!$CU14="!",'Encodage réponses Es'!BW14=""),"!",IF('Encodage réponses Es'!BW14="","",'Encodage réponses Es'!BW14)))</f>
        <v/>
      </c>
      <c r="BA16" s="206" t="str">
        <f t="shared" si="2"/>
        <v/>
      </c>
      <c r="BB16" s="207" t="str">
        <f t="shared" si="12"/>
        <v/>
      </c>
      <c r="BC16" s="126" t="str">
        <f>IF(OR(E16="a",E16="A"),E16,IF(AND('Encodage réponses Es'!$CU14="!",'Encodage réponses Es'!AB14=""),"!",IF('Encodage réponses Es'!AB14="","",'Encodage réponses Es'!AB14)))</f>
        <v/>
      </c>
      <c r="BD16" s="87" t="str">
        <f>IF(OR(E16="a",E16="A"),E16,IF(AND('Encodage réponses Es'!$CU14="!",'Encodage réponses Es'!AC14=""),"!",IF('Encodage réponses Es'!AC14="","",'Encodage réponses Es'!AC14)))</f>
        <v/>
      </c>
      <c r="BE16" s="87" t="str">
        <f>IF(OR(E16="a",E16="A"),E16,IF(AND('Encodage réponses Es'!$CU14="!",'Encodage réponses Es'!AD14=""),"!",IF('Encodage réponses Es'!AD14="","",'Encodage réponses Es'!AD14)))</f>
        <v/>
      </c>
      <c r="BF16" s="87" t="str">
        <f>IF(OR(E16="a",E16="A"),E16,IF(AND('Encodage réponses Es'!$CU14="!",'Encodage réponses Es'!AE14=""),"!",IF('Encodage réponses Es'!AE14="","",'Encodage réponses Es'!AE14)))</f>
        <v/>
      </c>
      <c r="BG16" s="87" t="str">
        <f>IF(OR(E16="a",E16="A"),E16,IF(AND('Encodage réponses Es'!$CU14="!",'Encodage réponses Es'!AF14=""),"!",IF('Encodage réponses Es'!AF14="","",'Encodage réponses Es'!AF14)))</f>
        <v/>
      </c>
      <c r="BH16" s="87" t="str">
        <f>IF(OR($E16="a",$E16="A"),$E16,IF(AND('Encodage réponses Es'!$CU14="!",'Encodage réponses Es'!AG14=""),"!",IF('Encodage réponses Es'!AG14="","",'Encodage réponses Es'!AG14)))</f>
        <v/>
      </c>
      <c r="BI16" s="87" t="str">
        <f>IF(OR($E16="a",$E16="A"),$E16,IF(AND('Encodage réponses Es'!$CU14="!",'Encodage réponses Es'!AH14=""),"!",IF('Encodage réponses Es'!AH14="","",'Encodage réponses Es'!AH14)))</f>
        <v/>
      </c>
      <c r="BJ16" s="87" t="str">
        <f>IF(OR($E16="a",$E16="A"),$E16,IF(AND('Encodage réponses Es'!$CU14="!",'Encodage réponses Es'!AI14=""),"!",IF('Encodage réponses Es'!AI14="","",'Encodage réponses Es'!AI14)))</f>
        <v/>
      </c>
      <c r="BK16" s="87" t="str">
        <f>IF(OR($E16="a",$E16="A"),$E16,IF(AND('Encodage réponses Es'!$CU14="!",'Encodage réponses Es'!AJ14=""),"!",IF('Encodage réponses Es'!AJ14="","",'Encodage réponses Es'!AJ14)))</f>
        <v/>
      </c>
      <c r="BL16" s="87" t="str">
        <f>IF(OR($E16="a",$E16="A"),$E16,IF(AND('Encodage réponses Es'!$CU14="!",'Encodage réponses Es'!AU14=""),"!",IF('Encodage réponses Es'!AU14="","",'Encodage réponses Es'!AU14)))</f>
        <v/>
      </c>
      <c r="BM16" s="87" t="str">
        <f>IF(OR($E16="a",$E16="A"),$E16,IF(AND('Encodage réponses Es'!$CU14="!",'Encodage réponses Es'!AW14=""),"!",IF('Encodage réponses Es'!AW14="","",'Encodage réponses Es'!AW14)))</f>
        <v/>
      </c>
      <c r="BN16" s="87" t="str">
        <f>IF(OR($E16="a",$E16="A"),$E16,IF(AND('Encodage réponses Es'!$CU14="!",'Encodage réponses Es'!AX14=""),"!",IF('Encodage réponses Es'!AX14="","",'Encodage réponses Es'!AX14)))</f>
        <v/>
      </c>
      <c r="BO16" s="87" t="str">
        <f>IF(OR($E16="a",$E16="A"),$E16,IF(AND('Encodage réponses Es'!$CU14="!",'Encodage réponses Es'!AY14=""),"!",IF('Encodage réponses Es'!AY14="","",'Encodage réponses Es'!AY14)))</f>
        <v/>
      </c>
      <c r="BP16" s="87" t="str">
        <f>IF(OR($E16="a",$E16="A"),$E16,IF(AND('Encodage réponses Es'!$CU14="!",'Encodage réponses Es'!AZ14=""),"!",IF('Encodage réponses Es'!AZ14="","",'Encodage réponses Es'!AZ14)))</f>
        <v/>
      </c>
      <c r="BQ16" s="87" t="str">
        <f>IF(OR($E16="a",$E16="A"),$E16,IF(AND('Encodage réponses Es'!$CU14="!",'Encodage réponses Es'!BA14=""),"!",IF('Encodage réponses Es'!BA14="","",'Encodage réponses Es'!BA14)))</f>
        <v/>
      </c>
      <c r="BR16" s="87" t="str">
        <f>IF(OR($E16="a",$E16="A"),$E16,IF(AND('Encodage réponses Es'!$CU14="!",'Encodage réponses Es'!BB14=""),"!",IF('Encodage réponses Es'!BB14="","",'Encodage réponses Es'!BB14)))</f>
        <v/>
      </c>
      <c r="BS16" s="87" t="str">
        <f>IF(OR($E16="a",$E16="A"),$E16,IF(AND('Encodage réponses Es'!$CU14="!",'Encodage réponses Es'!BC14=""),"!",IF('Encodage réponses Es'!BC14="","",'Encodage réponses Es'!BC14)))</f>
        <v/>
      </c>
      <c r="BT16" s="87" t="str">
        <f>IF(OR($E16="a",$E16="A"),$E16,IF(AND('Encodage réponses Es'!$CU14="!",'Encodage réponses Es'!BD14=""),"!",IF('Encodage réponses Es'!BD14="","",'Encodage réponses Es'!BD14)))</f>
        <v/>
      </c>
      <c r="BU16" s="87" t="str">
        <f>IF(OR($E16="a",$E16="A"),$E16,IF(AND('Encodage réponses Es'!$CU14="!",'Encodage réponses Es'!BE14=""),"!",IF('Encodage réponses Es'!BE14="","",'Encodage réponses Es'!BE14)))</f>
        <v/>
      </c>
      <c r="BV16" s="125" t="str">
        <f>IF(OR($E16="a",$E16="A"),$E16,IF(AND('Encodage réponses Es'!$CU14="!",'Encodage réponses Es'!BF14=""),"!",IF('Encodage réponses Es'!BF14="","",'Encodage réponses Es'!BF14)))</f>
        <v/>
      </c>
      <c r="BW16" s="210" t="str">
        <f t="shared" si="3"/>
        <v/>
      </c>
      <c r="BX16" s="207" t="str">
        <f t="shared" si="13"/>
        <v/>
      </c>
      <c r="BY16" s="87" t="str">
        <f>IF(OR($E16="a",$E16="A"),$E16,IF(AND('Encodage réponses Es'!$CU14="!",'Encodage réponses Es'!BG14=""),"!",IF('Encodage réponses Es'!BG14="","",'Encodage réponses Es'!BG14)))</f>
        <v/>
      </c>
      <c r="BZ16" s="87" t="str">
        <f>IF(OR($E16="a",$E16="A"),$E16,IF(AND('Encodage réponses Es'!$CU14="!",'Encodage réponses Es'!BH14=""),"!",IF('Encodage réponses Es'!BH14="","",'Encodage réponses Es'!BH14)))</f>
        <v/>
      </c>
      <c r="CA16" s="87" t="str">
        <f>IF(OR($E16="a",$E16="A"),$E16,IF(AND('Encodage réponses Es'!$CU14="!",'Encodage réponses Es'!BI14=""),"!",IF('Encodage réponses Es'!BI14="","",'Encodage réponses Es'!BI14)))</f>
        <v/>
      </c>
      <c r="CB16" s="87" t="str">
        <f>IF(OR($E16="a",$E16="A"),$E16,IF(AND('Encodage réponses Es'!$CU14="!",'Encodage réponses Es'!BJ14=""),"!",IF('Encodage réponses Es'!BJ14="","",'Encodage réponses Es'!BJ14)))</f>
        <v/>
      </c>
      <c r="CC16" s="87" t="str">
        <f>IF(OR($E16="a",$E16="A"),$E16,IF(AND('Encodage réponses Es'!$CU14="!",'Encodage réponses Es'!BK14=""),"!",IF('Encodage réponses Es'!BK14="","",'Encodage réponses Es'!BK14)))</f>
        <v/>
      </c>
      <c r="CD16" s="87" t="str">
        <f>IF(OR($E16="a",$E16="A"),$E16,IF(AND('Encodage réponses Es'!$CU14="!",'Encodage réponses Es'!BL14=""),"!",IF('Encodage réponses Es'!BL14="","",'Encodage réponses Es'!BL14)))</f>
        <v/>
      </c>
      <c r="CE16" s="87" t="str">
        <f>IF(OR($E16="a",$E16="A"),$E16,IF(AND('Encodage réponses Es'!$CU14="!",'Encodage réponses Es'!BM14=""),"!",IF('Encodage réponses Es'!BM14="","",'Encodage réponses Es'!BM14)))</f>
        <v/>
      </c>
      <c r="CF16" s="87" t="str">
        <f>IF(OR($E16="a",$E16="A"),$E16,IF(AND('Encodage réponses Es'!$CU14="!",'Encodage réponses Es'!BN14=""),"!",IF('Encodage réponses Es'!BN14="","",'Encodage réponses Es'!BN14)))</f>
        <v/>
      </c>
      <c r="CG16" s="87" t="str">
        <f>IF(OR($E16="a",$E16="A"),$E16,IF(AND('Encodage réponses Es'!$CU14="!",'Encodage réponses Es'!BO14=""),"!",IF('Encodage réponses Es'!BO14="","",'Encodage réponses Es'!BO14)))</f>
        <v/>
      </c>
      <c r="CH16" s="125" t="str">
        <f>IF(OR($E16="a",$E16="A"),$E16,IF(AND('Encodage réponses Es'!$CU14="!",'Encodage réponses Es'!BP14=""),"!",IF('Encodage réponses Es'!BP14="","",'Encodage réponses Es'!BP14)))</f>
        <v/>
      </c>
      <c r="CI16" s="210" t="str">
        <f>IF((COUNTIF(BY16:BZ16,"a")+COUNTIF(CA16:CH16,"a"))&gt;0,"absent(e)",IF((COUNTIF(BY16:BZ16,"!")+COUNTIF(CA16:CH16,"!"))&gt;0,"incomplet",IF((COUNTIF(BY16:BZ16,"")+COUNTIF(CA16:CH16,""))&gt;0,"",COUNTIF(BY16:BZ16,1)+COUNTIF(CA16:CH16,1))))</f>
        <v/>
      </c>
      <c r="CJ16" s="207" t="str">
        <f t="shared" si="14"/>
        <v/>
      </c>
      <c r="CK16" s="87" t="str">
        <f>IF(OR($E16="a",$E16="A"),$E16,IF(AND('Encodage réponses Es'!$CU14="!",'Encodage réponses Es'!BX14=""),"!",IF('Encodage réponses Es'!BX14="","",'Encodage réponses Es'!BX14)))</f>
        <v/>
      </c>
      <c r="CL16" s="87" t="str">
        <f>IF(OR($E16="a",$E16="A"),$E16,IF(AND('Encodage réponses Es'!$CU14="!",'Encodage réponses Es'!BY14=""),"!",IF('Encodage réponses Es'!BY14="","",'Encodage réponses Es'!BY14)))</f>
        <v/>
      </c>
      <c r="CM16" s="87" t="str">
        <f>IF(OR($E16="a",$E16="A"),$E16,IF(AND('Encodage réponses Es'!$CU14="!",'Encodage réponses Es'!BZ14=""),"!",IF('Encodage réponses Es'!BZ14="","",'Encodage réponses Es'!BZ14)))</f>
        <v/>
      </c>
      <c r="CN16" s="87" t="str">
        <f>IF(OR($E16="a",$E16="A"),$E16,IF(AND('Encodage réponses Es'!$CU14="!",'Encodage réponses Es'!CA14=""),"!",IF('Encodage réponses Es'!CA14="","",'Encodage réponses Es'!CA14)))</f>
        <v/>
      </c>
      <c r="CO16" s="87" t="str">
        <f>IF(OR($E16="a",$E16="A"),$E16,IF(AND('Encodage réponses Es'!$CU14="!",'Encodage réponses Es'!CB14=""),"!",IF('Encodage réponses Es'!CB14="","",'Encodage réponses Es'!CB14)))</f>
        <v/>
      </c>
      <c r="CP16" s="87" t="str">
        <f>IF(OR($E16="a",$E16="A"),$E16,IF(AND('Encodage réponses Es'!$CU14="!",'Encodage réponses Es'!CE14=""),"!",IF('Encodage réponses Es'!CE14="","",'Encodage réponses Es'!CE14)))</f>
        <v/>
      </c>
      <c r="CQ16" s="87" t="str">
        <f>IF(OR($E16="a",$E16="A"),$E16,IF(AND('Encodage réponses Es'!$CU14="!",'Encodage réponses Es'!CF14=""),"!",IF('Encodage réponses Es'!CF14="","",'Encodage réponses Es'!CF14)))</f>
        <v/>
      </c>
      <c r="CR16" s="125" t="str">
        <f>IF(OR($E16="a",$E16="A"),$E16,IF(AND('Encodage réponses Es'!$CU14="!",'Encodage réponses Es'!CG14=""),"!",IF('Encodage réponses Es'!CG14="","",'Encodage réponses Es'!CG14)))</f>
        <v/>
      </c>
      <c r="CS16" s="206" t="str">
        <f t="shared" si="5"/>
        <v/>
      </c>
      <c r="CT16" s="207" t="str">
        <f t="shared" si="15"/>
        <v/>
      </c>
      <c r="CU16" s="272" t="str">
        <f>IF(OR($E16="a",$E16="A"),$E16,IF(AND('Encodage réponses Es'!$CU14="!",'Encodage réponses Es'!AR14=""),"!",IF('Encodage réponses Es'!AR14="","",'Encodage réponses Es'!AR14)))</f>
        <v/>
      </c>
      <c r="CV16" s="273" t="str">
        <f>IF(OR($E16="a",$E16="A"),$E16,IF(AND('Encodage réponses Es'!$CU14="!",'Encodage réponses Es'!CC14=""),"!",IF('Encodage réponses Es'!CC14="","",'Encodage réponses Es'!CC14)))</f>
        <v/>
      </c>
      <c r="CW16" s="273" t="str">
        <f>IF(OR($E16="a",$E16="A"),$E16,IF(AND('Encodage réponses Es'!$CU14="!",'Encodage réponses Es'!CD14=""),"!",IF('Encodage réponses Es'!CD14="","",'Encodage réponses Es'!CD14)))</f>
        <v/>
      </c>
      <c r="CX16" s="273" t="str">
        <f>IF(OR($E16="a",$E16="A"),$E16,IF(AND('Encodage réponses Es'!$CU14="!",'Encodage réponses Es'!CN14=""),"!",IF('Encodage réponses Es'!CN14="","",'Encodage réponses Es'!CN14)))</f>
        <v/>
      </c>
      <c r="CY16" s="273" t="str">
        <f>IF(OR($E16="a",$E16="A"),$E16,IF(AND('Encodage réponses Es'!$CU14="!",'Encodage réponses Es'!CP14=""),"!",IF('Encodage réponses Es'!CP14="","",'Encodage réponses Es'!CP14)))</f>
        <v/>
      </c>
      <c r="CZ16" s="273" t="str">
        <f>IF(OR($E16="a",$E16="A"),$E16,IF(AND('Encodage réponses Es'!$CU14="!",'Encodage réponses Es'!CQ14=""),"!",IF('Encodage réponses Es'!CQ14="","",'Encodage réponses Es'!CQ14)))</f>
        <v/>
      </c>
      <c r="DA16" s="273" t="str">
        <f>IF(OR($E16="a",$E16="A"),$E16,IF(AND('Encodage réponses Es'!$CU14="!",'Encodage réponses Es'!CR14=""),"!",IF('Encodage réponses Es'!CR14="","",'Encodage réponses Es'!CR14)))</f>
        <v/>
      </c>
      <c r="DB16" s="274" t="str">
        <f>IF(OR($E16="a",$E16="A"),$E16,IF(AND('Encodage réponses Es'!$CU14="!",'Encodage réponses Es'!CS14=""),"!",IF('Encodage réponses Es'!CS14="","",'Encodage réponses Es'!CS14)))</f>
        <v/>
      </c>
      <c r="DC16" s="206" t="str">
        <f t="shared" si="16"/>
        <v/>
      </c>
      <c r="DD16" s="207" t="str">
        <f t="shared" si="17"/>
        <v/>
      </c>
      <c r="DE16" s="87" t="str">
        <f>IF(OR($E16="a",$E16="A"),$E16,IF(AND('Encodage réponses Es'!$CU14="!",'Encodage réponses Es'!CH14=""),"!",IF('Encodage réponses Es'!CH14="","",'Encodage réponses Es'!CH14)))</f>
        <v/>
      </c>
      <c r="DF16" s="87" t="str">
        <f>IF(OR($E16="a",$E16="A"),$E16,IF(AND('Encodage réponses Es'!$CU14="!",'Encodage réponses Es'!CI14=""),"!",IF('Encodage réponses Es'!CI14="","",'Encodage réponses Es'!CI14)))</f>
        <v/>
      </c>
      <c r="DG16" s="87" t="str">
        <f>IF(OR($E16="a",$E16="A"),$E16,IF(AND('Encodage réponses Es'!$CU14="!",'Encodage réponses Es'!CJ14=""),"!",IF('Encodage réponses Es'!CJ14="","",'Encodage réponses Es'!CJ14)))</f>
        <v/>
      </c>
      <c r="DH16" s="87" t="str">
        <f>IF(OR($E16="a",$E16="A"),$E16,IF(AND('Encodage réponses Es'!$CU14="!",'Encodage réponses Es'!CK14=""),"!",IF('Encodage réponses Es'!CK14="","",'Encodage réponses Es'!CK14)))</f>
        <v/>
      </c>
      <c r="DI16" s="87" t="str">
        <f>IF(OR($E16="a",$E16="A"),$E16,IF(AND('Encodage réponses Es'!$CU14="!",'Encodage réponses Es'!CL14=""),"!",IF('Encodage réponses Es'!CL14="","",'Encodage réponses Es'!CL14)))</f>
        <v/>
      </c>
      <c r="DJ16" s="87" t="str">
        <f>IF(OR($E16="a",$E16="A"),$E16,IF(AND('Encodage réponses Es'!$CU14="!",'Encodage réponses Es'!CM14=""),"!",IF('Encodage réponses Es'!CM14="","",'Encodage réponses Es'!CM14)))</f>
        <v/>
      </c>
      <c r="DK16" s="87" t="str">
        <f>IF(OR($E16="a",$E16="A"),$E16,IF(AND('Encodage réponses Es'!$CU14="!",'Encodage réponses Es'!CO14=""),"!",IF('Encodage réponses Es'!CO14="","",'Encodage réponses Es'!CO14)))</f>
        <v/>
      </c>
      <c r="DL16" s="125" t="str">
        <f>IF(OR(E16="a",E16="A"),E16,IF(AND('Encodage réponses Es'!$CU14="!",'Encodage réponses Es'!CT14=""),"!",IF('Encodage réponses Es'!CT14="","",'Encodage réponses Es'!CT14)))</f>
        <v/>
      </c>
      <c r="DM16" s="206" t="str">
        <f t="shared" si="18"/>
        <v/>
      </c>
      <c r="DN16" s="207" t="str">
        <f t="shared" si="19"/>
        <v/>
      </c>
    </row>
    <row r="17" spans="1:118" x14ac:dyDescent="0.2">
      <c r="A17" s="510"/>
      <c r="B17" s="511"/>
      <c r="C17" s="14">
        <v>13</v>
      </c>
      <c r="D17" s="14" t="str">
        <f>IF('Encodage réponses Es'!F15=0,"",'Encodage réponses Es'!F15)</f>
        <v/>
      </c>
      <c r="E17" s="143" t="str">
        <f>IF('Encodage réponses Es'!I15="","",'Encodage réponses Es'!I15)</f>
        <v/>
      </c>
      <c r="F17" s="92" t="str">
        <f t="shared" si="6"/>
        <v/>
      </c>
      <c r="G17" s="83" t="str">
        <f t="shared" si="7"/>
        <v/>
      </c>
      <c r="H17" s="88"/>
      <c r="I17" s="92" t="str">
        <f t="shared" si="0"/>
        <v/>
      </c>
      <c r="J17" s="83" t="str">
        <f t="shared" si="8"/>
        <v/>
      </c>
      <c r="K17" s="88"/>
      <c r="L17" s="92" t="str">
        <f t="shared" si="9"/>
        <v/>
      </c>
      <c r="M17" s="83" t="str">
        <f t="shared" si="10"/>
        <v/>
      </c>
      <c r="N17" s="88"/>
      <c r="O17" s="79"/>
      <c r="P17" s="87" t="str">
        <f>IF(OR(E17="a",E17="A"),E17,IF(AND('Encodage réponses Es'!$CU15="!",'Encodage réponses Es'!J15=""),"!",IF('Encodage réponses Es'!J15="","",'Encodage réponses Es'!J15)))</f>
        <v/>
      </c>
      <c r="Q17" s="87" t="str">
        <f>IF(OR(E17="a",E17="A"),E17,IF(AND('Encodage réponses Es'!$CU15="!",'Encodage réponses Es'!K15=""),"!",IF('Encodage réponses Es'!K15="","",'Encodage réponses Es'!K15)))</f>
        <v/>
      </c>
      <c r="R17" s="87" t="str">
        <f>IF(OR(E17="a",E17="A"),E17,IF(AND('Encodage réponses Es'!$CU15="!",'Encodage réponses Es'!L15=""),"!",IF('Encodage réponses Es'!L15="","",'Encodage réponses Es'!L15)))</f>
        <v/>
      </c>
      <c r="S17" s="87" t="str">
        <f>IF(OR(E17="a",E17="A"),E17,IF(AND('Encodage réponses Es'!$CU15="!",'Encodage réponses Es'!M15=""),"!",IF('Encodage réponses Es'!M15="","",'Encodage réponses Es'!M15)))</f>
        <v/>
      </c>
      <c r="T17" s="87" t="str">
        <f>IF(OR(E17="a",E17="A"),E17,IF(AND('Encodage réponses Es'!$CU15="!",'Encodage réponses Es'!N15=""),"!",IF('Encodage réponses Es'!N15="","",'Encodage réponses Es'!N15)))</f>
        <v/>
      </c>
      <c r="U17" s="87" t="str">
        <f>IF(OR(E17="a",E17="A"),E17,IF(AND('Encodage réponses Es'!$CU15="!",'Encodage réponses Es'!O15=""),"!",IF('Encodage réponses Es'!O15="","",'Encodage réponses Es'!O15)))</f>
        <v/>
      </c>
      <c r="V17" s="87" t="str">
        <f>IF(OR($E17="a",$E17="A"),$E17,IF(AND('Encodage réponses Es'!$CU15="!",'Encodage réponses Es'!P15=""),"!",IF('Encodage réponses Es'!P15="","",'Encodage réponses Es'!P15)))</f>
        <v/>
      </c>
      <c r="W17" s="87" t="str">
        <f>IF(OR(E17="a",E17="A"),E17,IF(AND('Encodage réponses Es'!$CU15="!",'Encodage réponses Es'!Q15=""),"!",IF('Encodage réponses Es'!Q15="","",'Encodage réponses Es'!Q15)))</f>
        <v/>
      </c>
      <c r="X17" s="87" t="str">
        <f>IF(OR(E17="a",E17="A"),E17,IF(AND('Encodage réponses Es'!$CU15="!",'Encodage réponses Es'!R15=""),"!",IF('Encodage réponses Es'!R15="","",'Encodage réponses Es'!R15)))</f>
        <v/>
      </c>
      <c r="Y17" s="87" t="str">
        <f>IF(OR(E17="a",E17="A"),E17,IF(AND('Encodage réponses Es'!$CU15="!",'Encodage réponses Es'!S15=""),"!",IF('Encodage réponses Es'!S15="","",'Encodage réponses Es'!S15)))</f>
        <v/>
      </c>
      <c r="Z17" s="125" t="str">
        <f>IF(OR(E17="a",E17="A"),E17,IF(AND('Encodage réponses Es'!$CU15="!",'Encodage réponses Es'!T15=""),"!",IF('Encodage réponses Es'!T15="","",'Encodage réponses Es'!T15)))</f>
        <v/>
      </c>
      <c r="AA17" s="210" t="str">
        <f t="shared" si="1"/>
        <v/>
      </c>
      <c r="AB17" s="243" t="str">
        <f t="shared" si="11"/>
        <v/>
      </c>
      <c r="AC17" s="145" t="str">
        <f>IF(OR(E17="a",E17="A"),E17,IF(AND('Encodage réponses Es'!$CU15="!",'Encodage réponses Es'!U15=""),"!",IF('Encodage réponses Es'!U15="","",'Encodage réponses Es'!U15)))</f>
        <v/>
      </c>
      <c r="AD17" s="145" t="str">
        <f>IF(OR(E17="a",E17="A"),E17,IF(AND('Encodage réponses Es'!$CU15="!",'Encodage réponses Es'!V15=""),"!",IF('Encodage réponses Es'!V15="","",'Encodage réponses Es'!V15)))</f>
        <v/>
      </c>
      <c r="AE17" s="145" t="str">
        <f>IF(OR(E17="a",E17="A"),E17,IF(AND('Encodage réponses Es'!$CU15="!",'Encodage réponses Es'!W15=""),"!",IF('Encodage réponses Es'!W15="","",'Encodage réponses Es'!W15)))</f>
        <v/>
      </c>
      <c r="AF17" s="145" t="str">
        <f>IF(OR(E17="a",E17="A"),E17,IF(AND('Encodage réponses Es'!$CU15="!",'Encodage réponses Es'!X15=""),"!",IF('Encodage réponses Es'!X15="","",'Encodage réponses Es'!X15)))</f>
        <v/>
      </c>
      <c r="AG17" s="145" t="str">
        <f>IF(OR(E17="a",E17="A"),E17,IF(AND('Encodage réponses Es'!$CU15="!",'Encodage réponses Es'!Y15=""),"!",IF('Encodage réponses Es'!Y15="","",'Encodage réponses Es'!Y15)))</f>
        <v/>
      </c>
      <c r="AH17" s="145" t="str">
        <f>IF(OR(E17="a",E17="A"),E17,IF(AND('Encodage réponses Es'!$CU15="!",'Encodage réponses Es'!Z15=""),"!",IF('Encodage réponses Es'!Z15="","",'Encodage réponses Es'!Z15)))</f>
        <v/>
      </c>
      <c r="AI17" s="145" t="str">
        <f>IF(OR(E17="a",E17="A"),E17,IF(AND('Encodage réponses Es'!$CU15="!",'Encodage réponses Es'!AA15=""),"!",IF('Encodage réponses Es'!AA15="","",'Encodage réponses Es'!AA15)))</f>
        <v/>
      </c>
      <c r="AJ17" s="145" t="str">
        <f>IF(OR(E17="a",E17="A"),E17,IF(AND('Encodage réponses Es'!$CU15="!",'Encodage réponses Es'!AK15=""),"!",IF('Encodage réponses Es'!AK15="","",'Encodage réponses Es'!AK15)))</f>
        <v/>
      </c>
      <c r="AK17" s="145" t="str">
        <f>IF(OR(E17="a",E17="A"),E17,IF(AND('Encodage réponses Es'!$CU15="!",'Encodage réponses Es'!AL15=""),"!",IF('Encodage réponses Es'!AL15="","",'Encodage réponses Es'!AL15)))</f>
        <v/>
      </c>
      <c r="AL17" s="145" t="str">
        <f>IF(OR(E17="a",E17="A"),E17,IF(AND('Encodage réponses Es'!$CU15="!",'Encodage réponses Es'!AM15=""),"!",IF('Encodage réponses Es'!AM15="","",'Encodage réponses Es'!AM15)))</f>
        <v/>
      </c>
      <c r="AM17" s="145" t="str">
        <f>IF(OR(E17="a",E17="A"),E17,IF(AND('Encodage réponses Es'!$CU15="!",'Encodage réponses Es'!AN15=""),"!",IF('Encodage réponses Es'!AN15="","",'Encodage réponses Es'!AN15)))</f>
        <v/>
      </c>
      <c r="AN17" s="145" t="str">
        <f>IF(OR(E17="a",E17="A"),E17,IF(AND('Encodage réponses Es'!$CU15="!",'Encodage réponses Es'!AO15=""),"!",IF('Encodage réponses Es'!AO15="","",'Encodage réponses Es'!AO15)))</f>
        <v/>
      </c>
      <c r="AO17" s="145" t="str">
        <f>IF(OR(E17="a",E17="A"),E17,IF(AND('Encodage réponses Es'!$CU15="!",'Encodage réponses Es'!AP15=""),"!",IF('Encodage réponses Es'!AP15="","",'Encodage réponses Es'!AP15)))</f>
        <v/>
      </c>
      <c r="AP17" s="145" t="str">
        <f>IF(OR(E17="a",E17="A"),E17,IF(AND('Encodage réponses Es'!$CU15="!",'Encodage réponses Es'!AQ15=""),"!",IF('Encodage réponses Es'!AQ15="","",'Encodage réponses Es'!AQ15)))</f>
        <v/>
      </c>
      <c r="AQ17" s="145" t="str">
        <f>IF(OR(E17="a",E17="A"),E17,IF(AND('Encodage réponses Es'!$CU15="!",'Encodage réponses Es'!AS15=""),"!",IF('Encodage réponses Es'!AS15="","",'Encodage réponses Es'!AS15)))</f>
        <v/>
      </c>
      <c r="AR17" s="145" t="str">
        <f>IF(OR(E17="a",E17="A"),E17,IF(AND('Encodage réponses Es'!$CU15="!",'Encodage réponses Es'!AT15=""),"!",IF('Encodage réponses Es'!AT15="","",'Encodage réponses Es'!AT15)))</f>
        <v/>
      </c>
      <c r="AS17" s="145" t="str">
        <f>IF(OR(E17="a",E17="A"),E17,IF(AND('Encodage réponses Es'!$CU15="!",'Encodage réponses Es'!AV15=""),"!",IF('Encodage réponses Es'!AV15="","",'Encodage réponses Es'!AV15)))</f>
        <v/>
      </c>
      <c r="AT17" s="145" t="str">
        <f>IF(OR(E17="a",E17="A"),E17,IF(AND('Encodage réponses Es'!$CU15="!",'Encodage réponses Es'!BQ15=""),"!",IF('Encodage réponses Es'!BQ15="","",'Encodage réponses Es'!BQ15)))</f>
        <v/>
      </c>
      <c r="AU17" s="145" t="str">
        <f>IF(OR(E17="a",E17="A"),E17,IF(AND('Encodage réponses Es'!$CU15="!",'Encodage réponses Es'!BR15=""),"!",IF('Encodage réponses Es'!BR15="","",'Encodage réponses Es'!BR15)))</f>
        <v/>
      </c>
      <c r="AV17" s="145" t="str">
        <f>IF(OR(E17="a",E17="A"),E17,IF(AND('Encodage réponses Es'!$CU15="!",'Encodage réponses Es'!BS15=""),"!",IF('Encodage réponses Es'!BS15="","",'Encodage réponses Es'!BS15)))</f>
        <v/>
      </c>
      <c r="AW17" s="145" t="str">
        <f>IF(OR(E17="a",E17="A"),E17,IF(AND('Encodage réponses Es'!$CU15="!",'Encodage réponses Es'!BT15=""),"!",IF('Encodage réponses Es'!BT15="","",'Encodage réponses Es'!BT15)))</f>
        <v/>
      </c>
      <c r="AX17" s="145" t="str">
        <f>IF(OR(E17="a",E17="A"),E17,IF(AND('Encodage réponses Es'!$CU15="!",'Encodage réponses Es'!BU15=""),"!",IF('Encodage réponses Es'!BU15="","",'Encodage réponses Es'!BU15)))</f>
        <v/>
      </c>
      <c r="AY17" s="145" t="str">
        <f>IF(OR(E17="a",E17="A"),E17,IF(AND('Encodage réponses Es'!$CU15="!",'Encodage réponses Es'!BV15=""),"!",IF('Encodage réponses Es'!BV15="","",'Encodage réponses Es'!BV15)))</f>
        <v/>
      </c>
      <c r="AZ17" s="204" t="str">
        <f>IF(OR(E17="a",E17="A"),E17,IF(AND('Encodage réponses Es'!$CU15="!",'Encodage réponses Es'!BW15=""),"!",IF('Encodage réponses Es'!BW15="","",'Encodage réponses Es'!BW15)))</f>
        <v/>
      </c>
      <c r="BA17" s="206" t="str">
        <f t="shared" si="2"/>
        <v/>
      </c>
      <c r="BB17" s="207" t="str">
        <f t="shared" si="12"/>
        <v/>
      </c>
      <c r="BC17" s="126" t="str">
        <f>IF(OR(E17="a",E17="A"),E17,IF(AND('Encodage réponses Es'!$CU15="!",'Encodage réponses Es'!AB15=""),"!",IF('Encodage réponses Es'!AB15="","",'Encodage réponses Es'!AB15)))</f>
        <v/>
      </c>
      <c r="BD17" s="87" t="str">
        <f>IF(OR(E17="a",E17="A"),E17,IF(AND('Encodage réponses Es'!$CU15="!",'Encodage réponses Es'!AC15=""),"!",IF('Encodage réponses Es'!AC15="","",'Encodage réponses Es'!AC15)))</f>
        <v/>
      </c>
      <c r="BE17" s="87" t="str">
        <f>IF(OR(E17="a",E17="A"),E17,IF(AND('Encodage réponses Es'!$CU15="!",'Encodage réponses Es'!AD15=""),"!",IF('Encodage réponses Es'!AD15="","",'Encodage réponses Es'!AD15)))</f>
        <v/>
      </c>
      <c r="BF17" s="87" t="str">
        <f>IF(OR(E17="a",E17="A"),E17,IF(AND('Encodage réponses Es'!$CU15="!",'Encodage réponses Es'!AE15=""),"!",IF('Encodage réponses Es'!AE15="","",'Encodage réponses Es'!AE15)))</f>
        <v/>
      </c>
      <c r="BG17" s="87" t="str">
        <f>IF(OR(E17="a",E17="A"),E17,IF(AND('Encodage réponses Es'!$CU15="!",'Encodage réponses Es'!AF15=""),"!",IF('Encodage réponses Es'!AF15="","",'Encodage réponses Es'!AF15)))</f>
        <v/>
      </c>
      <c r="BH17" s="87" t="str">
        <f>IF(OR($E17="a",$E17="A"),$E17,IF(AND('Encodage réponses Es'!$CU15="!",'Encodage réponses Es'!AG15=""),"!",IF('Encodage réponses Es'!AG15="","",'Encodage réponses Es'!AG15)))</f>
        <v/>
      </c>
      <c r="BI17" s="87" t="str">
        <f>IF(OR($E17="a",$E17="A"),$E17,IF(AND('Encodage réponses Es'!$CU15="!",'Encodage réponses Es'!AH15=""),"!",IF('Encodage réponses Es'!AH15="","",'Encodage réponses Es'!AH15)))</f>
        <v/>
      </c>
      <c r="BJ17" s="87" t="str">
        <f>IF(OR($E17="a",$E17="A"),$E17,IF(AND('Encodage réponses Es'!$CU15="!",'Encodage réponses Es'!AI15=""),"!",IF('Encodage réponses Es'!AI15="","",'Encodage réponses Es'!AI15)))</f>
        <v/>
      </c>
      <c r="BK17" s="87" t="str">
        <f>IF(OR($E17="a",$E17="A"),$E17,IF(AND('Encodage réponses Es'!$CU15="!",'Encodage réponses Es'!AJ15=""),"!",IF('Encodage réponses Es'!AJ15="","",'Encodage réponses Es'!AJ15)))</f>
        <v/>
      </c>
      <c r="BL17" s="87" t="str">
        <f>IF(OR($E17="a",$E17="A"),$E17,IF(AND('Encodage réponses Es'!$CU15="!",'Encodage réponses Es'!AU15=""),"!",IF('Encodage réponses Es'!AU15="","",'Encodage réponses Es'!AU15)))</f>
        <v/>
      </c>
      <c r="BM17" s="87" t="str">
        <f>IF(OR($E17="a",$E17="A"),$E17,IF(AND('Encodage réponses Es'!$CU15="!",'Encodage réponses Es'!AW15=""),"!",IF('Encodage réponses Es'!AW15="","",'Encodage réponses Es'!AW15)))</f>
        <v/>
      </c>
      <c r="BN17" s="87" t="str">
        <f>IF(OR($E17="a",$E17="A"),$E17,IF(AND('Encodage réponses Es'!$CU15="!",'Encodage réponses Es'!AX15=""),"!",IF('Encodage réponses Es'!AX15="","",'Encodage réponses Es'!AX15)))</f>
        <v/>
      </c>
      <c r="BO17" s="87" t="str">
        <f>IF(OR($E17="a",$E17="A"),$E17,IF(AND('Encodage réponses Es'!$CU15="!",'Encodage réponses Es'!AY15=""),"!",IF('Encodage réponses Es'!AY15="","",'Encodage réponses Es'!AY15)))</f>
        <v/>
      </c>
      <c r="BP17" s="87" t="str">
        <f>IF(OR($E17="a",$E17="A"),$E17,IF(AND('Encodage réponses Es'!$CU15="!",'Encodage réponses Es'!AZ15=""),"!",IF('Encodage réponses Es'!AZ15="","",'Encodage réponses Es'!AZ15)))</f>
        <v/>
      </c>
      <c r="BQ17" s="87" t="str">
        <f>IF(OR($E17="a",$E17="A"),$E17,IF(AND('Encodage réponses Es'!$CU15="!",'Encodage réponses Es'!BA15=""),"!",IF('Encodage réponses Es'!BA15="","",'Encodage réponses Es'!BA15)))</f>
        <v/>
      </c>
      <c r="BR17" s="87" t="str">
        <f>IF(OR($E17="a",$E17="A"),$E17,IF(AND('Encodage réponses Es'!$CU15="!",'Encodage réponses Es'!BB15=""),"!",IF('Encodage réponses Es'!BB15="","",'Encodage réponses Es'!BB15)))</f>
        <v/>
      </c>
      <c r="BS17" s="87" t="str">
        <f>IF(OR($E17="a",$E17="A"),$E17,IF(AND('Encodage réponses Es'!$CU15="!",'Encodage réponses Es'!BC15=""),"!",IF('Encodage réponses Es'!BC15="","",'Encodage réponses Es'!BC15)))</f>
        <v/>
      </c>
      <c r="BT17" s="87" t="str">
        <f>IF(OR($E17="a",$E17="A"),$E17,IF(AND('Encodage réponses Es'!$CU15="!",'Encodage réponses Es'!BD15=""),"!",IF('Encodage réponses Es'!BD15="","",'Encodage réponses Es'!BD15)))</f>
        <v/>
      </c>
      <c r="BU17" s="87" t="str">
        <f>IF(OR($E17="a",$E17="A"),$E17,IF(AND('Encodage réponses Es'!$CU15="!",'Encodage réponses Es'!BE15=""),"!",IF('Encodage réponses Es'!BE15="","",'Encodage réponses Es'!BE15)))</f>
        <v/>
      </c>
      <c r="BV17" s="125" t="str">
        <f>IF(OR($E17="a",$E17="A"),$E17,IF(AND('Encodage réponses Es'!$CU15="!",'Encodage réponses Es'!BF15=""),"!",IF('Encodage réponses Es'!BF15="","",'Encodage réponses Es'!BF15)))</f>
        <v/>
      </c>
      <c r="BW17" s="210" t="str">
        <f t="shared" si="3"/>
        <v/>
      </c>
      <c r="BX17" s="207" t="str">
        <f t="shared" si="13"/>
        <v/>
      </c>
      <c r="BY17" s="87" t="str">
        <f>IF(OR($E17="a",$E17="A"),$E17,IF(AND('Encodage réponses Es'!$CU15="!",'Encodage réponses Es'!BG15=""),"!",IF('Encodage réponses Es'!BG15="","",'Encodage réponses Es'!BG15)))</f>
        <v/>
      </c>
      <c r="BZ17" s="87" t="str">
        <f>IF(OR($E17="a",$E17="A"),$E17,IF(AND('Encodage réponses Es'!$CU15="!",'Encodage réponses Es'!BH15=""),"!",IF('Encodage réponses Es'!BH15="","",'Encodage réponses Es'!BH15)))</f>
        <v/>
      </c>
      <c r="CA17" s="87" t="str">
        <f>IF(OR($E17="a",$E17="A"),$E17,IF(AND('Encodage réponses Es'!$CU15="!",'Encodage réponses Es'!BI15=""),"!",IF('Encodage réponses Es'!BI15="","",'Encodage réponses Es'!BI15)))</f>
        <v/>
      </c>
      <c r="CB17" s="87" t="str">
        <f>IF(OR($E17="a",$E17="A"),$E17,IF(AND('Encodage réponses Es'!$CU15="!",'Encodage réponses Es'!BJ15=""),"!",IF('Encodage réponses Es'!BJ15="","",'Encodage réponses Es'!BJ15)))</f>
        <v/>
      </c>
      <c r="CC17" s="87" t="str">
        <f>IF(OR($E17="a",$E17="A"),$E17,IF(AND('Encodage réponses Es'!$CU15="!",'Encodage réponses Es'!BK15=""),"!",IF('Encodage réponses Es'!BK15="","",'Encodage réponses Es'!BK15)))</f>
        <v/>
      </c>
      <c r="CD17" s="87" t="str">
        <f>IF(OR($E17="a",$E17="A"),$E17,IF(AND('Encodage réponses Es'!$CU15="!",'Encodage réponses Es'!BL15=""),"!",IF('Encodage réponses Es'!BL15="","",'Encodage réponses Es'!BL15)))</f>
        <v/>
      </c>
      <c r="CE17" s="87" t="str">
        <f>IF(OR($E17="a",$E17="A"),$E17,IF(AND('Encodage réponses Es'!$CU15="!",'Encodage réponses Es'!BM15=""),"!",IF('Encodage réponses Es'!BM15="","",'Encodage réponses Es'!BM15)))</f>
        <v/>
      </c>
      <c r="CF17" s="87" t="str">
        <f>IF(OR($E17="a",$E17="A"),$E17,IF(AND('Encodage réponses Es'!$CU15="!",'Encodage réponses Es'!BN15=""),"!",IF('Encodage réponses Es'!BN15="","",'Encodage réponses Es'!BN15)))</f>
        <v/>
      </c>
      <c r="CG17" s="87" t="str">
        <f>IF(OR($E17="a",$E17="A"),$E17,IF(AND('Encodage réponses Es'!$CU15="!",'Encodage réponses Es'!BO15=""),"!",IF('Encodage réponses Es'!BO15="","",'Encodage réponses Es'!BO15)))</f>
        <v/>
      </c>
      <c r="CH17" s="125" t="str">
        <f>IF(OR($E17="a",$E17="A"),$E17,IF(AND('Encodage réponses Es'!$CU15="!",'Encodage réponses Es'!BP15=""),"!",IF('Encodage réponses Es'!BP15="","",'Encodage réponses Es'!BP15)))</f>
        <v/>
      </c>
      <c r="CI17" s="210" t="str">
        <f t="shared" si="4"/>
        <v/>
      </c>
      <c r="CJ17" s="207" t="str">
        <f t="shared" si="14"/>
        <v/>
      </c>
      <c r="CK17" s="87" t="str">
        <f>IF(OR($E17="a",$E17="A"),$E17,IF(AND('Encodage réponses Es'!$CU15="!",'Encodage réponses Es'!BX15=""),"!",IF('Encodage réponses Es'!BX15="","",'Encodage réponses Es'!BX15)))</f>
        <v/>
      </c>
      <c r="CL17" s="87" t="str">
        <f>IF(OR($E17="a",$E17="A"),$E17,IF(AND('Encodage réponses Es'!$CU15="!",'Encodage réponses Es'!BY15=""),"!",IF('Encodage réponses Es'!BY15="","",'Encodage réponses Es'!BY15)))</f>
        <v/>
      </c>
      <c r="CM17" s="87" t="str">
        <f>IF(OR($E17="a",$E17="A"),$E17,IF(AND('Encodage réponses Es'!$CU15="!",'Encodage réponses Es'!BZ15=""),"!",IF('Encodage réponses Es'!BZ15="","",'Encodage réponses Es'!BZ15)))</f>
        <v/>
      </c>
      <c r="CN17" s="87" t="str">
        <f>IF(OR($E17="a",$E17="A"),$E17,IF(AND('Encodage réponses Es'!$CU15="!",'Encodage réponses Es'!CA15=""),"!",IF('Encodage réponses Es'!CA15="","",'Encodage réponses Es'!CA15)))</f>
        <v/>
      </c>
      <c r="CO17" s="87" t="str">
        <f>IF(OR($E17="a",$E17="A"),$E17,IF(AND('Encodage réponses Es'!$CU15="!",'Encodage réponses Es'!CB15=""),"!",IF('Encodage réponses Es'!CB15="","",'Encodage réponses Es'!CB15)))</f>
        <v/>
      </c>
      <c r="CP17" s="87" t="str">
        <f>IF(OR($E17="a",$E17="A"),$E17,IF(AND('Encodage réponses Es'!$CU15="!",'Encodage réponses Es'!CE15=""),"!",IF('Encodage réponses Es'!CE15="","",'Encodage réponses Es'!CE15)))</f>
        <v/>
      </c>
      <c r="CQ17" s="87" t="str">
        <f>IF(OR($E17="a",$E17="A"),$E17,IF(AND('Encodage réponses Es'!$CU15="!",'Encodage réponses Es'!CF15=""),"!",IF('Encodage réponses Es'!CF15="","",'Encodage réponses Es'!CF15)))</f>
        <v/>
      </c>
      <c r="CR17" s="125" t="str">
        <f>IF(OR($E17="a",$E17="A"),$E17,IF(AND('Encodage réponses Es'!$CU15="!",'Encodage réponses Es'!CG15=""),"!",IF('Encodage réponses Es'!CG15="","",'Encodage réponses Es'!CG15)))</f>
        <v/>
      </c>
      <c r="CS17" s="206" t="str">
        <f t="shared" si="5"/>
        <v/>
      </c>
      <c r="CT17" s="207" t="str">
        <f t="shared" si="15"/>
        <v/>
      </c>
      <c r="CU17" s="272" t="str">
        <f>IF(OR($E17="a",$E17="A"),$E17,IF(AND('Encodage réponses Es'!$CU15="!",'Encodage réponses Es'!AR15=""),"!",IF('Encodage réponses Es'!AR15="","",'Encodage réponses Es'!AR15)))</f>
        <v/>
      </c>
      <c r="CV17" s="273" t="str">
        <f>IF(OR($E17="a",$E17="A"),$E17,IF(AND('Encodage réponses Es'!$CU15="!",'Encodage réponses Es'!CC15=""),"!",IF('Encodage réponses Es'!CC15="","",'Encodage réponses Es'!CC15)))</f>
        <v/>
      </c>
      <c r="CW17" s="273" t="str">
        <f>IF(OR($E17="a",$E17="A"),$E17,IF(AND('Encodage réponses Es'!$CU15="!",'Encodage réponses Es'!CD15=""),"!",IF('Encodage réponses Es'!CD15="","",'Encodage réponses Es'!CD15)))</f>
        <v/>
      </c>
      <c r="CX17" s="273" t="str">
        <f>IF(OR($E17="a",$E17="A"),$E17,IF(AND('Encodage réponses Es'!$CU15="!",'Encodage réponses Es'!CN15=""),"!",IF('Encodage réponses Es'!CN15="","",'Encodage réponses Es'!CN15)))</f>
        <v/>
      </c>
      <c r="CY17" s="273" t="str">
        <f>IF(OR($E17="a",$E17="A"),$E17,IF(AND('Encodage réponses Es'!$CU15="!",'Encodage réponses Es'!CP15=""),"!",IF('Encodage réponses Es'!CP15="","",'Encodage réponses Es'!CP15)))</f>
        <v/>
      </c>
      <c r="CZ17" s="273" t="str">
        <f>IF(OR($E17="a",$E17="A"),$E17,IF(AND('Encodage réponses Es'!$CU15="!",'Encodage réponses Es'!CQ15=""),"!",IF('Encodage réponses Es'!CQ15="","",'Encodage réponses Es'!CQ15)))</f>
        <v/>
      </c>
      <c r="DA17" s="273" t="str">
        <f>IF(OR($E17="a",$E17="A"),$E17,IF(AND('Encodage réponses Es'!$CU15="!",'Encodage réponses Es'!CR15=""),"!",IF('Encodage réponses Es'!CR15="","",'Encodage réponses Es'!CR15)))</f>
        <v/>
      </c>
      <c r="DB17" s="274" t="str">
        <f>IF(OR($E17="a",$E17="A"),$E17,IF(AND('Encodage réponses Es'!$CU15="!",'Encodage réponses Es'!CS15=""),"!",IF('Encodage réponses Es'!CS15="","",'Encodage réponses Es'!CS15)))</f>
        <v/>
      </c>
      <c r="DC17" s="206" t="str">
        <f t="shared" si="16"/>
        <v/>
      </c>
      <c r="DD17" s="207" t="str">
        <f t="shared" si="17"/>
        <v/>
      </c>
      <c r="DE17" s="87" t="str">
        <f>IF(OR($E17="a",$E17="A"),$E17,IF(AND('Encodage réponses Es'!$CU15="!",'Encodage réponses Es'!CH15=""),"!",IF('Encodage réponses Es'!CH15="","",'Encodage réponses Es'!CH15)))</f>
        <v/>
      </c>
      <c r="DF17" s="87" t="str">
        <f>IF(OR($E17="a",$E17="A"),$E17,IF(AND('Encodage réponses Es'!$CU15="!",'Encodage réponses Es'!CI15=""),"!",IF('Encodage réponses Es'!CI15="","",'Encodage réponses Es'!CI15)))</f>
        <v/>
      </c>
      <c r="DG17" s="87" t="str">
        <f>IF(OR($E17="a",$E17="A"),$E17,IF(AND('Encodage réponses Es'!$CU15="!",'Encodage réponses Es'!CJ15=""),"!",IF('Encodage réponses Es'!CJ15="","",'Encodage réponses Es'!CJ15)))</f>
        <v/>
      </c>
      <c r="DH17" s="87" t="str">
        <f>IF(OR($E17="a",$E17="A"),$E17,IF(AND('Encodage réponses Es'!$CU15="!",'Encodage réponses Es'!CK15=""),"!",IF('Encodage réponses Es'!CK15="","",'Encodage réponses Es'!CK15)))</f>
        <v/>
      </c>
      <c r="DI17" s="87" t="str">
        <f>IF(OR($E17="a",$E17="A"),$E17,IF(AND('Encodage réponses Es'!$CU15="!",'Encodage réponses Es'!CL15=""),"!",IF('Encodage réponses Es'!CL15="","",'Encodage réponses Es'!CL15)))</f>
        <v/>
      </c>
      <c r="DJ17" s="87" t="str">
        <f>IF(OR($E17="a",$E17="A"),$E17,IF(AND('Encodage réponses Es'!$CU15="!",'Encodage réponses Es'!CM15=""),"!",IF('Encodage réponses Es'!CM15="","",'Encodage réponses Es'!CM15)))</f>
        <v/>
      </c>
      <c r="DK17" s="87" t="str">
        <f>IF(OR($E17="a",$E17="A"),$E17,IF(AND('Encodage réponses Es'!$CU15="!",'Encodage réponses Es'!CO15=""),"!",IF('Encodage réponses Es'!CO15="","",'Encodage réponses Es'!CO15)))</f>
        <v/>
      </c>
      <c r="DL17" s="125" t="str">
        <f>IF(OR(E17="a",E17="A"),E17,IF(AND('Encodage réponses Es'!$CU15="!",'Encodage réponses Es'!CT15=""),"!",IF('Encodage réponses Es'!CT15="","",'Encodage réponses Es'!CT15)))</f>
        <v/>
      </c>
      <c r="DM17" s="206" t="str">
        <f t="shared" si="18"/>
        <v/>
      </c>
      <c r="DN17" s="207" t="str">
        <f t="shared" si="19"/>
        <v/>
      </c>
    </row>
    <row r="18" spans="1:118" x14ac:dyDescent="0.2">
      <c r="A18" s="510"/>
      <c r="B18" s="511"/>
      <c r="C18" s="14">
        <v>14</v>
      </c>
      <c r="D18" s="14" t="str">
        <f>IF('Encodage réponses Es'!F16=0,"",'Encodage réponses Es'!F16)</f>
        <v/>
      </c>
      <c r="E18" s="143" t="str">
        <f>IF('Encodage réponses Es'!I16="","",'Encodage réponses Es'!I16)</f>
        <v/>
      </c>
      <c r="F18" s="92" t="str">
        <f t="shared" si="6"/>
        <v/>
      </c>
      <c r="G18" s="83" t="str">
        <f t="shared" si="7"/>
        <v/>
      </c>
      <c r="H18" s="88"/>
      <c r="I18" s="92" t="str">
        <f t="shared" si="0"/>
        <v/>
      </c>
      <c r="J18" s="83" t="str">
        <f t="shared" si="8"/>
        <v/>
      </c>
      <c r="K18" s="88"/>
      <c r="L18" s="92" t="str">
        <f t="shared" si="9"/>
        <v/>
      </c>
      <c r="M18" s="83" t="str">
        <f t="shared" si="10"/>
        <v/>
      </c>
      <c r="N18" s="88"/>
      <c r="O18" s="79"/>
      <c r="P18" s="87" t="str">
        <f>IF(OR(E18="a",E18="A"),E18,IF(AND('Encodage réponses Es'!$CU16="!",'Encodage réponses Es'!J16=""),"!",IF('Encodage réponses Es'!J16="","",'Encodage réponses Es'!J16)))</f>
        <v/>
      </c>
      <c r="Q18" s="87" t="str">
        <f>IF(OR(E18="a",E18="A"),E18,IF(AND('Encodage réponses Es'!$CU16="!",'Encodage réponses Es'!K16=""),"!",IF('Encodage réponses Es'!K16="","",'Encodage réponses Es'!K16)))</f>
        <v/>
      </c>
      <c r="R18" s="87" t="str">
        <f>IF(OR(E18="a",E18="A"),E18,IF(AND('Encodage réponses Es'!$CU16="!",'Encodage réponses Es'!L16=""),"!",IF('Encodage réponses Es'!L16="","",'Encodage réponses Es'!L16)))</f>
        <v/>
      </c>
      <c r="S18" s="87" t="str">
        <f>IF(OR(E18="a",E18="A"),E18,IF(AND('Encodage réponses Es'!$CU16="!",'Encodage réponses Es'!M16=""),"!",IF('Encodage réponses Es'!M16="","",'Encodage réponses Es'!M16)))</f>
        <v/>
      </c>
      <c r="T18" s="87" t="str">
        <f>IF(OR(E18="a",E18="A"),E18,IF(AND('Encodage réponses Es'!$CU16="!",'Encodage réponses Es'!N16=""),"!",IF('Encodage réponses Es'!N16="","",'Encodage réponses Es'!N16)))</f>
        <v/>
      </c>
      <c r="U18" s="87" t="str">
        <f>IF(OR(E18="a",E18="A"),E18,IF(AND('Encodage réponses Es'!$CU16="!",'Encodage réponses Es'!O16=""),"!",IF('Encodage réponses Es'!O16="","",'Encodage réponses Es'!O16)))</f>
        <v/>
      </c>
      <c r="V18" s="87" t="str">
        <f>IF(OR($E18="a",$E18="A"),$E18,IF(AND('Encodage réponses Es'!$CU16="!",'Encodage réponses Es'!P16=""),"!",IF('Encodage réponses Es'!P16="","",'Encodage réponses Es'!P16)))</f>
        <v/>
      </c>
      <c r="W18" s="87" t="str">
        <f>IF(OR(E18="a",E18="A"),E18,IF(AND('Encodage réponses Es'!$CU16="!",'Encodage réponses Es'!Q16=""),"!",IF('Encodage réponses Es'!Q16="","",'Encodage réponses Es'!Q16)))</f>
        <v/>
      </c>
      <c r="X18" s="87" t="str">
        <f>IF(OR(E18="a",E18="A"),E18,IF(AND('Encodage réponses Es'!$CU16="!",'Encodage réponses Es'!R16=""),"!",IF('Encodage réponses Es'!R16="","",'Encodage réponses Es'!R16)))</f>
        <v/>
      </c>
      <c r="Y18" s="87" t="str">
        <f>IF(OR(E18="a",E18="A"),E18,IF(AND('Encodage réponses Es'!$CU16="!",'Encodage réponses Es'!S16=""),"!",IF('Encodage réponses Es'!S16="","",'Encodage réponses Es'!S16)))</f>
        <v/>
      </c>
      <c r="Z18" s="125" t="str">
        <f>IF(OR(E18="a",E18="A"),E18,IF(AND('Encodage réponses Es'!$CU16="!",'Encodage réponses Es'!T16=""),"!",IF('Encodage réponses Es'!T16="","",'Encodage réponses Es'!T16)))</f>
        <v/>
      </c>
      <c r="AA18" s="210" t="str">
        <f t="shared" si="1"/>
        <v/>
      </c>
      <c r="AB18" s="243" t="str">
        <f t="shared" si="11"/>
        <v/>
      </c>
      <c r="AC18" s="145" t="str">
        <f>IF(OR(E18="a",E18="A"),E18,IF(AND('Encodage réponses Es'!$CU16="!",'Encodage réponses Es'!U16=""),"!",IF('Encodage réponses Es'!U16="","",'Encodage réponses Es'!U16)))</f>
        <v/>
      </c>
      <c r="AD18" s="145" t="str">
        <f>IF(OR(E18="a",E18="A"),E18,IF(AND('Encodage réponses Es'!$CU16="!",'Encodage réponses Es'!V16=""),"!",IF('Encodage réponses Es'!V16="","",'Encodage réponses Es'!V16)))</f>
        <v/>
      </c>
      <c r="AE18" s="145" t="str">
        <f>IF(OR(E18="a",E18="A"),E18,IF(AND('Encodage réponses Es'!$CU16="!",'Encodage réponses Es'!W16=""),"!",IF('Encodage réponses Es'!W16="","",'Encodage réponses Es'!W16)))</f>
        <v/>
      </c>
      <c r="AF18" s="145" t="str">
        <f>IF(OR(E18="a",E18="A"),E18,IF(AND('Encodage réponses Es'!$CU16="!",'Encodage réponses Es'!X16=""),"!",IF('Encodage réponses Es'!X16="","",'Encodage réponses Es'!X16)))</f>
        <v/>
      </c>
      <c r="AG18" s="145" t="str">
        <f>IF(OR(E18="a",E18="A"),E18,IF(AND('Encodage réponses Es'!$CU16="!",'Encodage réponses Es'!Y16=""),"!",IF('Encodage réponses Es'!Y16="","",'Encodage réponses Es'!Y16)))</f>
        <v/>
      </c>
      <c r="AH18" s="145" t="str">
        <f>IF(OR(E18="a",E18="A"),E18,IF(AND('Encodage réponses Es'!$CU16="!",'Encodage réponses Es'!Z16=""),"!",IF('Encodage réponses Es'!Z16="","",'Encodage réponses Es'!Z16)))</f>
        <v/>
      </c>
      <c r="AI18" s="145" t="str">
        <f>IF(OR(E18="a",E18="A"),E18,IF(AND('Encodage réponses Es'!$CU16="!",'Encodage réponses Es'!AA16=""),"!",IF('Encodage réponses Es'!AA16="","",'Encodage réponses Es'!AA16)))</f>
        <v/>
      </c>
      <c r="AJ18" s="145" t="str">
        <f>IF(OR(E18="a",E18="A"),E18,IF(AND('Encodage réponses Es'!$CU16="!",'Encodage réponses Es'!AK16=""),"!",IF('Encodage réponses Es'!AK16="","",'Encodage réponses Es'!AK16)))</f>
        <v/>
      </c>
      <c r="AK18" s="145" t="str">
        <f>IF(OR(E18="a",E18="A"),E18,IF(AND('Encodage réponses Es'!$CU16="!",'Encodage réponses Es'!AL16=""),"!",IF('Encodage réponses Es'!AL16="","",'Encodage réponses Es'!AL16)))</f>
        <v/>
      </c>
      <c r="AL18" s="145" t="str">
        <f>IF(OR(E18="a",E18="A"),E18,IF(AND('Encodage réponses Es'!$CU16="!",'Encodage réponses Es'!AM16=""),"!",IF('Encodage réponses Es'!AM16="","",'Encodage réponses Es'!AM16)))</f>
        <v/>
      </c>
      <c r="AM18" s="145" t="str">
        <f>IF(OR(E18="a",E18="A"),E18,IF(AND('Encodage réponses Es'!$CU16="!",'Encodage réponses Es'!AN16=""),"!",IF('Encodage réponses Es'!AN16="","",'Encodage réponses Es'!AN16)))</f>
        <v/>
      </c>
      <c r="AN18" s="145" t="str">
        <f>IF(OR(E18="a",E18="A"),E18,IF(AND('Encodage réponses Es'!$CU16="!",'Encodage réponses Es'!AO16=""),"!",IF('Encodage réponses Es'!AO16="","",'Encodage réponses Es'!AO16)))</f>
        <v/>
      </c>
      <c r="AO18" s="145" t="str">
        <f>IF(OR(E18="a",E18="A"),E18,IF(AND('Encodage réponses Es'!$CU16="!",'Encodage réponses Es'!AP16=""),"!",IF('Encodage réponses Es'!AP16="","",'Encodage réponses Es'!AP16)))</f>
        <v/>
      </c>
      <c r="AP18" s="145" t="str">
        <f>IF(OR(E18="a",E18="A"),E18,IF(AND('Encodage réponses Es'!$CU16="!",'Encodage réponses Es'!AQ16=""),"!",IF('Encodage réponses Es'!AQ16="","",'Encodage réponses Es'!AQ16)))</f>
        <v/>
      </c>
      <c r="AQ18" s="145" t="str">
        <f>IF(OR(E18="a",E18="A"),E18,IF(AND('Encodage réponses Es'!$CU16="!",'Encodage réponses Es'!AS16=""),"!",IF('Encodage réponses Es'!AS16="","",'Encodage réponses Es'!AS16)))</f>
        <v/>
      </c>
      <c r="AR18" s="145" t="str">
        <f>IF(OR(E18="a",E18="A"),E18,IF(AND('Encodage réponses Es'!$CU16="!",'Encodage réponses Es'!AT16=""),"!",IF('Encodage réponses Es'!AT16="","",'Encodage réponses Es'!AT16)))</f>
        <v/>
      </c>
      <c r="AS18" s="145" t="str">
        <f>IF(OR(E18="a",E18="A"),E18,IF(AND('Encodage réponses Es'!$CU16="!",'Encodage réponses Es'!AV16=""),"!",IF('Encodage réponses Es'!AV16="","",'Encodage réponses Es'!AV16)))</f>
        <v/>
      </c>
      <c r="AT18" s="145" t="str">
        <f>IF(OR(E18="a",E18="A"),E18,IF(AND('Encodage réponses Es'!$CU16="!",'Encodage réponses Es'!BQ16=""),"!",IF('Encodage réponses Es'!BQ16="","",'Encodage réponses Es'!BQ16)))</f>
        <v/>
      </c>
      <c r="AU18" s="145" t="str">
        <f>IF(OR(E18="a",E18="A"),E18,IF(AND('Encodage réponses Es'!$CU16="!",'Encodage réponses Es'!BR16=""),"!",IF('Encodage réponses Es'!BR16="","",'Encodage réponses Es'!BR16)))</f>
        <v/>
      </c>
      <c r="AV18" s="145" t="str">
        <f>IF(OR(E18="a",E18="A"),E18,IF(AND('Encodage réponses Es'!$CU16="!",'Encodage réponses Es'!BS16=""),"!",IF('Encodage réponses Es'!BS16="","",'Encodage réponses Es'!BS16)))</f>
        <v/>
      </c>
      <c r="AW18" s="145" t="str">
        <f>IF(OR(E18="a",E18="A"),E18,IF(AND('Encodage réponses Es'!$CU16="!",'Encodage réponses Es'!BT16=""),"!",IF('Encodage réponses Es'!BT16="","",'Encodage réponses Es'!BT16)))</f>
        <v/>
      </c>
      <c r="AX18" s="145" t="str">
        <f>IF(OR(E18="a",E18="A"),E18,IF(AND('Encodage réponses Es'!$CU16="!",'Encodage réponses Es'!BU16=""),"!",IF('Encodage réponses Es'!BU16="","",'Encodage réponses Es'!BU16)))</f>
        <v/>
      </c>
      <c r="AY18" s="145" t="str">
        <f>IF(OR(E18="a",E18="A"),E18,IF(AND('Encodage réponses Es'!$CU16="!",'Encodage réponses Es'!BV16=""),"!",IF('Encodage réponses Es'!BV16="","",'Encodage réponses Es'!BV16)))</f>
        <v/>
      </c>
      <c r="AZ18" s="204" t="str">
        <f>IF(OR(E18="a",E18="A"),E18,IF(AND('Encodage réponses Es'!$CU16="!",'Encodage réponses Es'!BW16=""),"!",IF('Encodage réponses Es'!BW16="","",'Encodage réponses Es'!BW16)))</f>
        <v/>
      </c>
      <c r="BA18" s="206" t="str">
        <f t="shared" si="2"/>
        <v/>
      </c>
      <c r="BB18" s="207" t="str">
        <f t="shared" si="12"/>
        <v/>
      </c>
      <c r="BC18" s="126" t="str">
        <f>IF(OR(E18="a",E18="A"),E18,IF(AND('Encodage réponses Es'!$CU16="!",'Encodage réponses Es'!AB16=""),"!",IF('Encodage réponses Es'!AB16="","",'Encodage réponses Es'!AB16)))</f>
        <v/>
      </c>
      <c r="BD18" s="87" t="str">
        <f>IF(OR(E18="a",E18="A"),E18,IF(AND('Encodage réponses Es'!$CU16="!",'Encodage réponses Es'!AC16=""),"!",IF('Encodage réponses Es'!AC16="","",'Encodage réponses Es'!AC16)))</f>
        <v/>
      </c>
      <c r="BE18" s="87" t="str">
        <f>IF(OR(E18="a",E18="A"),E18,IF(AND('Encodage réponses Es'!$CU16="!",'Encodage réponses Es'!AD16=""),"!",IF('Encodage réponses Es'!AD16="","",'Encodage réponses Es'!AD16)))</f>
        <v/>
      </c>
      <c r="BF18" s="87" t="str">
        <f>IF(OR(E18="a",E18="A"),E18,IF(AND('Encodage réponses Es'!$CU16="!",'Encodage réponses Es'!AE16=""),"!",IF('Encodage réponses Es'!AE16="","",'Encodage réponses Es'!AE16)))</f>
        <v/>
      </c>
      <c r="BG18" s="87" t="str">
        <f>IF(OR(E18="a",E18="A"),E18,IF(AND('Encodage réponses Es'!$CU16="!",'Encodage réponses Es'!AF16=""),"!",IF('Encodage réponses Es'!AF16="","",'Encodage réponses Es'!AF16)))</f>
        <v/>
      </c>
      <c r="BH18" s="87" t="str">
        <f>IF(OR($E18="a",$E18="A"),$E18,IF(AND('Encodage réponses Es'!$CU16="!",'Encodage réponses Es'!AG16=""),"!",IF('Encodage réponses Es'!AG16="","",'Encodage réponses Es'!AG16)))</f>
        <v/>
      </c>
      <c r="BI18" s="87" t="str">
        <f>IF(OR($E18="a",$E18="A"),$E18,IF(AND('Encodage réponses Es'!$CU16="!",'Encodage réponses Es'!AH16=""),"!",IF('Encodage réponses Es'!AH16="","",'Encodage réponses Es'!AH16)))</f>
        <v/>
      </c>
      <c r="BJ18" s="87" t="str">
        <f>IF(OR($E18="a",$E18="A"),$E18,IF(AND('Encodage réponses Es'!$CU16="!",'Encodage réponses Es'!AI16=""),"!",IF('Encodage réponses Es'!AI16="","",'Encodage réponses Es'!AI16)))</f>
        <v/>
      </c>
      <c r="BK18" s="87" t="str">
        <f>IF(OR($E18="a",$E18="A"),$E18,IF(AND('Encodage réponses Es'!$CU16="!",'Encodage réponses Es'!AJ16=""),"!",IF('Encodage réponses Es'!AJ16="","",'Encodage réponses Es'!AJ16)))</f>
        <v/>
      </c>
      <c r="BL18" s="87" t="str">
        <f>IF(OR($E18="a",$E18="A"),$E18,IF(AND('Encodage réponses Es'!$CU16="!",'Encodage réponses Es'!AU16=""),"!",IF('Encodage réponses Es'!AU16="","",'Encodage réponses Es'!AU16)))</f>
        <v/>
      </c>
      <c r="BM18" s="87" t="str">
        <f>IF(OR($E18="a",$E18="A"),$E18,IF(AND('Encodage réponses Es'!$CU16="!",'Encodage réponses Es'!AW16=""),"!",IF('Encodage réponses Es'!AW16="","",'Encodage réponses Es'!AW16)))</f>
        <v/>
      </c>
      <c r="BN18" s="87" t="str">
        <f>IF(OR($E18="a",$E18="A"),$E18,IF(AND('Encodage réponses Es'!$CU16="!",'Encodage réponses Es'!AX16=""),"!",IF('Encodage réponses Es'!AX16="","",'Encodage réponses Es'!AX16)))</f>
        <v/>
      </c>
      <c r="BO18" s="87" t="str">
        <f>IF(OR($E18="a",$E18="A"),$E18,IF(AND('Encodage réponses Es'!$CU16="!",'Encodage réponses Es'!AY16=""),"!",IF('Encodage réponses Es'!AY16="","",'Encodage réponses Es'!AY16)))</f>
        <v/>
      </c>
      <c r="BP18" s="87" t="str">
        <f>IF(OR($E18="a",$E18="A"),$E18,IF(AND('Encodage réponses Es'!$CU16="!",'Encodage réponses Es'!AZ16=""),"!",IF('Encodage réponses Es'!AZ16="","",'Encodage réponses Es'!AZ16)))</f>
        <v/>
      </c>
      <c r="BQ18" s="87" t="str">
        <f>IF(OR($E18="a",$E18="A"),$E18,IF(AND('Encodage réponses Es'!$CU16="!",'Encodage réponses Es'!BA16=""),"!",IF('Encodage réponses Es'!BA16="","",'Encodage réponses Es'!BA16)))</f>
        <v/>
      </c>
      <c r="BR18" s="87" t="str">
        <f>IF(OR($E18="a",$E18="A"),$E18,IF(AND('Encodage réponses Es'!$CU16="!",'Encodage réponses Es'!BB16=""),"!",IF('Encodage réponses Es'!BB16="","",'Encodage réponses Es'!BB16)))</f>
        <v/>
      </c>
      <c r="BS18" s="87" t="str">
        <f>IF(OR($E18="a",$E18="A"),$E18,IF(AND('Encodage réponses Es'!$CU16="!",'Encodage réponses Es'!BC16=""),"!",IF('Encodage réponses Es'!BC16="","",'Encodage réponses Es'!BC16)))</f>
        <v/>
      </c>
      <c r="BT18" s="87" t="str">
        <f>IF(OR($E18="a",$E18="A"),$E18,IF(AND('Encodage réponses Es'!$CU16="!",'Encodage réponses Es'!BD16=""),"!",IF('Encodage réponses Es'!BD16="","",'Encodage réponses Es'!BD16)))</f>
        <v/>
      </c>
      <c r="BU18" s="87" t="str">
        <f>IF(OR($E18="a",$E18="A"),$E18,IF(AND('Encodage réponses Es'!$CU16="!",'Encodage réponses Es'!BE16=""),"!",IF('Encodage réponses Es'!BE16="","",'Encodage réponses Es'!BE16)))</f>
        <v/>
      </c>
      <c r="BV18" s="125" t="str">
        <f>IF(OR($E18="a",$E18="A"),$E18,IF(AND('Encodage réponses Es'!$CU16="!",'Encodage réponses Es'!BF16=""),"!",IF('Encodage réponses Es'!BF16="","",'Encodage réponses Es'!BF16)))</f>
        <v/>
      </c>
      <c r="BW18" s="210" t="str">
        <f t="shared" si="3"/>
        <v/>
      </c>
      <c r="BX18" s="207" t="str">
        <f t="shared" si="13"/>
        <v/>
      </c>
      <c r="BY18" s="87" t="str">
        <f>IF(OR($E18="a",$E18="A"),$E18,IF(AND('Encodage réponses Es'!$CU16="!",'Encodage réponses Es'!BG16=""),"!",IF('Encodage réponses Es'!BG16="","",'Encodage réponses Es'!BG16)))</f>
        <v/>
      </c>
      <c r="BZ18" s="87" t="str">
        <f>IF(OR($E18="a",$E18="A"),$E18,IF(AND('Encodage réponses Es'!$CU16="!",'Encodage réponses Es'!BH16=""),"!",IF('Encodage réponses Es'!BH16="","",'Encodage réponses Es'!BH16)))</f>
        <v/>
      </c>
      <c r="CA18" s="87" t="str">
        <f>IF(OR($E18="a",$E18="A"),$E18,IF(AND('Encodage réponses Es'!$CU16="!",'Encodage réponses Es'!BI16=""),"!",IF('Encodage réponses Es'!BI16="","",'Encodage réponses Es'!BI16)))</f>
        <v/>
      </c>
      <c r="CB18" s="87" t="str">
        <f>IF(OR($E18="a",$E18="A"),$E18,IF(AND('Encodage réponses Es'!$CU16="!",'Encodage réponses Es'!BJ16=""),"!",IF('Encodage réponses Es'!BJ16="","",'Encodage réponses Es'!BJ16)))</f>
        <v/>
      </c>
      <c r="CC18" s="87" t="str">
        <f>IF(OR($E18="a",$E18="A"),$E18,IF(AND('Encodage réponses Es'!$CU16="!",'Encodage réponses Es'!BK16=""),"!",IF('Encodage réponses Es'!BK16="","",'Encodage réponses Es'!BK16)))</f>
        <v/>
      </c>
      <c r="CD18" s="87" t="str">
        <f>IF(OR($E18="a",$E18="A"),$E18,IF(AND('Encodage réponses Es'!$CU16="!",'Encodage réponses Es'!BL16=""),"!",IF('Encodage réponses Es'!BL16="","",'Encodage réponses Es'!BL16)))</f>
        <v/>
      </c>
      <c r="CE18" s="87" t="str">
        <f>IF(OR($E18="a",$E18="A"),$E18,IF(AND('Encodage réponses Es'!$CU16="!",'Encodage réponses Es'!BM16=""),"!",IF('Encodage réponses Es'!BM16="","",'Encodage réponses Es'!BM16)))</f>
        <v/>
      </c>
      <c r="CF18" s="87" t="str">
        <f>IF(OR($E18="a",$E18="A"),$E18,IF(AND('Encodage réponses Es'!$CU16="!",'Encodage réponses Es'!BN16=""),"!",IF('Encodage réponses Es'!BN16="","",'Encodage réponses Es'!BN16)))</f>
        <v/>
      </c>
      <c r="CG18" s="87" t="str">
        <f>IF(OR($E18="a",$E18="A"),$E18,IF(AND('Encodage réponses Es'!$CU16="!",'Encodage réponses Es'!BO16=""),"!",IF('Encodage réponses Es'!BO16="","",'Encodage réponses Es'!BO16)))</f>
        <v/>
      </c>
      <c r="CH18" s="125" t="str">
        <f>IF(OR($E18="a",$E18="A"),$E18,IF(AND('Encodage réponses Es'!$CU16="!",'Encodage réponses Es'!BP16=""),"!",IF('Encodage réponses Es'!BP16="","",'Encodage réponses Es'!BP16)))</f>
        <v/>
      </c>
      <c r="CI18" s="210" t="str">
        <f t="shared" si="4"/>
        <v/>
      </c>
      <c r="CJ18" s="207" t="str">
        <f t="shared" si="14"/>
        <v/>
      </c>
      <c r="CK18" s="87" t="str">
        <f>IF(OR($E18="a",$E18="A"),$E18,IF(AND('Encodage réponses Es'!$CU16="!",'Encodage réponses Es'!BX16=""),"!",IF('Encodage réponses Es'!BX16="","",'Encodage réponses Es'!BX16)))</f>
        <v/>
      </c>
      <c r="CL18" s="87" t="str">
        <f>IF(OR($E18="a",$E18="A"),$E18,IF(AND('Encodage réponses Es'!$CU16="!",'Encodage réponses Es'!BY16=""),"!",IF('Encodage réponses Es'!BY16="","",'Encodage réponses Es'!BY16)))</f>
        <v/>
      </c>
      <c r="CM18" s="87" t="str">
        <f>IF(OR($E18="a",$E18="A"),$E18,IF(AND('Encodage réponses Es'!$CU16="!",'Encodage réponses Es'!BZ16=""),"!",IF('Encodage réponses Es'!BZ16="","",'Encodage réponses Es'!BZ16)))</f>
        <v/>
      </c>
      <c r="CN18" s="87" t="str">
        <f>IF(OR($E18="a",$E18="A"),$E18,IF(AND('Encodage réponses Es'!$CU16="!",'Encodage réponses Es'!CA16=""),"!",IF('Encodage réponses Es'!CA16="","",'Encodage réponses Es'!CA16)))</f>
        <v/>
      </c>
      <c r="CO18" s="87" t="str">
        <f>IF(OR($E18="a",$E18="A"),$E18,IF(AND('Encodage réponses Es'!$CU16="!",'Encodage réponses Es'!CB16=""),"!",IF('Encodage réponses Es'!CB16="","",'Encodage réponses Es'!CB16)))</f>
        <v/>
      </c>
      <c r="CP18" s="87" t="str">
        <f>IF(OR($E18="a",$E18="A"),$E18,IF(AND('Encodage réponses Es'!$CU16="!",'Encodage réponses Es'!CE16=""),"!",IF('Encodage réponses Es'!CE16="","",'Encodage réponses Es'!CE16)))</f>
        <v/>
      </c>
      <c r="CQ18" s="87" t="str">
        <f>IF(OR($E18="a",$E18="A"),$E18,IF(AND('Encodage réponses Es'!$CU16="!",'Encodage réponses Es'!CF16=""),"!",IF('Encodage réponses Es'!CF16="","",'Encodage réponses Es'!CF16)))</f>
        <v/>
      </c>
      <c r="CR18" s="125" t="str">
        <f>IF(OR($E18="a",$E18="A"),$E18,IF(AND('Encodage réponses Es'!$CU16="!",'Encodage réponses Es'!CG16=""),"!",IF('Encodage réponses Es'!CG16="","",'Encodage réponses Es'!CG16)))</f>
        <v/>
      </c>
      <c r="CS18" s="206" t="str">
        <f t="shared" si="5"/>
        <v/>
      </c>
      <c r="CT18" s="207" t="str">
        <f t="shared" si="15"/>
        <v/>
      </c>
      <c r="CU18" s="272" t="str">
        <f>IF(OR($E18="a",$E18="A"),$E18,IF(AND('Encodage réponses Es'!$CU16="!",'Encodage réponses Es'!AR16=""),"!",IF('Encodage réponses Es'!AR16="","",'Encodage réponses Es'!AR16)))</f>
        <v/>
      </c>
      <c r="CV18" s="273" t="str">
        <f>IF(OR($E18="a",$E18="A"),$E18,IF(AND('Encodage réponses Es'!$CU16="!",'Encodage réponses Es'!CC16=""),"!",IF('Encodage réponses Es'!CC16="","",'Encodage réponses Es'!CC16)))</f>
        <v/>
      </c>
      <c r="CW18" s="273" t="str">
        <f>IF(OR($E18="a",$E18="A"),$E18,IF(AND('Encodage réponses Es'!$CU16="!",'Encodage réponses Es'!CD16=""),"!",IF('Encodage réponses Es'!CD16="","",'Encodage réponses Es'!CD16)))</f>
        <v/>
      </c>
      <c r="CX18" s="273" t="str">
        <f>IF(OR($E18="a",$E18="A"),$E18,IF(AND('Encodage réponses Es'!$CU16="!",'Encodage réponses Es'!CN16=""),"!",IF('Encodage réponses Es'!CN16="","",'Encodage réponses Es'!CN16)))</f>
        <v/>
      </c>
      <c r="CY18" s="273" t="str">
        <f>IF(OR($E18="a",$E18="A"),$E18,IF(AND('Encodage réponses Es'!$CU16="!",'Encodage réponses Es'!CP16=""),"!",IF('Encodage réponses Es'!CP16="","",'Encodage réponses Es'!CP16)))</f>
        <v/>
      </c>
      <c r="CZ18" s="273" t="str">
        <f>IF(OR($E18="a",$E18="A"),$E18,IF(AND('Encodage réponses Es'!$CU16="!",'Encodage réponses Es'!CQ16=""),"!",IF('Encodage réponses Es'!CQ16="","",'Encodage réponses Es'!CQ16)))</f>
        <v/>
      </c>
      <c r="DA18" s="273" t="str">
        <f>IF(OR($E18="a",$E18="A"),$E18,IF(AND('Encodage réponses Es'!$CU16="!",'Encodage réponses Es'!CR16=""),"!",IF('Encodage réponses Es'!CR16="","",'Encodage réponses Es'!CR16)))</f>
        <v/>
      </c>
      <c r="DB18" s="274" t="str">
        <f>IF(OR($E18="a",$E18="A"),$E18,IF(AND('Encodage réponses Es'!$CU16="!",'Encodage réponses Es'!CS16=""),"!",IF('Encodage réponses Es'!CS16="","",'Encodage réponses Es'!CS16)))</f>
        <v/>
      </c>
      <c r="DC18" s="206" t="str">
        <f t="shared" si="16"/>
        <v/>
      </c>
      <c r="DD18" s="207" t="str">
        <f t="shared" si="17"/>
        <v/>
      </c>
      <c r="DE18" s="87" t="str">
        <f>IF(OR($E18="a",$E18="A"),$E18,IF(AND('Encodage réponses Es'!$CU16="!",'Encodage réponses Es'!CH16=""),"!",IF('Encodage réponses Es'!CH16="","",'Encodage réponses Es'!CH16)))</f>
        <v/>
      </c>
      <c r="DF18" s="87" t="str">
        <f>IF(OR($E18="a",$E18="A"),$E18,IF(AND('Encodage réponses Es'!$CU16="!",'Encodage réponses Es'!CI16=""),"!",IF('Encodage réponses Es'!CI16="","",'Encodage réponses Es'!CI16)))</f>
        <v/>
      </c>
      <c r="DG18" s="87" t="str">
        <f>IF(OR($E18="a",$E18="A"),$E18,IF(AND('Encodage réponses Es'!$CU16="!",'Encodage réponses Es'!CJ16=""),"!",IF('Encodage réponses Es'!CJ16="","",'Encodage réponses Es'!CJ16)))</f>
        <v/>
      </c>
      <c r="DH18" s="87" t="str">
        <f>IF(OR($E18="a",$E18="A"),$E18,IF(AND('Encodage réponses Es'!$CU16="!",'Encodage réponses Es'!CK16=""),"!",IF('Encodage réponses Es'!CK16="","",'Encodage réponses Es'!CK16)))</f>
        <v/>
      </c>
      <c r="DI18" s="87" t="str">
        <f>IF(OR($E18="a",$E18="A"),$E18,IF(AND('Encodage réponses Es'!$CU16="!",'Encodage réponses Es'!CL16=""),"!",IF('Encodage réponses Es'!CL16="","",'Encodage réponses Es'!CL16)))</f>
        <v/>
      </c>
      <c r="DJ18" s="87" t="str">
        <f>IF(OR($E18="a",$E18="A"),$E18,IF(AND('Encodage réponses Es'!$CU16="!",'Encodage réponses Es'!CM16=""),"!",IF('Encodage réponses Es'!CM16="","",'Encodage réponses Es'!CM16)))</f>
        <v/>
      </c>
      <c r="DK18" s="87" t="str">
        <f>IF(OR($E18="a",$E18="A"),$E18,IF(AND('Encodage réponses Es'!$CU16="!",'Encodage réponses Es'!CO16=""),"!",IF('Encodage réponses Es'!CO16="","",'Encodage réponses Es'!CO16)))</f>
        <v/>
      </c>
      <c r="DL18" s="125" t="str">
        <f>IF(OR(E18="a",E18="A"),E18,IF(AND('Encodage réponses Es'!$CU16="!",'Encodage réponses Es'!CT16=""),"!",IF('Encodage réponses Es'!CT16="","",'Encodage réponses Es'!CT16)))</f>
        <v/>
      </c>
      <c r="DM18" s="206" t="str">
        <f t="shared" si="18"/>
        <v/>
      </c>
      <c r="DN18" s="207" t="str">
        <f t="shared" si="19"/>
        <v/>
      </c>
    </row>
    <row r="19" spans="1:118" x14ac:dyDescent="0.2">
      <c r="A19" s="510"/>
      <c r="B19" s="511"/>
      <c r="C19" s="14">
        <v>15</v>
      </c>
      <c r="D19" s="14" t="str">
        <f>IF('Encodage réponses Es'!F17=0,"",'Encodage réponses Es'!F17)</f>
        <v/>
      </c>
      <c r="E19" s="143" t="str">
        <f>IF('Encodage réponses Es'!I17="","",'Encodage réponses Es'!I17)</f>
        <v/>
      </c>
      <c r="F19" s="92" t="str">
        <f t="shared" si="6"/>
        <v/>
      </c>
      <c r="G19" s="83" t="str">
        <f t="shared" si="7"/>
        <v/>
      </c>
      <c r="H19" s="88"/>
      <c r="I19" s="92" t="str">
        <f t="shared" si="0"/>
        <v/>
      </c>
      <c r="J19" s="83" t="str">
        <f t="shared" si="8"/>
        <v/>
      </c>
      <c r="K19" s="88"/>
      <c r="L19" s="92" t="str">
        <f t="shared" si="9"/>
        <v/>
      </c>
      <c r="M19" s="83" t="str">
        <f t="shared" si="10"/>
        <v/>
      </c>
      <c r="N19" s="88"/>
      <c r="O19" s="79"/>
      <c r="P19" s="87" t="str">
        <f>IF(OR(E19="a",E19="A"),E19,IF(AND('Encodage réponses Es'!$CU17="!",'Encodage réponses Es'!J17=""),"!",IF('Encodage réponses Es'!J17="","",'Encodage réponses Es'!J17)))</f>
        <v/>
      </c>
      <c r="Q19" s="87" t="str">
        <f>IF(OR(E19="a",E19="A"),E19,IF(AND('Encodage réponses Es'!$CU17="!",'Encodage réponses Es'!K17=""),"!",IF('Encodage réponses Es'!K17="","",'Encodage réponses Es'!K17)))</f>
        <v/>
      </c>
      <c r="R19" s="87" t="str">
        <f>IF(OR(E19="a",E19="A"),E19,IF(AND('Encodage réponses Es'!$CU17="!",'Encodage réponses Es'!L17=""),"!",IF('Encodage réponses Es'!L17="","",'Encodage réponses Es'!L17)))</f>
        <v/>
      </c>
      <c r="S19" s="87" t="str">
        <f>IF(OR(E19="a",E19="A"),E19,IF(AND('Encodage réponses Es'!$CU17="!",'Encodage réponses Es'!M17=""),"!",IF('Encodage réponses Es'!M17="","",'Encodage réponses Es'!M17)))</f>
        <v/>
      </c>
      <c r="T19" s="87" t="str">
        <f>IF(OR(E19="a",E19="A"),E19,IF(AND('Encodage réponses Es'!$CU17="!",'Encodage réponses Es'!N17=""),"!",IF('Encodage réponses Es'!N17="","",'Encodage réponses Es'!N17)))</f>
        <v/>
      </c>
      <c r="U19" s="87" t="str">
        <f>IF(OR(E19="a",E19="A"),E19,IF(AND('Encodage réponses Es'!$CU17="!",'Encodage réponses Es'!O17=""),"!",IF('Encodage réponses Es'!O17="","",'Encodage réponses Es'!O17)))</f>
        <v/>
      </c>
      <c r="V19" s="87" t="str">
        <f>IF(OR($E19="a",$E19="A"),$E19,IF(AND('Encodage réponses Es'!$CU17="!",'Encodage réponses Es'!P17=""),"!",IF('Encodage réponses Es'!P17="","",'Encodage réponses Es'!P17)))</f>
        <v/>
      </c>
      <c r="W19" s="87" t="str">
        <f>IF(OR(E19="a",E19="A"),E19,IF(AND('Encodage réponses Es'!$CU17="!",'Encodage réponses Es'!Q17=""),"!",IF('Encodage réponses Es'!Q17="","",'Encodage réponses Es'!Q17)))</f>
        <v/>
      </c>
      <c r="X19" s="87" t="str">
        <f>IF(OR(E19="a",E19="A"),E19,IF(AND('Encodage réponses Es'!$CU17="!",'Encodage réponses Es'!R17=""),"!",IF('Encodage réponses Es'!R17="","",'Encodage réponses Es'!R17)))</f>
        <v/>
      </c>
      <c r="Y19" s="87" t="str">
        <f>IF(OR(E19="a",E19="A"),E19,IF(AND('Encodage réponses Es'!$CU17="!",'Encodage réponses Es'!S17=""),"!",IF('Encodage réponses Es'!S17="","",'Encodage réponses Es'!S17)))</f>
        <v/>
      </c>
      <c r="Z19" s="125" t="str">
        <f>IF(OR(E19="a",E19="A"),E19,IF(AND('Encodage réponses Es'!$CU17="!",'Encodage réponses Es'!T17=""),"!",IF('Encodage réponses Es'!T17="","",'Encodage réponses Es'!T17)))</f>
        <v/>
      </c>
      <c r="AA19" s="210" t="str">
        <f t="shared" si="1"/>
        <v/>
      </c>
      <c r="AB19" s="243" t="str">
        <f t="shared" si="11"/>
        <v/>
      </c>
      <c r="AC19" s="145" t="str">
        <f>IF(OR(E19="a",E19="A"),E19,IF(AND('Encodage réponses Es'!$CU17="!",'Encodage réponses Es'!U17=""),"!",IF('Encodage réponses Es'!U17="","",'Encodage réponses Es'!U17)))</f>
        <v/>
      </c>
      <c r="AD19" s="145" t="str">
        <f>IF(OR(E19="a",E19="A"),E19,IF(AND('Encodage réponses Es'!$CU17="!",'Encodage réponses Es'!V17=""),"!",IF('Encodage réponses Es'!V17="","",'Encodage réponses Es'!V17)))</f>
        <v/>
      </c>
      <c r="AE19" s="145" t="str">
        <f>IF(OR(E19="a",E19="A"),E19,IF(AND('Encodage réponses Es'!$CU17="!",'Encodage réponses Es'!W17=""),"!",IF('Encodage réponses Es'!W17="","",'Encodage réponses Es'!W17)))</f>
        <v/>
      </c>
      <c r="AF19" s="145" t="str">
        <f>IF(OR(E19="a",E19="A"),E19,IF(AND('Encodage réponses Es'!$CU17="!",'Encodage réponses Es'!X17=""),"!",IF('Encodage réponses Es'!X17="","",'Encodage réponses Es'!X17)))</f>
        <v/>
      </c>
      <c r="AG19" s="145" t="str">
        <f>IF(OR(E19="a",E19="A"),E19,IF(AND('Encodage réponses Es'!$CU17="!",'Encodage réponses Es'!Y17=""),"!",IF('Encodage réponses Es'!Y17="","",'Encodage réponses Es'!Y17)))</f>
        <v/>
      </c>
      <c r="AH19" s="145" t="str">
        <f>IF(OR(E19="a",E19="A"),E19,IF(AND('Encodage réponses Es'!$CU17="!",'Encodage réponses Es'!Z17=""),"!",IF('Encodage réponses Es'!Z17="","",'Encodage réponses Es'!Z17)))</f>
        <v/>
      </c>
      <c r="AI19" s="145" t="str">
        <f>IF(OR(E19="a",E19="A"),E19,IF(AND('Encodage réponses Es'!$CU17="!",'Encodage réponses Es'!AA17=""),"!",IF('Encodage réponses Es'!AA17="","",'Encodage réponses Es'!AA17)))</f>
        <v/>
      </c>
      <c r="AJ19" s="145" t="str">
        <f>IF(OR(E19="a",E19="A"),E19,IF(AND('Encodage réponses Es'!$CU17="!",'Encodage réponses Es'!AK17=""),"!",IF('Encodage réponses Es'!AK17="","",'Encodage réponses Es'!AK17)))</f>
        <v/>
      </c>
      <c r="AK19" s="145" t="str">
        <f>IF(OR(E19="a",E19="A"),E19,IF(AND('Encodage réponses Es'!$CU17="!",'Encodage réponses Es'!AL17=""),"!",IF('Encodage réponses Es'!AL17="","",'Encodage réponses Es'!AL17)))</f>
        <v/>
      </c>
      <c r="AL19" s="145" t="str">
        <f>IF(OR(E19="a",E19="A"),E19,IF(AND('Encodage réponses Es'!$CU17="!",'Encodage réponses Es'!AM17=""),"!",IF('Encodage réponses Es'!AM17="","",'Encodage réponses Es'!AM17)))</f>
        <v/>
      </c>
      <c r="AM19" s="145" t="str">
        <f>IF(OR(E19="a",E19="A"),E19,IF(AND('Encodage réponses Es'!$CU17="!",'Encodage réponses Es'!AN17=""),"!",IF('Encodage réponses Es'!AN17="","",'Encodage réponses Es'!AN17)))</f>
        <v/>
      </c>
      <c r="AN19" s="145" t="str">
        <f>IF(OR(E19="a",E19="A"),E19,IF(AND('Encodage réponses Es'!$CU17="!",'Encodage réponses Es'!AO17=""),"!",IF('Encodage réponses Es'!AO17="","",'Encodage réponses Es'!AO17)))</f>
        <v/>
      </c>
      <c r="AO19" s="145" t="str">
        <f>IF(OR(E19="a",E19="A"),E19,IF(AND('Encodage réponses Es'!$CU17="!",'Encodage réponses Es'!AP17=""),"!",IF('Encodage réponses Es'!AP17="","",'Encodage réponses Es'!AP17)))</f>
        <v/>
      </c>
      <c r="AP19" s="145" t="str">
        <f>IF(OR(E19="a",E19="A"),E19,IF(AND('Encodage réponses Es'!$CU17="!",'Encodage réponses Es'!AQ17=""),"!",IF('Encodage réponses Es'!AQ17="","",'Encodage réponses Es'!AQ17)))</f>
        <v/>
      </c>
      <c r="AQ19" s="145" t="str">
        <f>IF(OR(E19="a",E19="A"),E19,IF(AND('Encodage réponses Es'!$CU17="!",'Encodage réponses Es'!AS17=""),"!",IF('Encodage réponses Es'!AS17="","",'Encodage réponses Es'!AS17)))</f>
        <v/>
      </c>
      <c r="AR19" s="145" t="str">
        <f>IF(OR(E19="a",E19="A"),E19,IF(AND('Encodage réponses Es'!$CU17="!",'Encodage réponses Es'!AT17=""),"!",IF('Encodage réponses Es'!AT17="","",'Encodage réponses Es'!AT17)))</f>
        <v/>
      </c>
      <c r="AS19" s="145" t="str">
        <f>IF(OR(E19="a",E19="A"),E19,IF(AND('Encodage réponses Es'!$CU17="!",'Encodage réponses Es'!AV17=""),"!",IF('Encodage réponses Es'!AV17="","",'Encodage réponses Es'!AV17)))</f>
        <v/>
      </c>
      <c r="AT19" s="145" t="str">
        <f>IF(OR(E19="a",E19="A"),E19,IF(AND('Encodage réponses Es'!$CU17="!",'Encodage réponses Es'!BQ17=""),"!",IF('Encodage réponses Es'!BQ17="","",'Encodage réponses Es'!BQ17)))</f>
        <v/>
      </c>
      <c r="AU19" s="145" t="str">
        <f>IF(OR(E19="a",E19="A"),E19,IF(AND('Encodage réponses Es'!$CU17="!",'Encodage réponses Es'!BR17=""),"!",IF('Encodage réponses Es'!BR17="","",'Encodage réponses Es'!BR17)))</f>
        <v/>
      </c>
      <c r="AV19" s="145" t="str">
        <f>IF(OR(E19="a",E19="A"),E19,IF(AND('Encodage réponses Es'!$CU17="!",'Encodage réponses Es'!BS17=""),"!",IF('Encodage réponses Es'!BS17="","",'Encodage réponses Es'!BS17)))</f>
        <v/>
      </c>
      <c r="AW19" s="145" t="str">
        <f>IF(OR(E19="a",E19="A"),E19,IF(AND('Encodage réponses Es'!$CU17="!",'Encodage réponses Es'!BT17=""),"!",IF('Encodage réponses Es'!BT17="","",'Encodage réponses Es'!BT17)))</f>
        <v/>
      </c>
      <c r="AX19" s="145" t="str">
        <f>IF(OR(E19="a",E19="A"),E19,IF(AND('Encodage réponses Es'!$CU17="!",'Encodage réponses Es'!BU17=""),"!",IF('Encodage réponses Es'!BU17="","",'Encodage réponses Es'!BU17)))</f>
        <v/>
      </c>
      <c r="AY19" s="145" t="str">
        <f>IF(OR(E19="a",E19="A"),E19,IF(AND('Encodage réponses Es'!$CU17="!",'Encodage réponses Es'!BV17=""),"!",IF('Encodage réponses Es'!BV17="","",'Encodage réponses Es'!BV17)))</f>
        <v/>
      </c>
      <c r="AZ19" s="204" t="str">
        <f>IF(OR(E19="a",E19="A"),E19,IF(AND('Encodage réponses Es'!$CU17="!",'Encodage réponses Es'!BW17=""),"!",IF('Encodage réponses Es'!BW17="","",'Encodage réponses Es'!BW17)))</f>
        <v/>
      </c>
      <c r="BA19" s="206" t="str">
        <f t="shared" si="2"/>
        <v/>
      </c>
      <c r="BB19" s="207" t="str">
        <f t="shared" si="12"/>
        <v/>
      </c>
      <c r="BC19" s="126" t="str">
        <f>IF(OR(E19="a",E19="A"),E19,IF(AND('Encodage réponses Es'!$CU17="!",'Encodage réponses Es'!AB17=""),"!",IF('Encodage réponses Es'!AB17="","",'Encodage réponses Es'!AB17)))</f>
        <v/>
      </c>
      <c r="BD19" s="87" t="str">
        <f>IF(OR(E19="a",E19="A"),E19,IF(AND('Encodage réponses Es'!$CU17="!",'Encodage réponses Es'!AC17=""),"!",IF('Encodage réponses Es'!AC17="","",'Encodage réponses Es'!AC17)))</f>
        <v/>
      </c>
      <c r="BE19" s="87" t="str">
        <f>IF(OR(E19="a",E19="A"),E19,IF(AND('Encodage réponses Es'!$CU17="!",'Encodage réponses Es'!AD17=""),"!",IF('Encodage réponses Es'!AD17="","",'Encodage réponses Es'!AD17)))</f>
        <v/>
      </c>
      <c r="BF19" s="87" t="str">
        <f>IF(OR(E19="a",E19="A"),E19,IF(AND('Encodage réponses Es'!$CU17="!",'Encodage réponses Es'!AE17=""),"!",IF('Encodage réponses Es'!AE17="","",'Encodage réponses Es'!AE17)))</f>
        <v/>
      </c>
      <c r="BG19" s="87" t="str">
        <f>IF(OR(E19="a",E19="A"),E19,IF(AND('Encodage réponses Es'!$CU17="!",'Encodage réponses Es'!AF17=""),"!",IF('Encodage réponses Es'!AF17="","",'Encodage réponses Es'!AF17)))</f>
        <v/>
      </c>
      <c r="BH19" s="87" t="str">
        <f>IF(OR($E19="a",$E19="A"),$E19,IF(AND('Encodage réponses Es'!$CU17="!",'Encodage réponses Es'!AG17=""),"!",IF('Encodage réponses Es'!AG17="","",'Encodage réponses Es'!AG17)))</f>
        <v/>
      </c>
      <c r="BI19" s="87" t="str">
        <f>IF(OR($E19="a",$E19="A"),$E19,IF(AND('Encodage réponses Es'!$CU17="!",'Encodage réponses Es'!AH17=""),"!",IF('Encodage réponses Es'!AH17="","",'Encodage réponses Es'!AH17)))</f>
        <v/>
      </c>
      <c r="BJ19" s="87" t="str">
        <f>IF(OR($E19="a",$E19="A"),$E19,IF(AND('Encodage réponses Es'!$CU17="!",'Encodage réponses Es'!AI17=""),"!",IF('Encodage réponses Es'!AI17="","",'Encodage réponses Es'!AI17)))</f>
        <v/>
      </c>
      <c r="BK19" s="87" t="str">
        <f>IF(OR($E19="a",$E19="A"),$E19,IF(AND('Encodage réponses Es'!$CU17="!",'Encodage réponses Es'!AJ17=""),"!",IF('Encodage réponses Es'!AJ17="","",'Encodage réponses Es'!AJ17)))</f>
        <v/>
      </c>
      <c r="BL19" s="87" t="str">
        <f>IF(OR($E19="a",$E19="A"),$E19,IF(AND('Encodage réponses Es'!$CU17="!",'Encodage réponses Es'!AU17=""),"!",IF('Encodage réponses Es'!AU17="","",'Encodage réponses Es'!AU17)))</f>
        <v/>
      </c>
      <c r="BM19" s="87" t="str">
        <f>IF(OR($E19="a",$E19="A"),$E19,IF(AND('Encodage réponses Es'!$CU17="!",'Encodage réponses Es'!AW17=""),"!",IF('Encodage réponses Es'!AW17="","",'Encodage réponses Es'!AW17)))</f>
        <v/>
      </c>
      <c r="BN19" s="87" t="str">
        <f>IF(OR($E19="a",$E19="A"),$E19,IF(AND('Encodage réponses Es'!$CU17="!",'Encodage réponses Es'!AX17=""),"!",IF('Encodage réponses Es'!AX17="","",'Encodage réponses Es'!AX17)))</f>
        <v/>
      </c>
      <c r="BO19" s="87" t="str">
        <f>IF(OR($E19="a",$E19="A"),$E19,IF(AND('Encodage réponses Es'!$CU17="!",'Encodage réponses Es'!AY17=""),"!",IF('Encodage réponses Es'!AY17="","",'Encodage réponses Es'!AY17)))</f>
        <v/>
      </c>
      <c r="BP19" s="87" t="str">
        <f>IF(OR($E19="a",$E19="A"),$E19,IF(AND('Encodage réponses Es'!$CU17="!",'Encodage réponses Es'!AZ17=""),"!",IF('Encodage réponses Es'!AZ17="","",'Encodage réponses Es'!AZ17)))</f>
        <v/>
      </c>
      <c r="BQ19" s="87" t="str">
        <f>IF(OR($E19="a",$E19="A"),$E19,IF(AND('Encodage réponses Es'!$CU17="!",'Encodage réponses Es'!BA17=""),"!",IF('Encodage réponses Es'!BA17="","",'Encodage réponses Es'!BA17)))</f>
        <v/>
      </c>
      <c r="BR19" s="87" t="str">
        <f>IF(OR($E19="a",$E19="A"),$E19,IF(AND('Encodage réponses Es'!$CU17="!",'Encodage réponses Es'!BB17=""),"!",IF('Encodage réponses Es'!BB17="","",'Encodage réponses Es'!BB17)))</f>
        <v/>
      </c>
      <c r="BS19" s="87" t="str">
        <f>IF(OR($E19="a",$E19="A"),$E19,IF(AND('Encodage réponses Es'!$CU17="!",'Encodage réponses Es'!BC17=""),"!",IF('Encodage réponses Es'!BC17="","",'Encodage réponses Es'!BC17)))</f>
        <v/>
      </c>
      <c r="BT19" s="87" t="str">
        <f>IF(OR($E19="a",$E19="A"),$E19,IF(AND('Encodage réponses Es'!$CU17="!",'Encodage réponses Es'!BD17=""),"!",IF('Encodage réponses Es'!BD17="","",'Encodage réponses Es'!BD17)))</f>
        <v/>
      </c>
      <c r="BU19" s="87" t="str">
        <f>IF(OR($E19="a",$E19="A"),$E19,IF(AND('Encodage réponses Es'!$CU17="!",'Encodage réponses Es'!BE17=""),"!",IF('Encodage réponses Es'!BE17="","",'Encodage réponses Es'!BE17)))</f>
        <v/>
      </c>
      <c r="BV19" s="125" t="str">
        <f>IF(OR($E19="a",$E19="A"),$E19,IF(AND('Encodage réponses Es'!$CU17="!",'Encodage réponses Es'!BF17=""),"!",IF('Encodage réponses Es'!BF17="","",'Encodage réponses Es'!BF17)))</f>
        <v/>
      </c>
      <c r="BW19" s="210" t="str">
        <f t="shared" si="3"/>
        <v/>
      </c>
      <c r="BX19" s="207" t="str">
        <f t="shared" si="13"/>
        <v/>
      </c>
      <c r="BY19" s="87" t="str">
        <f>IF(OR($E19="a",$E19="A"),$E19,IF(AND('Encodage réponses Es'!$CU17="!",'Encodage réponses Es'!BG17=""),"!",IF('Encodage réponses Es'!BG17="","",'Encodage réponses Es'!BG17)))</f>
        <v/>
      </c>
      <c r="BZ19" s="87" t="str">
        <f>IF(OR($E19="a",$E19="A"),$E19,IF(AND('Encodage réponses Es'!$CU17="!",'Encodage réponses Es'!BH17=""),"!",IF('Encodage réponses Es'!BH17="","",'Encodage réponses Es'!BH17)))</f>
        <v/>
      </c>
      <c r="CA19" s="87" t="str">
        <f>IF(OR($E19="a",$E19="A"),$E19,IF(AND('Encodage réponses Es'!$CU17="!",'Encodage réponses Es'!BI17=""),"!",IF('Encodage réponses Es'!BI17="","",'Encodage réponses Es'!BI17)))</f>
        <v/>
      </c>
      <c r="CB19" s="87" t="str">
        <f>IF(OR($E19="a",$E19="A"),$E19,IF(AND('Encodage réponses Es'!$CU17="!",'Encodage réponses Es'!BJ17=""),"!",IF('Encodage réponses Es'!BJ17="","",'Encodage réponses Es'!BJ17)))</f>
        <v/>
      </c>
      <c r="CC19" s="87" t="str">
        <f>IF(OR($E19="a",$E19="A"),$E19,IF(AND('Encodage réponses Es'!$CU17="!",'Encodage réponses Es'!BK17=""),"!",IF('Encodage réponses Es'!BK17="","",'Encodage réponses Es'!BK17)))</f>
        <v/>
      </c>
      <c r="CD19" s="87" t="str">
        <f>IF(OR($E19="a",$E19="A"),$E19,IF(AND('Encodage réponses Es'!$CU17="!",'Encodage réponses Es'!BL17=""),"!",IF('Encodage réponses Es'!BL17="","",'Encodage réponses Es'!BL17)))</f>
        <v/>
      </c>
      <c r="CE19" s="87" t="str">
        <f>IF(OR($E19="a",$E19="A"),$E19,IF(AND('Encodage réponses Es'!$CU17="!",'Encodage réponses Es'!BM17=""),"!",IF('Encodage réponses Es'!BM17="","",'Encodage réponses Es'!BM17)))</f>
        <v/>
      </c>
      <c r="CF19" s="87" t="str">
        <f>IF(OR($E19="a",$E19="A"),$E19,IF(AND('Encodage réponses Es'!$CU17="!",'Encodage réponses Es'!BN17=""),"!",IF('Encodage réponses Es'!BN17="","",'Encodage réponses Es'!BN17)))</f>
        <v/>
      </c>
      <c r="CG19" s="87" t="str">
        <f>IF(OR($E19="a",$E19="A"),$E19,IF(AND('Encodage réponses Es'!$CU17="!",'Encodage réponses Es'!BO17=""),"!",IF('Encodage réponses Es'!BO17="","",'Encodage réponses Es'!BO17)))</f>
        <v/>
      </c>
      <c r="CH19" s="125" t="str">
        <f>IF(OR($E19="a",$E19="A"),$E19,IF(AND('Encodage réponses Es'!$CU17="!",'Encodage réponses Es'!BP17=""),"!",IF('Encodage réponses Es'!BP17="","",'Encodage réponses Es'!BP17)))</f>
        <v/>
      </c>
      <c r="CI19" s="210" t="str">
        <f t="shared" si="4"/>
        <v/>
      </c>
      <c r="CJ19" s="207" t="str">
        <f t="shared" si="14"/>
        <v/>
      </c>
      <c r="CK19" s="87" t="str">
        <f>IF(OR($E19="a",$E19="A"),$E19,IF(AND('Encodage réponses Es'!$CU17="!",'Encodage réponses Es'!BX17=""),"!",IF('Encodage réponses Es'!BX17="","",'Encodage réponses Es'!BX17)))</f>
        <v/>
      </c>
      <c r="CL19" s="87" t="str">
        <f>IF(OR($E19="a",$E19="A"),$E19,IF(AND('Encodage réponses Es'!$CU17="!",'Encodage réponses Es'!BY17=""),"!",IF('Encodage réponses Es'!BY17="","",'Encodage réponses Es'!BY17)))</f>
        <v/>
      </c>
      <c r="CM19" s="87" t="str">
        <f>IF(OR($E19="a",$E19="A"),$E19,IF(AND('Encodage réponses Es'!$CU17="!",'Encodage réponses Es'!BZ17=""),"!",IF('Encodage réponses Es'!BZ17="","",'Encodage réponses Es'!BZ17)))</f>
        <v/>
      </c>
      <c r="CN19" s="87" t="str">
        <f>IF(OR($E19="a",$E19="A"),$E19,IF(AND('Encodage réponses Es'!$CU17="!",'Encodage réponses Es'!CA17=""),"!",IF('Encodage réponses Es'!CA17="","",'Encodage réponses Es'!CA17)))</f>
        <v/>
      </c>
      <c r="CO19" s="87" t="str">
        <f>IF(OR($E19="a",$E19="A"),$E19,IF(AND('Encodage réponses Es'!$CU17="!",'Encodage réponses Es'!CB17=""),"!",IF('Encodage réponses Es'!CB17="","",'Encodage réponses Es'!CB17)))</f>
        <v/>
      </c>
      <c r="CP19" s="87" t="str">
        <f>IF(OR($E19="a",$E19="A"),$E19,IF(AND('Encodage réponses Es'!$CU17="!",'Encodage réponses Es'!CE17=""),"!",IF('Encodage réponses Es'!CE17="","",'Encodage réponses Es'!CE17)))</f>
        <v/>
      </c>
      <c r="CQ19" s="87" t="str">
        <f>IF(OR($E19="a",$E19="A"),$E19,IF(AND('Encodage réponses Es'!$CU17="!",'Encodage réponses Es'!CF17=""),"!",IF('Encodage réponses Es'!CF17="","",'Encodage réponses Es'!CF17)))</f>
        <v/>
      </c>
      <c r="CR19" s="125" t="str">
        <f>IF(OR($E19="a",$E19="A"),$E19,IF(AND('Encodage réponses Es'!$CU17="!",'Encodage réponses Es'!CG17=""),"!",IF('Encodage réponses Es'!CG17="","",'Encodage réponses Es'!CG17)))</f>
        <v/>
      </c>
      <c r="CS19" s="206" t="str">
        <f t="shared" si="5"/>
        <v/>
      </c>
      <c r="CT19" s="207" t="str">
        <f t="shared" si="15"/>
        <v/>
      </c>
      <c r="CU19" s="272" t="str">
        <f>IF(OR($E19="a",$E19="A"),$E19,IF(AND('Encodage réponses Es'!$CU17="!",'Encodage réponses Es'!AR17=""),"!",IF('Encodage réponses Es'!AR17="","",'Encodage réponses Es'!AR17)))</f>
        <v/>
      </c>
      <c r="CV19" s="273" t="str">
        <f>IF(OR($E19="a",$E19="A"),$E19,IF(AND('Encodage réponses Es'!$CU17="!",'Encodage réponses Es'!CC17=""),"!",IF('Encodage réponses Es'!CC17="","",'Encodage réponses Es'!CC17)))</f>
        <v/>
      </c>
      <c r="CW19" s="273" t="str">
        <f>IF(OR($E19="a",$E19="A"),$E19,IF(AND('Encodage réponses Es'!$CU17="!",'Encodage réponses Es'!CD17=""),"!",IF('Encodage réponses Es'!CD17="","",'Encodage réponses Es'!CD17)))</f>
        <v/>
      </c>
      <c r="CX19" s="273" t="str">
        <f>IF(OR($E19="a",$E19="A"),$E19,IF(AND('Encodage réponses Es'!$CU17="!",'Encodage réponses Es'!CN17=""),"!",IF('Encodage réponses Es'!CN17="","",'Encodage réponses Es'!CN17)))</f>
        <v/>
      </c>
      <c r="CY19" s="273" t="str">
        <f>IF(OR($E19="a",$E19="A"),$E19,IF(AND('Encodage réponses Es'!$CU17="!",'Encodage réponses Es'!CP17=""),"!",IF('Encodage réponses Es'!CP17="","",'Encodage réponses Es'!CP17)))</f>
        <v/>
      </c>
      <c r="CZ19" s="273" t="str">
        <f>IF(OR($E19="a",$E19="A"),$E19,IF(AND('Encodage réponses Es'!$CU17="!",'Encodage réponses Es'!CQ17=""),"!",IF('Encodage réponses Es'!CQ17="","",'Encodage réponses Es'!CQ17)))</f>
        <v/>
      </c>
      <c r="DA19" s="273" t="str">
        <f>IF(OR($E19="a",$E19="A"),$E19,IF(AND('Encodage réponses Es'!$CU17="!",'Encodage réponses Es'!CR17=""),"!",IF('Encodage réponses Es'!CR17="","",'Encodage réponses Es'!CR17)))</f>
        <v/>
      </c>
      <c r="DB19" s="274" t="str">
        <f>IF(OR($E19="a",$E19="A"),$E19,IF(AND('Encodage réponses Es'!$CU17="!",'Encodage réponses Es'!CS17=""),"!",IF('Encodage réponses Es'!CS17="","",'Encodage réponses Es'!CS17)))</f>
        <v/>
      </c>
      <c r="DC19" s="206" t="str">
        <f t="shared" si="16"/>
        <v/>
      </c>
      <c r="DD19" s="207" t="str">
        <f t="shared" si="17"/>
        <v/>
      </c>
      <c r="DE19" s="87" t="str">
        <f>IF(OR($E19="a",$E19="A"),$E19,IF(AND('Encodage réponses Es'!$CU17="!",'Encodage réponses Es'!CH17=""),"!",IF('Encodage réponses Es'!CH17="","",'Encodage réponses Es'!CH17)))</f>
        <v/>
      </c>
      <c r="DF19" s="87" t="str">
        <f>IF(OR($E19="a",$E19="A"),$E19,IF(AND('Encodage réponses Es'!$CU17="!",'Encodage réponses Es'!CI17=""),"!",IF('Encodage réponses Es'!CI17="","",'Encodage réponses Es'!CI17)))</f>
        <v/>
      </c>
      <c r="DG19" s="87" t="str">
        <f>IF(OR($E19="a",$E19="A"),$E19,IF(AND('Encodage réponses Es'!$CU17="!",'Encodage réponses Es'!CJ17=""),"!",IF('Encodage réponses Es'!CJ17="","",'Encodage réponses Es'!CJ17)))</f>
        <v/>
      </c>
      <c r="DH19" s="87" t="str">
        <f>IF(OR($E19="a",$E19="A"),$E19,IF(AND('Encodage réponses Es'!$CU17="!",'Encodage réponses Es'!CK17=""),"!",IF('Encodage réponses Es'!CK17="","",'Encodage réponses Es'!CK17)))</f>
        <v/>
      </c>
      <c r="DI19" s="87" t="str">
        <f>IF(OR($E19="a",$E19="A"),$E19,IF(AND('Encodage réponses Es'!$CU17="!",'Encodage réponses Es'!CL17=""),"!",IF('Encodage réponses Es'!CL17="","",'Encodage réponses Es'!CL17)))</f>
        <v/>
      </c>
      <c r="DJ19" s="87" t="str">
        <f>IF(OR($E19="a",$E19="A"),$E19,IF(AND('Encodage réponses Es'!$CU17="!",'Encodage réponses Es'!CM17=""),"!",IF('Encodage réponses Es'!CM17="","",'Encodage réponses Es'!CM17)))</f>
        <v/>
      </c>
      <c r="DK19" s="87" t="str">
        <f>IF(OR($E19="a",$E19="A"),$E19,IF(AND('Encodage réponses Es'!$CU17="!",'Encodage réponses Es'!CO17=""),"!",IF('Encodage réponses Es'!CO17="","",'Encodage réponses Es'!CO17)))</f>
        <v/>
      </c>
      <c r="DL19" s="125" t="str">
        <f>IF(OR(E19="a",E19="A"),E19,IF(AND('Encodage réponses Es'!$CU17="!",'Encodage réponses Es'!CT17=""),"!",IF('Encodage réponses Es'!CT17="","",'Encodage réponses Es'!CT17)))</f>
        <v/>
      </c>
      <c r="DM19" s="206" t="str">
        <f t="shared" si="18"/>
        <v/>
      </c>
      <c r="DN19" s="207" t="str">
        <f t="shared" si="19"/>
        <v/>
      </c>
    </row>
    <row r="20" spans="1:118" x14ac:dyDescent="0.2">
      <c r="A20" s="510"/>
      <c r="B20" s="511"/>
      <c r="C20" s="14">
        <v>16</v>
      </c>
      <c r="D20" s="14" t="str">
        <f>IF('Encodage réponses Es'!F18=0,"",'Encodage réponses Es'!F18)</f>
        <v/>
      </c>
      <c r="E20" s="142" t="str">
        <f>IF('Encodage réponses Es'!I18="","",'Encodage réponses Es'!I18)</f>
        <v/>
      </c>
      <c r="F20" s="92" t="str">
        <f t="shared" si="6"/>
        <v/>
      </c>
      <c r="G20" s="83" t="str">
        <f t="shared" si="7"/>
        <v/>
      </c>
      <c r="H20" s="88"/>
      <c r="I20" s="92" t="str">
        <f t="shared" si="0"/>
        <v/>
      </c>
      <c r="J20" s="83" t="str">
        <f t="shared" si="8"/>
        <v/>
      </c>
      <c r="K20" s="88"/>
      <c r="L20" s="92" t="str">
        <f t="shared" si="9"/>
        <v/>
      </c>
      <c r="M20" s="83" t="str">
        <f t="shared" si="10"/>
        <v/>
      </c>
      <c r="N20" s="88"/>
      <c r="O20" s="79"/>
      <c r="P20" s="87" t="str">
        <f>IF(OR(E20="a",E20="A"),E20,IF(AND('Encodage réponses Es'!$CU18="!",'Encodage réponses Es'!J18=""),"!",IF('Encodage réponses Es'!J18="","",'Encodage réponses Es'!J18)))</f>
        <v/>
      </c>
      <c r="Q20" s="87" t="str">
        <f>IF(OR(E20="a",E20="A"),E20,IF(AND('Encodage réponses Es'!$CU18="!",'Encodage réponses Es'!K18=""),"!",IF('Encodage réponses Es'!K18="","",'Encodage réponses Es'!K18)))</f>
        <v/>
      </c>
      <c r="R20" s="87" t="str">
        <f>IF(OR(E20="a",E20="A"),E20,IF(AND('Encodage réponses Es'!$CU18="!",'Encodage réponses Es'!L18=""),"!",IF('Encodage réponses Es'!L18="","",'Encodage réponses Es'!L18)))</f>
        <v/>
      </c>
      <c r="S20" s="87" t="str">
        <f>IF(OR(E20="a",E20="A"),E20,IF(AND('Encodage réponses Es'!$CU18="!",'Encodage réponses Es'!M18=""),"!",IF('Encodage réponses Es'!M18="","",'Encodage réponses Es'!M18)))</f>
        <v/>
      </c>
      <c r="T20" s="87" t="str">
        <f>IF(OR(E20="a",E20="A"),E20,IF(AND('Encodage réponses Es'!$CU18="!",'Encodage réponses Es'!N18=""),"!",IF('Encodage réponses Es'!N18="","",'Encodage réponses Es'!N18)))</f>
        <v/>
      </c>
      <c r="U20" s="87" t="str">
        <f>IF(OR(E20="a",E20="A"),E20,IF(AND('Encodage réponses Es'!$CU18="!",'Encodage réponses Es'!O18=""),"!",IF('Encodage réponses Es'!O18="","",'Encodage réponses Es'!O18)))</f>
        <v/>
      </c>
      <c r="V20" s="87" t="str">
        <f>IF(OR($E20="a",$E20="A"),$E20,IF(AND('Encodage réponses Es'!$CU18="!",'Encodage réponses Es'!P18=""),"!",IF('Encodage réponses Es'!P18="","",'Encodage réponses Es'!P18)))</f>
        <v/>
      </c>
      <c r="W20" s="87" t="str">
        <f>IF(OR(E20="a",E20="A"),E20,IF(AND('Encodage réponses Es'!$CU18="!",'Encodage réponses Es'!Q18=""),"!",IF('Encodage réponses Es'!Q18="","",'Encodage réponses Es'!Q18)))</f>
        <v/>
      </c>
      <c r="X20" s="87" t="str">
        <f>IF(OR(E20="a",E20="A"),E20,IF(AND('Encodage réponses Es'!$CU18="!",'Encodage réponses Es'!R18=""),"!",IF('Encodage réponses Es'!R18="","",'Encodage réponses Es'!R18)))</f>
        <v/>
      </c>
      <c r="Y20" s="87" t="str">
        <f>IF(OR(E20="a",E20="A"),E20,IF(AND('Encodage réponses Es'!$CU18="!",'Encodage réponses Es'!S18=""),"!",IF('Encodage réponses Es'!S18="","",'Encodage réponses Es'!S18)))</f>
        <v/>
      </c>
      <c r="Z20" s="125" t="str">
        <f>IF(OR(E20="a",E20="A"),E20,IF(AND('Encodage réponses Es'!$CU18="!",'Encodage réponses Es'!T18=""),"!",IF('Encodage réponses Es'!T18="","",'Encodage réponses Es'!T18)))</f>
        <v/>
      </c>
      <c r="AA20" s="210" t="str">
        <f t="shared" si="1"/>
        <v/>
      </c>
      <c r="AB20" s="243" t="str">
        <f t="shared" si="11"/>
        <v/>
      </c>
      <c r="AC20" s="145" t="str">
        <f>IF(OR(E20="a",E20="A"),E20,IF(AND('Encodage réponses Es'!$CU18="!",'Encodage réponses Es'!U18=""),"!",IF('Encodage réponses Es'!U18="","",'Encodage réponses Es'!U18)))</f>
        <v/>
      </c>
      <c r="AD20" s="145" t="str">
        <f>IF(OR(E20="a",E20="A"),E20,IF(AND('Encodage réponses Es'!$CU18="!",'Encodage réponses Es'!V18=""),"!",IF('Encodage réponses Es'!V18="","",'Encodage réponses Es'!V18)))</f>
        <v/>
      </c>
      <c r="AE20" s="145" t="str">
        <f>IF(OR(E20="a",E20="A"),E20,IF(AND('Encodage réponses Es'!$CU18="!",'Encodage réponses Es'!W18=""),"!",IF('Encodage réponses Es'!W18="","",'Encodage réponses Es'!W18)))</f>
        <v/>
      </c>
      <c r="AF20" s="145" t="str">
        <f>IF(OR(E20="a",E20="A"),E20,IF(AND('Encodage réponses Es'!$CU18="!",'Encodage réponses Es'!X18=""),"!",IF('Encodage réponses Es'!X18="","",'Encodage réponses Es'!X18)))</f>
        <v/>
      </c>
      <c r="AG20" s="145" t="str">
        <f>IF(OR(E20="a",E20="A"),E20,IF(AND('Encodage réponses Es'!$CU18="!",'Encodage réponses Es'!Y18=""),"!",IF('Encodage réponses Es'!Y18="","",'Encodage réponses Es'!Y18)))</f>
        <v/>
      </c>
      <c r="AH20" s="145" t="str">
        <f>IF(OR(E20="a",E20="A"),E20,IF(AND('Encodage réponses Es'!$CU18="!",'Encodage réponses Es'!Z18=""),"!",IF('Encodage réponses Es'!Z18="","",'Encodage réponses Es'!Z18)))</f>
        <v/>
      </c>
      <c r="AI20" s="145" t="str">
        <f>IF(OR(E20="a",E20="A"),E20,IF(AND('Encodage réponses Es'!$CU18="!",'Encodage réponses Es'!AA18=""),"!",IF('Encodage réponses Es'!AA18="","",'Encodage réponses Es'!AA18)))</f>
        <v/>
      </c>
      <c r="AJ20" s="145" t="str">
        <f>IF(OR(E20="a",E20="A"),E20,IF(AND('Encodage réponses Es'!$CU18="!",'Encodage réponses Es'!AK18=""),"!",IF('Encodage réponses Es'!AK18="","",'Encodage réponses Es'!AK18)))</f>
        <v/>
      </c>
      <c r="AK20" s="145" t="str">
        <f>IF(OR(E20="a",E20="A"),E20,IF(AND('Encodage réponses Es'!$CU18="!",'Encodage réponses Es'!AL18=""),"!",IF('Encodage réponses Es'!AL18="","",'Encodage réponses Es'!AL18)))</f>
        <v/>
      </c>
      <c r="AL20" s="145" t="str">
        <f>IF(OR(E20="a",E20="A"),E20,IF(AND('Encodage réponses Es'!$CU18="!",'Encodage réponses Es'!AM18=""),"!",IF('Encodage réponses Es'!AM18="","",'Encodage réponses Es'!AM18)))</f>
        <v/>
      </c>
      <c r="AM20" s="145" t="str">
        <f>IF(OR(E20="a",E20="A"),E20,IF(AND('Encodage réponses Es'!$CU18="!",'Encodage réponses Es'!AN18=""),"!",IF('Encodage réponses Es'!AN18="","",'Encodage réponses Es'!AN18)))</f>
        <v/>
      </c>
      <c r="AN20" s="145" t="str">
        <f>IF(OR(E20="a",E20="A"),E20,IF(AND('Encodage réponses Es'!$CU18="!",'Encodage réponses Es'!AO18=""),"!",IF('Encodage réponses Es'!AO18="","",'Encodage réponses Es'!AO18)))</f>
        <v/>
      </c>
      <c r="AO20" s="145" t="str">
        <f>IF(OR(E20="a",E20="A"),E20,IF(AND('Encodage réponses Es'!$CU18="!",'Encodage réponses Es'!AP18=""),"!",IF('Encodage réponses Es'!AP18="","",'Encodage réponses Es'!AP18)))</f>
        <v/>
      </c>
      <c r="AP20" s="145" t="str">
        <f>IF(OR(E20="a",E20="A"),E20,IF(AND('Encodage réponses Es'!$CU18="!",'Encodage réponses Es'!AQ18=""),"!",IF('Encodage réponses Es'!AQ18="","",'Encodage réponses Es'!AQ18)))</f>
        <v/>
      </c>
      <c r="AQ20" s="145" t="str">
        <f>IF(OR(E20="a",E20="A"),E20,IF(AND('Encodage réponses Es'!$CU18="!",'Encodage réponses Es'!AS18=""),"!",IF('Encodage réponses Es'!AS18="","",'Encodage réponses Es'!AS18)))</f>
        <v/>
      </c>
      <c r="AR20" s="145" t="str">
        <f>IF(OR(E20="a",E20="A"),E20,IF(AND('Encodage réponses Es'!$CU18="!",'Encodage réponses Es'!AT18=""),"!",IF('Encodage réponses Es'!AT18="","",'Encodage réponses Es'!AT18)))</f>
        <v/>
      </c>
      <c r="AS20" s="145" t="str">
        <f>IF(OR(E20="a",E20="A"),E20,IF(AND('Encodage réponses Es'!$CU18="!",'Encodage réponses Es'!AV18=""),"!",IF('Encodage réponses Es'!AV18="","",'Encodage réponses Es'!AV18)))</f>
        <v/>
      </c>
      <c r="AT20" s="145" t="str">
        <f>IF(OR(E20="a",E20="A"),E20,IF(AND('Encodage réponses Es'!$CU18="!",'Encodage réponses Es'!BQ18=""),"!",IF('Encodage réponses Es'!BQ18="","",'Encodage réponses Es'!BQ18)))</f>
        <v/>
      </c>
      <c r="AU20" s="145" t="str">
        <f>IF(OR(E20="a",E20="A"),E20,IF(AND('Encodage réponses Es'!$CU18="!",'Encodage réponses Es'!BR18=""),"!",IF('Encodage réponses Es'!BR18="","",'Encodage réponses Es'!BR18)))</f>
        <v/>
      </c>
      <c r="AV20" s="145" t="str">
        <f>IF(OR(E20="a",E20="A"),E20,IF(AND('Encodage réponses Es'!$CU18="!",'Encodage réponses Es'!BS18=""),"!",IF('Encodage réponses Es'!BS18="","",'Encodage réponses Es'!BS18)))</f>
        <v/>
      </c>
      <c r="AW20" s="145" t="str">
        <f>IF(OR(E20="a",E20="A"),E20,IF(AND('Encodage réponses Es'!$CU18="!",'Encodage réponses Es'!BT18=""),"!",IF('Encodage réponses Es'!BT18="","",'Encodage réponses Es'!BT18)))</f>
        <v/>
      </c>
      <c r="AX20" s="145" t="str">
        <f>IF(OR(E20="a",E20="A"),E20,IF(AND('Encodage réponses Es'!$CU18="!",'Encodage réponses Es'!BU18=""),"!",IF('Encodage réponses Es'!BU18="","",'Encodage réponses Es'!BU18)))</f>
        <v/>
      </c>
      <c r="AY20" s="145" t="str">
        <f>IF(OR(E20="a",E20="A"),E20,IF(AND('Encodage réponses Es'!$CU18="!",'Encodage réponses Es'!BV18=""),"!",IF('Encodage réponses Es'!BV18="","",'Encodage réponses Es'!BV18)))</f>
        <v/>
      </c>
      <c r="AZ20" s="204" t="str">
        <f>IF(OR(E20="a",E20="A"),E20,IF(AND('Encodage réponses Es'!$CU18="!",'Encodage réponses Es'!BW18=""),"!",IF('Encodage réponses Es'!BW18="","",'Encodage réponses Es'!BW18)))</f>
        <v/>
      </c>
      <c r="BA20" s="206" t="str">
        <f t="shared" si="2"/>
        <v/>
      </c>
      <c r="BB20" s="207" t="str">
        <f t="shared" si="12"/>
        <v/>
      </c>
      <c r="BC20" s="126" t="str">
        <f>IF(OR(E20="a",E20="A"),E20,IF(AND('Encodage réponses Es'!$CU18="!",'Encodage réponses Es'!AB18=""),"!",IF('Encodage réponses Es'!AB18="","",'Encodage réponses Es'!AB18)))</f>
        <v/>
      </c>
      <c r="BD20" s="87" t="str">
        <f>IF(OR(E20="a",E20="A"),E20,IF(AND('Encodage réponses Es'!$CU18="!",'Encodage réponses Es'!AC18=""),"!",IF('Encodage réponses Es'!AC18="","",'Encodage réponses Es'!AC18)))</f>
        <v/>
      </c>
      <c r="BE20" s="87" t="str">
        <f>IF(OR(E20="a",E20="A"),E20,IF(AND('Encodage réponses Es'!$CU18="!",'Encodage réponses Es'!AD18=""),"!",IF('Encodage réponses Es'!AD18="","",'Encodage réponses Es'!AD18)))</f>
        <v/>
      </c>
      <c r="BF20" s="87" t="str">
        <f>IF(OR(E20="a",E20="A"),E20,IF(AND('Encodage réponses Es'!$CU18="!",'Encodage réponses Es'!AE18=""),"!",IF('Encodage réponses Es'!AE18="","",'Encodage réponses Es'!AE18)))</f>
        <v/>
      </c>
      <c r="BG20" s="87" t="str">
        <f>IF(OR(E20="a",E20="A"),E20,IF(AND('Encodage réponses Es'!$CU18="!",'Encodage réponses Es'!AF18=""),"!",IF('Encodage réponses Es'!AF18="","",'Encodage réponses Es'!AF18)))</f>
        <v/>
      </c>
      <c r="BH20" s="87" t="str">
        <f>IF(OR($E20="a",$E20="A"),$E20,IF(AND('Encodage réponses Es'!$CU18="!",'Encodage réponses Es'!AG18=""),"!",IF('Encodage réponses Es'!AG18="","",'Encodage réponses Es'!AG18)))</f>
        <v/>
      </c>
      <c r="BI20" s="87" t="str">
        <f>IF(OR($E20="a",$E20="A"),$E20,IF(AND('Encodage réponses Es'!$CU18="!",'Encodage réponses Es'!AH18=""),"!",IF('Encodage réponses Es'!AH18="","",'Encodage réponses Es'!AH18)))</f>
        <v/>
      </c>
      <c r="BJ20" s="87" t="str">
        <f>IF(OR($E20="a",$E20="A"),$E20,IF(AND('Encodage réponses Es'!$CU18="!",'Encodage réponses Es'!AI18=""),"!",IF('Encodage réponses Es'!AI18="","",'Encodage réponses Es'!AI18)))</f>
        <v/>
      </c>
      <c r="BK20" s="87" t="str">
        <f>IF(OR($E20="a",$E20="A"),$E20,IF(AND('Encodage réponses Es'!$CU18="!",'Encodage réponses Es'!AJ18=""),"!",IF('Encodage réponses Es'!AJ18="","",'Encodage réponses Es'!AJ18)))</f>
        <v/>
      </c>
      <c r="BL20" s="87" t="str">
        <f>IF(OR($E20="a",$E20="A"),$E20,IF(AND('Encodage réponses Es'!$CU18="!",'Encodage réponses Es'!AU18=""),"!",IF('Encodage réponses Es'!AU18="","",'Encodage réponses Es'!AU18)))</f>
        <v/>
      </c>
      <c r="BM20" s="87" t="str">
        <f>IF(OR($E20="a",$E20="A"),$E20,IF(AND('Encodage réponses Es'!$CU18="!",'Encodage réponses Es'!AW18=""),"!",IF('Encodage réponses Es'!AW18="","",'Encodage réponses Es'!AW18)))</f>
        <v/>
      </c>
      <c r="BN20" s="87" t="str">
        <f>IF(OR($E20="a",$E20="A"),$E20,IF(AND('Encodage réponses Es'!$CU18="!",'Encodage réponses Es'!AX18=""),"!",IF('Encodage réponses Es'!AX18="","",'Encodage réponses Es'!AX18)))</f>
        <v/>
      </c>
      <c r="BO20" s="87" t="str">
        <f>IF(OR($E20="a",$E20="A"),$E20,IF(AND('Encodage réponses Es'!$CU18="!",'Encodage réponses Es'!AY18=""),"!",IF('Encodage réponses Es'!AY18="","",'Encodage réponses Es'!AY18)))</f>
        <v/>
      </c>
      <c r="BP20" s="87" t="str">
        <f>IF(OR($E20="a",$E20="A"),$E20,IF(AND('Encodage réponses Es'!$CU18="!",'Encodage réponses Es'!AZ18=""),"!",IF('Encodage réponses Es'!AZ18="","",'Encodage réponses Es'!AZ18)))</f>
        <v/>
      </c>
      <c r="BQ20" s="87" t="str">
        <f>IF(OR($E20="a",$E20="A"),$E20,IF(AND('Encodage réponses Es'!$CU18="!",'Encodage réponses Es'!BA18=""),"!",IF('Encodage réponses Es'!BA18="","",'Encodage réponses Es'!BA18)))</f>
        <v/>
      </c>
      <c r="BR20" s="87" t="str">
        <f>IF(OR($E20="a",$E20="A"),$E20,IF(AND('Encodage réponses Es'!$CU18="!",'Encodage réponses Es'!BB18=""),"!",IF('Encodage réponses Es'!BB18="","",'Encodage réponses Es'!BB18)))</f>
        <v/>
      </c>
      <c r="BS20" s="87" t="str">
        <f>IF(OR($E20="a",$E20="A"),$E20,IF(AND('Encodage réponses Es'!$CU18="!",'Encodage réponses Es'!BC18=""),"!",IF('Encodage réponses Es'!BC18="","",'Encodage réponses Es'!BC18)))</f>
        <v/>
      </c>
      <c r="BT20" s="87" t="str">
        <f>IF(OR($E20="a",$E20="A"),$E20,IF(AND('Encodage réponses Es'!$CU18="!",'Encodage réponses Es'!BD18=""),"!",IF('Encodage réponses Es'!BD18="","",'Encodage réponses Es'!BD18)))</f>
        <v/>
      </c>
      <c r="BU20" s="87" t="str">
        <f>IF(OR($E20="a",$E20="A"),$E20,IF(AND('Encodage réponses Es'!$CU18="!",'Encodage réponses Es'!BE18=""),"!",IF('Encodage réponses Es'!BE18="","",'Encodage réponses Es'!BE18)))</f>
        <v/>
      </c>
      <c r="BV20" s="125" t="str">
        <f>IF(OR($E20="a",$E20="A"),$E20,IF(AND('Encodage réponses Es'!$CU18="!",'Encodage réponses Es'!BF18=""),"!",IF('Encodage réponses Es'!BF18="","",'Encodage réponses Es'!BF18)))</f>
        <v/>
      </c>
      <c r="BW20" s="210" t="str">
        <f t="shared" si="3"/>
        <v/>
      </c>
      <c r="BX20" s="207" t="str">
        <f t="shared" si="13"/>
        <v/>
      </c>
      <c r="BY20" s="87" t="str">
        <f>IF(OR($E20="a",$E20="A"),$E20,IF(AND('Encodage réponses Es'!$CU18="!",'Encodage réponses Es'!BG18=""),"!",IF('Encodage réponses Es'!BG18="","",'Encodage réponses Es'!BG18)))</f>
        <v/>
      </c>
      <c r="BZ20" s="87" t="str">
        <f>IF(OR($E20="a",$E20="A"),$E20,IF(AND('Encodage réponses Es'!$CU18="!",'Encodage réponses Es'!BH18=""),"!",IF('Encodage réponses Es'!BH18="","",'Encodage réponses Es'!BH18)))</f>
        <v/>
      </c>
      <c r="CA20" s="87" t="str">
        <f>IF(OR($E20="a",$E20="A"),$E20,IF(AND('Encodage réponses Es'!$CU18="!",'Encodage réponses Es'!BI18=""),"!",IF('Encodage réponses Es'!BI18="","",'Encodage réponses Es'!BI18)))</f>
        <v/>
      </c>
      <c r="CB20" s="87" t="str">
        <f>IF(OR($E20="a",$E20="A"),$E20,IF(AND('Encodage réponses Es'!$CU18="!",'Encodage réponses Es'!BJ18=""),"!",IF('Encodage réponses Es'!BJ18="","",'Encodage réponses Es'!BJ18)))</f>
        <v/>
      </c>
      <c r="CC20" s="87" t="str">
        <f>IF(OR($E20="a",$E20="A"),$E20,IF(AND('Encodage réponses Es'!$CU18="!",'Encodage réponses Es'!BK18=""),"!",IF('Encodage réponses Es'!BK18="","",'Encodage réponses Es'!BK18)))</f>
        <v/>
      </c>
      <c r="CD20" s="87" t="str">
        <f>IF(OR($E20="a",$E20="A"),$E20,IF(AND('Encodage réponses Es'!$CU18="!",'Encodage réponses Es'!BL18=""),"!",IF('Encodage réponses Es'!BL18="","",'Encodage réponses Es'!BL18)))</f>
        <v/>
      </c>
      <c r="CE20" s="87" t="str">
        <f>IF(OR($E20="a",$E20="A"),$E20,IF(AND('Encodage réponses Es'!$CU18="!",'Encodage réponses Es'!BM18=""),"!",IF('Encodage réponses Es'!BM18="","",'Encodage réponses Es'!BM18)))</f>
        <v/>
      </c>
      <c r="CF20" s="87" t="str">
        <f>IF(OR($E20="a",$E20="A"),$E20,IF(AND('Encodage réponses Es'!$CU18="!",'Encodage réponses Es'!BN18=""),"!",IF('Encodage réponses Es'!BN18="","",'Encodage réponses Es'!BN18)))</f>
        <v/>
      </c>
      <c r="CG20" s="87" t="str">
        <f>IF(OR($E20="a",$E20="A"),$E20,IF(AND('Encodage réponses Es'!$CU18="!",'Encodage réponses Es'!BO18=""),"!",IF('Encodage réponses Es'!BO18="","",'Encodage réponses Es'!BO18)))</f>
        <v/>
      </c>
      <c r="CH20" s="125" t="str">
        <f>IF(OR($E20="a",$E20="A"),$E20,IF(AND('Encodage réponses Es'!$CU18="!",'Encodage réponses Es'!BP18=""),"!",IF('Encodage réponses Es'!BP18="","",'Encodage réponses Es'!BP18)))</f>
        <v/>
      </c>
      <c r="CI20" s="210" t="str">
        <f t="shared" si="4"/>
        <v/>
      </c>
      <c r="CJ20" s="207" t="str">
        <f t="shared" si="14"/>
        <v/>
      </c>
      <c r="CK20" s="87" t="str">
        <f>IF(OR($E20="a",$E20="A"),$E20,IF(AND('Encodage réponses Es'!$CU18="!",'Encodage réponses Es'!BX18=""),"!",IF('Encodage réponses Es'!BX18="","",'Encodage réponses Es'!BX18)))</f>
        <v/>
      </c>
      <c r="CL20" s="87" t="str">
        <f>IF(OR($E20="a",$E20="A"),$E20,IF(AND('Encodage réponses Es'!$CU18="!",'Encodage réponses Es'!BY18=""),"!",IF('Encodage réponses Es'!BY18="","",'Encodage réponses Es'!BY18)))</f>
        <v/>
      </c>
      <c r="CM20" s="87" t="str">
        <f>IF(OR($E20="a",$E20="A"),$E20,IF(AND('Encodage réponses Es'!$CU18="!",'Encodage réponses Es'!BZ18=""),"!",IF('Encodage réponses Es'!BZ18="","",'Encodage réponses Es'!BZ18)))</f>
        <v/>
      </c>
      <c r="CN20" s="87" t="str">
        <f>IF(OR($E20="a",$E20="A"),$E20,IF(AND('Encodage réponses Es'!$CU18="!",'Encodage réponses Es'!CA18=""),"!",IF('Encodage réponses Es'!CA18="","",'Encodage réponses Es'!CA18)))</f>
        <v/>
      </c>
      <c r="CO20" s="87" t="str">
        <f>IF(OR($E20="a",$E20="A"),$E20,IF(AND('Encodage réponses Es'!$CU18="!",'Encodage réponses Es'!CB18=""),"!",IF('Encodage réponses Es'!CB18="","",'Encodage réponses Es'!CB18)))</f>
        <v/>
      </c>
      <c r="CP20" s="87" t="str">
        <f>IF(OR($E20="a",$E20="A"),$E20,IF(AND('Encodage réponses Es'!$CU18="!",'Encodage réponses Es'!CE18=""),"!",IF('Encodage réponses Es'!CE18="","",'Encodage réponses Es'!CE18)))</f>
        <v/>
      </c>
      <c r="CQ20" s="87" t="str">
        <f>IF(OR($E20="a",$E20="A"),$E20,IF(AND('Encodage réponses Es'!$CU18="!",'Encodage réponses Es'!CF18=""),"!",IF('Encodage réponses Es'!CF18="","",'Encodage réponses Es'!CF18)))</f>
        <v/>
      </c>
      <c r="CR20" s="125" t="str">
        <f>IF(OR($E20="a",$E20="A"),$E20,IF(AND('Encodage réponses Es'!$CU18="!",'Encodage réponses Es'!CG18=""),"!",IF('Encodage réponses Es'!CG18="","",'Encodage réponses Es'!CG18)))</f>
        <v/>
      </c>
      <c r="CS20" s="206" t="str">
        <f t="shared" si="5"/>
        <v/>
      </c>
      <c r="CT20" s="207" t="str">
        <f t="shared" si="15"/>
        <v/>
      </c>
      <c r="CU20" s="272" t="str">
        <f>IF(OR($E20="a",$E20="A"),$E20,IF(AND('Encodage réponses Es'!$CU18="!",'Encodage réponses Es'!AR18=""),"!",IF('Encodage réponses Es'!AR18="","",'Encodage réponses Es'!AR18)))</f>
        <v/>
      </c>
      <c r="CV20" s="273" t="str">
        <f>IF(OR($E20="a",$E20="A"),$E20,IF(AND('Encodage réponses Es'!$CU18="!",'Encodage réponses Es'!CC18=""),"!",IF('Encodage réponses Es'!CC18="","",'Encodage réponses Es'!CC18)))</f>
        <v/>
      </c>
      <c r="CW20" s="273" t="str">
        <f>IF(OR($E20="a",$E20="A"),$E20,IF(AND('Encodage réponses Es'!$CU18="!",'Encodage réponses Es'!CD18=""),"!",IF('Encodage réponses Es'!CD18="","",'Encodage réponses Es'!CD18)))</f>
        <v/>
      </c>
      <c r="CX20" s="273" t="str">
        <f>IF(OR($E20="a",$E20="A"),$E20,IF(AND('Encodage réponses Es'!$CU18="!",'Encodage réponses Es'!CN18=""),"!",IF('Encodage réponses Es'!CN18="","",'Encodage réponses Es'!CN18)))</f>
        <v/>
      </c>
      <c r="CY20" s="273" t="str">
        <f>IF(OR($E20="a",$E20="A"),$E20,IF(AND('Encodage réponses Es'!$CU18="!",'Encodage réponses Es'!CP18=""),"!",IF('Encodage réponses Es'!CP18="","",'Encodage réponses Es'!CP18)))</f>
        <v/>
      </c>
      <c r="CZ20" s="273" t="str">
        <f>IF(OR($E20="a",$E20="A"),$E20,IF(AND('Encodage réponses Es'!$CU18="!",'Encodage réponses Es'!CQ18=""),"!",IF('Encodage réponses Es'!CQ18="","",'Encodage réponses Es'!CQ18)))</f>
        <v/>
      </c>
      <c r="DA20" s="273" t="str">
        <f>IF(OR($E20="a",$E20="A"),$E20,IF(AND('Encodage réponses Es'!$CU18="!",'Encodage réponses Es'!CR18=""),"!",IF('Encodage réponses Es'!CR18="","",'Encodage réponses Es'!CR18)))</f>
        <v/>
      </c>
      <c r="DB20" s="274" t="str">
        <f>IF(OR($E20="a",$E20="A"),$E20,IF(AND('Encodage réponses Es'!$CU18="!",'Encodage réponses Es'!CS18=""),"!",IF('Encodage réponses Es'!CS18="","",'Encodage réponses Es'!CS18)))</f>
        <v/>
      </c>
      <c r="DC20" s="206" t="str">
        <f t="shared" si="16"/>
        <v/>
      </c>
      <c r="DD20" s="207" t="str">
        <f t="shared" si="17"/>
        <v/>
      </c>
      <c r="DE20" s="87" t="str">
        <f>IF(OR($E20="a",$E20="A"),$E20,IF(AND('Encodage réponses Es'!$CU18="!",'Encodage réponses Es'!CH18=""),"!",IF('Encodage réponses Es'!CH18="","",'Encodage réponses Es'!CH18)))</f>
        <v/>
      </c>
      <c r="DF20" s="87" t="str">
        <f>IF(OR($E20="a",$E20="A"),$E20,IF(AND('Encodage réponses Es'!$CU18="!",'Encodage réponses Es'!CI18=""),"!",IF('Encodage réponses Es'!CI18="","",'Encodage réponses Es'!CI18)))</f>
        <v/>
      </c>
      <c r="DG20" s="87" t="str">
        <f>IF(OR($E20="a",$E20="A"),$E20,IF(AND('Encodage réponses Es'!$CU18="!",'Encodage réponses Es'!CJ18=""),"!",IF('Encodage réponses Es'!CJ18="","",'Encodage réponses Es'!CJ18)))</f>
        <v/>
      </c>
      <c r="DH20" s="87" t="str">
        <f>IF(OR($E20="a",$E20="A"),$E20,IF(AND('Encodage réponses Es'!$CU18="!",'Encodage réponses Es'!CK18=""),"!",IF('Encodage réponses Es'!CK18="","",'Encodage réponses Es'!CK18)))</f>
        <v/>
      </c>
      <c r="DI20" s="87" t="str">
        <f>IF(OR($E20="a",$E20="A"),$E20,IF(AND('Encodage réponses Es'!$CU18="!",'Encodage réponses Es'!CL18=""),"!",IF('Encodage réponses Es'!CL18="","",'Encodage réponses Es'!CL18)))</f>
        <v/>
      </c>
      <c r="DJ20" s="87" t="str">
        <f>IF(OR($E20="a",$E20="A"),$E20,IF(AND('Encodage réponses Es'!$CU18="!",'Encodage réponses Es'!CM18=""),"!",IF('Encodage réponses Es'!CM18="","",'Encodage réponses Es'!CM18)))</f>
        <v/>
      </c>
      <c r="DK20" s="87" t="str">
        <f>IF(OR($E20="a",$E20="A"),$E20,IF(AND('Encodage réponses Es'!$CU18="!",'Encodage réponses Es'!CO18=""),"!",IF('Encodage réponses Es'!CO18="","",'Encodage réponses Es'!CO18)))</f>
        <v/>
      </c>
      <c r="DL20" s="125" t="str">
        <f>IF(OR(E20="a",E20="A"),E20,IF(AND('Encodage réponses Es'!$CU18="!",'Encodage réponses Es'!CT18=""),"!",IF('Encodage réponses Es'!CT18="","",'Encodage réponses Es'!CT18)))</f>
        <v/>
      </c>
      <c r="DM20" s="206" t="str">
        <f t="shared" si="18"/>
        <v/>
      </c>
      <c r="DN20" s="207" t="str">
        <f t="shared" si="19"/>
        <v/>
      </c>
    </row>
    <row r="21" spans="1:118" x14ac:dyDescent="0.2">
      <c r="A21" s="510"/>
      <c r="B21" s="511"/>
      <c r="C21" s="14">
        <v>17</v>
      </c>
      <c r="D21" s="14" t="str">
        <f>IF('Encodage réponses Es'!F19=0,"",'Encodage réponses Es'!F19)</f>
        <v/>
      </c>
      <c r="E21" s="142" t="str">
        <f>IF('Encodage réponses Es'!I19="","",'Encodage réponses Es'!I19)</f>
        <v/>
      </c>
      <c r="F21" s="92" t="str">
        <f t="shared" si="6"/>
        <v/>
      </c>
      <c r="G21" s="83" t="str">
        <f t="shared" si="7"/>
        <v/>
      </c>
      <c r="H21" s="88"/>
      <c r="I21" s="92" t="str">
        <f t="shared" si="0"/>
        <v/>
      </c>
      <c r="J21" s="83" t="str">
        <f t="shared" si="8"/>
        <v/>
      </c>
      <c r="K21" s="88"/>
      <c r="L21" s="92" t="str">
        <f t="shared" si="9"/>
        <v/>
      </c>
      <c r="M21" s="83" t="str">
        <f t="shared" si="10"/>
        <v/>
      </c>
      <c r="N21" s="88"/>
      <c r="O21" s="79"/>
      <c r="P21" s="87" t="str">
        <f>IF(OR(E21="a",E21="A"),E21,IF(AND('Encodage réponses Es'!$CU19="!",'Encodage réponses Es'!J19=""),"!",IF('Encodage réponses Es'!J19="","",'Encodage réponses Es'!J19)))</f>
        <v/>
      </c>
      <c r="Q21" s="87" t="str">
        <f>IF(OR(E21="a",E21="A"),E21,IF(AND('Encodage réponses Es'!$CU19="!",'Encodage réponses Es'!K19=""),"!",IF('Encodage réponses Es'!K19="","",'Encodage réponses Es'!K19)))</f>
        <v/>
      </c>
      <c r="R21" s="87" t="str">
        <f>IF(OR(E21="a",E21="A"),E21,IF(AND('Encodage réponses Es'!$CU19="!",'Encodage réponses Es'!L19=""),"!",IF('Encodage réponses Es'!L19="","",'Encodage réponses Es'!L19)))</f>
        <v/>
      </c>
      <c r="S21" s="87" t="str">
        <f>IF(OR(E21="a",E21="A"),E21,IF(AND('Encodage réponses Es'!$CU19="!",'Encodage réponses Es'!M19=""),"!",IF('Encodage réponses Es'!M19="","",'Encodage réponses Es'!M19)))</f>
        <v/>
      </c>
      <c r="T21" s="87" t="str">
        <f>IF(OR(E21="a",E21="A"),E21,IF(AND('Encodage réponses Es'!$CU19="!",'Encodage réponses Es'!N19=""),"!",IF('Encodage réponses Es'!N19="","",'Encodage réponses Es'!N19)))</f>
        <v/>
      </c>
      <c r="U21" s="87" t="str">
        <f>IF(OR(E21="a",E21="A"),E21,IF(AND('Encodage réponses Es'!$CU19="!",'Encodage réponses Es'!O19=""),"!",IF('Encodage réponses Es'!O19="","",'Encodage réponses Es'!O19)))</f>
        <v/>
      </c>
      <c r="V21" s="87" t="str">
        <f>IF(OR($E21="a",$E21="A"),$E21,IF(AND('Encodage réponses Es'!$CU19="!",'Encodage réponses Es'!P19=""),"!",IF('Encodage réponses Es'!P19="","",'Encodage réponses Es'!P19)))</f>
        <v/>
      </c>
      <c r="W21" s="87" t="str">
        <f>IF(OR(E21="a",E21="A"),E21,IF(AND('Encodage réponses Es'!$CU19="!",'Encodage réponses Es'!Q19=""),"!",IF('Encodage réponses Es'!Q19="","",'Encodage réponses Es'!Q19)))</f>
        <v/>
      </c>
      <c r="X21" s="87" t="str">
        <f>IF(OR(E21="a",E21="A"),E21,IF(AND('Encodage réponses Es'!$CU19="!",'Encodage réponses Es'!R19=""),"!",IF('Encodage réponses Es'!R19="","",'Encodage réponses Es'!R19)))</f>
        <v/>
      </c>
      <c r="Y21" s="87" t="str">
        <f>IF(OR(E21="a",E21="A"),E21,IF(AND('Encodage réponses Es'!$CU19="!",'Encodage réponses Es'!S19=""),"!",IF('Encodage réponses Es'!S19="","",'Encodage réponses Es'!S19)))</f>
        <v/>
      </c>
      <c r="Z21" s="125" t="str">
        <f>IF(OR(E21="a",E21="A"),E21,IF(AND('Encodage réponses Es'!$CU19="!",'Encodage réponses Es'!T19=""),"!",IF('Encodage réponses Es'!T19="","",'Encodage réponses Es'!T19)))</f>
        <v/>
      </c>
      <c r="AA21" s="210" t="str">
        <f t="shared" si="1"/>
        <v/>
      </c>
      <c r="AB21" s="243" t="str">
        <f t="shared" si="11"/>
        <v/>
      </c>
      <c r="AC21" s="145" t="str">
        <f>IF(OR(E21="a",E21="A"),E21,IF(AND('Encodage réponses Es'!$CU19="!",'Encodage réponses Es'!U19=""),"!",IF('Encodage réponses Es'!U19="","",'Encodage réponses Es'!U19)))</f>
        <v/>
      </c>
      <c r="AD21" s="145" t="str">
        <f>IF(OR(E21="a",E21="A"),E21,IF(AND('Encodage réponses Es'!$CU19="!",'Encodage réponses Es'!V19=""),"!",IF('Encodage réponses Es'!V19="","",'Encodage réponses Es'!V19)))</f>
        <v/>
      </c>
      <c r="AE21" s="145" t="str">
        <f>IF(OR(E21="a",E21="A"),E21,IF(AND('Encodage réponses Es'!$CU19="!",'Encodage réponses Es'!W19=""),"!",IF('Encodage réponses Es'!W19="","",'Encodage réponses Es'!W19)))</f>
        <v/>
      </c>
      <c r="AF21" s="145" t="str">
        <f>IF(OR(E21="a",E21="A"),E21,IF(AND('Encodage réponses Es'!$CU19="!",'Encodage réponses Es'!X19=""),"!",IF('Encodage réponses Es'!X19="","",'Encodage réponses Es'!X19)))</f>
        <v/>
      </c>
      <c r="AG21" s="145" t="str">
        <f>IF(OR(E21="a",E21="A"),E21,IF(AND('Encodage réponses Es'!$CU19="!",'Encodage réponses Es'!Y19=""),"!",IF('Encodage réponses Es'!Y19="","",'Encodage réponses Es'!Y19)))</f>
        <v/>
      </c>
      <c r="AH21" s="145" t="str">
        <f>IF(OR(E21="a",E21="A"),E21,IF(AND('Encodage réponses Es'!$CU19="!",'Encodage réponses Es'!Z19=""),"!",IF('Encodage réponses Es'!Z19="","",'Encodage réponses Es'!Z19)))</f>
        <v/>
      </c>
      <c r="AI21" s="145" t="str">
        <f>IF(OR(E21="a",E21="A"),E21,IF(AND('Encodage réponses Es'!$CU19="!",'Encodage réponses Es'!AA19=""),"!",IF('Encodage réponses Es'!AA19="","",'Encodage réponses Es'!AA19)))</f>
        <v/>
      </c>
      <c r="AJ21" s="145" t="str">
        <f>IF(OR(E21="a",E21="A"),E21,IF(AND('Encodage réponses Es'!$CU19="!",'Encodage réponses Es'!AK19=""),"!",IF('Encodage réponses Es'!AK19="","",'Encodage réponses Es'!AK19)))</f>
        <v/>
      </c>
      <c r="AK21" s="145" t="str">
        <f>IF(OR(E21="a",E21="A"),E21,IF(AND('Encodage réponses Es'!$CU19="!",'Encodage réponses Es'!AL19=""),"!",IF('Encodage réponses Es'!AL19="","",'Encodage réponses Es'!AL19)))</f>
        <v/>
      </c>
      <c r="AL21" s="145" t="str">
        <f>IF(OR(E21="a",E21="A"),E21,IF(AND('Encodage réponses Es'!$CU19="!",'Encodage réponses Es'!AM19=""),"!",IF('Encodage réponses Es'!AM19="","",'Encodage réponses Es'!AM19)))</f>
        <v/>
      </c>
      <c r="AM21" s="145" t="str">
        <f>IF(OR(E21="a",E21="A"),E21,IF(AND('Encodage réponses Es'!$CU19="!",'Encodage réponses Es'!AN19=""),"!",IF('Encodage réponses Es'!AN19="","",'Encodage réponses Es'!AN19)))</f>
        <v/>
      </c>
      <c r="AN21" s="145" t="str">
        <f>IF(OR(E21="a",E21="A"),E21,IF(AND('Encodage réponses Es'!$CU19="!",'Encodage réponses Es'!AO19=""),"!",IF('Encodage réponses Es'!AO19="","",'Encodage réponses Es'!AO19)))</f>
        <v/>
      </c>
      <c r="AO21" s="145" t="str">
        <f>IF(OR(E21="a",E21="A"),E21,IF(AND('Encodage réponses Es'!$CU19="!",'Encodage réponses Es'!AP19=""),"!",IF('Encodage réponses Es'!AP19="","",'Encodage réponses Es'!AP19)))</f>
        <v/>
      </c>
      <c r="AP21" s="145" t="str">
        <f>IF(OR(E21="a",E21="A"),E21,IF(AND('Encodage réponses Es'!$CU19="!",'Encodage réponses Es'!AQ19=""),"!",IF('Encodage réponses Es'!AQ19="","",'Encodage réponses Es'!AQ19)))</f>
        <v/>
      </c>
      <c r="AQ21" s="145" t="str">
        <f>IF(OR(E21="a",E21="A"),E21,IF(AND('Encodage réponses Es'!$CU19="!",'Encodage réponses Es'!AS19=""),"!",IF('Encodage réponses Es'!AS19="","",'Encodage réponses Es'!AS19)))</f>
        <v/>
      </c>
      <c r="AR21" s="145" t="str">
        <f>IF(OR(E21="a",E21="A"),E21,IF(AND('Encodage réponses Es'!$CU19="!",'Encodage réponses Es'!AT19=""),"!",IF('Encodage réponses Es'!AT19="","",'Encodage réponses Es'!AT19)))</f>
        <v/>
      </c>
      <c r="AS21" s="145" t="str">
        <f>IF(OR(E21="a",E21="A"),E21,IF(AND('Encodage réponses Es'!$CU19="!",'Encodage réponses Es'!AV19=""),"!",IF('Encodage réponses Es'!AV19="","",'Encodage réponses Es'!AV19)))</f>
        <v/>
      </c>
      <c r="AT21" s="145" t="str">
        <f>IF(OR(E21="a",E21="A"),E21,IF(AND('Encodage réponses Es'!$CU19="!",'Encodage réponses Es'!BQ19=""),"!",IF('Encodage réponses Es'!BQ19="","",'Encodage réponses Es'!BQ19)))</f>
        <v/>
      </c>
      <c r="AU21" s="145" t="str">
        <f>IF(OR(E21="a",E21="A"),E21,IF(AND('Encodage réponses Es'!$CU19="!",'Encodage réponses Es'!BR19=""),"!",IF('Encodage réponses Es'!BR19="","",'Encodage réponses Es'!BR19)))</f>
        <v/>
      </c>
      <c r="AV21" s="145" t="str">
        <f>IF(OR(E21="a",E21="A"),E21,IF(AND('Encodage réponses Es'!$CU19="!",'Encodage réponses Es'!BS19=""),"!",IF('Encodage réponses Es'!BS19="","",'Encodage réponses Es'!BS19)))</f>
        <v/>
      </c>
      <c r="AW21" s="145" t="str">
        <f>IF(OR(E21="a",E21="A"),E21,IF(AND('Encodage réponses Es'!$CU19="!",'Encodage réponses Es'!BT19=""),"!",IF('Encodage réponses Es'!BT19="","",'Encodage réponses Es'!BT19)))</f>
        <v/>
      </c>
      <c r="AX21" s="145" t="str">
        <f>IF(OR(E21="a",E21="A"),E21,IF(AND('Encodage réponses Es'!$CU19="!",'Encodage réponses Es'!BU19=""),"!",IF('Encodage réponses Es'!BU19="","",'Encodage réponses Es'!BU19)))</f>
        <v/>
      </c>
      <c r="AY21" s="145" t="str">
        <f>IF(OR(E21="a",E21="A"),E21,IF(AND('Encodage réponses Es'!$CU19="!",'Encodage réponses Es'!BV19=""),"!",IF('Encodage réponses Es'!BV19="","",'Encodage réponses Es'!BV19)))</f>
        <v/>
      </c>
      <c r="AZ21" s="204" t="str">
        <f>IF(OR(E21="a",E21="A"),E21,IF(AND('Encodage réponses Es'!$CU19="!",'Encodage réponses Es'!BW19=""),"!",IF('Encodage réponses Es'!BW19="","",'Encodage réponses Es'!BW19)))</f>
        <v/>
      </c>
      <c r="BA21" s="206" t="str">
        <f t="shared" si="2"/>
        <v/>
      </c>
      <c r="BB21" s="207" t="str">
        <f t="shared" si="12"/>
        <v/>
      </c>
      <c r="BC21" s="126" t="str">
        <f>IF(OR(E21="a",E21="A"),E21,IF(AND('Encodage réponses Es'!$CU19="!",'Encodage réponses Es'!AB19=""),"!",IF('Encodage réponses Es'!AB19="","",'Encodage réponses Es'!AB19)))</f>
        <v/>
      </c>
      <c r="BD21" s="87" t="str">
        <f>IF(OR(E21="a",E21="A"),E21,IF(AND('Encodage réponses Es'!$CU19="!",'Encodage réponses Es'!AC19=""),"!",IF('Encodage réponses Es'!AC19="","",'Encodage réponses Es'!AC19)))</f>
        <v/>
      </c>
      <c r="BE21" s="87" t="str">
        <f>IF(OR(E21="a",E21="A"),E21,IF(AND('Encodage réponses Es'!$CU19="!",'Encodage réponses Es'!AD19=""),"!",IF('Encodage réponses Es'!AD19="","",'Encodage réponses Es'!AD19)))</f>
        <v/>
      </c>
      <c r="BF21" s="87" t="str">
        <f>IF(OR(E21="a",E21="A"),E21,IF(AND('Encodage réponses Es'!$CU19="!",'Encodage réponses Es'!AE19=""),"!",IF('Encodage réponses Es'!AE19="","",'Encodage réponses Es'!AE19)))</f>
        <v/>
      </c>
      <c r="BG21" s="87" t="str">
        <f>IF(OR(E21="a",E21="A"),E21,IF(AND('Encodage réponses Es'!$CU19="!",'Encodage réponses Es'!AF19=""),"!",IF('Encodage réponses Es'!AF19="","",'Encodage réponses Es'!AF19)))</f>
        <v/>
      </c>
      <c r="BH21" s="87" t="str">
        <f>IF(OR($E21="a",$E21="A"),$E21,IF(AND('Encodage réponses Es'!$CU19="!",'Encodage réponses Es'!AG19=""),"!",IF('Encodage réponses Es'!AG19="","",'Encodage réponses Es'!AG19)))</f>
        <v/>
      </c>
      <c r="BI21" s="87" t="str">
        <f>IF(OR($E21="a",$E21="A"),$E21,IF(AND('Encodage réponses Es'!$CU19="!",'Encodage réponses Es'!AH19=""),"!",IF('Encodage réponses Es'!AH19="","",'Encodage réponses Es'!AH19)))</f>
        <v/>
      </c>
      <c r="BJ21" s="87" t="str">
        <f>IF(OR($E21="a",$E21="A"),$E21,IF(AND('Encodage réponses Es'!$CU19="!",'Encodage réponses Es'!AI19=""),"!",IF('Encodage réponses Es'!AI19="","",'Encodage réponses Es'!AI19)))</f>
        <v/>
      </c>
      <c r="BK21" s="87" t="str">
        <f>IF(OR($E21="a",$E21="A"),$E21,IF(AND('Encodage réponses Es'!$CU19="!",'Encodage réponses Es'!AJ19=""),"!",IF('Encodage réponses Es'!AJ19="","",'Encodage réponses Es'!AJ19)))</f>
        <v/>
      </c>
      <c r="BL21" s="87" t="str">
        <f>IF(OR($E21="a",$E21="A"),$E21,IF(AND('Encodage réponses Es'!$CU19="!",'Encodage réponses Es'!AU19=""),"!",IF('Encodage réponses Es'!AU19="","",'Encodage réponses Es'!AU19)))</f>
        <v/>
      </c>
      <c r="BM21" s="87" t="str">
        <f>IF(OR($E21="a",$E21="A"),$E21,IF(AND('Encodage réponses Es'!$CU19="!",'Encodage réponses Es'!AW19=""),"!",IF('Encodage réponses Es'!AW19="","",'Encodage réponses Es'!AW19)))</f>
        <v/>
      </c>
      <c r="BN21" s="87" t="str">
        <f>IF(OR($E21="a",$E21="A"),$E21,IF(AND('Encodage réponses Es'!$CU19="!",'Encodage réponses Es'!AX19=""),"!",IF('Encodage réponses Es'!AX19="","",'Encodage réponses Es'!AX19)))</f>
        <v/>
      </c>
      <c r="BO21" s="87" t="str">
        <f>IF(OR($E21="a",$E21="A"),$E21,IF(AND('Encodage réponses Es'!$CU19="!",'Encodage réponses Es'!AY19=""),"!",IF('Encodage réponses Es'!AY19="","",'Encodage réponses Es'!AY19)))</f>
        <v/>
      </c>
      <c r="BP21" s="87" t="str">
        <f>IF(OR($E21="a",$E21="A"),$E21,IF(AND('Encodage réponses Es'!$CU19="!",'Encodage réponses Es'!AZ19=""),"!",IF('Encodage réponses Es'!AZ19="","",'Encodage réponses Es'!AZ19)))</f>
        <v/>
      </c>
      <c r="BQ21" s="87" t="str">
        <f>IF(OR($E21="a",$E21="A"),$E21,IF(AND('Encodage réponses Es'!$CU19="!",'Encodage réponses Es'!BA19=""),"!",IF('Encodage réponses Es'!BA19="","",'Encodage réponses Es'!BA19)))</f>
        <v/>
      </c>
      <c r="BR21" s="87" t="str">
        <f>IF(OR($E21="a",$E21="A"),$E21,IF(AND('Encodage réponses Es'!$CU19="!",'Encodage réponses Es'!BB19=""),"!",IF('Encodage réponses Es'!BB19="","",'Encodage réponses Es'!BB19)))</f>
        <v/>
      </c>
      <c r="BS21" s="87" t="str">
        <f>IF(OR($E21="a",$E21="A"),$E21,IF(AND('Encodage réponses Es'!$CU19="!",'Encodage réponses Es'!BC19=""),"!",IF('Encodage réponses Es'!BC19="","",'Encodage réponses Es'!BC19)))</f>
        <v/>
      </c>
      <c r="BT21" s="87" t="str">
        <f>IF(OR($E21="a",$E21="A"),$E21,IF(AND('Encodage réponses Es'!$CU19="!",'Encodage réponses Es'!BD19=""),"!",IF('Encodage réponses Es'!BD19="","",'Encodage réponses Es'!BD19)))</f>
        <v/>
      </c>
      <c r="BU21" s="87" t="str">
        <f>IF(OR($E21="a",$E21="A"),$E21,IF(AND('Encodage réponses Es'!$CU19="!",'Encodage réponses Es'!BE19=""),"!",IF('Encodage réponses Es'!BE19="","",'Encodage réponses Es'!BE19)))</f>
        <v/>
      </c>
      <c r="BV21" s="125" t="str">
        <f>IF(OR($E21="a",$E21="A"),$E21,IF(AND('Encodage réponses Es'!$CU19="!",'Encodage réponses Es'!BF19=""),"!",IF('Encodage réponses Es'!BF19="","",'Encodage réponses Es'!BF19)))</f>
        <v/>
      </c>
      <c r="BW21" s="210" t="str">
        <f t="shared" si="3"/>
        <v/>
      </c>
      <c r="BX21" s="207" t="str">
        <f t="shared" si="13"/>
        <v/>
      </c>
      <c r="BY21" s="87" t="str">
        <f>IF(OR($E21="a",$E21="A"),$E21,IF(AND('Encodage réponses Es'!$CU19="!",'Encodage réponses Es'!BG19=""),"!",IF('Encodage réponses Es'!BG19="","",'Encodage réponses Es'!BG19)))</f>
        <v/>
      </c>
      <c r="BZ21" s="87" t="str">
        <f>IF(OR($E21="a",$E21="A"),$E21,IF(AND('Encodage réponses Es'!$CU19="!",'Encodage réponses Es'!BH19=""),"!",IF('Encodage réponses Es'!BH19="","",'Encodage réponses Es'!BH19)))</f>
        <v/>
      </c>
      <c r="CA21" s="87" t="str">
        <f>IF(OR($E21="a",$E21="A"),$E21,IF(AND('Encodage réponses Es'!$CU19="!",'Encodage réponses Es'!BI19=""),"!",IF('Encodage réponses Es'!BI19="","",'Encodage réponses Es'!BI19)))</f>
        <v/>
      </c>
      <c r="CB21" s="87" t="str">
        <f>IF(OR($E21="a",$E21="A"),$E21,IF(AND('Encodage réponses Es'!$CU19="!",'Encodage réponses Es'!BJ19=""),"!",IF('Encodage réponses Es'!BJ19="","",'Encodage réponses Es'!BJ19)))</f>
        <v/>
      </c>
      <c r="CC21" s="87" t="str">
        <f>IF(OR($E21="a",$E21="A"),$E21,IF(AND('Encodage réponses Es'!$CU19="!",'Encodage réponses Es'!BK19=""),"!",IF('Encodage réponses Es'!BK19="","",'Encodage réponses Es'!BK19)))</f>
        <v/>
      </c>
      <c r="CD21" s="87" t="str">
        <f>IF(OR($E21="a",$E21="A"),$E21,IF(AND('Encodage réponses Es'!$CU19="!",'Encodage réponses Es'!BL19=""),"!",IF('Encodage réponses Es'!BL19="","",'Encodage réponses Es'!BL19)))</f>
        <v/>
      </c>
      <c r="CE21" s="87" t="str">
        <f>IF(OR($E21="a",$E21="A"),$E21,IF(AND('Encodage réponses Es'!$CU19="!",'Encodage réponses Es'!BM19=""),"!",IF('Encodage réponses Es'!BM19="","",'Encodage réponses Es'!BM19)))</f>
        <v/>
      </c>
      <c r="CF21" s="87" t="str">
        <f>IF(OR($E21="a",$E21="A"),$E21,IF(AND('Encodage réponses Es'!$CU19="!",'Encodage réponses Es'!BN19=""),"!",IF('Encodage réponses Es'!BN19="","",'Encodage réponses Es'!BN19)))</f>
        <v/>
      </c>
      <c r="CG21" s="87" t="str">
        <f>IF(OR($E21="a",$E21="A"),$E21,IF(AND('Encodage réponses Es'!$CU19="!",'Encodage réponses Es'!BO19=""),"!",IF('Encodage réponses Es'!BO19="","",'Encodage réponses Es'!BO19)))</f>
        <v/>
      </c>
      <c r="CH21" s="125" t="str">
        <f>IF(OR($E21="a",$E21="A"),$E21,IF(AND('Encodage réponses Es'!$CU19="!",'Encodage réponses Es'!BP19=""),"!",IF('Encodage réponses Es'!BP19="","",'Encodage réponses Es'!BP19)))</f>
        <v/>
      </c>
      <c r="CI21" s="210" t="str">
        <f t="shared" si="4"/>
        <v/>
      </c>
      <c r="CJ21" s="207" t="str">
        <f t="shared" si="14"/>
        <v/>
      </c>
      <c r="CK21" s="87" t="str">
        <f>IF(OR($E21="a",$E21="A"),$E21,IF(AND('Encodage réponses Es'!$CU19="!",'Encodage réponses Es'!BX19=""),"!",IF('Encodage réponses Es'!BX19="","",'Encodage réponses Es'!BX19)))</f>
        <v/>
      </c>
      <c r="CL21" s="87" t="str">
        <f>IF(OR($E21="a",$E21="A"),$E21,IF(AND('Encodage réponses Es'!$CU19="!",'Encodage réponses Es'!BY19=""),"!",IF('Encodage réponses Es'!BY19="","",'Encodage réponses Es'!BY19)))</f>
        <v/>
      </c>
      <c r="CM21" s="87" t="str">
        <f>IF(OR($E21="a",$E21="A"),$E21,IF(AND('Encodage réponses Es'!$CU19="!",'Encodage réponses Es'!BZ19=""),"!",IF('Encodage réponses Es'!BZ19="","",'Encodage réponses Es'!BZ19)))</f>
        <v/>
      </c>
      <c r="CN21" s="87" t="str">
        <f>IF(OR($E21="a",$E21="A"),$E21,IF(AND('Encodage réponses Es'!$CU19="!",'Encodage réponses Es'!CA19=""),"!",IF('Encodage réponses Es'!CA19="","",'Encodage réponses Es'!CA19)))</f>
        <v/>
      </c>
      <c r="CO21" s="87" t="str">
        <f>IF(OR($E21="a",$E21="A"),$E21,IF(AND('Encodage réponses Es'!$CU19="!",'Encodage réponses Es'!CB19=""),"!",IF('Encodage réponses Es'!CB19="","",'Encodage réponses Es'!CB19)))</f>
        <v/>
      </c>
      <c r="CP21" s="87" t="str">
        <f>IF(OR($E21="a",$E21="A"),$E21,IF(AND('Encodage réponses Es'!$CU19="!",'Encodage réponses Es'!CE19=""),"!",IF('Encodage réponses Es'!CE19="","",'Encodage réponses Es'!CE19)))</f>
        <v/>
      </c>
      <c r="CQ21" s="87" t="str">
        <f>IF(OR($E21="a",$E21="A"),$E21,IF(AND('Encodage réponses Es'!$CU19="!",'Encodage réponses Es'!CF19=""),"!",IF('Encodage réponses Es'!CF19="","",'Encodage réponses Es'!CF19)))</f>
        <v/>
      </c>
      <c r="CR21" s="125" t="str">
        <f>IF(OR($E21="a",$E21="A"),$E21,IF(AND('Encodage réponses Es'!$CU19="!",'Encodage réponses Es'!CG19=""),"!",IF('Encodage réponses Es'!CG19="","",'Encodage réponses Es'!CG19)))</f>
        <v/>
      </c>
      <c r="CS21" s="206" t="str">
        <f t="shared" si="5"/>
        <v/>
      </c>
      <c r="CT21" s="207" t="str">
        <f t="shared" si="15"/>
        <v/>
      </c>
      <c r="CU21" s="272" t="str">
        <f>IF(OR($E21="a",$E21="A"),$E21,IF(AND('Encodage réponses Es'!$CU19="!",'Encodage réponses Es'!AR19=""),"!",IF('Encodage réponses Es'!AR19="","",'Encodage réponses Es'!AR19)))</f>
        <v/>
      </c>
      <c r="CV21" s="273" t="str">
        <f>IF(OR($E21="a",$E21="A"),$E21,IF(AND('Encodage réponses Es'!$CU19="!",'Encodage réponses Es'!CC19=""),"!",IF('Encodage réponses Es'!CC19="","",'Encodage réponses Es'!CC19)))</f>
        <v/>
      </c>
      <c r="CW21" s="273" t="str">
        <f>IF(OR($E21="a",$E21="A"),$E21,IF(AND('Encodage réponses Es'!$CU19="!",'Encodage réponses Es'!CD19=""),"!",IF('Encodage réponses Es'!CD19="","",'Encodage réponses Es'!CD19)))</f>
        <v/>
      </c>
      <c r="CX21" s="273" t="str">
        <f>IF(OR($E21="a",$E21="A"),$E21,IF(AND('Encodage réponses Es'!$CU19="!",'Encodage réponses Es'!CN19=""),"!",IF('Encodage réponses Es'!CN19="","",'Encodage réponses Es'!CN19)))</f>
        <v/>
      </c>
      <c r="CY21" s="273" t="str">
        <f>IF(OR($E21="a",$E21="A"),$E21,IF(AND('Encodage réponses Es'!$CU19="!",'Encodage réponses Es'!CP19=""),"!",IF('Encodage réponses Es'!CP19="","",'Encodage réponses Es'!CP19)))</f>
        <v/>
      </c>
      <c r="CZ21" s="273" t="str">
        <f>IF(OR($E21="a",$E21="A"),$E21,IF(AND('Encodage réponses Es'!$CU19="!",'Encodage réponses Es'!CQ19=""),"!",IF('Encodage réponses Es'!CQ19="","",'Encodage réponses Es'!CQ19)))</f>
        <v/>
      </c>
      <c r="DA21" s="273" t="str">
        <f>IF(OR($E21="a",$E21="A"),$E21,IF(AND('Encodage réponses Es'!$CU19="!",'Encodage réponses Es'!CR19=""),"!",IF('Encodage réponses Es'!CR19="","",'Encodage réponses Es'!CR19)))</f>
        <v/>
      </c>
      <c r="DB21" s="274" t="str">
        <f>IF(OR($E21="a",$E21="A"),$E21,IF(AND('Encodage réponses Es'!$CU19="!",'Encodage réponses Es'!CS19=""),"!",IF('Encodage réponses Es'!CS19="","",'Encodage réponses Es'!CS19)))</f>
        <v/>
      </c>
      <c r="DC21" s="206" t="str">
        <f t="shared" si="16"/>
        <v/>
      </c>
      <c r="DD21" s="207" t="str">
        <f t="shared" si="17"/>
        <v/>
      </c>
      <c r="DE21" s="87" t="str">
        <f>IF(OR($E21="a",$E21="A"),$E21,IF(AND('Encodage réponses Es'!$CU19="!",'Encodage réponses Es'!CH19=""),"!",IF('Encodage réponses Es'!CH19="","",'Encodage réponses Es'!CH19)))</f>
        <v/>
      </c>
      <c r="DF21" s="87" t="str">
        <f>IF(OR($E21="a",$E21="A"),$E21,IF(AND('Encodage réponses Es'!$CU19="!",'Encodage réponses Es'!CI19=""),"!",IF('Encodage réponses Es'!CI19="","",'Encodage réponses Es'!CI19)))</f>
        <v/>
      </c>
      <c r="DG21" s="87" t="str">
        <f>IF(OR($E21="a",$E21="A"),$E21,IF(AND('Encodage réponses Es'!$CU19="!",'Encodage réponses Es'!CJ19=""),"!",IF('Encodage réponses Es'!CJ19="","",'Encodage réponses Es'!CJ19)))</f>
        <v/>
      </c>
      <c r="DH21" s="87" t="str">
        <f>IF(OR($E21="a",$E21="A"),$E21,IF(AND('Encodage réponses Es'!$CU19="!",'Encodage réponses Es'!CK19=""),"!",IF('Encodage réponses Es'!CK19="","",'Encodage réponses Es'!CK19)))</f>
        <v/>
      </c>
      <c r="DI21" s="87" t="str">
        <f>IF(OR($E21="a",$E21="A"),$E21,IF(AND('Encodage réponses Es'!$CU19="!",'Encodage réponses Es'!CL19=""),"!",IF('Encodage réponses Es'!CL19="","",'Encodage réponses Es'!CL19)))</f>
        <v/>
      </c>
      <c r="DJ21" s="87" t="str">
        <f>IF(OR($E21="a",$E21="A"),$E21,IF(AND('Encodage réponses Es'!$CU19="!",'Encodage réponses Es'!CM19=""),"!",IF('Encodage réponses Es'!CM19="","",'Encodage réponses Es'!CM19)))</f>
        <v/>
      </c>
      <c r="DK21" s="87" t="str">
        <f>IF(OR($E21="a",$E21="A"),$E21,IF(AND('Encodage réponses Es'!$CU19="!",'Encodage réponses Es'!CO19=""),"!",IF('Encodage réponses Es'!CO19="","",'Encodage réponses Es'!CO19)))</f>
        <v/>
      </c>
      <c r="DL21" s="125" t="str">
        <f>IF(OR(E21="a",E21="A"),E21,IF(AND('Encodage réponses Es'!$CU19="!",'Encodage réponses Es'!CT19=""),"!",IF('Encodage réponses Es'!CT19="","",'Encodage réponses Es'!CT19)))</f>
        <v/>
      </c>
      <c r="DM21" s="206" t="str">
        <f t="shared" si="18"/>
        <v/>
      </c>
      <c r="DN21" s="207" t="str">
        <f t="shared" si="19"/>
        <v/>
      </c>
    </row>
    <row r="22" spans="1:118" x14ac:dyDescent="0.2">
      <c r="A22" s="510"/>
      <c r="B22" s="511"/>
      <c r="C22" s="14">
        <v>18</v>
      </c>
      <c r="D22" s="14" t="str">
        <f>IF('Encodage réponses Es'!F20=0,"",'Encodage réponses Es'!F20)</f>
        <v/>
      </c>
      <c r="E22" s="79" t="str">
        <f>IF('Encodage réponses Es'!I20="","",'Encodage réponses Es'!I20)</f>
        <v/>
      </c>
      <c r="F22" s="92" t="str">
        <f t="shared" si="6"/>
        <v/>
      </c>
      <c r="G22" s="83" t="str">
        <f t="shared" si="7"/>
        <v/>
      </c>
      <c r="H22" s="88"/>
      <c r="I22" s="92" t="str">
        <f t="shared" si="0"/>
        <v/>
      </c>
      <c r="J22" s="83" t="str">
        <f t="shared" si="8"/>
        <v/>
      </c>
      <c r="K22" s="88"/>
      <c r="L22" s="92" t="str">
        <f t="shared" si="9"/>
        <v/>
      </c>
      <c r="M22" s="83" t="str">
        <f t="shared" si="10"/>
        <v/>
      </c>
      <c r="N22" s="88"/>
      <c r="O22" s="79"/>
      <c r="P22" s="87" t="str">
        <f>IF(OR(E22="a",E22="A"),E22,IF(AND('Encodage réponses Es'!$CU20="!",'Encodage réponses Es'!J20=""),"!",IF('Encodage réponses Es'!J20="","",'Encodage réponses Es'!J20)))</f>
        <v/>
      </c>
      <c r="Q22" s="87" t="str">
        <f>IF(OR(E22="a",E22="A"),E22,IF(AND('Encodage réponses Es'!$CU20="!",'Encodage réponses Es'!K20=""),"!",IF('Encodage réponses Es'!K20="","",'Encodage réponses Es'!K20)))</f>
        <v/>
      </c>
      <c r="R22" s="87" t="str">
        <f>IF(OR(E22="a",E22="A"),E22,IF(AND('Encodage réponses Es'!$CU20="!",'Encodage réponses Es'!L20=""),"!",IF('Encodage réponses Es'!L20="","",'Encodage réponses Es'!L20)))</f>
        <v/>
      </c>
      <c r="S22" s="87" t="str">
        <f>IF(OR(E22="a",E22="A"),E22,IF(AND('Encodage réponses Es'!$CU20="!",'Encodage réponses Es'!M20=""),"!",IF('Encodage réponses Es'!M20="","",'Encodage réponses Es'!M20)))</f>
        <v/>
      </c>
      <c r="T22" s="87" t="str">
        <f>IF(OR(E22="a",E22="A"),E22,IF(AND('Encodage réponses Es'!$CU20="!",'Encodage réponses Es'!N20=""),"!",IF('Encodage réponses Es'!N20="","",'Encodage réponses Es'!N20)))</f>
        <v/>
      </c>
      <c r="U22" s="87" t="str">
        <f>IF(OR(E22="a",E22="A"),E22,IF(AND('Encodage réponses Es'!$CU20="!",'Encodage réponses Es'!O20=""),"!",IF('Encodage réponses Es'!O20="","",'Encodage réponses Es'!O20)))</f>
        <v/>
      </c>
      <c r="V22" s="87" t="str">
        <f>IF(OR($E22="a",$E22="A"),$E22,IF(AND('Encodage réponses Es'!$CU20="!",'Encodage réponses Es'!P20=""),"!",IF('Encodage réponses Es'!P20="","",'Encodage réponses Es'!P20)))</f>
        <v/>
      </c>
      <c r="W22" s="87" t="str">
        <f>IF(OR(E22="a",E22="A"),E22,IF(AND('Encodage réponses Es'!$CU20="!",'Encodage réponses Es'!Q20=""),"!",IF('Encodage réponses Es'!Q20="","",'Encodage réponses Es'!Q20)))</f>
        <v/>
      </c>
      <c r="X22" s="87" t="str">
        <f>IF(OR(E22="a",E22="A"),E22,IF(AND('Encodage réponses Es'!$CU20="!",'Encodage réponses Es'!R20=""),"!",IF('Encodage réponses Es'!R20="","",'Encodage réponses Es'!R20)))</f>
        <v/>
      </c>
      <c r="Y22" s="87" t="str">
        <f>IF(OR(E22="a",E22="A"),E22,IF(AND('Encodage réponses Es'!$CU20="!",'Encodage réponses Es'!S20=""),"!",IF('Encodage réponses Es'!S20="","",'Encodage réponses Es'!S20)))</f>
        <v/>
      </c>
      <c r="Z22" s="125" t="str">
        <f>IF(OR(E22="a",E22="A"),E22,IF(AND('Encodage réponses Es'!$CU20="!",'Encodage réponses Es'!T20=""),"!",IF('Encodage réponses Es'!T20="","",'Encodage réponses Es'!T20)))</f>
        <v/>
      </c>
      <c r="AA22" s="210" t="str">
        <f t="shared" si="1"/>
        <v/>
      </c>
      <c r="AB22" s="243" t="str">
        <f t="shared" si="11"/>
        <v/>
      </c>
      <c r="AC22" s="145" t="str">
        <f>IF(OR(E22="a",E22="A"),E22,IF(AND('Encodage réponses Es'!$CU20="!",'Encodage réponses Es'!U20=""),"!",IF('Encodage réponses Es'!U20="","",'Encodage réponses Es'!U20)))</f>
        <v/>
      </c>
      <c r="AD22" s="145" t="str">
        <f>IF(OR(E22="a",E22="A"),E22,IF(AND('Encodage réponses Es'!$CU20="!",'Encodage réponses Es'!V20=""),"!",IF('Encodage réponses Es'!V20="","",'Encodage réponses Es'!V20)))</f>
        <v/>
      </c>
      <c r="AE22" s="145" t="str">
        <f>IF(OR(E22="a",E22="A"),E22,IF(AND('Encodage réponses Es'!$CU20="!",'Encodage réponses Es'!W20=""),"!",IF('Encodage réponses Es'!W20="","",'Encodage réponses Es'!W20)))</f>
        <v/>
      </c>
      <c r="AF22" s="145" t="str">
        <f>IF(OR(E22="a",E22="A"),E22,IF(AND('Encodage réponses Es'!$CU20="!",'Encodage réponses Es'!X20=""),"!",IF('Encodage réponses Es'!X20="","",'Encodage réponses Es'!X20)))</f>
        <v/>
      </c>
      <c r="AG22" s="145" t="str">
        <f>IF(OR(E22="a",E22="A"),E22,IF(AND('Encodage réponses Es'!$CU20="!",'Encodage réponses Es'!Y20=""),"!",IF('Encodage réponses Es'!Y20="","",'Encodage réponses Es'!Y20)))</f>
        <v/>
      </c>
      <c r="AH22" s="145" t="str">
        <f>IF(OR(E22="a",E22="A"),E22,IF(AND('Encodage réponses Es'!$CU20="!",'Encodage réponses Es'!Z20=""),"!",IF('Encodage réponses Es'!Z20="","",'Encodage réponses Es'!Z20)))</f>
        <v/>
      </c>
      <c r="AI22" s="145" t="str">
        <f>IF(OR(E22="a",E22="A"),E22,IF(AND('Encodage réponses Es'!$CU20="!",'Encodage réponses Es'!AA20=""),"!",IF('Encodage réponses Es'!AA20="","",'Encodage réponses Es'!AA20)))</f>
        <v/>
      </c>
      <c r="AJ22" s="145" t="str">
        <f>IF(OR(E22="a",E22="A"),E22,IF(AND('Encodage réponses Es'!$CU20="!",'Encodage réponses Es'!AK20=""),"!",IF('Encodage réponses Es'!AK20="","",'Encodage réponses Es'!AK20)))</f>
        <v/>
      </c>
      <c r="AK22" s="145" t="str">
        <f>IF(OR(E22="a",E22="A"),E22,IF(AND('Encodage réponses Es'!$CU20="!",'Encodage réponses Es'!AL20=""),"!",IF('Encodage réponses Es'!AL20="","",'Encodage réponses Es'!AL20)))</f>
        <v/>
      </c>
      <c r="AL22" s="145" t="str">
        <f>IF(OR(E22="a",E22="A"),E22,IF(AND('Encodage réponses Es'!$CU20="!",'Encodage réponses Es'!AM20=""),"!",IF('Encodage réponses Es'!AM20="","",'Encodage réponses Es'!AM20)))</f>
        <v/>
      </c>
      <c r="AM22" s="145" t="str">
        <f>IF(OR(E22="a",E22="A"),E22,IF(AND('Encodage réponses Es'!$CU20="!",'Encodage réponses Es'!AN20=""),"!",IF('Encodage réponses Es'!AN20="","",'Encodage réponses Es'!AN20)))</f>
        <v/>
      </c>
      <c r="AN22" s="145" t="str">
        <f>IF(OR(E22="a",E22="A"),E22,IF(AND('Encodage réponses Es'!$CU20="!",'Encodage réponses Es'!AO20=""),"!",IF('Encodage réponses Es'!AO20="","",'Encodage réponses Es'!AO20)))</f>
        <v/>
      </c>
      <c r="AO22" s="145" t="str">
        <f>IF(OR(E22="a",E22="A"),E22,IF(AND('Encodage réponses Es'!$CU20="!",'Encodage réponses Es'!AP20=""),"!",IF('Encodage réponses Es'!AP20="","",'Encodage réponses Es'!AP20)))</f>
        <v/>
      </c>
      <c r="AP22" s="145" t="str">
        <f>IF(OR(E22="a",E22="A"),E22,IF(AND('Encodage réponses Es'!$CU20="!",'Encodage réponses Es'!AQ20=""),"!",IF('Encodage réponses Es'!AQ20="","",'Encodage réponses Es'!AQ20)))</f>
        <v/>
      </c>
      <c r="AQ22" s="145" t="str">
        <f>IF(OR(E22="a",E22="A"),E22,IF(AND('Encodage réponses Es'!$CU20="!",'Encodage réponses Es'!AS20=""),"!",IF('Encodage réponses Es'!AS20="","",'Encodage réponses Es'!AS20)))</f>
        <v/>
      </c>
      <c r="AR22" s="145" t="str">
        <f>IF(OR(E22="a",E22="A"),E22,IF(AND('Encodage réponses Es'!$CU20="!",'Encodage réponses Es'!AT20=""),"!",IF('Encodage réponses Es'!AT20="","",'Encodage réponses Es'!AT20)))</f>
        <v/>
      </c>
      <c r="AS22" s="145" t="str">
        <f>IF(OR(E22="a",E22="A"),E22,IF(AND('Encodage réponses Es'!$CU20="!",'Encodage réponses Es'!AV20=""),"!",IF('Encodage réponses Es'!AV20="","",'Encodage réponses Es'!AV20)))</f>
        <v/>
      </c>
      <c r="AT22" s="145" t="str">
        <f>IF(OR(E22="a",E22="A"),E22,IF(AND('Encodage réponses Es'!$CU20="!",'Encodage réponses Es'!BQ20=""),"!",IF('Encodage réponses Es'!BQ20="","",'Encodage réponses Es'!BQ20)))</f>
        <v/>
      </c>
      <c r="AU22" s="145" t="str">
        <f>IF(OR(E22="a",E22="A"),E22,IF(AND('Encodage réponses Es'!$CU20="!",'Encodage réponses Es'!BR20=""),"!",IF('Encodage réponses Es'!BR20="","",'Encodage réponses Es'!BR20)))</f>
        <v/>
      </c>
      <c r="AV22" s="145" t="str">
        <f>IF(OR(E22="a",E22="A"),E22,IF(AND('Encodage réponses Es'!$CU20="!",'Encodage réponses Es'!BS20=""),"!",IF('Encodage réponses Es'!BS20="","",'Encodage réponses Es'!BS20)))</f>
        <v/>
      </c>
      <c r="AW22" s="145" t="str">
        <f>IF(OR(E22="a",E22="A"),E22,IF(AND('Encodage réponses Es'!$CU20="!",'Encodage réponses Es'!BT20=""),"!",IF('Encodage réponses Es'!BT20="","",'Encodage réponses Es'!BT20)))</f>
        <v/>
      </c>
      <c r="AX22" s="145" t="str">
        <f>IF(OR(E22="a",E22="A"),E22,IF(AND('Encodage réponses Es'!$CU20="!",'Encodage réponses Es'!BU20=""),"!",IF('Encodage réponses Es'!BU20="","",'Encodage réponses Es'!BU20)))</f>
        <v/>
      </c>
      <c r="AY22" s="145" t="str">
        <f>IF(OR(E22="a",E22="A"),E22,IF(AND('Encodage réponses Es'!$CU20="!",'Encodage réponses Es'!BV20=""),"!",IF('Encodage réponses Es'!BV20="","",'Encodage réponses Es'!BV20)))</f>
        <v/>
      </c>
      <c r="AZ22" s="204" t="str">
        <f>IF(OR(E22="a",E22="A"),E22,IF(AND('Encodage réponses Es'!$CU20="!",'Encodage réponses Es'!BW20=""),"!",IF('Encodage réponses Es'!BW20="","",'Encodage réponses Es'!BW20)))</f>
        <v/>
      </c>
      <c r="BA22" s="206" t="str">
        <f t="shared" si="2"/>
        <v/>
      </c>
      <c r="BB22" s="207" t="str">
        <f t="shared" si="12"/>
        <v/>
      </c>
      <c r="BC22" s="126" t="str">
        <f>IF(OR(E22="a",E22="A"),E22,IF(AND('Encodage réponses Es'!$CU20="!",'Encodage réponses Es'!AB20=""),"!",IF('Encodage réponses Es'!AB20="","",'Encodage réponses Es'!AB20)))</f>
        <v/>
      </c>
      <c r="BD22" s="87" t="str">
        <f>IF(OR(E22="a",E22="A"),E22,IF(AND('Encodage réponses Es'!$CU20="!",'Encodage réponses Es'!AC20=""),"!",IF('Encodage réponses Es'!AC20="","",'Encodage réponses Es'!AC20)))</f>
        <v/>
      </c>
      <c r="BE22" s="87" t="str">
        <f>IF(OR(E22="a",E22="A"),E22,IF(AND('Encodage réponses Es'!$CU20="!",'Encodage réponses Es'!AD20=""),"!",IF('Encodage réponses Es'!AD20="","",'Encodage réponses Es'!AD20)))</f>
        <v/>
      </c>
      <c r="BF22" s="87" t="str">
        <f>IF(OR(E22="a",E22="A"),E22,IF(AND('Encodage réponses Es'!$CU20="!",'Encodage réponses Es'!AE20=""),"!",IF('Encodage réponses Es'!AE20="","",'Encodage réponses Es'!AE20)))</f>
        <v/>
      </c>
      <c r="BG22" s="87" t="str">
        <f>IF(OR(E22="a",E22="A"),E22,IF(AND('Encodage réponses Es'!$CU20="!",'Encodage réponses Es'!AF20=""),"!",IF('Encodage réponses Es'!AF20="","",'Encodage réponses Es'!AF20)))</f>
        <v/>
      </c>
      <c r="BH22" s="87" t="str">
        <f>IF(OR($E22="a",$E22="A"),$E22,IF(AND('Encodage réponses Es'!$CU20="!",'Encodage réponses Es'!AG20=""),"!",IF('Encodage réponses Es'!AG20="","",'Encodage réponses Es'!AG20)))</f>
        <v/>
      </c>
      <c r="BI22" s="87" t="str">
        <f>IF(OR($E22="a",$E22="A"),$E22,IF(AND('Encodage réponses Es'!$CU20="!",'Encodage réponses Es'!AH20=""),"!",IF('Encodage réponses Es'!AH20="","",'Encodage réponses Es'!AH20)))</f>
        <v/>
      </c>
      <c r="BJ22" s="87" t="str">
        <f>IF(OR($E22="a",$E22="A"),$E22,IF(AND('Encodage réponses Es'!$CU20="!",'Encodage réponses Es'!AI20=""),"!",IF('Encodage réponses Es'!AI20="","",'Encodage réponses Es'!AI20)))</f>
        <v/>
      </c>
      <c r="BK22" s="87" t="str">
        <f>IF(OR($E22="a",$E22="A"),$E22,IF(AND('Encodage réponses Es'!$CU20="!",'Encodage réponses Es'!AJ20=""),"!",IF('Encodage réponses Es'!AJ20="","",'Encodage réponses Es'!AJ20)))</f>
        <v/>
      </c>
      <c r="BL22" s="87" t="str">
        <f>IF(OR($E22="a",$E22="A"),$E22,IF(AND('Encodage réponses Es'!$CU20="!",'Encodage réponses Es'!AU20=""),"!",IF('Encodage réponses Es'!AU20="","",'Encodage réponses Es'!AU20)))</f>
        <v/>
      </c>
      <c r="BM22" s="87" t="str">
        <f>IF(OR($E22="a",$E22="A"),$E22,IF(AND('Encodage réponses Es'!$CU20="!",'Encodage réponses Es'!AW20=""),"!",IF('Encodage réponses Es'!AW20="","",'Encodage réponses Es'!AW20)))</f>
        <v/>
      </c>
      <c r="BN22" s="87" t="str">
        <f>IF(OR($E22="a",$E22="A"),$E22,IF(AND('Encodage réponses Es'!$CU20="!",'Encodage réponses Es'!AX20=""),"!",IF('Encodage réponses Es'!AX20="","",'Encodage réponses Es'!AX20)))</f>
        <v/>
      </c>
      <c r="BO22" s="87" t="str">
        <f>IF(OR($E22="a",$E22="A"),$E22,IF(AND('Encodage réponses Es'!$CU20="!",'Encodage réponses Es'!AY20=""),"!",IF('Encodage réponses Es'!AY20="","",'Encodage réponses Es'!AY20)))</f>
        <v/>
      </c>
      <c r="BP22" s="87" t="str">
        <f>IF(OR($E22="a",$E22="A"),$E22,IF(AND('Encodage réponses Es'!$CU20="!",'Encodage réponses Es'!AZ20=""),"!",IF('Encodage réponses Es'!AZ20="","",'Encodage réponses Es'!AZ20)))</f>
        <v/>
      </c>
      <c r="BQ22" s="87" t="str">
        <f>IF(OR($E22="a",$E22="A"),$E22,IF(AND('Encodage réponses Es'!$CU20="!",'Encodage réponses Es'!BA20=""),"!",IF('Encodage réponses Es'!BA20="","",'Encodage réponses Es'!BA20)))</f>
        <v/>
      </c>
      <c r="BR22" s="87" t="str">
        <f>IF(OR($E22="a",$E22="A"),$E22,IF(AND('Encodage réponses Es'!$CU20="!",'Encodage réponses Es'!BB20=""),"!",IF('Encodage réponses Es'!BB20="","",'Encodage réponses Es'!BB20)))</f>
        <v/>
      </c>
      <c r="BS22" s="87" t="str">
        <f>IF(OR($E22="a",$E22="A"),$E22,IF(AND('Encodage réponses Es'!$CU20="!",'Encodage réponses Es'!BC20=""),"!",IF('Encodage réponses Es'!BC20="","",'Encodage réponses Es'!BC20)))</f>
        <v/>
      </c>
      <c r="BT22" s="87" t="str">
        <f>IF(OR($E22="a",$E22="A"),$E22,IF(AND('Encodage réponses Es'!$CU20="!",'Encodage réponses Es'!BD20=""),"!",IF('Encodage réponses Es'!BD20="","",'Encodage réponses Es'!BD20)))</f>
        <v/>
      </c>
      <c r="BU22" s="87" t="str">
        <f>IF(OR($E22="a",$E22="A"),$E22,IF(AND('Encodage réponses Es'!$CU20="!",'Encodage réponses Es'!BE20=""),"!",IF('Encodage réponses Es'!BE20="","",'Encodage réponses Es'!BE20)))</f>
        <v/>
      </c>
      <c r="BV22" s="125" t="str">
        <f>IF(OR($E22="a",$E22="A"),$E22,IF(AND('Encodage réponses Es'!$CU20="!",'Encodage réponses Es'!BF20=""),"!",IF('Encodage réponses Es'!BF20="","",'Encodage réponses Es'!BF20)))</f>
        <v/>
      </c>
      <c r="BW22" s="210" t="str">
        <f t="shared" si="3"/>
        <v/>
      </c>
      <c r="BX22" s="207" t="str">
        <f t="shared" si="13"/>
        <v/>
      </c>
      <c r="BY22" s="87" t="str">
        <f>IF(OR($E22="a",$E22="A"),$E22,IF(AND('Encodage réponses Es'!$CU20="!",'Encodage réponses Es'!BG20=""),"!",IF('Encodage réponses Es'!BG20="","",'Encodage réponses Es'!BG20)))</f>
        <v/>
      </c>
      <c r="BZ22" s="87" t="str">
        <f>IF(OR($E22="a",$E22="A"),$E22,IF(AND('Encodage réponses Es'!$CU20="!",'Encodage réponses Es'!BH20=""),"!",IF('Encodage réponses Es'!BH20="","",'Encodage réponses Es'!BH20)))</f>
        <v/>
      </c>
      <c r="CA22" s="87" t="str">
        <f>IF(OR($E22="a",$E22="A"),$E22,IF(AND('Encodage réponses Es'!$CU20="!",'Encodage réponses Es'!BI20=""),"!",IF('Encodage réponses Es'!BI20="","",'Encodage réponses Es'!BI20)))</f>
        <v/>
      </c>
      <c r="CB22" s="87" t="str">
        <f>IF(OR($E22="a",$E22="A"),$E22,IF(AND('Encodage réponses Es'!$CU20="!",'Encodage réponses Es'!BJ20=""),"!",IF('Encodage réponses Es'!BJ20="","",'Encodage réponses Es'!BJ20)))</f>
        <v/>
      </c>
      <c r="CC22" s="87" t="str">
        <f>IF(OR($E22="a",$E22="A"),$E22,IF(AND('Encodage réponses Es'!$CU20="!",'Encodage réponses Es'!BK20=""),"!",IF('Encodage réponses Es'!BK20="","",'Encodage réponses Es'!BK20)))</f>
        <v/>
      </c>
      <c r="CD22" s="87" t="str">
        <f>IF(OR($E22="a",$E22="A"),$E22,IF(AND('Encodage réponses Es'!$CU20="!",'Encodage réponses Es'!BL20=""),"!",IF('Encodage réponses Es'!BL20="","",'Encodage réponses Es'!BL20)))</f>
        <v/>
      </c>
      <c r="CE22" s="87" t="str">
        <f>IF(OR($E22="a",$E22="A"),$E22,IF(AND('Encodage réponses Es'!$CU20="!",'Encodage réponses Es'!BM20=""),"!",IF('Encodage réponses Es'!BM20="","",'Encodage réponses Es'!BM20)))</f>
        <v/>
      </c>
      <c r="CF22" s="87" t="str">
        <f>IF(OR($E22="a",$E22="A"),$E22,IF(AND('Encodage réponses Es'!$CU20="!",'Encodage réponses Es'!BN20=""),"!",IF('Encodage réponses Es'!BN20="","",'Encodage réponses Es'!BN20)))</f>
        <v/>
      </c>
      <c r="CG22" s="87" t="str">
        <f>IF(OR($E22="a",$E22="A"),$E22,IF(AND('Encodage réponses Es'!$CU20="!",'Encodage réponses Es'!BO20=""),"!",IF('Encodage réponses Es'!BO20="","",'Encodage réponses Es'!BO20)))</f>
        <v/>
      </c>
      <c r="CH22" s="125" t="str">
        <f>IF(OR($E22="a",$E22="A"),$E22,IF(AND('Encodage réponses Es'!$CU20="!",'Encodage réponses Es'!BP20=""),"!",IF('Encodage réponses Es'!BP20="","",'Encodage réponses Es'!BP20)))</f>
        <v/>
      </c>
      <c r="CI22" s="210" t="str">
        <f t="shared" si="4"/>
        <v/>
      </c>
      <c r="CJ22" s="207" t="str">
        <f t="shared" si="14"/>
        <v/>
      </c>
      <c r="CK22" s="87" t="str">
        <f>IF(OR($E22="a",$E22="A"),$E22,IF(AND('Encodage réponses Es'!$CU20="!",'Encodage réponses Es'!BX20=""),"!",IF('Encodage réponses Es'!BX20="","",'Encodage réponses Es'!BX20)))</f>
        <v/>
      </c>
      <c r="CL22" s="87" t="str">
        <f>IF(OR($E22="a",$E22="A"),$E22,IF(AND('Encodage réponses Es'!$CU20="!",'Encodage réponses Es'!BY20=""),"!",IF('Encodage réponses Es'!BY20="","",'Encodage réponses Es'!BY20)))</f>
        <v/>
      </c>
      <c r="CM22" s="87" t="str">
        <f>IF(OR($E22="a",$E22="A"),$E22,IF(AND('Encodage réponses Es'!$CU20="!",'Encodage réponses Es'!BZ20=""),"!",IF('Encodage réponses Es'!BZ20="","",'Encodage réponses Es'!BZ20)))</f>
        <v/>
      </c>
      <c r="CN22" s="87" t="str">
        <f>IF(OR($E22="a",$E22="A"),$E22,IF(AND('Encodage réponses Es'!$CU20="!",'Encodage réponses Es'!CA20=""),"!",IF('Encodage réponses Es'!CA20="","",'Encodage réponses Es'!CA20)))</f>
        <v/>
      </c>
      <c r="CO22" s="87" t="str">
        <f>IF(OR($E22="a",$E22="A"),$E22,IF(AND('Encodage réponses Es'!$CU20="!",'Encodage réponses Es'!CB20=""),"!",IF('Encodage réponses Es'!CB20="","",'Encodage réponses Es'!CB20)))</f>
        <v/>
      </c>
      <c r="CP22" s="87" t="str">
        <f>IF(OR($E22="a",$E22="A"),$E22,IF(AND('Encodage réponses Es'!$CU20="!",'Encodage réponses Es'!CE20=""),"!",IF('Encodage réponses Es'!CE20="","",'Encodage réponses Es'!CE20)))</f>
        <v/>
      </c>
      <c r="CQ22" s="87" t="str">
        <f>IF(OR($E22="a",$E22="A"),$E22,IF(AND('Encodage réponses Es'!$CU20="!",'Encodage réponses Es'!CF20=""),"!",IF('Encodage réponses Es'!CF20="","",'Encodage réponses Es'!CF20)))</f>
        <v/>
      </c>
      <c r="CR22" s="125" t="str">
        <f>IF(OR($E22="a",$E22="A"),$E22,IF(AND('Encodage réponses Es'!$CU20="!",'Encodage réponses Es'!CG20=""),"!",IF('Encodage réponses Es'!CG20="","",'Encodage réponses Es'!CG20)))</f>
        <v/>
      </c>
      <c r="CS22" s="206" t="str">
        <f t="shared" si="5"/>
        <v/>
      </c>
      <c r="CT22" s="207" t="str">
        <f t="shared" si="15"/>
        <v/>
      </c>
      <c r="CU22" s="272" t="str">
        <f>IF(OR($E22="a",$E22="A"),$E22,IF(AND('Encodage réponses Es'!$CU20="!",'Encodage réponses Es'!AR20=""),"!",IF('Encodage réponses Es'!AR20="","",'Encodage réponses Es'!AR20)))</f>
        <v/>
      </c>
      <c r="CV22" s="273" t="str">
        <f>IF(OR($E22="a",$E22="A"),$E22,IF(AND('Encodage réponses Es'!$CU20="!",'Encodage réponses Es'!CC20=""),"!",IF('Encodage réponses Es'!CC20="","",'Encodage réponses Es'!CC20)))</f>
        <v/>
      </c>
      <c r="CW22" s="273" t="str">
        <f>IF(OR($E22="a",$E22="A"),$E22,IF(AND('Encodage réponses Es'!$CU20="!",'Encodage réponses Es'!CD20=""),"!",IF('Encodage réponses Es'!CD20="","",'Encodage réponses Es'!CD20)))</f>
        <v/>
      </c>
      <c r="CX22" s="273" t="str">
        <f>IF(OR($E22="a",$E22="A"),$E22,IF(AND('Encodage réponses Es'!$CU20="!",'Encodage réponses Es'!CN20=""),"!",IF('Encodage réponses Es'!CN20="","",'Encodage réponses Es'!CN20)))</f>
        <v/>
      </c>
      <c r="CY22" s="273" t="str">
        <f>IF(OR($E22="a",$E22="A"),$E22,IF(AND('Encodage réponses Es'!$CU20="!",'Encodage réponses Es'!CP20=""),"!",IF('Encodage réponses Es'!CP20="","",'Encodage réponses Es'!CP20)))</f>
        <v/>
      </c>
      <c r="CZ22" s="273" t="str">
        <f>IF(OR($E22="a",$E22="A"),$E22,IF(AND('Encodage réponses Es'!$CU20="!",'Encodage réponses Es'!CQ20=""),"!",IF('Encodage réponses Es'!CQ20="","",'Encodage réponses Es'!CQ20)))</f>
        <v/>
      </c>
      <c r="DA22" s="273" t="str">
        <f>IF(OR($E22="a",$E22="A"),$E22,IF(AND('Encodage réponses Es'!$CU20="!",'Encodage réponses Es'!CR20=""),"!",IF('Encodage réponses Es'!CR20="","",'Encodage réponses Es'!CR20)))</f>
        <v/>
      </c>
      <c r="DB22" s="274" t="str">
        <f>IF(OR($E22="a",$E22="A"),$E22,IF(AND('Encodage réponses Es'!$CU20="!",'Encodage réponses Es'!CS20=""),"!",IF('Encodage réponses Es'!CS20="","",'Encodage réponses Es'!CS20)))</f>
        <v/>
      </c>
      <c r="DC22" s="206" t="str">
        <f t="shared" si="16"/>
        <v/>
      </c>
      <c r="DD22" s="207" t="str">
        <f t="shared" si="17"/>
        <v/>
      </c>
      <c r="DE22" s="87" t="str">
        <f>IF(OR($E22="a",$E22="A"),$E22,IF(AND('Encodage réponses Es'!$CU20="!",'Encodage réponses Es'!CH20=""),"!",IF('Encodage réponses Es'!CH20="","",'Encodage réponses Es'!CH20)))</f>
        <v/>
      </c>
      <c r="DF22" s="87" t="str">
        <f>IF(OR($E22="a",$E22="A"),$E22,IF(AND('Encodage réponses Es'!$CU20="!",'Encodage réponses Es'!CI20=""),"!",IF('Encodage réponses Es'!CI20="","",'Encodage réponses Es'!CI20)))</f>
        <v/>
      </c>
      <c r="DG22" s="87" t="str">
        <f>IF(OR($E22="a",$E22="A"),$E22,IF(AND('Encodage réponses Es'!$CU20="!",'Encodage réponses Es'!CJ20=""),"!",IF('Encodage réponses Es'!CJ20="","",'Encodage réponses Es'!CJ20)))</f>
        <v/>
      </c>
      <c r="DH22" s="87" t="str">
        <f>IF(OR($E22="a",$E22="A"),$E22,IF(AND('Encodage réponses Es'!$CU20="!",'Encodage réponses Es'!CK20=""),"!",IF('Encodage réponses Es'!CK20="","",'Encodage réponses Es'!CK20)))</f>
        <v/>
      </c>
      <c r="DI22" s="87" t="str">
        <f>IF(OR($E22="a",$E22="A"),$E22,IF(AND('Encodage réponses Es'!$CU20="!",'Encodage réponses Es'!CL20=""),"!",IF('Encodage réponses Es'!CL20="","",'Encodage réponses Es'!CL20)))</f>
        <v/>
      </c>
      <c r="DJ22" s="87" t="str">
        <f>IF(OR($E22="a",$E22="A"),$E22,IF(AND('Encodage réponses Es'!$CU20="!",'Encodage réponses Es'!CM20=""),"!",IF('Encodage réponses Es'!CM20="","",'Encodage réponses Es'!CM20)))</f>
        <v/>
      </c>
      <c r="DK22" s="87" t="str">
        <f>IF(OR($E22="a",$E22="A"),$E22,IF(AND('Encodage réponses Es'!$CU20="!",'Encodage réponses Es'!CO20=""),"!",IF('Encodage réponses Es'!CO20="","",'Encodage réponses Es'!CO20)))</f>
        <v/>
      </c>
      <c r="DL22" s="125" t="str">
        <f>IF(OR(E22="a",E22="A"),E22,IF(AND('Encodage réponses Es'!$CU20="!",'Encodage réponses Es'!CT20=""),"!",IF('Encodage réponses Es'!CT20="","",'Encodage réponses Es'!CT20)))</f>
        <v/>
      </c>
      <c r="DM22" s="206" t="str">
        <f t="shared" si="18"/>
        <v/>
      </c>
      <c r="DN22" s="207" t="str">
        <f t="shared" si="19"/>
        <v/>
      </c>
    </row>
    <row r="23" spans="1:118" x14ac:dyDescent="0.2">
      <c r="A23" s="510"/>
      <c r="B23" s="511"/>
      <c r="C23" s="14">
        <v>19</v>
      </c>
      <c r="D23" s="14" t="str">
        <f>IF('Encodage réponses Es'!F21=0,"",'Encodage réponses Es'!F21)</f>
        <v/>
      </c>
      <c r="E23" s="143" t="str">
        <f>IF('Encodage réponses Es'!I21="","",'Encodage réponses Es'!I21)</f>
        <v/>
      </c>
      <c r="F23" s="92" t="str">
        <f t="shared" si="6"/>
        <v/>
      </c>
      <c r="G23" s="83" t="str">
        <f t="shared" si="7"/>
        <v/>
      </c>
      <c r="H23" s="88"/>
      <c r="I23" s="92" t="str">
        <f t="shared" si="0"/>
        <v/>
      </c>
      <c r="J23" s="83" t="str">
        <f t="shared" si="8"/>
        <v/>
      </c>
      <c r="K23" s="88"/>
      <c r="L23" s="92" t="str">
        <f t="shared" si="9"/>
        <v/>
      </c>
      <c r="M23" s="83" t="str">
        <f t="shared" si="10"/>
        <v/>
      </c>
      <c r="N23" s="88"/>
      <c r="O23" s="79"/>
      <c r="P23" s="87" t="str">
        <f>IF(OR(E23="a",E23="A"),E23,IF(AND('Encodage réponses Es'!$CU21="!",'Encodage réponses Es'!J21=""),"!",IF('Encodage réponses Es'!J21="","",'Encodage réponses Es'!J21)))</f>
        <v/>
      </c>
      <c r="Q23" s="87" t="str">
        <f>IF(OR(E23="a",E23="A"),E23,IF(AND('Encodage réponses Es'!$CU21="!",'Encodage réponses Es'!K21=""),"!",IF('Encodage réponses Es'!K21="","",'Encodage réponses Es'!K21)))</f>
        <v/>
      </c>
      <c r="R23" s="87" t="str">
        <f>IF(OR(E23="a",E23="A"),E23,IF(AND('Encodage réponses Es'!$CU21="!",'Encodage réponses Es'!L21=""),"!",IF('Encodage réponses Es'!L21="","",'Encodage réponses Es'!L21)))</f>
        <v/>
      </c>
      <c r="S23" s="87" t="str">
        <f>IF(OR(E23="a",E23="A"),E23,IF(AND('Encodage réponses Es'!$CU21="!",'Encodage réponses Es'!M21=""),"!",IF('Encodage réponses Es'!M21="","",'Encodage réponses Es'!M21)))</f>
        <v/>
      </c>
      <c r="T23" s="87" t="str">
        <f>IF(OR(E23="a",E23="A"),E23,IF(AND('Encodage réponses Es'!$CU21="!",'Encodage réponses Es'!N21=""),"!",IF('Encodage réponses Es'!N21="","",'Encodage réponses Es'!N21)))</f>
        <v/>
      </c>
      <c r="U23" s="87" t="str">
        <f>IF(OR(E23="a",E23="A"),E23,IF(AND('Encodage réponses Es'!$CU21="!",'Encodage réponses Es'!O21=""),"!",IF('Encodage réponses Es'!O21="","",'Encodage réponses Es'!O21)))</f>
        <v/>
      </c>
      <c r="V23" s="87" t="str">
        <f>IF(OR($E23="a",$E23="A"),$E23,IF(AND('Encodage réponses Es'!$CU21="!",'Encodage réponses Es'!P21=""),"!",IF('Encodage réponses Es'!P21="","",'Encodage réponses Es'!P21)))</f>
        <v/>
      </c>
      <c r="W23" s="87" t="str">
        <f>IF(OR(E23="a",E23="A"),E23,IF(AND('Encodage réponses Es'!$CU21="!",'Encodage réponses Es'!Q21=""),"!",IF('Encodage réponses Es'!Q21="","",'Encodage réponses Es'!Q21)))</f>
        <v/>
      </c>
      <c r="X23" s="87" t="str">
        <f>IF(OR(E23="a",E23="A"),E23,IF(AND('Encodage réponses Es'!$CU21="!",'Encodage réponses Es'!R21=""),"!",IF('Encodage réponses Es'!R21="","",'Encodage réponses Es'!R21)))</f>
        <v/>
      </c>
      <c r="Y23" s="87" t="str">
        <f>IF(OR(E23="a",E23="A"),E23,IF(AND('Encodage réponses Es'!$CU21="!",'Encodage réponses Es'!S21=""),"!",IF('Encodage réponses Es'!S21="","",'Encodage réponses Es'!S21)))</f>
        <v/>
      </c>
      <c r="Z23" s="125" t="str">
        <f>IF(OR(E23="a",E23="A"),E23,IF(AND('Encodage réponses Es'!$CU21="!",'Encodage réponses Es'!T21=""),"!",IF('Encodage réponses Es'!T21="","",'Encodage réponses Es'!T21)))</f>
        <v/>
      </c>
      <c r="AA23" s="210" t="str">
        <f t="shared" si="1"/>
        <v/>
      </c>
      <c r="AB23" s="243" t="str">
        <f t="shared" si="11"/>
        <v/>
      </c>
      <c r="AC23" s="145" t="str">
        <f>IF(OR(E23="a",E23="A"),E23,IF(AND('Encodage réponses Es'!$CU21="!",'Encodage réponses Es'!U21=""),"!",IF('Encodage réponses Es'!U21="","",'Encodage réponses Es'!U21)))</f>
        <v/>
      </c>
      <c r="AD23" s="145" t="str">
        <f>IF(OR(E23="a",E23="A"),E23,IF(AND('Encodage réponses Es'!$CU21="!",'Encodage réponses Es'!V21=""),"!",IF('Encodage réponses Es'!V21="","",'Encodage réponses Es'!V21)))</f>
        <v/>
      </c>
      <c r="AE23" s="145" t="str">
        <f>IF(OR(E23="a",E23="A"),E23,IF(AND('Encodage réponses Es'!$CU21="!",'Encodage réponses Es'!W21=""),"!",IF('Encodage réponses Es'!W21="","",'Encodage réponses Es'!W21)))</f>
        <v/>
      </c>
      <c r="AF23" s="145" t="str">
        <f>IF(OR(E23="a",E23="A"),E23,IF(AND('Encodage réponses Es'!$CU21="!",'Encodage réponses Es'!X21=""),"!",IF('Encodage réponses Es'!X21="","",'Encodage réponses Es'!X21)))</f>
        <v/>
      </c>
      <c r="AG23" s="145" t="str">
        <f>IF(OR(E23="a",E23="A"),E23,IF(AND('Encodage réponses Es'!$CU21="!",'Encodage réponses Es'!Y21=""),"!",IF('Encodage réponses Es'!Y21="","",'Encodage réponses Es'!Y21)))</f>
        <v/>
      </c>
      <c r="AH23" s="145" t="str">
        <f>IF(OR(E23="a",E23="A"),E23,IF(AND('Encodage réponses Es'!$CU21="!",'Encodage réponses Es'!Z21=""),"!",IF('Encodage réponses Es'!Z21="","",'Encodage réponses Es'!Z21)))</f>
        <v/>
      </c>
      <c r="AI23" s="145" t="str">
        <f>IF(OR(E23="a",E23="A"),E23,IF(AND('Encodage réponses Es'!$CU21="!",'Encodage réponses Es'!AA21=""),"!",IF('Encodage réponses Es'!AA21="","",'Encodage réponses Es'!AA21)))</f>
        <v/>
      </c>
      <c r="AJ23" s="145" t="str">
        <f>IF(OR(E23="a",E23="A"),E23,IF(AND('Encodage réponses Es'!$CU21="!",'Encodage réponses Es'!AK21=""),"!",IF('Encodage réponses Es'!AK21="","",'Encodage réponses Es'!AK21)))</f>
        <v/>
      </c>
      <c r="AK23" s="145" t="str">
        <f>IF(OR(E23="a",E23="A"),E23,IF(AND('Encodage réponses Es'!$CU21="!",'Encodage réponses Es'!AL21=""),"!",IF('Encodage réponses Es'!AL21="","",'Encodage réponses Es'!AL21)))</f>
        <v/>
      </c>
      <c r="AL23" s="145" t="str">
        <f>IF(OR(E23="a",E23="A"),E23,IF(AND('Encodage réponses Es'!$CU21="!",'Encodage réponses Es'!AM21=""),"!",IF('Encodage réponses Es'!AM21="","",'Encodage réponses Es'!AM21)))</f>
        <v/>
      </c>
      <c r="AM23" s="145" t="str">
        <f>IF(OR(E23="a",E23="A"),E23,IF(AND('Encodage réponses Es'!$CU21="!",'Encodage réponses Es'!AN21=""),"!",IF('Encodage réponses Es'!AN21="","",'Encodage réponses Es'!AN21)))</f>
        <v/>
      </c>
      <c r="AN23" s="145" t="str">
        <f>IF(OR(E23="a",E23="A"),E23,IF(AND('Encodage réponses Es'!$CU21="!",'Encodage réponses Es'!AO21=""),"!",IF('Encodage réponses Es'!AO21="","",'Encodage réponses Es'!AO21)))</f>
        <v/>
      </c>
      <c r="AO23" s="145" t="str">
        <f>IF(OR(E23="a",E23="A"),E23,IF(AND('Encodage réponses Es'!$CU21="!",'Encodage réponses Es'!AP21=""),"!",IF('Encodage réponses Es'!AP21="","",'Encodage réponses Es'!AP21)))</f>
        <v/>
      </c>
      <c r="AP23" s="145" t="str">
        <f>IF(OR(E23="a",E23="A"),E23,IF(AND('Encodage réponses Es'!$CU21="!",'Encodage réponses Es'!AQ21=""),"!",IF('Encodage réponses Es'!AQ21="","",'Encodage réponses Es'!AQ21)))</f>
        <v/>
      </c>
      <c r="AQ23" s="145" t="str">
        <f>IF(OR(E23="a",E23="A"),E23,IF(AND('Encodage réponses Es'!$CU21="!",'Encodage réponses Es'!AS21=""),"!",IF('Encodage réponses Es'!AS21="","",'Encodage réponses Es'!AS21)))</f>
        <v/>
      </c>
      <c r="AR23" s="145" t="str">
        <f>IF(OR(E23="a",E23="A"),E23,IF(AND('Encodage réponses Es'!$CU21="!",'Encodage réponses Es'!AT21=""),"!",IF('Encodage réponses Es'!AT21="","",'Encodage réponses Es'!AT21)))</f>
        <v/>
      </c>
      <c r="AS23" s="145" t="str">
        <f>IF(OR(E23="a",E23="A"),E23,IF(AND('Encodage réponses Es'!$CU21="!",'Encodage réponses Es'!AV21=""),"!",IF('Encodage réponses Es'!AV21="","",'Encodage réponses Es'!AV21)))</f>
        <v/>
      </c>
      <c r="AT23" s="145" t="str">
        <f>IF(OR(E23="a",E23="A"),E23,IF(AND('Encodage réponses Es'!$CU21="!",'Encodage réponses Es'!BQ21=""),"!",IF('Encodage réponses Es'!BQ21="","",'Encodage réponses Es'!BQ21)))</f>
        <v/>
      </c>
      <c r="AU23" s="145" t="str">
        <f>IF(OR(E23="a",E23="A"),E23,IF(AND('Encodage réponses Es'!$CU21="!",'Encodage réponses Es'!BR21=""),"!",IF('Encodage réponses Es'!BR21="","",'Encodage réponses Es'!BR21)))</f>
        <v/>
      </c>
      <c r="AV23" s="145" t="str">
        <f>IF(OR(E23="a",E23="A"),E23,IF(AND('Encodage réponses Es'!$CU21="!",'Encodage réponses Es'!BS21=""),"!",IF('Encodage réponses Es'!BS21="","",'Encodage réponses Es'!BS21)))</f>
        <v/>
      </c>
      <c r="AW23" s="145" t="str">
        <f>IF(OR(E23="a",E23="A"),E23,IF(AND('Encodage réponses Es'!$CU21="!",'Encodage réponses Es'!BT21=""),"!",IF('Encodage réponses Es'!BT21="","",'Encodage réponses Es'!BT21)))</f>
        <v/>
      </c>
      <c r="AX23" s="145" t="str">
        <f>IF(OR(E23="a",E23="A"),E23,IF(AND('Encodage réponses Es'!$CU21="!",'Encodage réponses Es'!BU21=""),"!",IF('Encodage réponses Es'!BU21="","",'Encodage réponses Es'!BU21)))</f>
        <v/>
      </c>
      <c r="AY23" s="145" t="str">
        <f>IF(OR(E23="a",E23="A"),E23,IF(AND('Encodage réponses Es'!$CU21="!",'Encodage réponses Es'!BV21=""),"!",IF('Encodage réponses Es'!BV21="","",'Encodage réponses Es'!BV21)))</f>
        <v/>
      </c>
      <c r="AZ23" s="204" t="str">
        <f>IF(OR(E23="a",E23="A"),E23,IF(AND('Encodage réponses Es'!$CU21="!",'Encodage réponses Es'!BW21=""),"!",IF('Encodage réponses Es'!BW21="","",'Encodage réponses Es'!BW21)))</f>
        <v/>
      </c>
      <c r="BA23" s="206" t="str">
        <f t="shared" si="2"/>
        <v/>
      </c>
      <c r="BB23" s="207" t="str">
        <f t="shared" si="12"/>
        <v/>
      </c>
      <c r="BC23" s="126" t="str">
        <f>IF(OR(E23="a",E23="A"),E23,IF(AND('Encodage réponses Es'!$CU21="!",'Encodage réponses Es'!AB21=""),"!",IF('Encodage réponses Es'!AB21="","",'Encodage réponses Es'!AB21)))</f>
        <v/>
      </c>
      <c r="BD23" s="87" t="str">
        <f>IF(OR(E23="a",E23="A"),E23,IF(AND('Encodage réponses Es'!$CU21="!",'Encodage réponses Es'!AC21=""),"!",IF('Encodage réponses Es'!AC21="","",'Encodage réponses Es'!AC21)))</f>
        <v/>
      </c>
      <c r="BE23" s="87" t="str">
        <f>IF(OR(E23="a",E23="A"),E23,IF(AND('Encodage réponses Es'!$CU21="!",'Encodage réponses Es'!AD21=""),"!",IF('Encodage réponses Es'!AD21="","",'Encodage réponses Es'!AD21)))</f>
        <v/>
      </c>
      <c r="BF23" s="87" t="str">
        <f>IF(OR(E23="a",E23="A"),E23,IF(AND('Encodage réponses Es'!$CU21="!",'Encodage réponses Es'!AE21=""),"!",IF('Encodage réponses Es'!AE21="","",'Encodage réponses Es'!AE21)))</f>
        <v/>
      </c>
      <c r="BG23" s="87" t="str">
        <f>IF(OR(E23="a",E23="A"),E23,IF(AND('Encodage réponses Es'!$CU21="!",'Encodage réponses Es'!AF21=""),"!",IF('Encodage réponses Es'!AF21="","",'Encodage réponses Es'!AF21)))</f>
        <v/>
      </c>
      <c r="BH23" s="87" t="str">
        <f>IF(OR($E23="a",$E23="A"),$E23,IF(AND('Encodage réponses Es'!$CU21="!",'Encodage réponses Es'!AG21=""),"!",IF('Encodage réponses Es'!AG21="","",'Encodage réponses Es'!AG21)))</f>
        <v/>
      </c>
      <c r="BI23" s="87" t="str">
        <f>IF(OR($E23="a",$E23="A"),$E23,IF(AND('Encodage réponses Es'!$CU21="!",'Encodage réponses Es'!AH21=""),"!",IF('Encodage réponses Es'!AH21="","",'Encodage réponses Es'!AH21)))</f>
        <v/>
      </c>
      <c r="BJ23" s="87" t="str">
        <f>IF(OR($E23="a",$E23="A"),$E23,IF(AND('Encodage réponses Es'!$CU21="!",'Encodage réponses Es'!AI21=""),"!",IF('Encodage réponses Es'!AI21="","",'Encodage réponses Es'!AI21)))</f>
        <v/>
      </c>
      <c r="BK23" s="87" t="str">
        <f>IF(OR($E23="a",$E23="A"),$E23,IF(AND('Encodage réponses Es'!$CU21="!",'Encodage réponses Es'!AJ21=""),"!",IF('Encodage réponses Es'!AJ21="","",'Encodage réponses Es'!AJ21)))</f>
        <v/>
      </c>
      <c r="BL23" s="87" t="str">
        <f>IF(OR($E23="a",$E23="A"),$E23,IF(AND('Encodage réponses Es'!$CU21="!",'Encodage réponses Es'!AU21=""),"!",IF('Encodage réponses Es'!AU21="","",'Encodage réponses Es'!AU21)))</f>
        <v/>
      </c>
      <c r="BM23" s="87" t="str">
        <f>IF(OR($E23="a",$E23="A"),$E23,IF(AND('Encodage réponses Es'!$CU21="!",'Encodage réponses Es'!AW21=""),"!",IF('Encodage réponses Es'!AW21="","",'Encodage réponses Es'!AW21)))</f>
        <v/>
      </c>
      <c r="BN23" s="87" t="str">
        <f>IF(OR($E23="a",$E23="A"),$E23,IF(AND('Encodage réponses Es'!$CU21="!",'Encodage réponses Es'!AX21=""),"!",IF('Encodage réponses Es'!AX21="","",'Encodage réponses Es'!AX21)))</f>
        <v/>
      </c>
      <c r="BO23" s="87" t="str">
        <f>IF(OR($E23="a",$E23="A"),$E23,IF(AND('Encodage réponses Es'!$CU21="!",'Encodage réponses Es'!AY21=""),"!",IF('Encodage réponses Es'!AY21="","",'Encodage réponses Es'!AY21)))</f>
        <v/>
      </c>
      <c r="BP23" s="87" t="str">
        <f>IF(OR($E23="a",$E23="A"),$E23,IF(AND('Encodage réponses Es'!$CU21="!",'Encodage réponses Es'!AZ21=""),"!",IF('Encodage réponses Es'!AZ21="","",'Encodage réponses Es'!AZ21)))</f>
        <v/>
      </c>
      <c r="BQ23" s="87" t="str">
        <f>IF(OR($E23="a",$E23="A"),$E23,IF(AND('Encodage réponses Es'!$CU21="!",'Encodage réponses Es'!BA21=""),"!",IF('Encodage réponses Es'!BA21="","",'Encodage réponses Es'!BA21)))</f>
        <v/>
      </c>
      <c r="BR23" s="87" t="str">
        <f>IF(OR($E23="a",$E23="A"),$E23,IF(AND('Encodage réponses Es'!$CU21="!",'Encodage réponses Es'!BB21=""),"!",IF('Encodage réponses Es'!BB21="","",'Encodage réponses Es'!BB21)))</f>
        <v/>
      </c>
      <c r="BS23" s="87" t="str">
        <f>IF(OR($E23="a",$E23="A"),$E23,IF(AND('Encodage réponses Es'!$CU21="!",'Encodage réponses Es'!BC21=""),"!",IF('Encodage réponses Es'!BC21="","",'Encodage réponses Es'!BC21)))</f>
        <v/>
      </c>
      <c r="BT23" s="87" t="str">
        <f>IF(OR($E23="a",$E23="A"),$E23,IF(AND('Encodage réponses Es'!$CU21="!",'Encodage réponses Es'!BD21=""),"!",IF('Encodage réponses Es'!BD21="","",'Encodage réponses Es'!BD21)))</f>
        <v/>
      </c>
      <c r="BU23" s="87" t="str">
        <f>IF(OR($E23="a",$E23="A"),$E23,IF(AND('Encodage réponses Es'!$CU21="!",'Encodage réponses Es'!BE21=""),"!",IF('Encodage réponses Es'!BE21="","",'Encodage réponses Es'!BE21)))</f>
        <v/>
      </c>
      <c r="BV23" s="125" t="str">
        <f>IF(OR($E23="a",$E23="A"),$E23,IF(AND('Encodage réponses Es'!$CU21="!",'Encodage réponses Es'!BF21=""),"!",IF('Encodage réponses Es'!BF21="","",'Encodage réponses Es'!BF21)))</f>
        <v/>
      </c>
      <c r="BW23" s="210" t="str">
        <f t="shared" si="3"/>
        <v/>
      </c>
      <c r="BX23" s="207" t="str">
        <f t="shared" si="13"/>
        <v/>
      </c>
      <c r="BY23" s="87" t="str">
        <f>IF(OR($E23="a",$E23="A"),$E23,IF(AND('Encodage réponses Es'!$CU21="!",'Encodage réponses Es'!BG21=""),"!",IF('Encodage réponses Es'!BG21="","",'Encodage réponses Es'!BG21)))</f>
        <v/>
      </c>
      <c r="BZ23" s="87" t="str">
        <f>IF(OR($E23="a",$E23="A"),$E23,IF(AND('Encodage réponses Es'!$CU21="!",'Encodage réponses Es'!BH21=""),"!",IF('Encodage réponses Es'!BH21="","",'Encodage réponses Es'!BH21)))</f>
        <v/>
      </c>
      <c r="CA23" s="87" t="str">
        <f>IF(OR($E23="a",$E23="A"),$E23,IF(AND('Encodage réponses Es'!$CU21="!",'Encodage réponses Es'!BI21=""),"!",IF('Encodage réponses Es'!BI21="","",'Encodage réponses Es'!BI21)))</f>
        <v/>
      </c>
      <c r="CB23" s="87" t="str">
        <f>IF(OR($E23="a",$E23="A"),$E23,IF(AND('Encodage réponses Es'!$CU21="!",'Encodage réponses Es'!BJ21=""),"!",IF('Encodage réponses Es'!BJ21="","",'Encodage réponses Es'!BJ21)))</f>
        <v/>
      </c>
      <c r="CC23" s="87" t="str">
        <f>IF(OR($E23="a",$E23="A"),$E23,IF(AND('Encodage réponses Es'!$CU21="!",'Encodage réponses Es'!BK21=""),"!",IF('Encodage réponses Es'!BK21="","",'Encodage réponses Es'!BK21)))</f>
        <v/>
      </c>
      <c r="CD23" s="87" t="str">
        <f>IF(OR($E23="a",$E23="A"),$E23,IF(AND('Encodage réponses Es'!$CU21="!",'Encodage réponses Es'!BL21=""),"!",IF('Encodage réponses Es'!BL21="","",'Encodage réponses Es'!BL21)))</f>
        <v/>
      </c>
      <c r="CE23" s="87" t="str">
        <f>IF(OR($E23="a",$E23="A"),$E23,IF(AND('Encodage réponses Es'!$CU21="!",'Encodage réponses Es'!BM21=""),"!",IF('Encodage réponses Es'!BM21="","",'Encodage réponses Es'!BM21)))</f>
        <v/>
      </c>
      <c r="CF23" s="87" t="str">
        <f>IF(OR($E23="a",$E23="A"),$E23,IF(AND('Encodage réponses Es'!$CU21="!",'Encodage réponses Es'!BN21=""),"!",IF('Encodage réponses Es'!BN21="","",'Encodage réponses Es'!BN21)))</f>
        <v/>
      </c>
      <c r="CG23" s="87" t="str">
        <f>IF(OR($E23="a",$E23="A"),$E23,IF(AND('Encodage réponses Es'!$CU21="!",'Encodage réponses Es'!BO21=""),"!",IF('Encodage réponses Es'!BO21="","",'Encodage réponses Es'!BO21)))</f>
        <v/>
      </c>
      <c r="CH23" s="125" t="str">
        <f>IF(OR($E23="a",$E23="A"),$E23,IF(AND('Encodage réponses Es'!$CU21="!",'Encodage réponses Es'!BP21=""),"!",IF('Encodage réponses Es'!BP21="","",'Encodage réponses Es'!BP21)))</f>
        <v/>
      </c>
      <c r="CI23" s="210" t="str">
        <f t="shared" si="4"/>
        <v/>
      </c>
      <c r="CJ23" s="207" t="str">
        <f t="shared" si="14"/>
        <v/>
      </c>
      <c r="CK23" s="87" t="str">
        <f>IF(OR($E23="a",$E23="A"),$E23,IF(AND('Encodage réponses Es'!$CU21="!",'Encodage réponses Es'!BX21=""),"!",IF('Encodage réponses Es'!BX21="","",'Encodage réponses Es'!BX21)))</f>
        <v/>
      </c>
      <c r="CL23" s="87" t="str">
        <f>IF(OR($E23="a",$E23="A"),$E23,IF(AND('Encodage réponses Es'!$CU21="!",'Encodage réponses Es'!BY21=""),"!",IF('Encodage réponses Es'!BY21="","",'Encodage réponses Es'!BY21)))</f>
        <v/>
      </c>
      <c r="CM23" s="87" t="str">
        <f>IF(OR($E23="a",$E23="A"),$E23,IF(AND('Encodage réponses Es'!$CU21="!",'Encodage réponses Es'!BZ21=""),"!",IF('Encodage réponses Es'!BZ21="","",'Encodage réponses Es'!BZ21)))</f>
        <v/>
      </c>
      <c r="CN23" s="87" t="str">
        <f>IF(OR($E23="a",$E23="A"),$E23,IF(AND('Encodage réponses Es'!$CU21="!",'Encodage réponses Es'!CA21=""),"!",IF('Encodage réponses Es'!CA21="","",'Encodage réponses Es'!CA21)))</f>
        <v/>
      </c>
      <c r="CO23" s="87" t="str">
        <f>IF(OR($E23="a",$E23="A"),$E23,IF(AND('Encodage réponses Es'!$CU21="!",'Encodage réponses Es'!CB21=""),"!",IF('Encodage réponses Es'!CB21="","",'Encodage réponses Es'!CB21)))</f>
        <v/>
      </c>
      <c r="CP23" s="87" t="str">
        <f>IF(OR($E23="a",$E23="A"),$E23,IF(AND('Encodage réponses Es'!$CU21="!",'Encodage réponses Es'!CE21=""),"!",IF('Encodage réponses Es'!CE21="","",'Encodage réponses Es'!CE21)))</f>
        <v/>
      </c>
      <c r="CQ23" s="87" t="str">
        <f>IF(OR($E23="a",$E23="A"),$E23,IF(AND('Encodage réponses Es'!$CU21="!",'Encodage réponses Es'!CF21=""),"!",IF('Encodage réponses Es'!CF21="","",'Encodage réponses Es'!CF21)))</f>
        <v/>
      </c>
      <c r="CR23" s="125" t="str">
        <f>IF(OR($E23="a",$E23="A"),$E23,IF(AND('Encodage réponses Es'!$CU21="!",'Encodage réponses Es'!CG21=""),"!",IF('Encodage réponses Es'!CG21="","",'Encodage réponses Es'!CG21)))</f>
        <v/>
      </c>
      <c r="CS23" s="206" t="str">
        <f t="shared" si="5"/>
        <v/>
      </c>
      <c r="CT23" s="207" t="str">
        <f t="shared" si="15"/>
        <v/>
      </c>
      <c r="CU23" s="272" t="str">
        <f>IF(OR($E23="a",$E23="A"),$E23,IF(AND('Encodage réponses Es'!$CU21="!",'Encodage réponses Es'!AR21=""),"!",IF('Encodage réponses Es'!AR21="","",'Encodage réponses Es'!AR21)))</f>
        <v/>
      </c>
      <c r="CV23" s="273" t="str">
        <f>IF(OR($E23="a",$E23="A"),$E23,IF(AND('Encodage réponses Es'!$CU21="!",'Encodage réponses Es'!CC21=""),"!",IF('Encodage réponses Es'!CC21="","",'Encodage réponses Es'!CC21)))</f>
        <v/>
      </c>
      <c r="CW23" s="273" t="str">
        <f>IF(OR($E23="a",$E23="A"),$E23,IF(AND('Encodage réponses Es'!$CU21="!",'Encodage réponses Es'!CD21=""),"!",IF('Encodage réponses Es'!CD21="","",'Encodage réponses Es'!CD21)))</f>
        <v/>
      </c>
      <c r="CX23" s="273" t="str">
        <f>IF(OR($E23="a",$E23="A"),$E23,IF(AND('Encodage réponses Es'!$CU21="!",'Encodage réponses Es'!CN21=""),"!",IF('Encodage réponses Es'!CN21="","",'Encodage réponses Es'!CN21)))</f>
        <v/>
      </c>
      <c r="CY23" s="273" t="str">
        <f>IF(OR($E23="a",$E23="A"),$E23,IF(AND('Encodage réponses Es'!$CU21="!",'Encodage réponses Es'!CP21=""),"!",IF('Encodage réponses Es'!CP21="","",'Encodage réponses Es'!CP21)))</f>
        <v/>
      </c>
      <c r="CZ23" s="273" t="str">
        <f>IF(OR($E23="a",$E23="A"),$E23,IF(AND('Encodage réponses Es'!$CU21="!",'Encodage réponses Es'!CQ21=""),"!",IF('Encodage réponses Es'!CQ21="","",'Encodage réponses Es'!CQ21)))</f>
        <v/>
      </c>
      <c r="DA23" s="273" t="str">
        <f>IF(OR($E23="a",$E23="A"),$E23,IF(AND('Encodage réponses Es'!$CU21="!",'Encodage réponses Es'!CR21=""),"!",IF('Encodage réponses Es'!CR21="","",'Encodage réponses Es'!CR21)))</f>
        <v/>
      </c>
      <c r="DB23" s="274" t="str">
        <f>IF(OR($E23="a",$E23="A"),$E23,IF(AND('Encodage réponses Es'!$CU21="!",'Encodage réponses Es'!CS21=""),"!",IF('Encodage réponses Es'!CS21="","",'Encodage réponses Es'!CS21)))</f>
        <v/>
      </c>
      <c r="DC23" s="206" t="str">
        <f t="shared" si="16"/>
        <v/>
      </c>
      <c r="DD23" s="207" t="str">
        <f t="shared" si="17"/>
        <v/>
      </c>
      <c r="DE23" s="87" t="str">
        <f>IF(OR($E23="a",$E23="A"),$E23,IF(AND('Encodage réponses Es'!$CU21="!",'Encodage réponses Es'!CH21=""),"!",IF('Encodage réponses Es'!CH21="","",'Encodage réponses Es'!CH21)))</f>
        <v/>
      </c>
      <c r="DF23" s="87" t="str">
        <f>IF(OR($E23="a",$E23="A"),$E23,IF(AND('Encodage réponses Es'!$CU21="!",'Encodage réponses Es'!CI21=""),"!",IF('Encodage réponses Es'!CI21="","",'Encodage réponses Es'!CI21)))</f>
        <v/>
      </c>
      <c r="DG23" s="87" t="str">
        <f>IF(OR($E23="a",$E23="A"),$E23,IF(AND('Encodage réponses Es'!$CU21="!",'Encodage réponses Es'!CJ21=""),"!",IF('Encodage réponses Es'!CJ21="","",'Encodage réponses Es'!CJ21)))</f>
        <v/>
      </c>
      <c r="DH23" s="87" t="str">
        <f>IF(OR($E23="a",$E23="A"),$E23,IF(AND('Encodage réponses Es'!$CU21="!",'Encodage réponses Es'!CK21=""),"!",IF('Encodage réponses Es'!CK21="","",'Encodage réponses Es'!CK21)))</f>
        <v/>
      </c>
      <c r="DI23" s="87" t="str">
        <f>IF(OR($E23="a",$E23="A"),$E23,IF(AND('Encodage réponses Es'!$CU21="!",'Encodage réponses Es'!CL21=""),"!",IF('Encodage réponses Es'!CL21="","",'Encodage réponses Es'!CL21)))</f>
        <v/>
      </c>
      <c r="DJ23" s="87" t="str">
        <f>IF(OR($E23="a",$E23="A"),$E23,IF(AND('Encodage réponses Es'!$CU21="!",'Encodage réponses Es'!CM21=""),"!",IF('Encodage réponses Es'!CM21="","",'Encodage réponses Es'!CM21)))</f>
        <v/>
      </c>
      <c r="DK23" s="87" t="str">
        <f>IF(OR($E23="a",$E23="A"),$E23,IF(AND('Encodage réponses Es'!$CU21="!",'Encodage réponses Es'!CO21=""),"!",IF('Encodage réponses Es'!CO21="","",'Encodage réponses Es'!CO21)))</f>
        <v/>
      </c>
      <c r="DL23" s="125" t="str">
        <f>IF(OR(E23="a",E23="A"),E23,IF(AND('Encodage réponses Es'!$CU21="!",'Encodage réponses Es'!CT21=""),"!",IF('Encodage réponses Es'!CT21="","",'Encodage réponses Es'!CT21)))</f>
        <v/>
      </c>
      <c r="DM23" s="206" t="str">
        <f t="shared" si="18"/>
        <v/>
      </c>
      <c r="DN23" s="207" t="str">
        <f t="shared" si="19"/>
        <v/>
      </c>
    </row>
    <row r="24" spans="1:118" x14ac:dyDescent="0.2">
      <c r="A24" s="510"/>
      <c r="B24" s="511"/>
      <c r="C24" s="14">
        <v>20</v>
      </c>
      <c r="D24" s="14" t="str">
        <f>IF('Encodage réponses Es'!F22=0,"",'Encodage réponses Es'!F22)</f>
        <v/>
      </c>
      <c r="E24" s="142" t="str">
        <f>IF('Encodage réponses Es'!I22="","",'Encodage réponses Es'!I22)</f>
        <v/>
      </c>
      <c r="F24" s="92" t="str">
        <f t="shared" si="6"/>
        <v/>
      </c>
      <c r="G24" s="83" t="str">
        <f t="shared" si="7"/>
        <v/>
      </c>
      <c r="H24" s="88"/>
      <c r="I24" s="92" t="str">
        <f t="shared" si="0"/>
        <v/>
      </c>
      <c r="J24" s="83" t="str">
        <f t="shared" si="8"/>
        <v/>
      </c>
      <c r="K24" s="88"/>
      <c r="L24" s="92" t="str">
        <f t="shared" si="9"/>
        <v/>
      </c>
      <c r="M24" s="83" t="str">
        <f t="shared" si="10"/>
        <v/>
      </c>
      <c r="N24" s="88"/>
      <c r="O24" s="79"/>
      <c r="P24" s="87" t="str">
        <f>IF(OR(E24="a",E24="A"),E24,IF(AND('Encodage réponses Es'!$CU22="!",'Encodage réponses Es'!J22=""),"!",IF('Encodage réponses Es'!J22="","",'Encodage réponses Es'!J22)))</f>
        <v/>
      </c>
      <c r="Q24" s="87" t="str">
        <f>IF(OR(E24="a",E24="A"),E24,IF(AND('Encodage réponses Es'!$CU22="!",'Encodage réponses Es'!K22=""),"!",IF('Encodage réponses Es'!K22="","",'Encodage réponses Es'!K22)))</f>
        <v/>
      </c>
      <c r="R24" s="87" t="str">
        <f>IF(OR(E24="a",E24="A"),E24,IF(AND('Encodage réponses Es'!$CU22="!",'Encodage réponses Es'!L22=""),"!",IF('Encodage réponses Es'!L22="","",'Encodage réponses Es'!L22)))</f>
        <v/>
      </c>
      <c r="S24" s="87" t="str">
        <f>IF(OR(E24="a",E24="A"),E24,IF(AND('Encodage réponses Es'!$CU22="!",'Encodage réponses Es'!M22=""),"!",IF('Encodage réponses Es'!M22="","",'Encodage réponses Es'!M22)))</f>
        <v/>
      </c>
      <c r="T24" s="87" t="str">
        <f>IF(OR(E24="a",E24="A"),E24,IF(AND('Encodage réponses Es'!$CU22="!",'Encodage réponses Es'!N22=""),"!",IF('Encodage réponses Es'!N22="","",'Encodage réponses Es'!N22)))</f>
        <v/>
      </c>
      <c r="U24" s="87" t="str">
        <f>IF(OR(E24="a",E24="A"),E24,IF(AND('Encodage réponses Es'!$CU22="!",'Encodage réponses Es'!O22=""),"!",IF('Encodage réponses Es'!O22="","",'Encodage réponses Es'!O22)))</f>
        <v/>
      </c>
      <c r="V24" s="87" t="str">
        <f>IF(OR($E24="a",$E24="A"),$E24,IF(AND('Encodage réponses Es'!$CU22="!",'Encodage réponses Es'!P22=""),"!",IF('Encodage réponses Es'!P22="","",'Encodage réponses Es'!P22)))</f>
        <v/>
      </c>
      <c r="W24" s="87" t="str">
        <f>IF(OR(E24="a",E24="A"),E24,IF(AND('Encodage réponses Es'!$CU22="!",'Encodage réponses Es'!Q22=""),"!",IF('Encodage réponses Es'!Q22="","",'Encodage réponses Es'!Q22)))</f>
        <v/>
      </c>
      <c r="X24" s="87" t="str">
        <f>IF(OR(E24="a",E24="A"),E24,IF(AND('Encodage réponses Es'!$CU22="!",'Encodage réponses Es'!R22=""),"!",IF('Encodage réponses Es'!R22="","",'Encodage réponses Es'!R22)))</f>
        <v/>
      </c>
      <c r="Y24" s="87" t="str">
        <f>IF(OR(E24="a",E24="A"),E24,IF(AND('Encodage réponses Es'!$CU22="!",'Encodage réponses Es'!S22=""),"!",IF('Encodage réponses Es'!S22="","",'Encodage réponses Es'!S22)))</f>
        <v/>
      </c>
      <c r="Z24" s="125" t="str">
        <f>IF(OR(E24="a",E24="A"),E24,IF(AND('Encodage réponses Es'!$CU22="!",'Encodage réponses Es'!T22=""),"!",IF('Encodage réponses Es'!T22="","",'Encodage réponses Es'!T22)))</f>
        <v/>
      </c>
      <c r="AA24" s="210" t="str">
        <f t="shared" si="1"/>
        <v/>
      </c>
      <c r="AB24" s="243" t="str">
        <f t="shared" si="11"/>
        <v/>
      </c>
      <c r="AC24" s="145" t="str">
        <f>IF(OR(E24="a",E24="A"),E24,IF(AND('Encodage réponses Es'!$CU22="!",'Encodage réponses Es'!U22=""),"!",IF('Encodage réponses Es'!U22="","",'Encodage réponses Es'!U22)))</f>
        <v/>
      </c>
      <c r="AD24" s="145" t="str">
        <f>IF(OR(E24="a",E24="A"),E24,IF(AND('Encodage réponses Es'!$CU22="!",'Encodage réponses Es'!V22=""),"!",IF('Encodage réponses Es'!V22="","",'Encodage réponses Es'!V22)))</f>
        <v/>
      </c>
      <c r="AE24" s="145" t="str">
        <f>IF(OR(E24="a",E24="A"),E24,IF(AND('Encodage réponses Es'!$CU22="!",'Encodage réponses Es'!W22=""),"!",IF('Encodage réponses Es'!W22="","",'Encodage réponses Es'!W22)))</f>
        <v/>
      </c>
      <c r="AF24" s="145" t="str">
        <f>IF(OR(E24="a",E24="A"),E24,IF(AND('Encodage réponses Es'!$CU22="!",'Encodage réponses Es'!X22=""),"!",IF('Encodage réponses Es'!X22="","",'Encodage réponses Es'!X22)))</f>
        <v/>
      </c>
      <c r="AG24" s="145" t="str">
        <f>IF(OR(E24="a",E24="A"),E24,IF(AND('Encodage réponses Es'!$CU22="!",'Encodage réponses Es'!Y22=""),"!",IF('Encodage réponses Es'!Y22="","",'Encodage réponses Es'!Y22)))</f>
        <v/>
      </c>
      <c r="AH24" s="145" t="str">
        <f>IF(OR(E24="a",E24="A"),E24,IF(AND('Encodage réponses Es'!$CU22="!",'Encodage réponses Es'!Z22=""),"!",IF('Encodage réponses Es'!Z22="","",'Encodage réponses Es'!Z22)))</f>
        <v/>
      </c>
      <c r="AI24" s="145" t="str">
        <f>IF(OR(E24="a",E24="A"),E24,IF(AND('Encodage réponses Es'!$CU22="!",'Encodage réponses Es'!AA22=""),"!",IF('Encodage réponses Es'!AA22="","",'Encodage réponses Es'!AA22)))</f>
        <v/>
      </c>
      <c r="AJ24" s="145" t="str">
        <f>IF(OR(E24="a",E24="A"),E24,IF(AND('Encodage réponses Es'!$CU22="!",'Encodage réponses Es'!AK22=""),"!",IF('Encodage réponses Es'!AK22="","",'Encodage réponses Es'!AK22)))</f>
        <v/>
      </c>
      <c r="AK24" s="145" t="str">
        <f>IF(OR(E24="a",E24="A"),E24,IF(AND('Encodage réponses Es'!$CU22="!",'Encodage réponses Es'!AL22=""),"!",IF('Encodage réponses Es'!AL22="","",'Encodage réponses Es'!AL22)))</f>
        <v/>
      </c>
      <c r="AL24" s="145" t="str">
        <f>IF(OR(E24="a",E24="A"),E24,IF(AND('Encodage réponses Es'!$CU22="!",'Encodage réponses Es'!AM22=""),"!",IF('Encodage réponses Es'!AM22="","",'Encodage réponses Es'!AM22)))</f>
        <v/>
      </c>
      <c r="AM24" s="145" t="str">
        <f>IF(OR(E24="a",E24="A"),E24,IF(AND('Encodage réponses Es'!$CU22="!",'Encodage réponses Es'!AN22=""),"!",IF('Encodage réponses Es'!AN22="","",'Encodage réponses Es'!AN22)))</f>
        <v/>
      </c>
      <c r="AN24" s="145" t="str">
        <f>IF(OR(E24="a",E24="A"),E24,IF(AND('Encodage réponses Es'!$CU22="!",'Encodage réponses Es'!AO22=""),"!",IF('Encodage réponses Es'!AO22="","",'Encodage réponses Es'!AO22)))</f>
        <v/>
      </c>
      <c r="AO24" s="145" t="str">
        <f>IF(OR(E24="a",E24="A"),E24,IF(AND('Encodage réponses Es'!$CU22="!",'Encodage réponses Es'!AP22=""),"!",IF('Encodage réponses Es'!AP22="","",'Encodage réponses Es'!AP22)))</f>
        <v/>
      </c>
      <c r="AP24" s="145" t="str">
        <f>IF(OR(E24="a",E24="A"),E24,IF(AND('Encodage réponses Es'!$CU22="!",'Encodage réponses Es'!AQ22=""),"!",IF('Encodage réponses Es'!AQ22="","",'Encodage réponses Es'!AQ22)))</f>
        <v/>
      </c>
      <c r="AQ24" s="145" t="str">
        <f>IF(OR(E24="a",E24="A"),E24,IF(AND('Encodage réponses Es'!$CU22="!",'Encodage réponses Es'!AS22=""),"!",IF('Encodage réponses Es'!AS22="","",'Encodage réponses Es'!AS22)))</f>
        <v/>
      </c>
      <c r="AR24" s="145" t="str">
        <f>IF(OR(E24="a",E24="A"),E24,IF(AND('Encodage réponses Es'!$CU22="!",'Encodage réponses Es'!AT22=""),"!",IF('Encodage réponses Es'!AT22="","",'Encodage réponses Es'!AT22)))</f>
        <v/>
      </c>
      <c r="AS24" s="145" t="str">
        <f>IF(OR(E24="a",E24="A"),E24,IF(AND('Encodage réponses Es'!$CU22="!",'Encodage réponses Es'!AV22=""),"!",IF('Encodage réponses Es'!AV22="","",'Encodage réponses Es'!AV22)))</f>
        <v/>
      </c>
      <c r="AT24" s="145" t="str">
        <f>IF(OR(E24="a",E24="A"),E24,IF(AND('Encodage réponses Es'!$CU22="!",'Encodage réponses Es'!BQ22=""),"!",IF('Encodage réponses Es'!BQ22="","",'Encodage réponses Es'!BQ22)))</f>
        <v/>
      </c>
      <c r="AU24" s="145" t="str">
        <f>IF(OR(E24="a",E24="A"),E24,IF(AND('Encodage réponses Es'!$CU22="!",'Encodage réponses Es'!BR22=""),"!",IF('Encodage réponses Es'!BR22="","",'Encodage réponses Es'!BR22)))</f>
        <v/>
      </c>
      <c r="AV24" s="145" t="str">
        <f>IF(OR(E24="a",E24="A"),E24,IF(AND('Encodage réponses Es'!$CU22="!",'Encodage réponses Es'!BS22=""),"!",IF('Encodage réponses Es'!BS22="","",'Encodage réponses Es'!BS22)))</f>
        <v/>
      </c>
      <c r="AW24" s="145" t="str">
        <f>IF(OR(E24="a",E24="A"),E24,IF(AND('Encodage réponses Es'!$CU22="!",'Encodage réponses Es'!BT22=""),"!",IF('Encodage réponses Es'!BT22="","",'Encodage réponses Es'!BT22)))</f>
        <v/>
      </c>
      <c r="AX24" s="145" t="str">
        <f>IF(OR(E24="a",E24="A"),E24,IF(AND('Encodage réponses Es'!$CU22="!",'Encodage réponses Es'!BU22=""),"!",IF('Encodage réponses Es'!BU22="","",'Encodage réponses Es'!BU22)))</f>
        <v/>
      </c>
      <c r="AY24" s="145" t="str">
        <f>IF(OR(E24="a",E24="A"),E24,IF(AND('Encodage réponses Es'!$CU22="!",'Encodage réponses Es'!BV22=""),"!",IF('Encodage réponses Es'!BV22="","",'Encodage réponses Es'!BV22)))</f>
        <v/>
      </c>
      <c r="AZ24" s="204" t="str">
        <f>IF(OR(E24="a",E24="A"),E24,IF(AND('Encodage réponses Es'!$CU22="!",'Encodage réponses Es'!BW22=""),"!",IF('Encodage réponses Es'!BW22="","",'Encodage réponses Es'!BW22)))</f>
        <v/>
      </c>
      <c r="BA24" s="206" t="str">
        <f t="shared" si="2"/>
        <v/>
      </c>
      <c r="BB24" s="207" t="str">
        <f t="shared" si="12"/>
        <v/>
      </c>
      <c r="BC24" s="126" t="str">
        <f>IF(OR(E24="a",E24="A"),E24,IF(AND('Encodage réponses Es'!$CU22="!",'Encodage réponses Es'!AB22=""),"!",IF('Encodage réponses Es'!AB22="","",'Encodage réponses Es'!AB22)))</f>
        <v/>
      </c>
      <c r="BD24" s="87" t="str">
        <f>IF(OR(E24="a",E24="A"),E24,IF(AND('Encodage réponses Es'!$CU22="!",'Encodage réponses Es'!AC22=""),"!",IF('Encodage réponses Es'!AC22="","",'Encodage réponses Es'!AC22)))</f>
        <v/>
      </c>
      <c r="BE24" s="87" t="str">
        <f>IF(OR(E24="a",E24="A"),E24,IF(AND('Encodage réponses Es'!$CU22="!",'Encodage réponses Es'!AD22=""),"!",IF('Encodage réponses Es'!AD22="","",'Encodage réponses Es'!AD22)))</f>
        <v/>
      </c>
      <c r="BF24" s="87" t="str">
        <f>IF(OR(E24="a",E24="A"),E24,IF(AND('Encodage réponses Es'!$CU22="!",'Encodage réponses Es'!AE22=""),"!",IF('Encodage réponses Es'!AE22="","",'Encodage réponses Es'!AE22)))</f>
        <v/>
      </c>
      <c r="BG24" s="87" t="str">
        <f>IF(OR(E24="a",E24="A"),E24,IF(AND('Encodage réponses Es'!$CU22="!",'Encodage réponses Es'!AF22=""),"!",IF('Encodage réponses Es'!AF22="","",'Encodage réponses Es'!AF22)))</f>
        <v/>
      </c>
      <c r="BH24" s="87" t="str">
        <f>IF(OR($E24="a",$E24="A"),$E24,IF(AND('Encodage réponses Es'!$CU22="!",'Encodage réponses Es'!AG22=""),"!",IF('Encodage réponses Es'!AG22="","",'Encodage réponses Es'!AG22)))</f>
        <v/>
      </c>
      <c r="BI24" s="87" t="str">
        <f>IF(OR($E24="a",$E24="A"),$E24,IF(AND('Encodage réponses Es'!$CU22="!",'Encodage réponses Es'!AH22=""),"!",IF('Encodage réponses Es'!AH22="","",'Encodage réponses Es'!AH22)))</f>
        <v/>
      </c>
      <c r="BJ24" s="87" t="str">
        <f>IF(OR($E24="a",$E24="A"),$E24,IF(AND('Encodage réponses Es'!$CU22="!",'Encodage réponses Es'!AI22=""),"!",IF('Encodage réponses Es'!AI22="","",'Encodage réponses Es'!AI22)))</f>
        <v/>
      </c>
      <c r="BK24" s="87" t="str">
        <f>IF(OR($E24="a",$E24="A"),$E24,IF(AND('Encodage réponses Es'!$CU22="!",'Encodage réponses Es'!AJ22=""),"!",IF('Encodage réponses Es'!AJ22="","",'Encodage réponses Es'!AJ22)))</f>
        <v/>
      </c>
      <c r="BL24" s="87" t="str">
        <f>IF(OR($E24="a",$E24="A"),$E24,IF(AND('Encodage réponses Es'!$CU22="!",'Encodage réponses Es'!AU22=""),"!",IF('Encodage réponses Es'!AU22="","",'Encodage réponses Es'!AU22)))</f>
        <v/>
      </c>
      <c r="BM24" s="87" t="str">
        <f>IF(OR($E24="a",$E24="A"),$E24,IF(AND('Encodage réponses Es'!$CU22="!",'Encodage réponses Es'!AW22=""),"!",IF('Encodage réponses Es'!AW22="","",'Encodage réponses Es'!AW22)))</f>
        <v/>
      </c>
      <c r="BN24" s="87" t="str">
        <f>IF(OR($E24="a",$E24="A"),$E24,IF(AND('Encodage réponses Es'!$CU22="!",'Encodage réponses Es'!AX22=""),"!",IF('Encodage réponses Es'!AX22="","",'Encodage réponses Es'!AX22)))</f>
        <v/>
      </c>
      <c r="BO24" s="87" t="str">
        <f>IF(OR($E24="a",$E24="A"),$E24,IF(AND('Encodage réponses Es'!$CU22="!",'Encodage réponses Es'!AY22=""),"!",IF('Encodage réponses Es'!AY22="","",'Encodage réponses Es'!AY22)))</f>
        <v/>
      </c>
      <c r="BP24" s="87" t="str">
        <f>IF(OR($E24="a",$E24="A"),$E24,IF(AND('Encodage réponses Es'!$CU22="!",'Encodage réponses Es'!AZ22=""),"!",IF('Encodage réponses Es'!AZ22="","",'Encodage réponses Es'!AZ22)))</f>
        <v/>
      </c>
      <c r="BQ24" s="87" t="str">
        <f>IF(OR($E24="a",$E24="A"),$E24,IF(AND('Encodage réponses Es'!$CU22="!",'Encodage réponses Es'!BA22=""),"!",IF('Encodage réponses Es'!BA22="","",'Encodage réponses Es'!BA22)))</f>
        <v/>
      </c>
      <c r="BR24" s="87" t="str">
        <f>IF(OR($E24="a",$E24="A"),$E24,IF(AND('Encodage réponses Es'!$CU22="!",'Encodage réponses Es'!BB22=""),"!",IF('Encodage réponses Es'!BB22="","",'Encodage réponses Es'!BB22)))</f>
        <v/>
      </c>
      <c r="BS24" s="87" t="str">
        <f>IF(OR($E24="a",$E24="A"),$E24,IF(AND('Encodage réponses Es'!$CU22="!",'Encodage réponses Es'!BC22=""),"!",IF('Encodage réponses Es'!BC22="","",'Encodage réponses Es'!BC22)))</f>
        <v/>
      </c>
      <c r="BT24" s="87" t="str">
        <f>IF(OR($E24="a",$E24="A"),$E24,IF(AND('Encodage réponses Es'!$CU22="!",'Encodage réponses Es'!BD22=""),"!",IF('Encodage réponses Es'!BD22="","",'Encodage réponses Es'!BD22)))</f>
        <v/>
      </c>
      <c r="BU24" s="87" t="str">
        <f>IF(OR($E24="a",$E24="A"),$E24,IF(AND('Encodage réponses Es'!$CU22="!",'Encodage réponses Es'!BE22=""),"!",IF('Encodage réponses Es'!BE22="","",'Encodage réponses Es'!BE22)))</f>
        <v/>
      </c>
      <c r="BV24" s="125" t="str">
        <f>IF(OR($E24="a",$E24="A"),$E24,IF(AND('Encodage réponses Es'!$CU22="!",'Encodage réponses Es'!BF22=""),"!",IF('Encodage réponses Es'!BF22="","",'Encodage réponses Es'!BF22)))</f>
        <v/>
      </c>
      <c r="BW24" s="210" t="str">
        <f t="shared" si="3"/>
        <v/>
      </c>
      <c r="BX24" s="207" t="str">
        <f t="shared" si="13"/>
        <v/>
      </c>
      <c r="BY24" s="87" t="str">
        <f>IF(OR($E24="a",$E24="A"),$E24,IF(AND('Encodage réponses Es'!$CU22="!",'Encodage réponses Es'!BG22=""),"!",IF('Encodage réponses Es'!BG22="","",'Encodage réponses Es'!BG22)))</f>
        <v/>
      </c>
      <c r="BZ24" s="87" t="str">
        <f>IF(OR($E24="a",$E24="A"),$E24,IF(AND('Encodage réponses Es'!$CU22="!",'Encodage réponses Es'!BH22=""),"!",IF('Encodage réponses Es'!BH22="","",'Encodage réponses Es'!BH22)))</f>
        <v/>
      </c>
      <c r="CA24" s="87" t="str">
        <f>IF(OR($E24="a",$E24="A"),$E24,IF(AND('Encodage réponses Es'!$CU22="!",'Encodage réponses Es'!BI22=""),"!",IF('Encodage réponses Es'!BI22="","",'Encodage réponses Es'!BI22)))</f>
        <v/>
      </c>
      <c r="CB24" s="87" t="str">
        <f>IF(OR($E24="a",$E24="A"),$E24,IF(AND('Encodage réponses Es'!$CU22="!",'Encodage réponses Es'!BJ22=""),"!",IF('Encodage réponses Es'!BJ22="","",'Encodage réponses Es'!BJ22)))</f>
        <v/>
      </c>
      <c r="CC24" s="87" t="str">
        <f>IF(OR($E24="a",$E24="A"),$E24,IF(AND('Encodage réponses Es'!$CU22="!",'Encodage réponses Es'!BK22=""),"!",IF('Encodage réponses Es'!BK22="","",'Encodage réponses Es'!BK22)))</f>
        <v/>
      </c>
      <c r="CD24" s="87" t="str">
        <f>IF(OR($E24="a",$E24="A"),$E24,IF(AND('Encodage réponses Es'!$CU22="!",'Encodage réponses Es'!BL22=""),"!",IF('Encodage réponses Es'!BL22="","",'Encodage réponses Es'!BL22)))</f>
        <v/>
      </c>
      <c r="CE24" s="87" t="str">
        <f>IF(OR($E24="a",$E24="A"),$E24,IF(AND('Encodage réponses Es'!$CU22="!",'Encodage réponses Es'!BM22=""),"!",IF('Encodage réponses Es'!BM22="","",'Encodage réponses Es'!BM22)))</f>
        <v/>
      </c>
      <c r="CF24" s="87" t="str">
        <f>IF(OR($E24="a",$E24="A"),$E24,IF(AND('Encodage réponses Es'!$CU22="!",'Encodage réponses Es'!BN22=""),"!",IF('Encodage réponses Es'!BN22="","",'Encodage réponses Es'!BN22)))</f>
        <v/>
      </c>
      <c r="CG24" s="87" t="str">
        <f>IF(OR($E24="a",$E24="A"),$E24,IF(AND('Encodage réponses Es'!$CU22="!",'Encodage réponses Es'!BO22=""),"!",IF('Encodage réponses Es'!BO22="","",'Encodage réponses Es'!BO22)))</f>
        <v/>
      </c>
      <c r="CH24" s="125" t="str">
        <f>IF(OR($E24="a",$E24="A"),$E24,IF(AND('Encodage réponses Es'!$CU22="!",'Encodage réponses Es'!BP22=""),"!",IF('Encodage réponses Es'!BP22="","",'Encodage réponses Es'!BP22)))</f>
        <v/>
      </c>
      <c r="CI24" s="210" t="str">
        <f t="shared" si="4"/>
        <v/>
      </c>
      <c r="CJ24" s="207" t="str">
        <f t="shared" si="14"/>
        <v/>
      </c>
      <c r="CK24" s="87" t="str">
        <f>IF(OR($E24="a",$E24="A"),$E24,IF(AND('Encodage réponses Es'!$CU22="!",'Encodage réponses Es'!BX22=""),"!",IF('Encodage réponses Es'!BX22="","",'Encodage réponses Es'!BX22)))</f>
        <v/>
      </c>
      <c r="CL24" s="87" t="str">
        <f>IF(OR($E24="a",$E24="A"),$E24,IF(AND('Encodage réponses Es'!$CU22="!",'Encodage réponses Es'!BY22=""),"!",IF('Encodage réponses Es'!BY22="","",'Encodage réponses Es'!BY22)))</f>
        <v/>
      </c>
      <c r="CM24" s="87" t="str">
        <f>IF(OR($E24="a",$E24="A"),$E24,IF(AND('Encodage réponses Es'!$CU22="!",'Encodage réponses Es'!BZ22=""),"!",IF('Encodage réponses Es'!BZ22="","",'Encodage réponses Es'!BZ22)))</f>
        <v/>
      </c>
      <c r="CN24" s="87" t="str">
        <f>IF(OR($E24="a",$E24="A"),$E24,IF(AND('Encodage réponses Es'!$CU22="!",'Encodage réponses Es'!CA22=""),"!",IF('Encodage réponses Es'!CA22="","",'Encodage réponses Es'!CA22)))</f>
        <v/>
      </c>
      <c r="CO24" s="87" t="str">
        <f>IF(OR($E24="a",$E24="A"),$E24,IF(AND('Encodage réponses Es'!$CU22="!",'Encodage réponses Es'!CB22=""),"!",IF('Encodage réponses Es'!CB22="","",'Encodage réponses Es'!CB22)))</f>
        <v/>
      </c>
      <c r="CP24" s="87" t="str">
        <f>IF(OR($E24="a",$E24="A"),$E24,IF(AND('Encodage réponses Es'!$CU22="!",'Encodage réponses Es'!CE22=""),"!",IF('Encodage réponses Es'!CE22="","",'Encodage réponses Es'!CE22)))</f>
        <v/>
      </c>
      <c r="CQ24" s="87" t="str">
        <f>IF(OR($E24="a",$E24="A"),$E24,IF(AND('Encodage réponses Es'!$CU22="!",'Encodage réponses Es'!CF22=""),"!",IF('Encodage réponses Es'!CF22="","",'Encodage réponses Es'!CF22)))</f>
        <v/>
      </c>
      <c r="CR24" s="125" t="str">
        <f>IF(OR($E24="a",$E24="A"),$E24,IF(AND('Encodage réponses Es'!$CU22="!",'Encodage réponses Es'!CG22=""),"!",IF('Encodage réponses Es'!CG22="","",'Encodage réponses Es'!CG22)))</f>
        <v/>
      </c>
      <c r="CS24" s="206" t="str">
        <f t="shared" si="5"/>
        <v/>
      </c>
      <c r="CT24" s="207" t="str">
        <f t="shared" si="15"/>
        <v/>
      </c>
      <c r="CU24" s="272" t="str">
        <f>IF(OR($E24="a",$E24="A"),$E24,IF(AND('Encodage réponses Es'!$CU22="!",'Encodage réponses Es'!AR22=""),"!",IF('Encodage réponses Es'!AR22="","",'Encodage réponses Es'!AR22)))</f>
        <v/>
      </c>
      <c r="CV24" s="273" t="str">
        <f>IF(OR($E24="a",$E24="A"),$E24,IF(AND('Encodage réponses Es'!$CU22="!",'Encodage réponses Es'!CC22=""),"!",IF('Encodage réponses Es'!CC22="","",'Encodage réponses Es'!CC22)))</f>
        <v/>
      </c>
      <c r="CW24" s="273" t="str">
        <f>IF(OR($E24="a",$E24="A"),$E24,IF(AND('Encodage réponses Es'!$CU22="!",'Encodage réponses Es'!CD22=""),"!",IF('Encodage réponses Es'!CD22="","",'Encodage réponses Es'!CD22)))</f>
        <v/>
      </c>
      <c r="CX24" s="273" t="str">
        <f>IF(OR($E24="a",$E24="A"),$E24,IF(AND('Encodage réponses Es'!$CU22="!",'Encodage réponses Es'!CN22=""),"!",IF('Encodage réponses Es'!CN22="","",'Encodage réponses Es'!CN22)))</f>
        <v/>
      </c>
      <c r="CY24" s="273" t="str">
        <f>IF(OR($E24="a",$E24="A"),$E24,IF(AND('Encodage réponses Es'!$CU22="!",'Encodage réponses Es'!CP22=""),"!",IF('Encodage réponses Es'!CP22="","",'Encodage réponses Es'!CP22)))</f>
        <v/>
      </c>
      <c r="CZ24" s="273" t="str">
        <f>IF(OR($E24="a",$E24="A"),$E24,IF(AND('Encodage réponses Es'!$CU22="!",'Encodage réponses Es'!CQ22=""),"!",IF('Encodage réponses Es'!CQ22="","",'Encodage réponses Es'!CQ22)))</f>
        <v/>
      </c>
      <c r="DA24" s="273" t="str">
        <f>IF(OR($E24="a",$E24="A"),$E24,IF(AND('Encodage réponses Es'!$CU22="!",'Encodage réponses Es'!CR22=""),"!",IF('Encodage réponses Es'!CR22="","",'Encodage réponses Es'!CR22)))</f>
        <v/>
      </c>
      <c r="DB24" s="274" t="str">
        <f>IF(OR($E24="a",$E24="A"),$E24,IF(AND('Encodage réponses Es'!$CU22="!",'Encodage réponses Es'!CS22=""),"!",IF('Encodage réponses Es'!CS22="","",'Encodage réponses Es'!CS22)))</f>
        <v/>
      </c>
      <c r="DC24" s="206" t="str">
        <f t="shared" si="16"/>
        <v/>
      </c>
      <c r="DD24" s="207" t="str">
        <f t="shared" si="17"/>
        <v/>
      </c>
      <c r="DE24" s="87" t="str">
        <f>IF(OR($E24="a",$E24="A"),$E24,IF(AND('Encodage réponses Es'!$CU22="!",'Encodage réponses Es'!CH22=""),"!",IF('Encodage réponses Es'!CH22="","",'Encodage réponses Es'!CH22)))</f>
        <v/>
      </c>
      <c r="DF24" s="87" t="str">
        <f>IF(OR($E24="a",$E24="A"),$E24,IF(AND('Encodage réponses Es'!$CU22="!",'Encodage réponses Es'!CI22=""),"!",IF('Encodage réponses Es'!CI22="","",'Encodage réponses Es'!CI22)))</f>
        <v/>
      </c>
      <c r="DG24" s="87" t="str">
        <f>IF(OR($E24="a",$E24="A"),$E24,IF(AND('Encodage réponses Es'!$CU22="!",'Encodage réponses Es'!CJ22=""),"!",IF('Encodage réponses Es'!CJ22="","",'Encodage réponses Es'!CJ22)))</f>
        <v/>
      </c>
      <c r="DH24" s="87" t="str">
        <f>IF(OR($E24="a",$E24="A"),$E24,IF(AND('Encodage réponses Es'!$CU22="!",'Encodage réponses Es'!CK22=""),"!",IF('Encodage réponses Es'!CK22="","",'Encodage réponses Es'!CK22)))</f>
        <v/>
      </c>
      <c r="DI24" s="87" t="str">
        <f>IF(OR($E24="a",$E24="A"),$E24,IF(AND('Encodage réponses Es'!$CU22="!",'Encodage réponses Es'!CL22=""),"!",IF('Encodage réponses Es'!CL22="","",'Encodage réponses Es'!CL22)))</f>
        <v/>
      </c>
      <c r="DJ24" s="87" t="str">
        <f>IF(OR($E24="a",$E24="A"),$E24,IF(AND('Encodage réponses Es'!$CU22="!",'Encodage réponses Es'!CM22=""),"!",IF('Encodage réponses Es'!CM22="","",'Encodage réponses Es'!CM22)))</f>
        <v/>
      </c>
      <c r="DK24" s="87" t="str">
        <f>IF(OR($E24="a",$E24="A"),$E24,IF(AND('Encodage réponses Es'!$CU22="!",'Encodage réponses Es'!CO22=""),"!",IF('Encodage réponses Es'!CO22="","",'Encodage réponses Es'!CO22)))</f>
        <v/>
      </c>
      <c r="DL24" s="125" t="str">
        <f>IF(OR(E24="a",E24="A"),E24,IF(AND('Encodage réponses Es'!$CU22="!",'Encodage réponses Es'!CT22=""),"!",IF('Encodage réponses Es'!CT22="","",'Encodage réponses Es'!CT22)))</f>
        <v/>
      </c>
      <c r="DM24" s="206" t="str">
        <f t="shared" si="18"/>
        <v/>
      </c>
      <c r="DN24" s="207" t="str">
        <f t="shared" si="19"/>
        <v/>
      </c>
    </row>
    <row r="25" spans="1:118" x14ac:dyDescent="0.2">
      <c r="A25" s="510"/>
      <c r="B25" s="511"/>
      <c r="C25" s="14">
        <v>21</v>
      </c>
      <c r="D25" s="14" t="str">
        <f>IF('Encodage réponses Es'!F23=0,"",'Encodage réponses Es'!F23)</f>
        <v/>
      </c>
      <c r="E25" s="79" t="str">
        <f>IF('Encodage réponses Es'!I23="","",'Encodage réponses Es'!I23)</f>
        <v/>
      </c>
      <c r="F25" s="92" t="str">
        <f t="shared" si="6"/>
        <v/>
      </c>
      <c r="G25" s="83" t="str">
        <f t="shared" si="7"/>
        <v/>
      </c>
      <c r="H25" s="88"/>
      <c r="I25" s="92" t="str">
        <f t="shared" si="0"/>
        <v/>
      </c>
      <c r="J25" s="83" t="str">
        <f t="shared" si="8"/>
        <v/>
      </c>
      <c r="K25" s="88"/>
      <c r="L25" s="92" t="str">
        <f t="shared" si="9"/>
        <v/>
      </c>
      <c r="M25" s="83" t="str">
        <f t="shared" si="10"/>
        <v/>
      </c>
      <c r="N25" s="88"/>
      <c r="O25" s="79"/>
      <c r="P25" s="87" t="str">
        <f>IF(OR(E25="a",E25="A"),E25,IF(AND('Encodage réponses Es'!$CU23="!",'Encodage réponses Es'!J23=""),"!",IF('Encodage réponses Es'!J23="","",'Encodage réponses Es'!J23)))</f>
        <v/>
      </c>
      <c r="Q25" s="87" t="str">
        <f>IF(OR(E25="a",E25="A"),E25,IF(AND('Encodage réponses Es'!$CU23="!",'Encodage réponses Es'!K23=""),"!",IF('Encodage réponses Es'!K23="","",'Encodage réponses Es'!K23)))</f>
        <v/>
      </c>
      <c r="R25" s="87" t="str">
        <f>IF(OR(E25="a",E25="A"),E25,IF(AND('Encodage réponses Es'!$CU23="!",'Encodage réponses Es'!L23=""),"!",IF('Encodage réponses Es'!L23="","",'Encodage réponses Es'!L23)))</f>
        <v/>
      </c>
      <c r="S25" s="87" t="str">
        <f>IF(OR(E25="a",E25="A"),E25,IF(AND('Encodage réponses Es'!$CU23="!",'Encodage réponses Es'!M23=""),"!",IF('Encodage réponses Es'!M23="","",'Encodage réponses Es'!M23)))</f>
        <v/>
      </c>
      <c r="T25" s="87" t="str">
        <f>IF(OR(E25="a",E25="A"),E25,IF(AND('Encodage réponses Es'!$CU23="!",'Encodage réponses Es'!N23=""),"!",IF('Encodage réponses Es'!N23="","",'Encodage réponses Es'!N23)))</f>
        <v/>
      </c>
      <c r="U25" s="87" t="str">
        <f>IF(OR(E25="a",E25="A"),E25,IF(AND('Encodage réponses Es'!$CU23="!",'Encodage réponses Es'!O23=""),"!",IF('Encodage réponses Es'!O23="","",'Encodage réponses Es'!O23)))</f>
        <v/>
      </c>
      <c r="V25" s="87" t="str">
        <f>IF(OR($E25="a",$E25="A"),$E25,IF(AND('Encodage réponses Es'!$CU23="!",'Encodage réponses Es'!P23=""),"!",IF('Encodage réponses Es'!P23="","",'Encodage réponses Es'!P23)))</f>
        <v/>
      </c>
      <c r="W25" s="87" t="str">
        <f>IF(OR(E25="a",E25="A"),E25,IF(AND('Encodage réponses Es'!$CU23="!",'Encodage réponses Es'!Q23=""),"!",IF('Encodage réponses Es'!Q23="","",'Encodage réponses Es'!Q23)))</f>
        <v/>
      </c>
      <c r="X25" s="87" t="str">
        <f>IF(OR(E25="a",E25="A"),E25,IF(AND('Encodage réponses Es'!$CU23="!",'Encodage réponses Es'!R23=""),"!",IF('Encodage réponses Es'!R23="","",'Encodage réponses Es'!R23)))</f>
        <v/>
      </c>
      <c r="Y25" s="87" t="str">
        <f>IF(OR(E25="a",E25="A"),E25,IF(AND('Encodage réponses Es'!$CU23="!",'Encodage réponses Es'!S23=""),"!",IF('Encodage réponses Es'!S23="","",'Encodage réponses Es'!S23)))</f>
        <v/>
      </c>
      <c r="Z25" s="125" t="str">
        <f>IF(OR(E25="a",E25="A"),E25,IF(AND('Encodage réponses Es'!$CU23="!",'Encodage réponses Es'!T23=""),"!",IF('Encodage réponses Es'!T23="","",'Encodage réponses Es'!T23)))</f>
        <v/>
      </c>
      <c r="AA25" s="210" t="str">
        <f t="shared" si="1"/>
        <v/>
      </c>
      <c r="AB25" s="243" t="str">
        <f t="shared" si="11"/>
        <v/>
      </c>
      <c r="AC25" s="145" t="str">
        <f>IF(OR(E25="a",E25="A"),E25,IF(AND('Encodage réponses Es'!$CU23="!",'Encodage réponses Es'!U23=""),"!",IF('Encodage réponses Es'!U23="","",'Encodage réponses Es'!U23)))</f>
        <v/>
      </c>
      <c r="AD25" s="145" t="str">
        <f>IF(OR(E25="a",E25="A"),E25,IF(AND('Encodage réponses Es'!$CU23="!",'Encodage réponses Es'!V23=""),"!",IF('Encodage réponses Es'!V23="","",'Encodage réponses Es'!V23)))</f>
        <v/>
      </c>
      <c r="AE25" s="145" t="str">
        <f>IF(OR(E25="a",E25="A"),E25,IF(AND('Encodage réponses Es'!$CU23="!",'Encodage réponses Es'!W23=""),"!",IF('Encodage réponses Es'!W23="","",'Encodage réponses Es'!W23)))</f>
        <v/>
      </c>
      <c r="AF25" s="145" t="str">
        <f>IF(OR(E25="a",E25="A"),E25,IF(AND('Encodage réponses Es'!$CU23="!",'Encodage réponses Es'!X23=""),"!",IF('Encodage réponses Es'!X23="","",'Encodage réponses Es'!X23)))</f>
        <v/>
      </c>
      <c r="AG25" s="145" t="str">
        <f>IF(OR(E25="a",E25="A"),E25,IF(AND('Encodage réponses Es'!$CU23="!",'Encodage réponses Es'!Y23=""),"!",IF('Encodage réponses Es'!Y23="","",'Encodage réponses Es'!Y23)))</f>
        <v/>
      </c>
      <c r="AH25" s="145" t="str">
        <f>IF(OR(E25="a",E25="A"),E25,IF(AND('Encodage réponses Es'!$CU23="!",'Encodage réponses Es'!Z23=""),"!",IF('Encodage réponses Es'!Z23="","",'Encodage réponses Es'!Z23)))</f>
        <v/>
      </c>
      <c r="AI25" s="145" t="str">
        <f>IF(OR(E25="a",E25="A"),E25,IF(AND('Encodage réponses Es'!$CU23="!",'Encodage réponses Es'!AA23=""),"!",IF('Encodage réponses Es'!AA23="","",'Encodage réponses Es'!AA23)))</f>
        <v/>
      </c>
      <c r="AJ25" s="145" t="str">
        <f>IF(OR(E25="a",E25="A"),E25,IF(AND('Encodage réponses Es'!$CU23="!",'Encodage réponses Es'!AK23=""),"!",IF('Encodage réponses Es'!AK23="","",'Encodage réponses Es'!AK23)))</f>
        <v/>
      </c>
      <c r="AK25" s="145" t="str">
        <f>IF(OR(E25="a",E25="A"),E25,IF(AND('Encodage réponses Es'!$CU23="!",'Encodage réponses Es'!AL23=""),"!",IF('Encodage réponses Es'!AL23="","",'Encodage réponses Es'!AL23)))</f>
        <v/>
      </c>
      <c r="AL25" s="145" t="str">
        <f>IF(OR(E25="a",E25="A"),E25,IF(AND('Encodage réponses Es'!$CU23="!",'Encodage réponses Es'!AM23=""),"!",IF('Encodage réponses Es'!AM23="","",'Encodage réponses Es'!AM23)))</f>
        <v/>
      </c>
      <c r="AM25" s="145" t="str">
        <f>IF(OR(E25="a",E25="A"),E25,IF(AND('Encodage réponses Es'!$CU23="!",'Encodage réponses Es'!AN23=""),"!",IF('Encodage réponses Es'!AN23="","",'Encodage réponses Es'!AN23)))</f>
        <v/>
      </c>
      <c r="AN25" s="145" t="str">
        <f>IF(OR(E25="a",E25="A"),E25,IF(AND('Encodage réponses Es'!$CU23="!",'Encodage réponses Es'!AO23=""),"!",IF('Encodage réponses Es'!AO23="","",'Encodage réponses Es'!AO23)))</f>
        <v/>
      </c>
      <c r="AO25" s="145" t="str">
        <f>IF(OR(E25="a",E25="A"),E25,IF(AND('Encodage réponses Es'!$CU23="!",'Encodage réponses Es'!AP23=""),"!",IF('Encodage réponses Es'!AP23="","",'Encodage réponses Es'!AP23)))</f>
        <v/>
      </c>
      <c r="AP25" s="145" t="str">
        <f>IF(OR(E25="a",E25="A"),E25,IF(AND('Encodage réponses Es'!$CU23="!",'Encodage réponses Es'!AQ23=""),"!",IF('Encodage réponses Es'!AQ23="","",'Encodage réponses Es'!AQ23)))</f>
        <v/>
      </c>
      <c r="AQ25" s="145" t="str">
        <f>IF(OR(E25="a",E25="A"),E25,IF(AND('Encodage réponses Es'!$CU23="!",'Encodage réponses Es'!AS23=""),"!",IF('Encodage réponses Es'!AS23="","",'Encodage réponses Es'!AS23)))</f>
        <v/>
      </c>
      <c r="AR25" s="145" t="str">
        <f>IF(OR(E25="a",E25="A"),E25,IF(AND('Encodage réponses Es'!$CU23="!",'Encodage réponses Es'!AT23=""),"!",IF('Encodage réponses Es'!AT23="","",'Encodage réponses Es'!AT23)))</f>
        <v/>
      </c>
      <c r="AS25" s="145" t="str">
        <f>IF(OR(E25="a",E25="A"),E25,IF(AND('Encodage réponses Es'!$CU23="!",'Encodage réponses Es'!AV23=""),"!",IF('Encodage réponses Es'!AV23="","",'Encodage réponses Es'!AV23)))</f>
        <v/>
      </c>
      <c r="AT25" s="145" t="str">
        <f>IF(OR(E25="a",E25="A"),E25,IF(AND('Encodage réponses Es'!$CU23="!",'Encodage réponses Es'!BQ23=""),"!",IF('Encodage réponses Es'!BQ23="","",'Encodage réponses Es'!BQ23)))</f>
        <v/>
      </c>
      <c r="AU25" s="145" t="str">
        <f>IF(OR(E25="a",E25="A"),E25,IF(AND('Encodage réponses Es'!$CU23="!",'Encodage réponses Es'!BR23=""),"!",IF('Encodage réponses Es'!BR23="","",'Encodage réponses Es'!BR23)))</f>
        <v/>
      </c>
      <c r="AV25" s="145" t="str">
        <f>IF(OR(E25="a",E25="A"),E25,IF(AND('Encodage réponses Es'!$CU23="!",'Encodage réponses Es'!BS23=""),"!",IF('Encodage réponses Es'!BS23="","",'Encodage réponses Es'!BS23)))</f>
        <v/>
      </c>
      <c r="AW25" s="145" t="str">
        <f>IF(OR(E25="a",E25="A"),E25,IF(AND('Encodage réponses Es'!$CU23="!",'Encodage réponses Es'!BT23=""),"!",IF('Encodage réponses Es'!BT23="","",'Encodage réponses Es'!BT23)))</f>
        <v/>
      </c>
      <c r="AX25" s="145" t="str">
        <f>IF(OR(E25="a",E25="A"),E25,IF(AND('Encodage réponses Es'!$CU23="!",'Encodage réponses Es'!BU23=""),"!",IF('Encodage réponses Es'!BU23="","",'Encodage réponses Es'!BU23)))</f>
        <v/>
      </c>
      <c r="AY25" s="145" t="str">
        <f>IF(OR(E25="a",E25="A"),E25,IF(AND('Encodage réponses Es'!$CU23="!",'Encodage réponses Es'!BV23=""),"!",IF('Encodage réponses Es'!BV23="","",'Encodage réponses Es'!BV23)))</f>
        <v/>
      </c>
      <c r="AZ25" s="204" t="str">
        <f>IF(OR(E25="a",E25="A"),E25,IF(AND('Encodage réponses Es'!$CU23="!",'Encodage réponses Es'!BW23=""),"!",IF('Encodage réponses Es'!BW23="","",'Encodage réponses Es'!BW23)))</f>
        <v/>
      </c>
      <c r="BA25" s="206" t="str">
        <f t="shared" si="2"/>
        <v/>
      </c>
      <c r="BB25" s="207" t="str">
        <f t="shared" si="12"/>
        <v/>
      </c>
      <c r="BC25" s="126" t="str">
        <f>IF(OR(E25="a",E25="A"),E25,IF(AND('Encodage réponses Es'!$CU23="!",'Encodage réponses Es'!AB23=""),"!",IF('Encodage réponses Es'!AB23="","",'Encodage réponses Es'!AB23)))</f>
        <v/>
      </c>
      <c r="BD25" s="87" t="str">
        <f>IF(OR(E25="a",E25="A"),E25,IF(AND('Encodage réponses Es'!$CU23="!",'Encodage réponses Es'!AC23=""),"!",IF('Encodage réponses Es'!AC23="","",'Encodage réponses Es'!AC23)))</f>
        <v/>
      </c>
      <c r="BE25" s="87" t="str">
        <f>IF(OR(E25="a",E25="A"),E25,IF(AND('Encodage réponses Es'!$CU23="!",'Encodage réponses Es'!AD23=""),"!",IF('Encodage réponses Es'!AD23="","",'Encodage réponses Es'!AD23)))</f>
        <v/>
      </c>
      <c r="BF25" s="87" t="str">
        <f>IF(OR(E25="a",E25="A"),E25,IF(AND('Encodage réponses Es'!$CU23="!",'Encodage réponses Es'!AE23=""),"!",IF('Encodage réponses Es'!AE23="","",'Encodage réponses Es'!AE23)))</f>
        <v/>
      </c>
      <c r="BG25" s="87" t="str">
        <f>IF(OR(E25="a",E25="A"),E25,IF(AND('Encodage réponses Es'!$CU23="!",'Encodage réponses Es'!AF23=""),"!",IF('Encodage réponses Es'!AF23="","",'Encodage réponses Es'!AF23)))</f>
        <v/>
      </c>
      <c r="BH25" s="87" t="str">
        <f>IF(OR($E25="a",$E25="A"),$E25,IF(AND('Encodage réponses Es'!$CU23="!",'Encodage réponses Es'!AG23=""),"!",IF('Encodage réponses Es'!AG23="","",'Encodage réponses Es'!AG23)))</f>
        <v/>
      </c>
      <c r="BI25" s="87" t="str">
        <f>IF(OR($E25="a",$E25="A"),$E25,IF(AND('Encodage réponses Es'!$CU23="!",'Encodage réponses Es'!AH23=""),"!",IF('Encodage réponses Es'!AH23="","",'Encodage réponses Es'!AH23)))</f>
        <v/>
      </c>
      <c r="BJ25" s="87" t="str">
        <f>IF(OR($E25="a",$E25="A"),$E25,IF(AND('Encodage réponses Es'!$CU23="!",'Encodage réponses Es'!AI23=""),"!",IF('Encodage réponses Es'!AI23="","",'Encodage réponses Es'!AI23)))</f>
        <v/>
      </c>
      <c r="BK25" s="87" t="str">
        <f>IF(OR($E25="a",$E25="A"),$E25,IF(AND('Encodage réponses Es'!$CU23="!",'Encodage réponses Es'!AJ23=""),"!",IF('Encodage réponses Es'!AJ23="","",'Encodage réponses Es'!AJ23)))</f>
        <v/>
      </c>
      <c r="BL25" s="87" t="str">
        <f>IF(OR($E25="a",$E25="A"),$E25,IF(AND('Encodage réponses Es'!$CU23="!",'Encodage réponses Es'!AU23=""),"!",IF('Encodage réponses Es'!AU23="","",'Encodage réponses Es'!AU23)))</f>
        <v/>
      </c>
      <c r="BM25" s="87" t="str">
        <f>IF(OR($E25="a",$E25="A"),$E25,IF(AND('Encodage réponses Es'!$CU23="!",'Encodage réponses Es'!AW23=""),"!",IF('Encodage réponses Es'!AW23="","",'Encodage réponses Es'!AW23)))</f>
        <v/>
      </c>
      <c r="BN25" s="87" t="str">
        <f>IF(OR($E25="a",$E25="A"),$E25,IF(AND('Encodage réponses Es'!$CU23="!",'Encodage réponses Es'!AX23=""),"!",IF('Encodage réponses Es'!AX23="","",'Encodage réponses Es'!AX23)))</f>
        <v/>
      </c>
      <c r="BO25" s="87" t="str">
        <f>IF(OR($E25="a",$E25="A"),$E25,IF(AND('Encodage réponses Es'!$CU23="!",'Encodage réponses Es'!AY23=""),"!",IF('Encodage réponses Es'!AY23="","",'Encodage réponses Es'!AY23)))</f>
        <v/>
      </c>
      <c r="BP25" s="87" t="str">
        <f>IF(OR($E25="a",$E25="A"),$E25,IF(AND('Encodage réponses Es'!$CU23="!",'Encodage réponses Es'!AZ23=""),"!",IF('Encodage réponses Es'!AZ23="","",'Encodage réponses Es'!AZ23)))</f>
        <v/>
      </c>
      <c r="BQ25" s="87" t="str">
        <f>IF(OR($E25="a",$E25="A"),$E25,IF(AND('Encodage réponses Es'!$CU23="!",'Encodage réponses Es'!BA23=""),"!",IF('Encodage réponses Es'!BA23="","",'Encodage réponses Es'!BA23)))</f>
        <v/>
      </c>
      <c r="BR25" s="87" t="str">
        <f>IF(OR($E25="a",$E25="A"),$E25,IF(AND('Encodage réponses Es'!$CU23="!",'Encodage réponses Es'!BB23=""),"!",IF('Encodage réponses Es'!BB23="","",'Encodage réponses Es'!BB23)))</f>
        <v/>
      </c>
      <c r="BS25" s="87" t="str">
        <f>IF(OR($E25="a",$E25="A"),$E25,IF(AND('Encodage réponses Es'!$CU23="!",'Encodage réponses Es'!BC23=""),"!",IF('Encodage réponses Es'!BC23="","",'Encodage réponses Es'!BC23)))</f>
        <v/>
      </c>
      <c r="BT25" s="87" t="str">
        <f>IF(OR($E25="a",$E25="A"),$E25,IF(AND('Encodage réponses Es'!$CU23="!",'Encodage réponses Es'!BD23=""),"!",IF('Encodage réponses Es'!BD23="","",'Encodage réponses Es'!BD23)))</f>
        <v/>
      </c>
      <c r="BU25" s="87" t="str">
        <f>IF(OR($E25="a",$E25="A"),$E25,IF(AND('Encodage réponses Es'!$CU23="!",'Encodage réponses Es'!BE23=""),"!",IF('Encodage réponses Es'!BE23="","",'Encodage réponses Es'!BE23)))</f>
        <v/>
      </c>
      <c r="BV25" s="125" t="str">
        <f>IF(OR($E25="a",$E25="A"),$E25,IF(AND('Encodage réponses Es'!$CU23="!",'Encodage réponses Es'!BF23=""),"!",IF('Encodage réponses Es'!BF23="","",'Encodage réponses Es'!BF23)))</f>
        <v/>
      </c>
      <c r="BW25" s="210" t="str">
        <f t="shared" si="3"/>
        <v/>
      </c>
      <c r="BX25" s="207" t="str">
        <f t="shared" si="13"/>
        <v/>
      </c>
      <c r="BY25" s="87" t="str">
        <f>IF(OR($E25="a",$E25="A"),$E25,IF(AND('Encodage réponses Es'!$CU23="!",'Encodage réponses Es'!BG23=""),"!",IF('Encodage réponses Es'!BG23="","",'Encodage réponses Es'!BG23)))</f>
        <v/>
      </c>
      <c r="BZ25" s="87" t="str">
        <f>IF(OR($E25="a",$E25="A"),$E25,IF(AND('Encodage réponses Es'!$CU23="!",'Encodage réponses Es'!BH23=""),"!",IF('Encodage réponses Es'!BH23="","",'Encodage réponses Es'!BH23)))</f>
        <v/>
      </c>
      <c r="CA25" s="87" t="str">
        <f>IF(OR($E25="a",$E25="A"),$E25,IF(AND('Encodage réponses Es'!$CU23="!",'Encodage réponses Es'!BI23=""),"!",IF('Encodage réponses Es'!BI23="","",'Encodage réponses Es'!BI23)))</f>
        <v/>
      </c>
      <c r="CB25" s="87" t="str">
        <f>IF(OR($E25="a",$E25="A"),$E25,IF(AND('Encodage réponses Es'!$CU23="!",'Encodage réponses Es'!BJ23=""),"!",IF('Encodage réponses Es'!BJ23="","",'Encodage réponses Es'!BJ23)))</f>
        <v/>
      </c>
      <c r="CC25" s="87" t="str">
        <f>IF(OR($E25="a",$E25="A"),$E25,IF(AND('Encodage réponses Es'!$CU23="!",'Encodage réponses Es'!BK23=""),"!",IF('Encodage réponses Es'!BK23="","",'Encodage réponses Es'!BK23)))</f>
        <v/>
      </c>
      <c r="CD25" s="87" t="str">
        <f>IF(OR($E25="a",$E25="A"),$E25,IF(AND('Encodage réponses Es'!$CU23="!",'Encodage réponses Es'!BL23=""),"!",IF('Encodage réponses Es'!BL23="","",'Encodage réponses Es'!BL23)))</f>
        <v/>
      </c>
      <c r="CE25" s="87" t="str">
        <f>IF(OR($E25="a",$E25="A"),$E25,IF(AND('Encodage réponses Es'!$CU23="!",'Encodage réponses Es'!BM23=""),"!",IF('Encodage réponses Es'!BM23="","",'Encodage réponses Es'!BM23)))</f>
        <v/>
      </c>
      <c r="CF25" s="87" t="str">
        <f>IF(OR($E25="a",$E25="A"),$E25,IF(AND('Encodage réponses Es'!$CU23="!",'Encodage réponses Es'!BN23=""),"!",IF('Encodage réponses Es'!BN23="","",'Encodage réponses Es'!BN23)))</f>
        <v/>
      </c>
      <c r="CG25" s="87" t="str">
        <f>IF(OR($E25="a",$E25="A"),$E25,IF(AND('Encodage réponses Es'!$CU23="!",'Encodage réponses Es'!BO23=""),"!",IF('Encodage réponses Es'!BO23="","",'Encodage réponses Es'!BO23)))</f>
        <v/>
      </c>
      <c r="CH25" s="125" t="str">
        <f>IF(OR($E25="a",$E25="A"),$E25,IF(AND('Encodage réponses Es'!$CU23="!",'Encodage réponses Es'!BP23=""),"!",IF('Encodage réponses Es'!BP23="","",'Encodage réponses Es'!BP23)))</f>
        <v/>
      </c>
      <c r="CI25" s="210" t="str">
        <f t="shared" si="4"/>
        <v/>
      </c>
      <c r="CJ25" s="207" t="str">
        <f t="shared" si="14"/>
        <v/>
      </c>
      <c r="CK25" s="87" t="str">
        <f>IF(OR($E25="a",$E25="A"),$E25,IF(AND('Encodage réponses Es'!$CU23="!",'Encodage réponses Es'!BX23=""),"!",IF('Encodage réponses Es'!BX23="","",'Encodage réponses Es'!BX23)))</f>
        <v/>
      </c>
      <c r="CL25" s="87" t="str">
        <f>IF(OR($E25="a",$E25="A"),$E25,IF(AND('Encodage réponses Es'!$CU23="!",'Encodage réponses Es'!BY23=""),"!",IF('Encodage réponses Es'!BY23="","",'Encodage réponses Es'!BY23)))</f>
        <v/>
      </c>
      <c r="CM25" s="87" t="str">
        <f>IF(OR($E25="a",$E25="A"),$E25,IF(AND('Encodage réponses Es'!$CU23="!",'Encodage réponses Es'!BZ23=""),"!",IF('Encodage réponses Es'!BZ23="","",'Encodage réponses Es'!BZ23)))</f>
        <v/>
      </c>
      <c r="CN25" s="87" t="str">
        <f>IF(OR($E25="a",$E25="A"),$E25,IF(AND('Encodage réponses Es'!$CU23="!",'Encodage réponses Es'!CA23=""),"!",IF('Encodage réponses Es'!CA23="","",'Encodage réponses Es'!CA23)))</f>
        <v/>
      </c>
      <c r="CO25" s="87" t="str">
        <f>IF(OR($E25="a",$E25="A"),$E25,IF(AND('Encodage réponses Es'!$CU23="!",'Encodage réponses Es'!CB23=""),"!",IF('Encodage réponses Es'!CB23="","",'Encodage réponses Es'!CB23)))</f>
        <v/>
      </c>
      <c r="CP25" s="87" t="str">
        <f>IF(OR($E25="a",$E25="A"),$E25,IF(AND('Encodage réponses Es'!$CU23="!",'Encodage réponses Es'!CE23=""),"!",IF('Encodage réponses Es'!CE23="","",'Encodage réponses Es'!CE23)))</f>
        <v/>
      </c>
      <c r="CQ25" s="87" t="str">
        <f>IF(OR($E25="a",$E25="A"),$E25,IF(AND('Encodage réponses Es'!$CU23="!",'Encodage réponses Es'!CF23=""),"!",IF('Encodage réponses Es'!CF23="","",'Encodage réponses Es'!CF23)))</f>
        <v/>
      </c>
      <c r="CR25" s="125" t="str">
        <f>IF(OR($E25="a",$E25="A"),$E25,IF(AND('Encodage réponses Es'!$CU23="!",'Encodage réponses Es'!CG23=""),"!",IF('Encodage réponses Es'!CG23="","",'Encodage réponses Es'!CG23)))</f>
        <v/>
      </c>
      <c r="CS25" s="206" t="str">
        <f t="shared" si="5"/>
        <v/>
      </c>
      <c r="CT25" s="207" t="str">
        <f t="shared" si="15"/>
        <v/>
      </c>
      <c r="CU25" s="272" t="str">
        <f>IF(OR($E25="a",$E25="A"),$E25,IF(AND('Encodage réponses Es'!$CU23="!",'Encodage réponses Es'!AR23=""),"!",IF('Encodage réponses Es'!AR23="","",'Encodage réponses Es'!AR23)))</f>
        <v/>
      </c>
      <c r="CV25" s="273" t="str">
        <f>IF(OR($E25="a",$E25="A"),$E25,IF(AND('Encodage réponses Es'!$CU23="!",'Encodage réponses Es'!CC23=""),"!",IF('Encodage réponses Es'!CC23="","",'Encodage réponses Es'!CC23)))</f>
        <v/>
      </c>
      <c r="CW25" s="273" t="str">
        <f>IF(OR($E25="a",$E25="A"),$E25,IF(AND('Encodage réponses Es'!$CU23="!",'Encodage réponses Es'!CD23=""),"!",IF('Encodage réponses Es'!CD23="","",'Encodage réponses Es'!CD23)))</f>
        <v/>
      </c>
      <c r="CX25" s="273" t="str">
        <f>IF(OR($E25="a",$E25="A"),$E25,IF(AND('Encodage réponses Es'!$CU23="!",'Encodage réponses Es'!CN23=""),"!",IF('Encodage réponses Es'!CN23="","",'Encodage réponses Es'!CN23)))</f>
        <v/>
      </c>
      <c r="CY25" s="273" t="str">
        <f>IF(OR($E25="a",$E25="A"),$E25,IF(AND('Encodage réponses Es'!$CU23="!",'Encodage réponses Es'!CP23=""),"!",IF('Encodage réponses Es'!CP23="","",'Encodage réponses Es'!CP23)))</f>
        <v/>
      </c>
      <c r="CZ25" s="273" t="str">
        <f>IF(OR($E25="a",$E25="A"),$E25,IF(AND('Encodage réponses Es'!$CU23="!",'Encodage réponses Es'!CQ23=""),"!",IF('Encodage réponses Es'!CQ23="","",'Encodage réponses Es'!CQ23)))</f>
        <v/>
      </c>
      <c r="DA25" s="273" t="str">
        <f>IF(OR($E25="a",$E25="A"),$E25,IF(AND('Encodage réponses Es'!$CU23="!",'Encodage réponses Es'!CR23=""),"!",IF('Encodage réponses Es'!CR23="","",'Encodage réponses Es'!CR23)))</f>
        <v/>
      </c>
      <c r="DB25" s="274" t="str">
        <f>IF(OR($E25="a",$E25="A"),$E25,IF(AND('Encodage réponses Es'!$CU23="!",'Encodage réponses Es'!CS23=""),"!",IF('Encodage réponses Es'!CS23="","",'Encodage réponses Es'!CS23)))</f>
        <v/>
      </c>
      <c r="DC25" s="206" t="str">
        <f t="shared" si="16"/>
        <v/>
      </c>
      <c r="DD25" s="207" t="str">
        <f t="shared" si="17"/>
        <v/>
      </c>
      <c r="DE25" s="87" t="str">
        <f>IF(OR($E25="a",$E25="A"),$E25,IF(AND('Encodage réponses Es'!$CU23="!",'Encodage réponses Es'!CH23=""),"!",IF('Encodage réponses Es'!CH23="","",'Encodage réponses Es'!CH23)))</f>
        <v/>
      </c>
      <c r="DF25" s="87" t="str">
        <f>IF(OR($E25="a",$E25="A"),$E25,IF(AND('Encodage réponses Es'!$CU23="!",'Encodage réponses Es'!CI23=""),"!",IF('Encodage réponses Es'!CI23="","",'Encodage réponses Es'!CI23)))</f>
        <v/>
      </c>
      <c r="DG25" s="87" t="str">
        <f>IF(OR($E25="a",$E25="A"),$E25,IF(AND('Encodage réponses Es'!$CU23="!",'Encodage réponses Es'!CJ23=""),"!",IF('Encodage réponses Es'!CJ23="","",'Encodage réponses Es'!CJ23)))</f>
        <v/>
      </c>
      <c r="DH25" s="87" t="str">
        <f>IF(OR($E25="a",$E25="A"),$E25,IF(AND('Encodage réponses Es'!$CU23="!",'Encodage réponses Es'!CK23=""),"!",IF('Encodage réponses Es'!CK23="","",'Encodage réponses Es'!CK23)))</f>
        <v/>
      </c>
      <c r="DI25" s="87" t="str">
        <f>IF(OR($E25="a",$E25="A"),$E25,IF(AND('Encodage réponses Es'!$CU23="!",'Encodage réponses Es'!CL23=""),"!",IF('Encodage réponses Es'!CL23="","",'Encodage réponses Es'!CL23)))</f>
        <v/>
      </c>
      <c r="DJ25" s="87" t="str">
        <f>IF(OR($E25="a",$E25="A"),$E25,IF(AND('Encodage réponses Es'!$CU23="!",'Encodage réponses Es'!CM23=""),"!",IF('Encodage réponses Es'!CM23="","",'Encodage réponses Es'!CM23)))</f>
        <v/>
      </c>
      <c r="DK25" s="87" t="str">
        <f>IF(OR($E25="a",$E25="A"),$E25,IF(AND('Encodage réponses Es'!$CU23="!",'Encodage réponses Es'!CO23=""),"!",IF('Encodage réponses Es'!CO23="","",'Encodage réponses Es'!CO23)))</f>
        <v/>
      </c>
      <c r="DL25" s="125" t="str">
        <f>IF(OR(E25="a",E25="A"),E25,IF(AND('Encodage réponses Es'!$CU23="!",'Encodage réponses Es'!CT23=""),"!",IF('Encodage réponses Es'!CT23="","",'Encodage réponses Es'!CT23)))</f>
        <v/>
      </c>
      <c r="DM25" s="206" t="str">
        <f t="shared" si="18"/>
        <v/>
      </c>
      <c r="DN25" s="207" t="str">
        <f t="shared" si="19"/>
        <v/>
      </c>
    </row>
    <row r="26" spans="1:118" x14ac:dyDescent="0.2">
      <c r="A26" s="510"/>
      <c r="B26" s="511"/>
      <c r="C26" s="14">
        <v>22</v>
      </c>
      <c r="D26" s="14" t="str">
        <f>IF('Encodage réponses Es'!F24=0,"",'Encodage réponses Es'!F24)</f>
        <v/>
      </c>
      <c r="E26" s="143" t="str">
        <f>IF('Encodage réponses Es'!I24="","",'Encodage réponses Es'!I24)</f>
        <v/>
      </c>
      <c r="F26" s="92" t="str">
        <f t="shared" si="6"/>
        <v/>
      </c>
      <c r="G26" s="83" t="str">
        <f t="shared" si="7"/>
        <v/>
      </c>
      <c r="H26" s="88"/>
      <c r="I26" s="92" t="str">
        <f t="shared" si="0"/>
        <v/>
      </c>
      <c r="J26" s="83" t="str">
        <f t="shared" si="8"/>
        <v/>
      </c>
      <c r="K26" s="88"/>
      <c r="L26" s="92" t="str">
        <f t="shared" si="9"/>
        <v/>
      </c>
      <c r="M26" s="83" t="str">
        <f t="shared" si="10"/>
        <v/>
      </c>
      <c r="N26" s="88"/>
      <c r="O26" s="79"/>
      <c r="P26" s="87" t="str">
        <f>IF(OR(E26="a",E26="A"),E26,IF(AND('Encodage réponses Es'!$CU24="!",'Encodage réponses Es'!J24=""),"!",IF('Encodage réponses Es'!J24="","",'Encodage réponses Es'!J24)))</f>
        <v/>
      </c>
      <c r="Q26" s="87" t="str">
        <f>IF(OR(E26="a",E26="A"),E26,IF(AND('Encodage réponses Es'!$CU24="!",'Encodage réponses Es'!K24=""),"!",IF('Encodage réponses Es'!K24="","",'Encodage réponses Es'!K24)))</f>
        <v/>
      </c>
      <c r="R26" s="87" t="str">
        <f>IF(OR(E26="a",E26="A"),E26,IF(AND('Encodage réponses Es'!$CU24="!",'Encodage réponses Es'!L24=""),"!",IF('Encodage réponses Es'!L24="","",'Encodage réponses Es'!L24)))</f>
        <v/>
      </c>
      <c r="S26" s="87" t="str">
        <f>IF(OR(E26="a",E26="A"),E26,IF(AND('Encodage réponses Es'!$CU24="!",'Encodage réponses Es'!M24=""),"!",IF('Encodage réponses Es'!M24="","",'Encodage réponses Es'!M24)))</f>
        <v/>
      </c>
      <c r="T26" s="87" t="str">
        <f>IF(OR(E26="a",E26="A"),E26,IF(AND('Encodage réponses Es'!$CU24="!",'Encodage réponses Es'!N24=""),"!",IF('Encodage réponses Es'!N24="","",'Encodage réponses Es'!N24)))</f>
        <v/>
      </c>
      <c r="U26" s="87" t="str">
        <f>IF(OR(E26="a",E26="A"),E26,IF(AND('Encodage réponses Es'!$CU24="!",'Encodage réponses Es'!O24=""),"!",IF('Encodage réponses Es'!O24="","",'Encodage réponses Es'!O24)))</f>
        <v/>
      </c>
      <c r="V26" s="87" t="str">
        <f>IF(OR($E26="a",$E26="A"),$E26,IF(AND('Encodage réponses Es'!$CU24="!",'Encodage réponses Es'!P24=""),"!",IF('Encodage réponses Es'!P24="","",'Encodage réponses Es'!P24)))</f>
        <v/>
      </c>
      <c r="W26" s="87" t="str">
        <f>IF(OR(E26="a",E26="A"),E26,IF(AND('Encodage réponses Es'!$CU24="!",'Encodage réponses Es'!Q24=""),"!",IF('Encodage réponses Es'!Q24="","",'Encodage réponses Es'!Q24)))</f>
        <v/>
      </c>
      <c r="X26" s="87" t="str">
        <f>IF(OR(E26="a",E26="A"),E26,IF(AND('Encodage réponses Es'!$CU24="!",'Encodage réponses Es'!R24=""),"!",IF('Encodage réponses Es'!R24="","",'Encodage réponses Es'!R24)))</f>
        <v/>
      </c>
      <c r="Y26" s="87" t="str">
        <f>IF(OR(E26="a",E26="A"),E26,IF(AND('Encodage réponses Es'!$CU24="!",'Encodage réponses Es'!S24=""),"!",IF('Encodage réponses Es'!S24="","",'Encodage réponses Es'!S24)))</f>
        <v/>
      </c>
      <c r="Z26" s="125" t="str">
        <f>IF(OR(E26="a",E26="A"),E26,IF(AND('Encodage réponses Es'!$CU24="!",'Encodage réponses Es'!T24=""),"!",IF('Encodage réponses Es'!T24="","",'Encodage réponses Es'!T24)))</f>
        <v/>
      </c>
      <c r="AA26" s="210" t="str">
        <f t="shared" si="1"/>
        <v/>
      </c>
      <c r="AB26" s="243" t="str">
        <f t="shared" si="11"/>
        <v/>
      </c>
      <c r="AC26" s="145" t="str">
        <f>IF(OR(E26="a",E26="A"),E26,IF(AND('Encodage réponses Es'!$CU24="!",'Encodage réponses Es'!U24=""),"!",IF('Encodage réponses Es'!U24="","",'Encodage réponses Es'!U24)))</f>
        <v/>
      </c>
      <c r="AD26" s="145" t="str">
        <f>IF(OR(E26="a",E26="A"),E26,IF(AND('Encodage réponses Es'!$CU24="!",'Encodage réponses Es'!V24=""),"!",IF('Encodage réponses Es'!V24="","",'Encodage réponses Es'!V24)))</f>
        <v/>
      </c>
      <c r="AE26" s="145" t="str">
        <f>IF(OR(E26="a",E26="A"),E26,IF(AND('Encodage réponses Es'!$CU24="!",'Encodage réponses Es'!W24=""),"!",IF('Encodage réponses Es'!W24="","",'Encodage réponses Es'!W24)))</f>
        <v/>
      </c>
      <c r="AF26" s="145" t="str">
        <f>IF(OR(E26="a",E26="A"),E26,IF(AND('Encodage réponses Es'!$CU24="!",'Encodage réponses Es'!X24=""),"!",IF('Encodage réponses Es'!X24="","",'Encodage réponses Es'!X24)))</f>
        <v/>
      </c>
      <c r="AG26" s="145" t="str">
        <f>IF(OR(E26="a",E26="A"),E26,IF(AND('Encodage réponses Es'!$CU24="!",'Encodage réponses Es'!Y24=""),"!",IF('Encodage réponses Es'!Y24="","",'Encodage réponses Es'!Y24)))</f>
        <v/>
      </c>
      <c r="AH26" s="145" t="str">
        <f>IF(OR(E26="a",E26="A"),E26,IF(AND('Encodage réponses Es'!$CU24="!",'Encodage réponses Es'!Z24=""),"!",IF('Encodage réponses Es'!Z24="","",'Encodage réponses Es'!Z24)))</f>
        <v/>
      </c>
      <c r="AI26" s="145" t="str">
        <f>IF(OR(E26="a",E26="A"),E26,IF(AND('Encodage réponses Es'!$CU24="!",'Encodage réponses Es'!AA24=""),"!",IF('Encodage réponses Es'!AA24="","",'Encodage réponses Es'!AA24)))</f>
        <v/>
      </c>
      <c r="AJ26" s="145" t="str">
        <f>IF(OR(E26="a",E26="A"),E26,IF(AND('Encodage réponses Es'!$CU24="!",'Encodage réponses Es'!AK24=""),"!",IF('Encodage réponses Es'!AK24="","",'Encodage réponses Es'!AK24)))</f>
        <v/>
      </c>
      <c r="AK26" s="145" t="str">
        <f>IF(OR(E26="a",E26="A"),E26,IF(AND('Encodage réponses Es'!$CU24="!",'Encodage réponses Es'!AL24=""),"!",IF('Encodage réponses Es'!AL24="","",'Encodage réponses Es'!AL24)))</f>
        <v/>
      </c>
      <c r="AL26" s="145" t="str">
        <f>IF(OR(E26="a",E26="A"),E26,IF(AND('Encodage réponses Es'!$CU24="!",'Encodage réponses Es'!AM24=""),"!",IF('Encodage réponses Es'!AM24="","",'Encodage réponses Es'!AM24)))</f>
        <v/>
      </c>
      <c r="AM26" s="145" t="str">
        <f>IF(OR(E26="a",E26="A"),E26,IF(AND('Encodage réponses Es'!$CU24="!",'Encodage réponses Es'!AN24=""),"!",IF('Encodage réponses Es'!AN24="","",'Encodage réponses Es'!AN24)))</f>
        <v/>
      </c>
      <c r="AN26" s="145" t="str">
        <f>IF(OR(E26="a",E26="A"),E26,IF(AND('Encodage réponses Es'!$CU24="!",'Encodage réponses Es'!AO24=""),"!",IF('Encodage réponses Es'!AO24="","",'Encodage réponses Es'!AO24)))</f>
        <v/>
      </c>
      <c r="AO26" s="145" t="str">
        <f>IF(OR(E26="a",E26="A"),E26,IF(AND('Encodage réponses Es'!$CU24="!",'Encodage réponses Es'!AP24=""),"!",IF('Encodage réponses Es'!AP24="","",'Encodage réponses Es'!AP24)))</f>
        <v/>
      </c>
      <c r="AP26" s="145" t="str">
        <f>IF(OR(E26="a",E26="A"),E26,IF(AND('Encodage réponses Es'!$CU24="!",'Encodage réponses Es'!AQ24=""),"!",IF('Encodage réponses Es'!AQ24="","",'Encodage réponses Es'!AQ24)))</f>
        <v/>
      </c>
      <c r="AQ26" s="145" t="str">
        <f>IF(OR(E26="a",E26="A"),E26,IF(AND('Encodage réponses Es'!$CU24="!",'Encodage réponses Es'!AS24=""),"!",IF('Encodage réponses Es'!AS24="","",'Encodage réponses Es'!AS24)))</f>
        <v/>
      </c>
      <c r="AR26" s="145" t="str">
        <f>IF(OR(E26="a",E26="A"),E26,IF(AND('Encodage réponses Es'!$CU24="!",'Encodage réponses Es'!AT24=""),"!",IF('Encodage réponses Es'!AT24="","",'Encodage réponses Es'!AT24)))</f>
        <v/>
      </c>
      <c r="AS26" s="145" t="str">
        <f>IF(OR(E26="a",E26="A"),E26,IF(AND('Encodage réponses Es'!$CU24="!",'Encodage réponses Es'!AV24=""),"!",IF('Encodage réponses Es'!AV24="","",'Encodage réponses Es'!AV24)))</f>
        <v/>
      </c>
      <c r="AT26" s="145" t="str">
        <f>IF(OR(E26="a",E26="A"),E26,IF(AND('Encodage réponses Es'!$CU24="!",'Encodage réponses Es'!BQ24=""),"!",IF('Encodage réponses Es'!BQ24="","",'Encodage réponses Es'!BQ24)))</f>
        <v/>
      </c>
      <c r="AU26" s="145" t="str">
        <f>IF(OR(E26="a",E26="A"),E26,IF(AND('Encodage réponses Es'!$CU24="!",'Encodage réponses Es'!BR24=""),"!",IF('Encodage réponses Es'!BR24="","",'Encodage réponses Es'!BR24)))</f>
        <v/>
      </c>
      <c r="AV26" s="145" t="str">
        <f>IF(OR(E26="a",E26="A"),E26,IF(AND('Encodage réponses Es'!$CU24="!",'Encodage réponses Es'!BS24=""),"!",IF('Encodage réponses Es'!BS24="","",'Encodage réponses Es'!BS24)))</f>
        <v/>
      </c>
      <c r="AW26" s="145" t="str">
        <f>IF(OR(E26="a",E26="A"),E26,IF(AND('Encodage réponses Es'!$CU24="!",'Encodage réponses Es'!BT24=""),"!",IF('Encodage réponses Es'!BT24="","",'Encodage réponses Es'!BT24)))</f>
        <v/>
      </c>
      <c r="AX26" s="145" t="str">
        <f>IF(OR(E26="a",E26="A"),E26,IF(AND('Encodage réponses Es'!$CU24="!",'Encodage réponses Es'!BU24=""),"!",IF('Encodage réponses Es'!BU24="","",'Encodage réponses Es'!BU24)))</f>
        <v/>
      </c>
      <c r="AY26" s="145" t="str">
        <f>IF(OR(E26="a",E26="A"),E26,IF(AND('Encodage réponses Es'!$CU24="!",'Encodage réponses Es'!BV24=""),"!",IF('Encodage réponses Es'!BV24="","",'Encodage réponses Es'!BV24)))</f>
        <v/>
      </c>
      <c r="AZ26" s="204" t="str">
        <f>IF(OR(E26="a",E26="A"),E26,IF(AND('Encodage réponses Es'!$CU24="!",'Encodage réponses Es'!BW24=""),"!",IF('Encodage réponses Es'!BW24="","",'Encodage réponses Es'!BW24)))</f>
        <v/>
      </c>
      <c r="BA26" s="206" t="str">
        <f t="shared" si="2"/>
        <v/>
      </c>
      <c r="BB26" s="207" t="str">
        <f t="shared" si="12"/>
        <v/>
      </c>
      <c r="BC26" s="126" t="str">
        <f>IF(OR(E26="a",E26="A"),E26,IF(AND('Encodage réponses Es'!$CU24="!",'Encodage réponses Es'!AB24=""),"!",IF('Encodage réponses Es'!AB24="","",'Encodage réponses Es'!AB24)))</f>
        <v/>
      </c>
      <c r="BD26" s="87" t="str">
        <f>IF(OR(E26="a",E26="A"),E26,IF(AND('Encodage réponses Es'!$CU24="!",'Encodage réponses Es'!AC24=""),"!",IF('Encodage réponses Es'!AC24="","",'Encodage réponses Es'!AC24)))</f>
        <v/>
      </c>
      <c r="BE26" s="87" t="str">
        <f>IF(OR(E26="a",E26="A"),E26,IF(AND('Encodage réponses Es'!$CU24="!",'Encodage réponses Es'!AD24=""),"!",IF('Encodage réponses Es'!AD24="","",'Encodage réponses Es'!AD24)))</f>
        <v/>
      </c>
      <c r="BF26" s="87" t="str">
        <f>IF(OR(E26="a",E26="A"),E26,IF(AND('Encodage réponses Es'!$CU24="!",'Encodage réponses Es'!AE24=""),"!",IF('Encodage réponses Es'!AE24="","",'Encodage réponses Es'!AE24)))</f>
        <v/>
      </c>
      <c r="BG26" s="87" t="str">
        <f>IF(OR(E26="a",E26="A"),E26,IF(AND('Encodage réponses Es'!$CU24="!",'Encodage réponses Es'!AF24=""),"!",IF('Encodage réponses Es'!AF24="","",'Encodage réponses Es'!AF24)))</f>
        <v/>
      </c>
      <c r="BH26" s="87" t="str">
        <f>IF(OR($E26="a",$E26="A"),$E26,IF(AND('Encodage réponses Es'!$CU24="!",'Encodage réponses Es'!AG24=""),"!",IF('Encodage réponses Es'!AG24="","",'Encodage réponses Es'!AG24)))</f>
        <v/>
      </c>
      <c r="BI26" s="87" t="str">
        <f>IF(OR($E26="a",$E26="A"),$E26,IF(AND('Encodage réponses Es'!$CU24="!",'Encodage réponses Es'!AH24=""),"!",IF('Encodage réponses Es'!AH24="","",'Encodage réponses Es'!AH24)))</f>
        <v/>
      </c>
      <c r="BJ26" s="87" t="str">
        <f>IF(OR($E26="a",$E26="A"),$E26,IF(AND('Encodage réponses Es'!$CU24="!",'Encodage réponses Es'!AI24=""),"!",IF('Encodage réponses Es'!AI24="","",'Encodage réponses Es'!AI24)))</f>
        <v/>
      </c>
      <c r="BK26" s="87" t="str">
        <f>IF(OR($E26="a",$E26="A"),$E26,IF(AND('Encodage réponses Es'!$CU24="!",'Encodage réponses Es'!AJ24=""),"!",IF('Encodage réponses Es'!AJ24="","",'Encodage réponses Es'!AJ24)))</f>
        <v/>
      </c>
      <c r="BL26" s="87" t="str">
        <f>IF(OR($E26="a",$E26="A"),$E26,IF(AND('Encodage réponses Es'!$CU24="!",'Encodage réponses Es'!AU24=""),"!",IF('Encodage réponses Es'!AU24="","",'Encodage réponses Es'!AU24)))</f>
        <v/>
      </c>
      <c r="BM26" s="87" t="str">
        <f>IF(OR($E26="a",$E26="A"),$E26,IF(AND('Encodage réponses Es'!$CU24="!",'Encodage réponses Es'!AW24=""),"!",IF('Encodage réponses Es'!AW24="","",'Encodage réponses Es'!AW24)))</f>
        <v/>
      </c>
      <c r="BN26" s="87" t="str">
        <f>IF(OR($E26="a",$E26="A"),$E26,IF(AND('Encodage réponses Es'!$CU24="!",'Encodage réponses Es'!AX24=""),"!",IF('Encodage réponses Es'!AX24="","",'Encodage réponses Es'!AX24)))</f>
        <v/>
      </c>
      <c r="BO26" s="87" t="str">
        <f>IF(OR($E26="a",$E26="A"),$E26,IF(AND('Encodage réponses Es'!$CU24="!",'Encodage réponses Es'!AY24=""),"!",IF('Encodage réponses Es'!AY24="","",'Encodage réponses Es'!AY24)))</f>
        <v/>
      </c>
      <c r="BP26" s="87" t="str">
        <f>IF(OR($E26="a",$E26="A"),$E26,IF(AND('Encodage réponses Es'!$CU24="!",'Encodage réponses Es'!AZ24=""),"!",IF('Encodage réponses Es'!AZ24="","",'Encodage réponses Es'!AZ24)))</f>
        <v/>
      </c>
      <c r="BQ26" s="87" t="str">
        <f>IF(OR($E26="a",$E26="A"),$E26,IF(AND('Encodage réponses Es'!$CU24="!",'Encodage réponses Es'!BA24=""),"!",IF('Encodage réponses Es'!BA24="","",'Encodage réponses Es'!BA24)))</f>
        <v/>
      </c>
      <c r="BR26" s="87" t="str">
        <f>IF(OR($E26="a",$E26="A"),$E26,IF(AND('Encodage réponses Es'!$CU24="!",'Encodage réponses Es'!BB24=""),"!",IF('Encodage réponses Es'!BB24="","",'Encodage réponses Es'!BB24)))</f>
        <v/>
      </c>
      <c r="BS26" s="87" t="str">
        <f>IF(OR($E26="a",$E26="A"),$E26,IF(AND('Encodage réponses Es'!$CU24="!",'Encodage réponses Es'!BC24=""),"!",IF('Encodage réponses Es'!BC24="","",'Encodage réponses Es'!BC24)))</f>
        <v/>
      </c>
      <c r="BT26" s="87" t="str">
        <f>IF(OR($E26="a",$E26="A"),$E26,IF(AND('Encodage réponses Es'!$CU24="!",'Encodage réponses Es'!BD24=""),"!",IF('Encodage réponses Es'!BD24="","",'Encodage réponses Es'!BD24)))</f>
        <v/>
      </c>
      <c r="BU26" s="87" t="str">
        <f>IF(OR($E26="a",$E26="A"),$E26,IF(AND('Encodage réponses Es'!$CU24="!",'Encodage réponses Es'!BE24=""),"!",IF('Encodage réponses Es'!BE24="","",'Encodage réponses Es'!BE24)))</f>
        <v/>
      </c>
      <c r="BV26" s="125" t="str">
        <f>IF(OR($E26="a",$E26="A"),$E26,IF(AND('Encodage réponses Es'!$CU24="!",'Encodage réponses Es'!BF24=""),"!",IF('Encodage réponses Es'!BF24="","",'Encodage réponses Es'!BF24)))</f>
        <v/>
      </c>
      <c r="BW26" s="210" t="str">
        <f t="shared" si="3"/>
        <v/>
      </c>
      <c r="BX26" s="207" t="str">
        <f t="shared" si="13"/>
        <v/>
      </c>
      <c r="BY26" s="87" t="str">
        <f>IF(OR($E26="a",$E26="A"),$E26,IF(AND('Encodage réponses Es'!$CU24="!",'Encodage réponses Es'!BG24=""),"!",IF('Encodage réponses Es'!BG24="","",'Encodage réponses Es'!BG24)))</f>
        <v/>
      </c>
      <c r="BZ26" s="87" t="str">
        <f>IF(OR($E26="a",$E26="A"),$E26,IF(AND('Encodage réponses Es'!$CU24="!",'Encodage réponses Es'!BH24=""),"!",IF('Encodage réponses Es'!BH24="","",'Encodage réponses Es'!BH24)))</f>
        <v/>
      </c>
      <c r="CA26" s="87" t="str">
        <f>IF(OR($E26="a",$E26="A"),$E26,IF(AND('Encodage réponses Es'!$CU24="!",'Encodage réponses Es'!BI24=""),"!",IF('Encodage réponses Es'!BI24="","",'Encodage réponses Es'!BI24)))</f>
        <v/>
      </c>
      <c r="CB26" s="87" t="str">
        <f>IF(OR($E26="a",$E26="A"),$E26,IF(AND('Encodage réponses Es'!$CU24="!",'Encodage réponses Es'!BJ24=""),"!",IF('Encodage réponses Es'!BJ24="","",'Encodage réponses Es'!BJ24)))</f>
        <v/>
      </c>
      <c r="CC26" s="87" t="str">
        <f>IF(OR($E26="a",$E26="A"),$E26,IF(AND('Encodage réponses Es'!$CU24="!",'Encodage réponses Es'!BK24=""),"!",IF('Encodage réponses Es'!BK24="","",'Encodage réponses Es'!BK24)))</f>
        <v/>
      </c>
      <c r="CD26" s="87" t="str">
        <f>IF(OR($E26="a",$E26="A"),$E26,IF(AND('Encodage réponses Es'!$CU24="!",'Encodage réponses Es'!BL24=""),"!",IF('Encodage réponses Es'!BL24="","",'Encodage réponses Es'!BL24)))</f>
        <v/>
      </c>
      <c r="CE26" s="87" t="str">
        <f>IF(OR($E26="a",$E26="A"),$E26,IF(AND('Encodage réponses Es'!$CU24="!",'Encodage réponses Es'!BM24=""),"!",IF('Encodage réponses Es'!BM24="","",'Encodage réponses Es'!BM24)))</f>
        <v/>
      </c>
      <c r="CF26" s="87" t="str">
        <f>IF(OR($E26="a",$E26="A"),$E26,IF(AND('Encodage réponses Es'!$CU24="!",'Encodage réponses Es'!BN24=""),"!",IF('Encodage réponses Es'!BN24="","",'Encodage réponses Es'!BN24)))</f>
        <v/>
      </c>
      <c r="CG26" s="87" t="str">
        <f>IF(OR($E26="a",$E26="A"),$E26,IF(AND('Encodage réponses Es'!$CU24="!",'Encodage réponses Es'!BO24=""),"!",IF('Encodage réponses Es'!BO24="","",'Encodage réponses Es'!BO24)))</f>
        <v/>
      </c>
      <c r="CH26" s="125" t="str">
        <f>IF(OR($E26="a",$E26="A"),$E26,IF(AND('Encodage réponses Es'!$CU24="!",'Encodage réponses Es'!BP24=""),"!",IF('Encodage réponses Es'!BP24="","",'Encodage réponses Es'!BP24)))</f>
        <v/>
      </c>
      <c r="CI26" s="210" t="str">
        <f t="shared" si="4"/>
        <v/>
      </c>
      <c r="CJ26" s="207" t="str">
        <f t="shared" si="14"/>
        <v/>
      </c>
      <c r="CK26" s="87" t="str">
        <f>IF(OR($E26="a",$E26="A"),$E26,IF(AND('Encodage réponses Es'!$CU24="!",'Encodage réponses Es'!BX24=""),"!",IF('Encodage réponses Es'!BX24="","",'Encodage réponses Es'!BX24)))</f>
        <v/>
      </c>
      <c r="CL26" s="87" t="str">
        <f>IF(OR($E26="a",$E26="A"),$E26,IF(AND('Encodage réponses Es'!$CU24="!",'Encodage réponses Es'!BY24=""),"!",IF('Encodage réponses Es'!BY24="","",'Encodage réponses Es'!BY24)))</f>
        <v/>
      </c>
      <c r="CM26" s="87" t="str">
        <f>IF(OR($E26="a",$E26="A"),$E26,IF(AND('Encodage réponses Es'!$CU24="!",'Encodage réponses Es'!BZ24=""),"!",IF('Encodage réponses Es'!BZ24="","",'Encodage réponses Es'!BZ24)))</f>
        <v/>
      </c>
      <c r="CN26" s="87" t="str">
        <f>IF(OR($E26="a",$E26="A"),$E26,IF(AND('Encodage réponses Es'!$CU24="!",'Encodage réponses Es'!CA24=""),"!",IF('Encodage réponses Es'!CA24="","",'Encodage réponses Es'!CA24)))</f>
        <v/>
      </c>
      <c r="CO26" s="87" t="str">
        <f>IF(OR($E26="a",$E26="A"),$E26,IF(AND('Encodage réponses Es'!$CU24="!",'Encodage réponses Es'!CB24=""),"!",IF('Encodage réponses Es'!CB24="","",'Encodage réponses Es'!CB24)))</f>
        <v/>
      </c>
      <c r="CP26" s="87" t="str">
        <f>IF(OR($E26="a",$E26="A"),$E26,IF(AND('Encodage réponses Es'!$CU24="!",'Encodage réponses Es'!CE24=""),"!",IF('Encodage réponses Es'!CE24="","",'Encodage réponses Es'!CE24)))</f>
        <v/>
      </c>
      <c r="CQ26" s="87" t="str">
        <f>IF(OR($E26="a",$E26="A"),$E26,IF(AND('Encodage réponses Es'!$CU24="!",'Encodage réponses Es'!CF24=""),"!",IF('Encodage réponses Es'!CF24="","",'Encodage réponses Es'!CF24)))</f>
        <v/>
      </c>
      <c r="CR26" s="125" t="str">
        <f>IF(OR($E26="a",$E26="A"),$E26,IF(AND('Encodage réponses Es'!$CU24="!",'Encodage réponses Es'!CG24=""),"!",IF('Encodage réponses Es'!CG24="","",'Encodage réponses Es'!CG24)))</f>
        <v/>
      </c>
      <c r="CS26" s="206" t="str">
        <f t="shared" si="5"/>
        <v/>
      </c>
      <c r="CT26" s="207" t="str">
        <f t="shared" si="15"/>
        <v/>
      </c>
      <c r="CU26" s="272" t="str">
        <f>IF(OR($E26="a",$E26="A"),$E26,IF(AND('Encodage réponses Es'!$CU24="!",'Encodage réponses Es'!AR24=""),"!",IF('Encodage réponses Es'!AR24="","",'Encodage réponses Es'!AR24)))</f>
        <v/>
      </c>
      <c r="CV26" s="273" t="str">
        <f>IF(OR($E26="a",$E26="A"),$E26,IF(AND('Encodage réponses Es'!$CU24="!",'Encodage réponses Es'!CC24=""),"!",IF('Encodage réponses Es'!CC24="","",'Encodage réponses Es'!CC24)))</f>
        <v/>
      </c>
      <c r="CW26" s="273" t="str">
        <f>IF(OR($E26="a",$E26="A"),$E26,IF(AND('Encodage réponses Es'!$CU24="!",'Encodage réponses Es'!CD24=""),"!",IF('Encodage réponses Es'!CD24="","",'Encodage réponses Es'!CD24)))</f>
        <v/>
      </c>
      <c r="CX26" s="273" t="str">
        <f>IF(OR($E26="a",$E26="A"),$E26,IF(AND('Encodage réponses Es'!$CU24="!",'Encodage réponses Es'!CN24=""),"!",IF('Encodage réponses Es'!CN24="","",'Encodage réponses Es'!CN24)))</f>
        <v/>
      </c>
      <c r="CY26" s="273" t="str">
        <f>IF(OR($E26="a",$E26="A"),$E26,IF(AND('Encodage réponses Es'!$CU24="!",'Encodage réponses Es'!CP24=""),"!",IF('Encodage réponses Es'!CP24="","",'Encodage réponses Es'!CP24)))</f>
        <v/>
      </c>
      <c r="CZ26" s="273" t="str">
        <f>IF(OR($E26="a",$E26="A"),$E26,IF(AND('Encodage réponses Es'!$CU24="!",'Encodage réponses Es'!CQ24=""),"!",IF('Encodage réponses Es'!CQ24="","",'Encodage réponses Es'!CQ24)))</f>
        <v/>
      </c>
      <c r="DA26" s="273" t="str">
        <f>IF(OR($E26="a",$E26="A"),$E26,IF(AND('Encodage réponses Es'!$CU24="!",'Encodage réponses Es'!CR24=""),"!",IF('Encodage réponses Es'!CR24="","",'Encodage réponses Es'!CR24)))</f>
        <v/>
      </c>
      <c r="DB26" s="274" t="str">
        <f>IF(OR($E26="a",$E26="A"),$E26,IF(AND('Encodage réponses Es'!$CU24="!",'Encodage réponses Es'!CS24=""),"!",IF('Encodage réponses Es'!CS24="","",'Encodage réponses Es'!CS24)))</f>
        <v/>
      </c>
      <c r="DC26" s="206" t="str">
        <f t="shared" si="16"/>
        <v/>
      </c>
      <c r="DD26" s="207" t="str">
        <f t="shared" si="17"/>
        <v/>
      </c>
      <c r="DE26" s="87" t="str">
        <f>IF(OR($E26="a",$E26="A"),$E26,IF(AND('Encodage réponses Es'!$CU24="!",'Encodage réponses Es'!CH24=""),"!",IF('Encodage réponses Es'!CH24="","",'Encodage réponses Es'!CH24)))</f>
        <v/>
      </c>
      <c r="DF26" s="87" t="str">
        <f>IF(OR($E26="a",$E26="A"),$E26,IF(AND('Encodage réponses Es'!$CU24="!",'Encodage réponses Es'!CI24=""),"!",IF('Encodage réponses Es'!CI24="","",'Encodage réponses Es'!CI24)))</f>
        <v/>
      </c>
      <c r="DG26" s="87" t="str">
        <f>IF(OR($E26="a",$E26="A"),$E26,IF(AND('Encodage réponses Es'!$CU24="!",'Encodage réponses Es'!CJ24=""),"!",IF('Encodage réponses Es'!CJ24="","",'Encodage réponses Es'!CJ24)))</f>
        <v/>
      </c>
      <c r="DH26" s="87" t="str">
        <f>IF(OR($E26="a",$E26="A"),$E26,IF(AND('Encodage réponses Es'!$CU24="!",'Encodage réponses Es'!CK24=""),"!",IF('Encodage réponses Es'!CK24="","",'Encodage réponses Es'!CK24)))</f>
        <v/>
      </c>
      <c r="DI26" s="87" t="str">
        <f>IF(OR($E26="a",$E26="A"),$E26,IF(AND('Encodage réponses Es'!$CU24="!",'Encodage réponses Es'!CL24=""),"!",IF('Encodage réponses Es'!CL24="","",'Encodage réponses Es'!CL24)))</f>
        <v/>
      </c>
      <c r="DJ26" s="87" t="str">
        <f>IF(OR($E26="a",$E26="A"),$E26,IF(AND('Encodage réponses Es'!$CU24="!",'Encodage réponses Es'!CM24=""),"!",IF('Encodage réponses Es'!CM24="","",'Encodage réponses Es'!CM24)))</f>
        <v/>
      </c>
      <c r="DK26" s="87" t="str">
        <f>IF(OR($E26="a",$E26="A"),$E26,IF(AND('Encodage réponses Es'!$CU24="!",'Encodage réponses Es'!CO24=""),"!",IF('Encodage réponses Es'!CO24="","",'Encodage réponses Es'!CO24)))</f>
        <v/>
      </c>
      <c r="DL26" s="125" t="str">
        <f>IF(OR(E26="a",E26="A"),E26,IF(AND('Encodage réponses Es'!$CU24="!",'Encodage réponses Es'!CT24=""),"!",IF('Encodage réponses Es'!CT24="","",'Encodage réponses Es'!CT24)))</f>
        <v/>
      </c>
      <c r="DM26" s="206" t="str">
        <f t="shared" si="18"/>
        <v/>
      </c>
      <c r="DN26" s="207" t="str">
        <f t="shared" si="19"/>
        <v/>
      </c>
    </row>
    <row r="27" spans="1:118" x14ac:dyDescent="0.2">
      <c r="A27" s="510"/>
      <c r="B27" s="511"/>
      <c r="C27" s="14">
        <v>23</v>
      </c>
      <c r="D27" s="14" t="str">
        <f>IF('Encodage réponses Es'!F25=0,"",'Encodage réponses Es'!F25)</f>
        <v/>
      </c>
      <c r="E27" s="143" t="str">
        <f>IF('Encodage réponses Es'!I25="","",'Encodage réponses Es'!I25)</f>
        <v/>
      </c>
      <c r="F27" s="92" t="str">
        <f t="shared" si="6"/>
        <v/>
      </c>
      <c r="G27" s="83" t="str">
        <f t="shared" si="7"/>
        <v/>
      </c>
      <c r="H27" s="88"/>
      <c r="I27" s="92" t="str">
        <f t="shared" si="0"/>
        <v/>
      </c>
      <c r="J27" s="83" t="str">
        <f t="shared" si="8"/>
        <v/>
      </c>
      <c r="K27" s="88"/>
      <c r="L27" s="92" t="str">
        <f t="shared" si="9"/>
        <v/>
      </c>
      <c r="M27" s="83" t="str">
        <f t="shared" si="10"/>
        <v/>
      </c>
      <c r="N27" s="88"/>
      <c r="O27" s="79"/>
      <c r="P27" s="87" t="str">
        <f>IF(OR(E27="a",E27="A"),E27,IF(AND('Encodage réponses Es'!$CU25="!",'Encodage réponses Es'!J25=""),"!",IF('Encodage réponses Es'!J25="","",'Encodage réponses Es'!J25)))</f>
        <v/>
      </c>
      <c r="Q27" s="87" t="str">
        <f>IF(OR(E27="a",E27="A"),E27,IF(AND('Encodage réponses Es'!$CU25="!",'Encodage réponses Es'!K25=""),"!",IF('Encodage réponses Es'!K25="","",'Encodage réponses Es'!K25)))</f>
        <v/>
      </c>
      <c r="R27" s="87" t="str">
        <f>IF(OR(E27="a",E27="A"),E27,IF(AND('Encodage réponses Es'!$CU25="!",'Encodage réponses Es'!L25=""),"!",IF('Encodage réponses Es'!L25="","",'Encodage réponses Es'!L25)))</f>
        <v/>
      </c>
      <c r="S27" s="87" t="str">
        <f>IF(OR(E27="a",E27="A"),E27,IF(AND('Encodage réponses Es'!$CU25="!",'Encodage réponses Es'!M25=""),"!",IF('Encodage réponses Es'!M25="","",'Encodage réponses Es'!M25)))</f>
        <v/>
      </c>
      <c r="T27" s="87" t="str">
        <f>IF(OR(E27="a",E27="A"),E27,IF(AND('Encodage réponses Es'!$CU25="!",'Encodage réponses Es'!N25=""),"!",IF('Encodage réponses Es'!N25="","",'Encodage réponses Es'!N25)))</f>
        <v/>
      </c>
      <c r="U27" s="87" t="str">
        <f>IF(OR(E27="a",E27="A"),E27,IF(AND('Encodage réponses Es'!$CU25="!",'Encodage réponses Es'!O25=""),"!",IF('Encodage réponses Es'!O25="","",'Encodage réponses Es'!O25)))</f>
        <v/>
      </c>
      <c r="V27" s="87" t="str">
        <f>IF(OR($E27="a",$E27="A"),$E27,IF(AND('Encodage réponses Es'!$CU25="!",'Encodage réponses Es'!P25=""),"!",IF('Encodage réponses Es'!P25="","",'Encodage réponses Es'!P25)))</f>
        <v/>
      </c>
      <c r="W27" s="87" t="str">
        <f>IF(OR(E27="a",E27="A"),E27,IF(AND('Encodage réponses Es'!$CU25="!",'Encodage réponses Es'!Q25=""),"!",IF('Encodage réponses Es'!Q25="","",'Encodage réponses Es'!Q25)))</f>
        <v/>
      </c>
      <c r="X27" s="87" t="str">
        <f>IF(OR(E27="a",E27="A"),E27,IF(AND('Encodage réponses Es'!$CU25="!",'Encodage réponses Es'!R25=""),"!",IF('Encodage réponses Es'!R25="","",'Encodage réponses Es'!R25)))</f>
        <v/>
      </c>
      <c r="Y27" s="87" t="str">
        <f>IF(OR(E27="a",E27="A"),E27,IF(AND('Encodage réponses Es'!$CU25="!",'Encodage réponses Es'!S25=""),"!",IF('Encodage réponses Es'!S25="","",'Encodage réponses Es'!S25)))</f>
        <v/>
      </c>
      <c r="Z27" s="125" t="str">
        <f>IF(OR(E27="a",E27="A"),E27,IF(AND('Encodage réponses Es'!$CU25="!",'Encodage réponses Es'!T25=""),"!",IF('Encodage réponses Es'!T25="","",'Encodage réponses Es'!T25)))</f>
        <v/>
      </c>
      <c r="AA27" s="210" t="str">
        <f t="shared" si="1"/>
        <v/>
      </c>
      <c r="AB27" s="243" t="str">
        <f t="shared" si="11"/>
        <v/>
      </c>
      <c r="AC27" s="145" t="str">
        <f>IF(OR(E27="a",E27="A"),E27,IF(AND('Encodage réponses Es'!$CU25="!",'Encodage réponses Es'!U25=""),"!",IF('Encodage réponses Es'!U25="","",'Encodage réponses Es'!U25)))</f>
        <v/>
      </c>
      <c r="AD27" s="145" t="str">
        <f>IF(OR(E27="a",E27="A"),E27,IF(AND('Encodage réponses Es'!$CU25="!",'Encodage réponses Es'!V25=""),"!",IF('Encodage réponses Es'!V25="","",'Encodage réponses Es'!V25)))</f>
        <v/>
      </c>
      <c r="AE27" s="145" t="str">
        <f>IF(OR(E27="a",E27="A"),E27,IF(AND('Encodage réponses Es'!$CU25="!",'Encodage réponses Es'!W25=""),"!",IF('Encodage réponses Es'!W25="","",'Encodage réponses Es'!W25)))</f>
        <v/>
      </c>
      <c r="AF27" s="145" t="str">
        <f>IF(OR(E27="a",E27="A"),E27,IF(AND('Encodage réponses Es'!$CU25="!",'Encodage réponses Es'!X25=""),"!",IF('Encodage réponses Es'!X25="","",'Encodage réponses Es'!X25)))</f>
        <v/>
      </c>
      <c r="AG27" s="145" t="str">
        <f>IF(OR(E27="a",E27="A"),E27,IF(AND('Encodage réponses Es'!$CU25="!",'Encodage réponses Es'!Y25=""),"!",IF('Encodage réponses Es'!Y25="","",'Encodage réponses Es'!Y25)))</f>
        <v/>
      </c>
      <c r="AH27" s="145" t="str">
        <f>IF(OR(E27="a",E27="A"),E27,IF(AND('Encodage réponses Es'!$CU25="!",'Encodage réponses Es'!Z25=""),"!",IF('Encodage réponses Es'!Z25="","",'Encodage réponses Es'!Z25)))</f>
        <v/>
      </c>
      <c r="AI27" s="145" t="str">
        <f>IF(OR(E27="a",E27="A"),E27,IF(AND('Encodage réponses Es'!$CU25="!",'Encodage réponses Es'!AA25=""),"!",IF('Encodage réponses Es'!AA25="","",'Encodage réponses Es'!AA25)))</f>
        <v/>
      </c>
      <c r="AJ27" s="145" t="str">
        <f>IF(OR(E27="a",E27="A"),E27,IF(AND('Encodage réponses Es'!$CU25="!",'Encodage réponses Es'!AK25=""),"!",IF('Encodage réponses Es'!AK25="","",'Encodage réponses Es'!AK25)))</f>
        <v/>
      </c>
      <c r="AK27" s="145" t="str">
        <f>IF(OR(E27="a",E27="A"),E27,IF(AND('Encodage réponses Es'!$CU25="!",'Encodage réponses Es'!AL25=""),"!",IF('Encodage réponses Es'!AL25="","",'Encodage réponses Es'!AL25)))</f>
        <v/>
      </c>
      <c r="AL27" s="145" t="str">
        <f>IF(OR(E27="a",E27="A"),E27,IF(AND('Encodage réponses Es'!$CU25="!",'Encodage réponses Es'!AM25=""),"!",IF('Encodage réponses Es'!AM25="","",'Encodage réponses Es'!AM25)))</f>
        <v/>
      </c>
      <c r="AM27" s="145" t="str">
        <f>IF(OR(E27="a",E27="A"),E27,IF(AND('Encodage réponses Es'!$CU25="!",'Encodage réponses Es'!AN25=""),"!",IF('Encodage réponses Es'!AN25="","",'Encodage réponses Es'!AN25)))</f>
        <v/>
      </c>
      <c r="AN27" s="145" t="str">
        <f>IF(OR(E27="a",E27="A"),E27,IF(AND('Encodage réponses Es'!$CU25="!",'Encodage réponses Es'!AO25=""),"!",IF('Encodage réponses Es'!AO25="","",'Encodage réponses Es'!AO25)))</f>
        <v/>
      </c>
      <c r="AO27" s="145" t="str">
        <f>IF(OR(E27="a",E27="A"),E27,IF(AND('Encodage réponses Es'!$CU25="!",'Encodage réponses Es'!AP25=""),"!",IF('Encodage réponses Es'!AP25="","",'Encodage réponses Es'!AP25)))</f>
        <v/>
      </c>
      <c r="AP27" s="145" t="str">
        <f>IF(OR(E27="a",E27="A"),E27,IF(AND('Encodage réponses Es'!$CU25="!",'Encodage réponses Es'!AQ25=""),"!",IF('Encodage réponses Es'!AQ25="","",'Encodage réponses Es'!AQ25)))</f>
        <v/>
      </c>
      <c r="AQ27" s="145" t="str">
        <f>IF(OR(E27="a",E27="A"),E27,IF(AND('Encodage réponses Es'!$CU25="!",'Encodage réponses Es'!AS25=""),"!",IF('Encodage réponses Es'!AS25="","",'Encodage réponses Es'!AS25)))</f>
        <v/>
      </c>
      <c r="AR27" s="145" t="str">
        <f>IF(OR(E27="a",E27="A"),E27,IF(AND('Encodage réponses Es'!$CU25="!",'Encodage réponses Es'!AT25=""),"!",IF('Encodage réponses Es'!AT25="","",'Encodage réponses Es'!AT25)))</f>
        <v/>
      </c>
      <c r="AS27" s="145" t="str">
        <f>IF(OR(E27="a",E27="A"),E27,IF(AND('Encodage réponses Es'!$CU25="!",'Encodage réponses Es'!AV25=""),"!",IF('Encodage réponses Es'!AV25="","",'Encodage réponses Es'!AV25)))</f>
        <v/>
      </c>
      <c r="AT27" s="145" t="str">
        <f>IF(OR(E27="a",E27="A"),E27,IF(AND('Encodage réponses Es'!$CU25="!",'Encodage réponses Es'!BQ25=""),"!",IF('Encodage réponses Es'!BQ25="","",'Encodage réponses Es'!BQ25)))</f>
        <v/>
      </c>
      <c r="AU27" s="145" t="str">
        <f>IF(OR(E27="a",E27="A"),E27,IF(AND('Encodage réponses Es'!$CU25="!",'Encodage réponses Es'!BR25=""),"!",IF('Encodage réponses Es'!BR25="","",'Encodage réponses Es'!BR25)))</f>
        <v/>
      </c>
      <c r="AV27" s="145" t="str">
        <f>IF(OR(E27="a",E27="A"),E27,IF(AND('Encodage réponses Es'!$CU25="!",'Encodage réponses Es'!BS25=""),"!",IF('Encodage réponses Es'!BS25="","",'Encodage réponses Es'!BS25)))</f>
        <v/>
      </c>
      <c r="AW27" s="145" t="str">
        <f>IF(OR(E27="a",E27="A"),E27,IF(AND('Encodage réponses Es'!$CU25="!",'Encodage réponses Es'!BT25=""),"!",IF('Encodage réponses Es'!BT25="","",'Encodage réponses Es'!BT25)))</f>
        <v/>
      </c>
      <c r="AX27" s="145" t="str">
        <f>IF(OR(E27="a",E27="A"),E27,IF(AND('Encodage réponses Es'!$CU25="!",'Encodage réponses Es'!BU25=""),"!",IF('Encodage réponses Es'!BU25="","",'Encodage réponses Es'!BU25)))</f>
        <v/>
      </c>
      <c r="AY27" s="145" t="str">
        <f>IF(OR(E27="a",E27="A"),E27,IF(AND('Encodage réponses Es'!$CU25="!",'Encodage réponses Es'!BV25=""),"!",IF('Encodage réponses Es'!BV25="","",'Encodage réponses Es'!BV25)))</f>
        <v/>
      </c>
      <c r="AZ27" s="204" t="str">
        <f>IF(OR(E27="a",E27="A"),E27,IF(AND('Encodage réponses Es'!$CU25="!",'Encodage réponses Es'!BW25=""),"!",IF('Encodage réponses Es'!BW25="","",'Encodage réponses Es'!BW25)))</f>
        <v/>
      </c>
      <c r="BA27" s="206" t="str">
        <f t="shared" si="2"/>
        <v/>
      </c>
      <c r="BB27" s="207" t="str">
        <f t="shared" si="12"/>
        <v/>
      </c>
      <c r="BC27" s="126" t="str">
        <f>IF(OR(E27="a",E27="A"),E27,IF(AND('Encodage réponses Es'!$CU25="!",'Encodage réponses Es'!AB25=""),"!",IF('Encodage réponses Es'!AB25="","",'Encodage réponses Es'!AB25)))</f>
        <v/>
      </c>
      <c r="BD27" s="87" t="str">
        <f>IF(OR(E27="a",E27="A"),E27,IF(AND('Encodage réponses Es'!$CU25="!",'Encodage réponses Es'!AC25=""),"!",IF('Encodage réponses Es'!AC25="","",'Encodage réponses Es'!AC25)))</f>
        <v/>
      </c>
      <c r="BE27" s="87" t="str">
        <f>IF(OR(E27="a",E27="A"),E27,IF(AND('Encodage réponses Es'!$CU25="!",'Encodage réponses Es'!AD25=""),"!",IF('Encodage réponses Es'!AD25="","",'Encodage réponses Es'!AD25)))</f>
        <v/>
      </c>
      <c r="BF27" s="87" t="str">
        <f>IF(OR(E27="a",E27="A"),E27,IF(AND('Encodage réponses Es'!$CU25="!",'Encodage réponses Es'!AE25=""),"!",IF('Encodage réponses Es'!AE25="","",'Encodage réponses Es'!AE25)))</f>
        <v/>
      </c>
      <c r="BG27" s="87" t="str">
        <f>IF(OR(E27="a",E27="A"),E27,IF(AND('Encodage réponses Es'!$CU25="!",'Encodage réponses Es'!AF25=""),"!",IF('Encodage réponses Es'!AF25="","",'Encodage réponses Es'!AF25)))</f>
        <v/>
      </c>
      <c r="BH27" s="87" t="str">
        <f>IF(OR($E27="a",$E27="A"),$E27,IF(AND('Encodage réponses Es'!$CU25="!",'Encodage réponses Es'!AG25=""),"!",IF('Encodage réponses Es'!AG25="","",'Encodage réponses Es'!AG25)))</f>
        <v/>
      </c>
      <c r="BI27" s="87" t="str">
        <f>IF(OR($E27="a",$E27="A"),$E27,IF(AND('Encodage réponses Es'!$CU25="!",'Encodage réponses Es'!AH25=""),"!",IF('Encodage réponses Es'!AH25="","",'Encodage réponses Es'!AH25)))</f>
        <v/>
      </c>
      <c r="BJ27" s="87" t="str">
        <f>IF(OR($E27="a",$E27="A"),$E27,IF(AND('Encodage réponses Es'!$CU25="!",'Encodage réponses Es'!AI25=""),"!",IF('Encodage réponses Es'!AI25="","",'Encodage réponses Es'!AI25)))</f>
        <v/>
      </c>
      <c r="BK27" s="87" t="str">
        <f>IF(OR($E27="a",$E27="A"),$E27,IF(AND('Encodage réponses Es'!$CU25="!",'Encodage réponses Es'!AJ25=""),"!",IF('Encodage réponses Es'!AJ25="","",'Encodage réponses Es'!AJ25)))</f>
        <v/>
      </c>
      <c r="BL27" s="87" t="str">
        <f>IF(OR($E27="a",$E27="A"),$E27,IF(AND('Encodage réponses Es'!$CU25="!",'Encodage réponses Es'!AU25=""),"!",IF('Encodage réponses Es'!AU25="","",'Encodage réponses Es'!AU25)))</f>
        <v/>
      </c>
      <c r="BM27" s="87" t="str">
        <f>IF(OR($E27="a",$E27="A"),$E27,IF(AND('Encodage réponses Es'!$CU25="!",'Encodage réponses Es'!AW25=""),"!",IF('Encodage réponses Es'!AW25="","",'Encodage réponses Es'!AW25)))</f>
        <v/>
      </c>
      <c r="BN27" s="87" t="str">
        <f>IF(OR($E27="a",$E27="A"),$E27,IF(AND('Encodage réponses Es'!$CU25="!",'Encodage réponses Es'!AX25=""),"!",IF('Encodage réponses Es'!AX25="","",'Encodage réponses Es'!AX25)))</f>
        <v/>
      </c>
      <c r="BO27" s="87" t="str">
        <f>IF(OR($E27="a",$E27="A"),$E27,IF(AND('Encodage réponses Es'!$CU25="!",'Encodage réponses Es'!AY25=""),"!",IF('Encodage réponses Es'!AY25="","",'Encodage réponses Es'!AY25)))</f>
        <v/>
      </c>
      <c r="BP27" s="87" t="str">
        <f>IF(OR($E27="a",$E27="A"),$E27,IF(AND('Encodage réponses Es'!$CU25="!",'Encodage réponses Es'!AZ25=""),"!",IF('Encodage réponses Es'!AZ25="","",'Encodage réponses Es'!AZ25)))</f>
        <v/>
      </c>
      <c r="BQ27" s="87" t="str">
        <f>IF(OR($E27="a",$E27="A"),$E27,IF(AND('Encodage réponses Es'!$CU25="!",'Encodage réponses Es'!BA25=""),"!",IF('Encodage réponses Es'!BA25="","",'Encodage réponses Es'!BA25)))</f>
        <v/>
      </c>
      <c r="BR27" s="87" t="str">
        <f>IF(OR($E27="a",$E27="A"),$E27,IF(AND('Encodage réponses Es'!$CU25="!",'Encodage réponses Es'!BB25=""),"!",IF('Encodage réponses Es'!BB25="","",'Encodage réponses Es'!BB25)))</f>
        <v/>
      </c>
      <c r="BS27" s="87" t="str">
        <f>IF(OR($E27="a",$E27="A"),$E27,IF(AND('Encodage réponses Es'!$CU25="!",'Encodage réponses Es'!BC25=""),"!",IF('Encodage réponses Es'!BC25="","",'Encodage réponses Es'!BC25)))</f>
        <v/>
      </c>
      <c r="BT27" s="87" t="str">
        <f>IF(OR($E27="a",$E27="A"),$E27,IF(AND('Encodage réponses Es'!$CU25="!",'Encodage réponses Es'!BD25=""),"!",IF('Encodage réponses Es'!BD25="","",'Encodage réponses Es'!BD25)))</f>
        <v/>
      </c>
      <c r="BU27" s="87" t="str">
        <f>IF(OR($E27="a",$E27="A"),$E27,IF(AND('Encodage réponses Es'!$CU25="!",'Encodage réponses Es'!BE25=""),"!",IF('Encodage réponses Es'!BE25="","",'Encodage réponses Es'!BE25)))</f>
        <v/>
      </c>
      <c r="BV27" s="125" t="str">
        <f>IF(OR($E27="a",$E27="A"),$E27,IF(AND('Encodage réponses Es'!$CU25="!",'Encodage réponses Es'!BF25=""),"!",IF('Encodage réponses Es'!BF25="","",'Encodage réponses Es'!BF25)))</f>
        <v/>
      </c>
      <c r="BW27" s="210" t="str">
        <f t="shared" si="3"/>
        <v/>
      </c>
      <c r="BX27" s="207" t="str">
        <f t="shared" si="13"/>
        <v/>
      </c>
      <c r="BY27" s="87" t="str">
        <f>IF(OR($E27="a",$E27="A"),$E27,IF(AND('Encodage réponses Es'!$CU25="!",'Encodage réponses Es'!BG25=""),"!",IF('Encodage réponses Es'!BG25="","",'Encodage réponses Es'!BG25)))</f>
        <v/>
      </c>
      <c r="BZ27" s="87" t="str">
        <f>IF(OR($E27="a",$E27="A"),$E27,IF(AND('Encodage réponses Es'!$CU25="!",'Encodage réponses Es'!BH25=""),"!",IF('Encodage réponses Es'!BH25="","",'Encodage réponses Es'!BH25)))</f>
        <v/>
      </c>
      <c r="CA27" s="87" t="str">
        <f>IF(OR($E27="a",$E27="A"),$E27,IF(AND('Encodage réponses Es'!$CU25="!",'Encodage réponses Es'!BI25=""),"!",IF('Encodage réponses Es'!BI25="","",'Encodage réponses Es'!BI25)))</f>
        <v/>
      </c>
      <c r="CB27" s="87" t="str">
        <f>IF(OR($E27="a",$E27="A"),$E27,IF(AND('Encodage réponses Es'!$CU25="!",'Encodage réponses Es'!BJ25=""),"!",IF('Encodage réponses Es'!BJ25="","",'Encodage réponses Es'!BJ25)))</f>
        <v/>
      </c>
      <c r="CC27" s="87" t="str">
        <f>IF(OR($E27="a",$E27="A"),$E27,IF(AND('Encodage réponses Es'!$CU25="!",'Encodage réponses Es'!BK25=""),"!",IF('Encodage réponses Es'!BK25="","",'Encodage réponses Es'!BK25)))</f>
        <v/>
      </c>
      <c r="CD27" s="87" t="str">
        <f>IF(OR($E27="a",$E27="A"),$E27,IF(AND('Encodage réponses Es'!$CU25="!",'Encodage réponses Es'!BL25=""),"!",IF('Encodage réponses Es'!BL25="","",'Encodage réponses Es'!BL25)))</f>
        <v/>
      </c>
      <c r="CE27" s="87" t="str">
        <f>IF(OR($E27="a",$E27="A"),$E27,IF(AND('Encodage réponses Es'!$CU25="!",'Encodage réponses Es'!BM25=""),"!",IF('Encodage réponses Es'!BM25="","",'Encodage réponses Es'!BM25)))</f>
        <v/>
      </c>
      <c r="CF27" s="87" t="str">
        <f>IF(OR($E27="a",$E27="A"),$E27,IF(AND('Encodage réponses Es'!$CU25="!",'Encodage réponses Es'!BN25=""),"!",IF('Encodage réponses Es'!BN25="","",'Encodage réponses Es'!BN25)))</f>
        <v/>
      </c>
      <c r="CG27" s="87" t="str">
        <f>IF(OR($E27="a",$E27="A"),$E27,IF(AND('Encodage réponses Es'!$CU25="!",'Encodage réponses Es'!BO25=""),"!",IF('Encodage réponses Es'!BO25="","",'Encodage réponses Es'!BO25)))</f>
        <v/>
      </c>
      <c r="CH27" s="125" t="str">
        <f>IF(OR($E27="a",$E27="A"),$E27,IF(AND('Encodage réponses Es'!$CU25="!",'Encodage réponses Es'!BP25=""),"!",IF('Encodage réponses Es'!BP25="","",'Encodage réponses Es'!BP25)))</f>
        <v/>
      </c>
      <c r="CI27" s="210" t="str">
        <f t="shared" si="4"/>
        <v/>
      </c>
      <c r="CJ27" s="207" t="str">
        <f t="shared" si="14"/>
        <v/>
      </c>
      <c r="CK27" s="87" t="str">
        <f>IF(OR($E27="a",$E27="A"),$E27,IF(AND('Encodage réponses Es'!$CU25="!",'Encodage réponses Es'!BX25=""),"!",IF('Encodage réponses Es'!BX25="","",'Encodage réponses Es'!BX25)))</f>
        <v/>
      </c>
      <c r="CL27" s="87" t="str">
        <f>IF(OR($E27="a",$E27="A"),$E27,IF(AND('Encodage réponses Es'!$CU25="!",'Encodage réponses Es'!BY25=""),"!",IF('Encodage réponses Es'!BY25="","",'Encodage réponses Es'!BY25)))</f>
        <v/>
      </c>
      <c r="CM27" s="87" t="str">
        <f>IF(OR($E27="a",$E27="A"),$E27,IF(AND('Encodage réponses Es'!$CU25="!",'Encodage réponses Es'!BZ25=""),"!",IF('Encodage réponses Es'!BZ25="","",'Encodage réponses Es'!BZ25)))</f>
        <v/>
      </c>
      <c r="CN27" s="87" t="str">
        <f>IF(OR($E27="a",$E27="A"),$E27,IF(AND('Encodage réponses Es'!$CU25="!",'Encodage réponses Es'!CA25=""),"!",IF('Encodage réponses Es'!CA25="","",'Encodage réponses Es'!CA25)))</f>
        <v/>
      </c>
      <c r="CO27" s="87" t="str">
        <f>IF(OR($E27="a",$E27="A"),$E27,IF(AND('Encodage réponses Es'!$CU25="!",'Encodage réponses Es'!CB25=""),"!",IF('Encodage réponses Es'!CB25="","",'Encodage réponses Es'!CB25)))</f>
        <v/>
      </c>
      <c r="CP27" s="87" t="str">
        <f>IF(OR($E27="a",$E27="A"),$E27,IF(AND('Encodage réponses Es'!$CU25="!",'Encodage réponses Es'!CE25=""),"!",IF('Encodage réponses Es'!CE25="","",'Encodage réponses Es'!CE25)))</f>
        <v/>
      </c>
      <c r="CQ27" s="87" t="str">
        <f>IF(OR($E27="a",$E27="A"),$E27,IF(AND('Encodage réponses Es'!$CU25="!",'Encodage réponses Es'!CF25=""),"!",IF('Encodage réponses Es'!CF25="","",'Encodage réponses Es'!CF25)))</f>
        <v/>
      </c>
      <c r="CR27" s="125" t="str">
        <f>IF(OR($E27="a",$E27="A"),$E27,IF(AND('Encodage réponses Es'!$CU25="!",'Encodage réponses Es'!CG25=""),"!",IF('Encodage réponses Es'!CG25="","",'Encodage réponses Es'!CG25)))</f>
        <v/>
      </c>
      <c r="CS27" s="206" t="str">
        <f t="shared" si="5"/>
        <v/>
      </c>
      <c r="CT27" s="207" t="str">
        <f t="shared" si="15"/>
        <v/>
      </c>
      <c r="CU27" s="272" t="str">
        <f>IF(OR($E27="a",$E27="A"),$E27,IF(AND('Encodage réponses Es'!$CU25="!",'Encodage réponses Es'!AR25=""),"!",IF('Encodage réponses Es'!AR25="","",'Encodage réponses Es'!AR25)))</f>
        <v/>
      </c>
      <c r="CV27" s="273" t="str">
        <f>IF(OR($E27="a",$E27="A"),$E27,IF(AND('Encodage réponses Es'!$CU25="!",'Encodage réponses Es'!CC25=""),"!",IF('Encodage réponses Es'!CC25="","",'Encodage réponses Es'!CC25)))</f>
        <v/>
      </c>
      <c r="CW27" s="273" t="str">
        <f>IF(OR($E27="a",$E27="A"),$E27,IF(AND('Encodage réponses Es'!$CU25="!",'Encodage réponses Es'!CD25=""),"!",IF('Encodage réponses Es'!CD25="","",'Encodage réponses Es'!CD25)))</f>
        <v/>
      </c>
      <c r="CX27" s="273" t="str">
        <f>IF(OR($E27="a",$E27="A"),$E27,IF(AND('Encodage réponses Es'!$CU25="!",'Encodage réponses Es'!CN25=""),"!",IF('Encodage réponses Es'!CN25="","",'Encodage réponses Es'!CN25)))</f>
        <v/>
      </c>
      <c r="CY27" s="273" t="str">
        <f>IF(OR($E27="a",$E27="A"),$E27,IF(AND('Encodage réponses Es'!$CU25="!",'Encodage réponses Es'!CP25=""),"!",IF('Encodage réponses Es'!CP25="","",'Encodage réponses Es'!CP25)))</f>
        <v/>
      </c>
      <c r="CZ27" s="273" t="str">
        <f>IF(OR($E27="a",$E27="A"),$E27,IF(AND('Encodage réponses Es'!$CU25="!",'Encodage réponses Es'!CQ25=""),"!",IF('Encodage réponses Es'!CQ25="","",'Encodage réponses Es'!CQ25)))</f>
        <v/>
      </c>
      <c r="DA27" s="273" t="str">
        <f>IF(OR($E27="a",$E27="A"),$E27,IF(AND('Encodage réponses Es'!$CU25="!",'Encodage réponses Es'!CR25=""),"!",IF('Encodage réponses Es'!CR25="","",'Encodage réponses Es'!CR25)))</f>
        <v/>
      </c>
      <c r="DB27" s="274" t="str">
        <f>IF(OR($E27="a",$E27="A"),$E27,IF(AND('Encodage réponses Es'!$CU25="!",'Encodage réponses Es'!CS25=""),"!",IF('Encodage réponses Es'!CS25="","",'Encodage réponses Es'!CS25)))</f>
        <v/>
      </c>
      <c r="DC27" s="206" t="str">
        <f t="shared" si="16"/>
        <v/>
      </c>
      <c r="DD27" s="207" t="str">
        <f t="shared" si="17"/>
        <v/>
      </c>
      <c r="DE27" s="87" t="str">
        <f>IF(OR($E27="a",$E27="A"),$E27,IF(AND('Encodage réponses Es'!$CU25="!",'Encodage réponses Es'!CH25=""),"!",IF('Encodage réponses Es'!CH25="","",'Encodage réponses Es'!CH25)))</f>
        <v/>
      </c>
      <c r="DF27" s="87" t="str">
        <f>IF(OR($E27="a",$E27="A"),$E27,IF(AND('Encodage réponses Es'!$CU25="!",'Encodage réponses Es'!CI25=""),"!",IF('Encodage réponses Es'!CI25="","",'Encodage réponses Es'!CI25)))</f>
        <v/>
      </c>
      <c r="DG27" s="87" t="str">
        <f>IF(OR($E27="a",$E27="A"),$E27,IF(AND('Encodage réponses Es'!$CU25="!",'Encodage réponses Es'!CJ25=""),"!",IF('Encodage réponses Es'!CJ25="","",'Encodage réponses Es'!CJ25)))</f>
        <v/>
      </c>
      <c r="DH27" s="87" t="str">
        <f>IF(OR($E27="a",$E27="A"),$E27,IF(AND('Encodage réponses Es'!$CU25="!",'Encodage réponses Es'!CK25=""),"!",IF('Encodage réponses Es'!CK25="","",'Encodage réponses Es'!CK25)))</f>
        <v/>
      </c>
      <c r="DI27" s="87" t="str">
        <f>IF(OR($E27="a",$E27="A"),$E27,IF(AND('Encodage réponses Es'!$CU25="!",'Encodage réponses Es'!CL25=""),"!",IF('Encodage réponses Es'!CL25="","",'Encodage réponses Es'!CL25)))</f>
        <v/>
      </c>
      <c r="DJ27" s="87" t="str">
        <f>IF(OR($E27="a",$E27="A"),$E27,IF(AND('Encodage réponses Es'!$CU25="!",'Encodage réponses Es'!CM25=""),"!",IF('Encodage réponses Es'!CM25="","",'Encodage réponses Es'!CM25)))</f>
        <v/>
      </c>
      <c r="DK27" s="87" t="str">
        <f>IF(OR($E27="a",$E27="A"),$E27,IF(AND('Encodage réponses Es'!$CU25="!",'Encodage réponses Es'!CO25=""),"!",IF('Encodage réponses Es'!CO25="","",'Encodage réponses Es'!CO25)))</f>
        <v/>
      </c>
      <c r="DL27" s="125" t="str">
        <f>IF(OR(E27="a",E27="A"),E27,IF(AND('Encodage réponses Es'!$CU25="!",'Encodage réponses Es'!CT25=""),"!",IF('Encodage réponses Es'!CT25="","",'Encodage réponses Es'!CT25)))</f>
        <v/>
      </c>
      <c r="DM27" s="206" t="str">
        <f t="shared" si="18"/>
        <v/>
      </c>
      <c r="DN27" s="207" t="str">
        <f t="shared" si="19"/>
        <v/>
      </c>
    </row>
    <row r="28" spans="1:118" x14ac:dyDescent="0.2">
      <c r="A28" s="510"/>
      <c r="B28" s="511"/>
      <c r="C28" s="14">
        <v>24</v>
      </c>
      <c r="D28" s="14" t="str">
        <f>IF('Encodage réponses Es'!F26=0,"",'Encodage réponses Es'!F26)</f>
        <v/>
      </c>
      <c r="E28" s="143" t="str">
        <f>IF('Encodage réponses Es'!I26="","",'Encodage réponses Es'!I26)</f>
        <v/>
      </c>
      <c r="F28" s="92" t="str">
        <f t="shared" si="6"/>
        <v/>
      </c>
      <c r="G28" s="83" t="str">
        <f t="shared" si="7"/>
        <v/>
      </c>
      <c r="H28" s="88"/>
      <c r="I28" s="92" t="str">
        <f t="shared" si="0"/>
        <v/>
      </c>
      <c r="J28" s="83" t="str">
        <f t="shared" si="8"/>
        <v/>
      </c>
      <c r="K28" s="88"/>
      <c r="L28" s="92" t="str">
        <f t="shared" si="9"/>
        <v/>
      </c>
      <c r="M28" s="83" t="str">
        <f t="shared" si="10"/>
        <v/>
      </c>
      <c r="N28" s="88"/>
      <c r="O28" s="79"/>
      <c r="P28" s="87" t="str">
        <f>IF(OR(E28="a",E28="A"),E28,IF(AND('Encodage réponses Es'!$CU26="!",'Encodage réponses Es'!J26=""),"!",IF('Encodage réponses Es'!J26="","",'Encodage réponses Es'!J26)))</f>
        <v/>
      </c>
      <c r="Q28" s="87" t="str">
        <f>IF(OR(E28="a",E28="A"),E28,IF(AND('Encodage réponses Es'!$CU26="!",'Encodage réponses Es'!K26=""),"!",IF('Encodage réponses Es'!K26="","",'Encodage réponses Es'!K26)))</f>
        <v/>
      </c>
      <c r="R28" s="87" t="str">
        <f>IF(OR(E28="a",E28="A"),E28,IF(AND('Encodage réponses Es'!$CU26="!",'Encodage réponses Es'!L26=""),"!",IF('Encodage réponses Es'!L26="","",'Encodage réponses Es'!L26)))</f>
        <v/>
      </c>
      <c r="S28" s="87" t="str">
        <f>IF(OR(E28="a",E28="A"),E28,IF(AND('Encodage réponses Es'!$CU26="!",'Encodage réponses Es'!M26=""),"!",IF('Encodage réponses Es'!M26="","",'Encodage réponses Es'!M26)))</f>
        <v/>
      </c>
      <c r="T28" s="87" t="str">
        <f>IF(OR(E28="a",E28="A"),E28,IF(AND('Encodage réponses Es'!$CU26="!",'Encodage réponses Es'!N26=""),"!",IF('Encodage réponses Es'!N26="","",'Encodage réponses Es'!N26)))</f>
        <v/>
      </c>
      <c r="U28" s="87" t="str">
        <f>IF(OR(E28="a",E28="A"),E28,IF(AND('Encodage réponses Es'!$CU26="!",'Encodage réponses Es'!O26=""),"!",IF('Encodage réponses Es'!O26="","",'Encodage réponses Es'!O26)))</f>
        <v/>
      </c>
      <c r="V28" s="87" t="str">
        <f>IF(OR($E28="a",$E28="A"),$E28,IF(AND('Encodage réponses Es'!$CU26="!",'Encodage réponses Es'!P26=""),"!",IF('Encodage réponses Es'!P26="","",'Encodage réponses Es'!P26)))</f>
        <v/>
      </c>
      <c r="W28" s="87" t="str">
        <f>IF(OR(E28="a",E28="A"),E28,IF(AND('Encodage réponses Es'!$CU26="!",'Encodage réponses Es'!Q26=""),"!",IF('Encodage réponses Es'!Q26="","",'Encodage réponses Es'!Q26)))</f>
        <v/>
      </c>
      <c r="X28" s="87" t="str">
        <f>IF(OR(E28="a",E28="A"),E28,IF(AND('Encodage réponses Es'!$CU26="!",'Encodage réponses Es'!R26=""),"!",IF('Encodage réponses Es'!R26="","",'Encodage réponses Es'!R26)))</f>
        <v/>
      </c>
      <c r="Y28" s="87" t="str">
        <f>IF(OR(E28="a",E28="A"),E28,IF(AND('Encodage réponses Es'!$CU26="!",'Encodage réponses Es'!S26=""),"!",IF('Encodage réponses Es'!S26="","",'Encodage réponses Es'!S26)))</f>
        <v/>
      </c>
      <c r="Z28" s="125" t="str">
        <f>IF(OR(E28="a",E28="A"),E28,IF(AND('Encodage réponses Es'!$CU26="!",'Encodage réponses Es'!T26=""),"!",IF('Encodage réponses Es'!T26="","",'Encodage réponses Es'!T26)))</f>
        <v/>
      </c>
      <c r="AA28" s="210" t="str">
        <f>IF(COUNTIF(P28:Z28,"a")&gt;0,"absent(e)",IF(COUNTIF(P28:Z28,"!")&gt;0,"incomplet",IF(COUNTIF(P28:Z28,"")&gt;0,"",COUNTIF(P28:Z28,1))))</f>
        <v/>
      </c>
      <c r="AB28" s="243" t="str">
        <f t="shared" si="11"/>
        <v/>
      </c>
      <c r="AC28" s="145" t="str">
        <f>IF(OR(E28="a",E28="A"),E28,IF(AND('Encodage réponses Es'!$CU26="!",'Encodage réponses Es'!U26=""),"!",IF('Encodage réponses Es'!U26="","",'Encodage réponses Es'!U26)))</f>
        <v/>
      </c>
      <c r="AD28" s="145" t="str">
        <f>IF(OR(E28="a",E28="A"),E28,IF(AND('Encodage réponses Es'!$CU26="!",'Encodage réponses Es'!V26=""),"!",IF('Encodage réponses Es'!V26="","",'Encodage réponses Es'!V26)))</f>
        <v/>
      </c>
      <c r="AE28" s="145" t="str">
        <f>IF(OR(E28="a",E28="A"),E28,IF(AND('Encodage réponses Es'!$CU26="!",'Encodage réponses Es'!W26=""),"!",IF('Encodage réponses Es'!W26="","",'Encodage réponses Es'!W26)))</f>
        <v/>
      </c>
      <c r="AF28" s="145" t="str">
        <f>IF(OR(E28="a",E28="A"),E28,IF(AND('Encodage réponses Es'!$CU26="!",'Encodage réponses Es'!X26=""),"!",IF('Encodage réponses Es'!X26="","",'Encodage réponses Es'!X26)))</f>
        <v/>
      </c>
      <c r="AG28" s="145" t="str">
        <f>IF(OR(E28="a",E28="A"),E28,IF(AND('Encodage réponses Es'!$CU26="!",'Encodage réponses Es'!Y26=""),"!",IF('Encodage réponses Es'!Y26="","",'Encodage réponses Es'!Y26)))</f>
        <v/>
      </c>
      <c r="AH28" s="145" t="str">
        <f>IF(OR(E28="a",E28="A"),E28,IF(AND('Encodage réponses Es'!$CU26="!",'Encodage réponses Es'!Z26=""),"!",IF('Encodage réponses Es'!Z26="","",'Encodage réponses Es'!Z26)))</f>
        <v/>
      </c>
      <c r="AI28" s="145" t="str">
        <f>IF(OR(E28="a",E28="A"),E28,IF(AND('Encodage réponses Es'!$CU26="!",'Encodage réponses Es'!AA26=""),"!",IF('Encodage réponses Es'!AA26="","",'Encodage réponses Es'!AA26)))</f>
        <v/>
      </c>
      <c r="AJ28" s="145" t="str">
        <f>IF(OR(E28="a",E28="A"),E28,IF(AND('Encodage réponses Es'!$CU26="!",'Encodage réponses Es'!AK26=""),"!",IF('Encodage réponses Es'!AK26="","",'Encodage réponses Es'!AK26)))</f>
        <v/>
      </c>
      <c r="AK28" s="145" t="str">
        <f>IF(OR(E28="a",E28="A"),E28,IF(AND('Encodage réponses Es'!$CU26="!",'Encodage réponses Es'!AL26=""),"!",IF('Encodage réponses Es'!AL26="","",'Encodage réponses Es'!AL26)))</f>
        <v/>
      </c>
      <c r="AL28" s="145" t="str">
        <f>IF(OR(E28="a",E28="A"),E28,IF(AND('Encodage réponses Es'!$CU26="!",'Encodage réponses Es'!AM26=""),"!",IF('Encodage réponses Es'!AM26="","",'Encodage réponses Es'!AM26)))</f>
        <v/>
      </c>
      <c r="AM28" s="145" t="str">
        <f>IF(OR(E28="a",E28="A"),E28,IF(AND('Encodage réponses Es'!$CU26="!",'Encodage réponses Es'!AN26=""),"!",IF('Encodage réponses Es'!AN26="","",'Encodage réponses Es'!AN26)))</f>
        <v/>
      </c>
      <c r="AN28" s="145" t="str">
        <f>IF(OR(E28="a",E28="A"),E28,IF(AND('Encodage réponses Es'!$CU26="!",'Encodage réponses Es'!AO26=""),"!",IF('Encodage réponses Es'!AO26="","",'Encodage réponses Es'!AO26)))</f>
        <v/>
      </c>
      <c r="AO28" s="145" t="str">
        <f>IF(OR(E28="a",E28="A"),E28,IF(AND('Encodage réponses Es'!$CU26="!",'Encodage réponses Es'!AP26=""),"!",IF('Encodage réponses Es'!AP26="","",'Encodage réponses Es'!AP26)))</f>
        <v/>
      </c>
      <c r="AP28" s="145" t="str">
        <f>IF(OR(E28="a",E28="A"),E28,IF(AND('Encodage réponses Es'!$CU26="!",'Encodage réponses Es'!AQ26=""),"!",IF('Encodage réponses Es'!AQ26="","",'Encodage réponses Es'!AQ26)))</f>
        <v/>
      </c>
      <c r="AQ28" s="145" t="str">
        <f>IF(OR(E28="a",E28="A"),E28,IF(AND('Encodage réponses Es'!$CU26="!",'Encodage réponses Es'!AS26=""),"!",IF('Encodage réponses Es'!AS26="","",'Encodage réponses Es'!AS26)))</f>
        <v/>
      </c>
      <c r="AR28" s="145" t="str">
        <f>IF(OR(E28="a",E28="A"),E28,IF(AND('Encodage réponses Es'!$CU26="!",'Encodage réponses Es'!AT26=""),"!",IF('Encodage réponses Es'!AT26="","",'Encodage réponses Es'!AT26)))</f>
        <v/>
      </c>
      <c r="AS28" s="145" t="str">
        <f>IF(OR(E28="a",E28="A"),E28,IF(AND('Encodage réponses Es'!$CU26="!",'Encodage réponses Es'!AV26=""),"!",IF('Encodage réponses Es'!AV26="","",'Encodage réponses Es'!AV26)))</f>
        <v/>
      </c>
      <c r="AT28" s="145" t="str">
        <f>IF(OR(E28="a",E28="A"),E28,IF(AND('Encodage réponses Es'!$CU26="!",'Encodage réponses Es'!BQ26=""),"!",IF('Encodage réponses Es'!BQ26="","",'Encodage réponses Es'!BQ26)))</f>
        <v/>
      </c>
      <c r="AU28" s="145" t="str">
        <f>IF(OR(E28="a",E28="A"),E28,IF(AND('Encodage réponses Es'!$CU26="!",'Encodage réponses Es'!BR26=""),"!",IF('Encodage réponses Es'!BR26="","",'Encodage réponses Es'!BR26)))</f>
        <v/>
      </c>
      <c r="AV28" s="145" t="str">
        <f>IF(OR(E28="a",E28="A"),E28,IF(AND('Encodage réponses Es'!$CU26="!",'Encodage réponses Es'!BS26=""),"!",IF('Encodage réponses Es'!BS26="","",'Encodage réponses Es'!BS26)))</f>
        <v/>
      </c>
      <c r="AW28" s="145" t="str">
        <f>IF(OR(E28="a",E28="A"),E28,IF(AND('Encodage réponses Es'!$CU26="!",'Encodage réponses Es'!BT26=""),"!",IF('Encodage réponses Es'!BT26="","",'Encodage réponses Es'!BT26)))</f>
        <v/>
      </c>
      <c r="AX28" s="145" t="str">
        <f>IF(OR(E28="a",E28="A"),E28,IF(AND('Encodage réponses Es'!$CU26="!",'Encodage réponses Es'!BU26=""),"!",IF('Encodage réponses Es'!BU26="","",'Encodage réponses Es'!BU26)))</f>
        <v/>
      </c>
      <c r="AY28" s="145" t="str">
        <f>IF(OR(E28="a",E28="A"),E28,IF(AND('Encodage réponses Es'!$CU26="!",'Encodage réponses Es'!BV26=""),"!",IF('Encodage réponses Es'!BV26="","",'Encodage réponses Es'!BV26)))</f>
        <v/>
      </c>
      <c r="AZ28" s="204" t="str">
        <f>IF(OR(E28="a",E28="A"),E28,IF(AND('Encodage réponses Es'!$CU26="!",'Encodage réponses Es'!BW26=""),"!",IF('Encodage réponses Es'!BW26="","",'Encodage réponses Es'!BW26)))</f>
        <v/>
      </c>
      <c r="BA28" s="206" t="str">
        <f t="shared" si="2"/>
        <v/>
      </c>
      <c r="BB28" s="207" t="str">
        <f t="shared" si="12"/>
        <v/>
      </c>
      <c r="BC28" s="126" t="str">
        <f>IF(OR(E28="a",E28="A"),E28,IF(AND('Encodage réponses Es'!$CU26="!",'Encodage réponses Es'!AB26=""),"!",IF('Encodage réponses Es'!AB26="","",'Encodage réponses Es'!AB26)))</f>
        <v/>
      </c>
      <c r="BD28" s="87" t="str">
        <f>IF(OR(E28="a",E28="A"),E28,IF(AND('Encodage réponses Es'!$CU26="!",'Encodage réponses Es'!AC26=""),"!",IF('Encodage réponses Es'!AC26="","",'Encodage réponses Es'!AC26)))</f>
        <v/>
      </c>
      <c r="BE28" s="87" t="str">
        <f>IF(OR(E28="a",E28="A"),E28,IF(AND('Encodage réponses Es'!$CU26="!",'Encodage réponses Es'!AD26=""),"!",IF('Encodage réponses Es'!AD26="","",'Encodage réponses Es'!AD26)))</f>
        <v/>
      </c>
      <c r="BF28" s="87" t="str">
        <f>IF(OR(E28="a",E28="A"),E28,IF(AND('Encodage réponses Es'!$CU26="!",'Encodage réponses Es'!AE26=""),"!",IF('Encodage réponses Es'!AE26="","",'Encodage réponses Es'!AE26)))</f>
        <v/>
      </c>
      <c r="BG28" s="87" t="str">
        <f>IF(OR(E28="a",E28="A"),E28,IF(AND('Encodage réponses Es'!$CU26="!",'Encodage réponses Es'!AF26=""),"!",IF('Encodage réponses Es'!AF26="","",'Encodage réponses Es'!AF26)))</f>
        <v/>
      </c>
      <c r="BH28" s="87" t="str">
        <f>IF(OR($E28="a",$E28="A"),$E28,IF(AND('Encodage réponses Es'!$CU26="!",'Encodage réponses Es'!AG26=""),"!",IF('Encodage réponses Es'!AG26="","",'Encodage réponses Es'!AG26)))</f>
        <v/>
      </c>
      <c r="BI28" s="87" t="str">
        <f>IF(OR($E28="a",$E28="A"),$E28,IF(AND('Encodage réponses Es'!$CU26="!",'Encodage réponses Es'!AH26=""),"!",IF('Encodage réponses Es'!AH26="","",'Encodage réponses Es'!AH26)))</f>
        <v/>
      </c>
      <c r="BJ28" s="87" t="str">
        <f>IF(OR($E28="a",$E28="A"),$E28,IF(AND('Encodage réponses Es'!$CU26="!",'Encodage réponses Es'!AI26=""),"!",IF('Encodage réponses Es'!AI26="","",'Encodage réponses Es'!AI26)))</f>
        <v/>
      </c>
      <c r="BK28" s="87" t="str">
        <f>IF(OR($E28="a",$E28="A"),$E28,IF(AND('Encodage réponses Es'!$CU26="!",'Encodage réponses Es'!AJ26=""),"!",IF('Encodage réponses Es'!AJ26="","",'Encodage réponses Es'!AJ26)))</f>
        <v/>
      </c>
      <c r="BL28" s="87" t="str">
        <f>IF(OR($E28="a",$E28="A"),$E28,IF(AND('Encodage réponses Es'!$CU26="!",'Encodage réponses Es'!AU26=""),"!",IF('Encodage réponses Es'!AU26="","",'Encodage réponses Es'!AU26)))</f>
        <v/>
      </c>
      <c r="BM28" s="87" t="str">
        <f>IF(OR($E28="a",$E28="A"),$E28,IF(AND('Encodage réponses Es'!$CU26="!",'Encodage réponses Es'!AW26=""),"!",IF('Encodage réponses Es'!AW26="","",'Encodage réponses Es'!AW26)))</f>
        <v/>
      </c>
      <c r="BN28" s="87" t="str">
        <f>IF(OR($E28="a",$E28="A"),$E28,IF(AND('Encodage réponses Es'!$CU26="!",'Encodage réponses Es'!AX26=""),"!",IF('Encodage réponses Es'!AX26="","",'Encodage réponses Es'!AX26)))</f>
        <v/>
      </c>
      <c r="BO28" s="87" t="str">
        <f>IF(OR($E28="a",$E28="A"),$E28,IF(AND('Encodage réponses Es'!$CU26="!",'Encodage réponses Es'!AY26=""),"!",IF('Encodage réponses Es'!AY26="","",'Encodage réponses Es'!AY26)))</f>
        <v/>
      </c>
      <c r="BP28" s="87" t="str">
        <f>IF(OR($E28="a",$E28="A"),$E28,IF(AND('Encodage réponses Es'!$CU26="!",'Encodage réponses Es'!AZ26=""),"!",IF('Encodage réponses Es'!AZ26="","",'Encodage réponses Es'!AZ26)))</f>
        <v/>
      </c>
      <c r="BQ28" s="87" t="str">
        <f>IF(OR($E28="a",$E28="A"),$E28,IF(AND('Encodage réponses Es'!$CU26="!",'Encodage réponses Es'!BA26=""),"!",IF('Encodage réponses Es'!BA26="","",'Encodage réponses Es'!BA26)))</f>
        <v/>
      </c>
      <c r="BR28" s="87" t="str">
        <f>IF(OR($E28="a",$E28="A"),$E28,IF(AND('Encodage réponses Es'!$CU26="!",'Encodage réponses Es'!BB26=""),"!",IF('Encodage réponses Es'!BB26="","",'Encodage réponses Es'!BB26)))</f>
        <v/>
      </c>
      <c r="BS28" s="87" t="str">
        <f>IF(OR($E28="a",$E28="A"),$E28,IF(AND('Encodage réponses Es'!$CU26="!",'Encodage réponses Es'!BC26=""),"!",IF('Encodage réponses Es'!BC26="","",'Encodage réponses Es'!BC26)))</f>
        <v/>
      </c>
      <c r="BT28" s="87" t="str">
        <f>IF(OR($E28="a",$E28="A"),$E28,IF(AND('Encodage réponses Es'!$CU26="!",'Encodage réponses Es'!BD26=""),"!",IF('Encodage réponses Es'!BD26="","",'Encodage réponses Es'!BD26)))</f>
        <v/>
      </c>
      <c r="BU28" s="87" t="str">
        <f>IF(OR($E28="a",$E28="A"),$E28,IF(AND('Encodage réponses Es'!$CU26="!",'Encodage réponses Es'!BE26=""),"!",IF('Encodage réponses Es'!BE26="","",'Encodage réponses Es'!BE26)))</f>
        <v/>
      </c>
      <c r="BV28" s="125" t="str">
        <f>IF(OR($E28="a",$E28="A"),$E28,IF(AND('Encodage réponses Es'!$CU26="!",'Encodage réponses Es'!BF26=""),"!",IF('Encodage réponses Es'!BF26="","",'Encodage réponses Es'!BF26)))</f>
        <v/>
      </c>
      <c r="BW28" s="210" t="str">
        <f t="shared" si="3"/>
        <v/>
      </c>
      <c r="BX28" s="207" t="str">
        <f t="shared" si="13"/>
        <v/>
      </c>
      <c r="BY28" s="87" t="str">
        <f>IF(OR($E28="a",$E28="A"),$E28,IF(AND('Encodage réponses Es'!$CU26="!",'Encodage réponses Es'!BG26=""),"!",IF('Encodage réponses Es'!BG26="","",'Encodage réponses Es'!BG26)))</f>
        <v/>
      </c>
      <c r="BZ28" s="87" t="str">
        <f>IF(OR($E28="a",$E28="A"),$E28,IF(AND('Encodage réponses Es'!$CU26="!",'Encodage réponses Es'!BH26=""),"!",IF('Encodage réponses Es'!BH26="","",'Encodage réponses Es'!BH26)))</f>
        <v/>
      </c>
      <c r="CA28" s="87" t="str">
        <f>IF(OR($E28="a",$E28="A"),$E28,IF(AND('Encodage réponses Es'!$CU26="!",'Encodage réponses Es'!BI26=""),"!",IF('Encodage réponses Es'!BI26="","",'Encodage réponses Es'!BI26)))</f>
        <v/>
      </c>
      <c r="CB28" s="87" t="str">
        <f>IF(OR($E28="a",$E28="A"),$E28,IF(AND('Encodage réponses Es'!$CU26="!",'Encodage réponses Es'!BJ26=""),"!",IF('Encodage réponses Es'!BJ26="","",'Encodage réponses Es'!BJ26)))</f>
        <v/>
      </c>
      <c r="CC28" s="87" t="str">
        <f>IF(OR($E28="a",$E28="A"),$E28,IF(AND('Encodage réponses Es'!$CU26="!",'Encodage réponses Es'!BK26=""),"!",IF('Encodage réponses Es'!BK26="","",'Encodage réponses Es'!BK26)))</f>
        <v/>
      </c>
      <c r="CD28" s="87" t="str">
        <f>IF(OR($E28="a",$E28="A"),$E28,IF(AND('Encodage réponses Es'!$CU26="!",'Encodage réponses Es'!BL26=""),"!",IF('Encodage réponses Es'!BL26="","",'Encodage réponses Es'!BL26)))</f>
        <v/>
      </c>
      <c r="CE28" s="87" t="str">
        <f>IF(OR($E28="a",$E28="A"),$E28,IF(AND('Encodage réponses Es'!$CU26="!",'Encodage réponses Es'!BM26=""),"!",IF('Encodage réponses Es'!BM26="","",'Encodage réponses Es'!BM26)))</f>
        <v/>
      </c>
      <c r="CF28" s="87" t="str">
        <f>IF(OR($E28="a",$E28="A"),$E28,IF(AND('Encodage réponses Es'!$CU26="!",'Encodage réponses Es'!BN26=""),"!",IF('Encodage réponses Es'!BN26="","",'Encodage réponses Es'!BN26)))</f>
        <v/>
      </c>
      <c r="CG28" s="87" t="str">
        <f>IF(OR($E28="a",$E28="A"),$E28,IF(AND('Encodage réponses Es'!$CU26="!",'Encodage réponses Es'!BO26=""),"!",IF('Encodage réponses Es'!BO26="","",'Encodage réponses Es'!BO26)))</f>
        <v/>
      </c>
      <c r="CH28" s="125" t="str">
        <f>IF(OR($E28="a",$E28="A"),$E28,IF(AND('Encodage réponses Es'!$CU26="!",'Encodage réponses Es'!BP26=""),"!",IF('Encodage réponses Es'!BP26="","",'Encodage réponses Es'!BP26)))</f>
        <v/>
      </c>
      <c r="CI28" s="210" t="str">
        <f t="shared" si="4"/>
        <v/>
      </c>
      <c r="CJ28" s="207" t="str">
        <f t="shared" si="14"/>
        <v/>
      </c>
      <c r="CK28" s="87" t="str">
        <f>IF(OR($E28="a",$E28="A"),$E28,IF(AND('Encodage réponses Es'!$CU26="!",'Encodage réponses Es'!BX26=""),"!",IF('Encodage réponses Es'!BX26="","",'Encodage réponses Es'!BX26)))</f>
        <v/>
      </c>
      <c r="CL28" s="87" t="str">
        <f>IF(OR($E28="a",$E28="A"),$E28,IF(AND('Encodage réponses Es'!$CU26="!",'Encodage réponses Es'!BY26=""),"!",IF('Encodage réponses Es'!BY26="","",'Encodage réponses Es'!BY26)))</f>
        <v/>
      </c>
      <c r="CM28" s="87" t="str">
        <f>IF(OR($E28="a",$E28="A"),$E28,IF(AND('Encodage réponses Es'!$CU26="!",'Encodage réponses Es'!BZ26=""),"!",IF('Encodage réponses Es'!BZ26="","",'Encodage réponses Es'!BZ26)))</f>
        <v/>
      </c>
      <c r="CN28" s="87" t="str">
        <f>IF(OR($E28="a",$E28="A"),$E28,IF(AND('Encodage réponses Es'!$CU26="!",'Encodage réponses Es'!CA26=""),"!",IF('Encodage réponses Es'!CA26="","",'Encodage réponses Es'!CA26)))</f>
        <v/>
      </c>
      <c r="CO28" s="87" t="str">
        <f>IF(OR($E28="a",$E28="A"),$E28,IF(AND('Encodage réponses Es'!$CU26="!",'Encodage réponses Es'!CB26=""),"!",IF('Encodage réponses Es'!CB26="","",'Encodage réponses Es'!CB26)))</f>
        <v/>
      </c>
      <c r="CP28" s="87" t="str">
        <f>IF(OR($E28="a",$E28="A"),$E28,IF(AND('Encodage réponses Es'!$CU26="!",'Encodage réponses Es'!CE26=""),"!",IF('Encodage réponses Es'!CE26="","",'Encodage réponses Es'!CE26)))</f>
        <v/>
      </c>
      <c r="CQ28" s="87" t="str">
        <f>IF(OR($E28="a",$E28="A"),$E28,IF(AND('Encodage réponses Es'!$CU26="!",'Encodage réponses Es'!CF26=""),"!",IF('Encodage réponses Es'!CF26="","",'Encodage réponses Es'!CF26)))</f>
        <v/>
      </c>
      <c r="CR28" s="125" t="str">
        <f>IF(OR($E28="a",$E28="A"),$E28,IF(AND('Encodage réponses Es'!$CU26="!",'Encodage réponses Es'!CG26=""),"!",IF('Encodage réponses Es'!CG26="","",'Encodage réponses Es'!CG26)))</f>
        <v/>
      </c>
      <c r="CS28" s="206" t="str">
        <f t="shared" si="5"/>
        <v/>
      </c>
      <c r="CT28" s="207" t="str">
        <f t="shared" si="15"/>
        <v/>
      </c>
      <c r="CU28" s="272" t="str">
        <f>IF(OR($E28="a",$E28="A"),$E28,IF(AND('Encodage réponses Es'!$CU26="!",'Encodage réponses Es'!AR26=""),"!",IF('Encodage réponses Es'!AR26="","",'Encodage réponses Es'!AR26)))</f>
        <v/>
      </c>
      <c r="CV28" s="273" t="str">
        <f>IF(OR($E28="a",$E28="A"),$E28,IF(AND('Encodage réponses Es'!$CU26="!",'Encodage réponses Es'!CC26=""),"!",IF('Encodage réponses Es'!CC26="","",'Encodage réponses Es'!CC26)))</f>
        <v/>
      </c>
      <c r="CW28" s="273" t="str">
        <f>IF(OR($E28="a",$E28="A"),$E28,IF(AND('Encodage réponses Es'!$CU26="!",'Encodage réponses Es'!CD26=""),"!",IF('Encodage réponses Es'!CD26="","",'Encodage réponses Es'!CD26)))</f>
        <v/>
      </c>
      <c r="CX28" s="273" t="str">
        <f>IF(OR($E28="a",$E28="A"),$E28,IF(AND('Encodage réponses Es'!$CU26="!",'Encodage réponses Es'!CN26=""),"!",IF('Encodage réponses Es'!CN26="","",'Encodage réponses Es'!CN26)))</f>
        <v/>
      </c>
      <c r="CY28" s="273" t="str">
        <f>IF(OR($E28="a",$E28="A"),$E28,IF(AND('Encodage réponses Es'!$CU26="!",'Encodage réponses Es'!CP26=""),"!",IF('Encodage réponses Es'!CP26="","",'Encodage réponses Es'!CP26)))</f>
        <v/>
      </c>
      <c r="CZ28" s="273" t="str">
        <f>IF(OR($E28="a",$E28="A"),$E28,IF(AND('Encodage réponses Es'!$CU26="!",'Encodage réponses Es'!CQ26=""),"!",IF('Encodage réponses Es'!CQ26="","",'Encodage réponses Es'!CQ26)))</f>
        <v/>
      </c>
      <c r="DA28" s="273" t="str">
        <f>IF(OR($E28="a",$E28="A"),$E28,IF(AND('Encodage réponses Es'!$CU26="!",'Encodage réponses Es'!CR26=""),"!",IF('Encodage réponses Es'!CR26="","",'Encodage réponses Es'!CR26)))</f>
        <v/>
      </c>
      <c r="DB28" s="274" t="str">
        <f>IF(OR($E28="a",$E28="A"),$E28,IF(AND('Encodage réponses Es'!$CU26="!",'Encodage réponses Es'!CS26=""),"!",IF('Encodage réponses Es'!CS26="","",'Encodage réponses Es'!CS26)))</f>
        <v/>
      </c>
      <c r="DC28" s="206" t="str">
        <f t="shared" si="16"/>
        <v/>
      </c>
      <c r="DD28" s="207" t="str">
        <f t="shared" si="17"/>
        <v/>
      </c>
      <c r="DE28" s="87" t="str">
        <f>IF(OR($E28="a",$E28="A"),$E28,IF(AND('Encodage réponses Es'!$CU26="!",'Encodage réponses Es'!CH26=""),"!",IF('Encodage réponses Es'!CH26="","",'Encodage réponses Es'!CH26)))</f>
        <v/>
      </c>
      <c r="DF28" s="87" t="str">
        <f>IF(OR($E28="a",$E28="A"),$E28,IF(AND('Encodage réponses Es'!$CU26="!",'Encodage réponses Es'!CI26=""),"!",IF('Encodage réponses Es'!CI26="","",'Encodage réponses Es'!CI26)))</f>
        <v/>
      </c>
      <c r="DG28" s="87" t="str">
        <f>IF(OR($E28="a",$E28="A"),$E28,IF(AND('Encodage réponses Es'!$CU26="!",'Encodage réponses Es'!CJ26=""),"!",IF('Encodage réponses Es'!CJ26="","",'Encodage réponses Es'!CJ26)))</f>
        <v/>
      </c>
      <c r="DH28" s="87" t="str">
        <f>IF(OR($E28="a",$E28="A"),$E28,IF(AND('Encodage réponses Es'!$CU26="!",'Encodage réponses Es'!CK26=""),"!",IF('Encodage réponses Es'!CK26="","",'Encodage réponses Es'!CK26)))</f>
        <v/>
      </c>
      <c r="DI28" s="87" t="str">
        <f>IF(OR($E28="a",$E28="A"),$E28,IF(AND('Encodage réponses Es'!$CU26="!",'Encodage réponses Es'!CL26=""),"!",IF('Encodage réponses Es'!CL26="","",'Encodage réponses Es'!CL26)))</f>
        <v/>
      </c>
      <c r="DJ28" s="87" t="str">
        <f>IF(OR($E28="a",$E28="A"),$E28,IF(AND('Encodage réponses Es'!$CU26="!",'Encodage réponses Es'!CM26=""),"!",IF('Encodage réponses Es'!CM26="","",'Encodage réponses Es'!CM26)))</f>
        <v/>
      </c>
      <c r="DK28" s="87" t="str">
        <f>IF(OR($E28="a",$E28="A"),$E28,IF(AND('Encodage réponses Es'!$CU26="!",'Encodage réponses Es'!CO26=""),"!",IF('Encodage réponses Es'!CO26="","",'Encodage réponses Es'!CO26)))</f>
        <v/>
      </c>
      <c r="DL28" s="125" t="str">
        <f>IF(OR(E28="a",E28="A"),E28,IF(AND('Encodage réponses Es'!$CU26="!",'Encodage réponses Es'!CT26=""),"!",IF('Encodage réponses Es'!CT26="","",'Encodage réponses Es'!CT26)))</f>
        <v/>
      </c>
      <c r="DM28" s="206" t="str">
        <f t="shared" si="18"/>
        <v/>
      </c>
      <c r="DN28" s="207" t="str">
        <f t="shared" si="19"/>
        <v/>
      </c>
    </row>
    <row r="29" spans="1:118" x14ac:dyDescent="0.2">
      <c r="A29" s="510"/>
      <c r="B29" s="511"/>
      <c r="C29" s="14">
        <v>25</v>
      </c>
      <c r="D29" s="14" t="str">
        <f>IF('Encodage réponses Es'!F27=0,"",'Encodage réponses Es'!F27)</f>
        <v/>
      </c>
      <c r="E29" s="143" t="str">
        <f>IF('Encodage réponses Es'!I27="","",'Encodage réponses Es'!I27)</f>
        <v/>
      </c>
      <c r="F29" s="92" t="str">
        <f t="shared" si="6"/>
        <v/>
      </c>
      <c r="G29" s="83" t="str">
        <f t="shared" si="7"/>
        <v/>
      </c>
      <c r="H29" s="88"/>
      <c r="I29" s="92" t="str">
        <f t="shared" si="0"/>
        <v/>
      </c>
      <c r="J29" s="83" t="str">
        <f t="shared" si="8"/>
        <v/>
      </c>
      <c r="K29" s="88"/>
      <c r="L29" s="92" t="str">
        <f t="shared" si="9"/>
        <v/>
      </c>
      <c r="M29" s="83" t="str">
        <f t="shared" si="10"/>
        <v/>
      </c>
      <c r="N29" s="88"/>
      <c r="O29" s="79"/>
      <c r="P29" s="87" t="str">
        <f>IF(OR(E29="a",E29="A"),E29,IF(AND('Encodage réponses Es'!$CU27="!",'Encodage réponses Es'!J27=""),"!",IF('Encodage réponses Es'!J27="","",'Encodage réponses Es'!J27)))</f>
        <v/>
      </c>
      <c r="Q29" s="87" t="str">
        <f>IF(OR(E29="a",E29="A"),E29,IF(AND('Encodage réponses Es'!$CU27="!",'Encodage réponses Es'!K27=""),"!",IF('Encodage réponses Es'!K27="","",'Encodage réponses Es'!K27)))</f>
        <v/>
      </c>
      <c r="R29" s="87" t="str">
        <f>IF(OR(E29="a",E29="A"),E29,IF(AND('Encodage réponses Es'!$CU27="!",'Encodage réponses Es'!L27=""),"!",IF('Encodage réponses Es'!L27="","",'Encodage réponses Es'!L27)))</f>
        <v/>
      </c>
      <c r="S29" s="87" t="str">
        <f>IF(OR(E29="a",E29="A"),E29,IF(AND('Encodage réponses Es'!$CU27="!",'Encodage réponses Es'!M27=""),"!",IF('Encodage réponses Es'!M27="","",'Encodage réponses Es'!M27)))</f>
        <v/>
      </c>
      <c r="T29" s="87" t="str">
        <f>IF(OR(E29="a",E29="A"),E29,IF(AND('Encodage réponses Es'!$CU27="!",'Encodage réponses Es'!N27=""),"!",IF('Encodage réponses Es'!N27="","",'Encodage réponses Es'!N27)))</f>
        <v/>
      </c>
      <c r="U29" s="87" t="str">
        <f>IF(OR(E29="a",E29="A"),E29,IF(AND('Encodage réponses Es'!$CU27="!",'Encodage réponses Es'!O27=""),"!",IF('Encodage réponses Es'!O27="","",'Encodage réponses Es'!O27)))</f>
        <v/>
      </c>
      <c r="V29" s="87" t="str">
        <f>IF(OR($E29="a",$E29="A"),$E29,IF(AND('Encodage réponses Es'!$CU27="!",'Encodage réponses Es'!P27=""),"!",IF('Encodage réponses Es'!P27="","",'Encodage réponses Es'!P27)))</f>
        <v/>
      </c>
      <c r="W29" s="87" t="str">
        <f>IF(OR(E29="a",E29="A"),E29,IF(AND('Encodage réponses Es'!$CU27="!",'Encodage réponses Es'!Q27=""),"!",IF('Encodage réponses Es'!Q27="","",'Encodage réponses Es'!Q27)))</f>
        <v/>
      </c>
      <c r="X29" s="87" t="str">
        <f>IF(OR(E29="a",E29="A"),E29,IF(AND('Encodage réponses Es'!$CU27="!",'Encodage réponses Es'!R27=""),"!",IF('Encodage réponses Es'!R27="","",'Encodage réponses Es'!R27)))</f>
        <v/>
      </c>
      <c r="Y29" s="87" t="str">
        <f>IF(OR(E29="a",E29="A"),E29,IF(AND('Encodage réponses Es'!$CU27="!",'Encodage réponses Es'!S27=""),"!",IF('Encodage réponses Es'!S27="","",'Encodage réponses Es'!S27)))</f>
        <v/>
      </c>
      <c r="Z29" s="125" t="str">
        <f>IF(OR(E29="a",E29="A"),E29,IF(AND('Encodage réponses Es'!$CU27="!",'Encodage réponses Es'!T27=""),"!",IF('Encodage réponses Es'!T27="","",'Encodage réponses Es'!T27)))</f>
        <v/>
      </c>
      <c r="AA29" s="210" t="str">
        <f t="shared" si="1"/>
        <v/>
      </c>
      <c r="AB29" s="243" t="str">
        <f t="shared" si="11"/>
        <v/>
      </c>
      <c r="AC29" s="145" t="str">
        <f>IF(OR(E29="a",E29="A"),E29,IF(AND('Encodage réponses Es'!$CU27="!",'Encodage réponses Es'!U27=""),"!",IF('Encodage réponses Es'!U27="","",'Encodage réponses Es'!U27)))</f>
        <v/>
      </c>
      <c r="AD29" s="145" t="str">
        <f>IF(OR(E29="a",E29="A"),E29,IF(AND('Encodage réponses Es'!$CU27="!",'Encodage réponses Es'!V27=""),"!",IF('Encodage réponses Es'!V27="","",'Encodage réponses Es'!V27)))</f>
        <v/>
      </c>
      <c r="AE29" s="145" t="str">
        <f>IF(OR(E29="a",E29="A"),E29,IF(AND('Encodage réponses Es'!$CU27="!",'Encodage réponses Es'!W27=""),"!",IF('Encodage réponses Es'!W27="","",'Encodage réponses Es'!W27)))</f>
        <v/>
      </c>
      <c r="AF29" s="145" t="str">
        <f>IF(OR(E29="a",E29="A"),E29,IF(AND('Encodage réponses Es'!$CU27="!",'Encodage réponses Es'!X27=""),"!",IF('Encodage réponses Es'!X27="","",'Encodage réponses Es'!X27)))</f>
        <v/>
      </c>
      <c r="AG29" s="145" t="str">
        <f>IF(OR(E29="a",E29="A"),E29,IF(AND('Encodage réponses Es'!$CU27="!",'Encodage réponses Es'!Y27=""),"!",IF('Encodage réponses Es'!Y27="","",'Encodage réponses Es'!Y27)))</f>
        <v/>
      </c>
      <c r="AH29" s="145" t="str">
        <f>IF(OR(E29="a",E29="A"),E29,IF(AND('Encodage réponses Es'!$CU27="!",'Encodage réponses Es'!Z27=""),"!",IF('Encodage réponses Es'!Z27="","",'Encodage réponses Es'!Z27)))</f>
        <v/>
      </c>
      <c r="AI29" s="145" t="str">
        <f>IF(OR(E29="a",E29="A"),E29,IF(AND('Encodage réponses Es'!$CU27="!",'Encodage réponses Es'!AA27=""),"!",IF('Encodage réponses Es'!AA27="","",'Encodage réponses Es'!AA27)))</f>
        <v/>
      </c>
      <c r="AJ29" s="145" t="str">
        <f>IF(OR(E29="a",E29="A"),E29,IF(AND('Encodage réponses Es'!$CU27="!",'Encodage réponses Es'!AK27=""),"!",IF('Encodage réponses Es'!AK27="","",'Encodage réponses Es'!AK27)))</f>
        <v/>
      </c>
      <c r="AK29" s="145" t="str">
        <f>IF(OR(E29="a",E29="A"),E29,IF(AND('Encodage réponses Es'!$CU27="!",'Encodage réponses Es'!AL27=""),"!",IF('Encodage réponses Es'!AL27="","",'Encodage réponses Es'!AL27)))</f>
        <v/>
      </c>
      <c r="AL29" s="145" t="str">
        <f>IF(OR(E29="a",E29="A"),E29,IF(AND('Encodage réponses Es'!$CU27="!",'Encodage réponses Es'!AM27=""),"!",IF('Encodage réponses Es'!AM27="","",'Encodage réponses Es'!AM27)))</f>
        <v/>
      </c>
      <c r="AM29" s="145" t="str">
        <f>IF(OR(E29="a",E29="A"),E29,IF(AND('Encodage réponses Es'!$CU27="!",'Encodage réponses Es'!AN27=""),"!",IF('Encodage réponses Es'!AN27="","",'Encodage réponses Es'!AN27)))</f>
        <v/>
      </c>
      <c r="AN29" s="145" t="str">
        <f>IF(OR(E29="a",E29="A"),E29,IF(AND('Encodage réponses Es'!$CU27="!",'Encodage réponses Es'!AO27=""),"!",IF('Encodage réponses Es'!AO27="","",'Encodage réponses Es'!AO27)))</f>
        <v/>
      </c>
      <c r="AO29" s="145" t="str">
        <f>IF(OR(E29="a",E29="A"),E29,IF(AND('Encodage réponses Es'!$CU27="!",'Encodage réponses Es'!AP27=""),"!",IF('Encodage réponses Es'!AP27="","",'Encodage réponses Es'!AP27)))</f>
        <v/>
      </c>
      <c r="AP29" s="145" t="str">
        <f>IF(OR(E29="a",E29="A"),E29,IF(AND('Encodage réponses Es'!$CU27="!",'Encodage réponses Es'!AQ27=""),"!",IF('Encodage réponses Es'!AQ27="","",'Encodage réponses Es'!AQ27)))</f>
        <v/>
      </c>
      <c r="AQ29" s="145" t="str">
        <f>IF(OR(E29="a",E29="A"),E29,IF(AND('Encodage réponses Es'!$CU27="!",'Encodage réponses Es'!AS27=""),"!",IF('Encodage réponses Es'!AS27="","",'Encodage réponses Es'!AS27)))</f>
        <v/>
      </c>
      <c r="AR29" s="145" t="str">
        <f>IF(OR(E29="a",E29="A"),E29,IF(AND('Encodage réponses Es'!$CU27="!",'Encodage réponses Es'!AT27=""),"!",IF('Encodage réponses Es'!AT27="","",'Encodage réponses Es'!AT27)))</f>
        <v/>
      </c>
      <c r="AS29" s="145" t="str">
        <f>IF(OR(E29="a",E29="A"),E29,IF(AND('Encodage réponses Es'!$CU27="!",'Encodage réponses Es'!AV27=""),"!",IF('Encodage réponses Es'!AV27="","",'Encodage réponses Es'!AV27)))</f>
        <v/>
      </c>
      <c r="AT29" s="145" t="str">
        <f>IF(OR(E29="a",E29="A"),E29,IF(AND('Encodage réponses Es'!$CU27="!",'Encodage réponses Es'!BQ27=""),"!",IF('Encodage réponses Es'!BQ27="","",'Encodage réponses Es'!BQ27)))</f>
        <v/>
      </c>
      <c r="AU29" s="145" t="str">
        <f>IF(OR(E29="a",E29="A"),E29,IF(AND('Encodage réponses Es'!$CU27="!",'Encodage réponses Es'!BR27=""),"!",IF('Encodage réponses Es'!BR27="","",'Encodage réponses Es'!BR27)))</f>
        <v/>
      </c>
      <c r="AV29" s="145" t="str">
        <f>IF(OR(E29="a",E29="A"),E29,IF(AND('Encodage réponses Es'!$CU27="!",'Encodage réponses Es'!BS27=""),"!",IF('Encodage réponses Es'!BS27="","",'Encodage réponses Es'!BS27)))</f>
        <v/>
      </c>
      <c r="AW29" s="145" t="str">
        <f>IF(OR(E29="a",E29="A"),E29,IF(AND('Encodage réponses Es'!$CU27="!",'Encodage réponses Es'!BT27=""),"!",IF('Encodage réponses Es'!BT27="","",'Encodage réponses Es'!BT27)))</f>
        <v/>
      </c>
      <c r="AX29" s="145" t="str">
        <f>IF(OR(E29="a",E29="A"),E29,IF(AND('Encodage réponses Es'!$CU27="!",'Encodage réponses Es'!BU27=""),"!",IF('Encodage réponses Es'!BU27="","",'Encodage réponses Es'!BU27)))</f>
        <v/>
      </c>
      <c r="AY29" s="145" t="str">
        <f>IF(OR(E29="a",E29="A"),E29,IF(AND('Encodage réponses Es'!$CU27="!",'Encodage réponses Es'!BV27=""),"!",IF('Encodage réponses Es'!BV27="","",'Encodage réponses Es'!BV27)))</f>
        <v/>
      </c>
      <c r="AZ29" s="204" t="str">
        <f>IF(OR(E29="a",E29="A"),E29,IF(AND('Encodage réponses Es'!$CU27="!",'Encodage réponses Es'!BW27=""),"!",IF('Encodage réponses Es'!BW27="","",'Encodage réponses Es'!BW27)))</f>
        <v/>
      </c>
      <c r="BA29" s="206" t="str">
        <f t="shared" si="2"/>
        <v/>
      </c>
      <c r="BB29" s="207" t="str">
        <f t="shared" si="12"/>
        <v/>
      </c>
      <c r="BC29" s="126" t="str">
        <f>IF(OR(E29="a",E29="A"),E29,IF(AND('Encodage réponses Es'!$CU27="!",'Encodage réponses Es'!AB27=""),"!",IF('Encodage réponses Es'!AB27="","",'Encodage réponses Es'!AB27)))</f>
        <v/>
      </c>
      <c r="BD29" s="87" t="str">
        <f>IF(OR(E29="a",E29="A"),E29,IF(AND('Encodage réponses Es'!$CU27="!",'Encodage réponses Es'!AC27=""),"!",IF('Encodage réponses Es'!AC27="","",'Encodage réponses Es'!AC27)))</f>
        <v/>
      </c>
      <c r="BE29" s="87" t="str">
        <f>IF(OR(E29="a",E29="A"),E29,IF(AND('Encodage réponses Es'!$CU27="!",'Encodage réponses Es'!AD27=""),"!",IF('Encodage réponses Es'!AD27="","",'Encodage réponses Es'!AD27)))</f>
        <v/>
      </c>
      <c r="BF29" s="87" t="str">
        <f>IF(OR(E29="a",E29="A"),E29,IF(AND('Encodage réponses Es'!$CU27="!",'Encodage réponses Es'!AE27=""),"!",IF('Encodage réponses Es'!AE27="","",'Encodage réponses Es'!AE27)))</f>
        <v/>
      </c>
      <c r="BG29" s="87" t="str">
        <f>IF(OR(E29="a",E29="A"),E29,IF(AND('Encodage réponses Es'!$CU27="!",'Encodage réponses Es'!AF27=""),"!",IF('Encodage réponses Es'!AF27="","",'Encodage réponses Es'!AF27)))</f>
        <v/>
      </c>
      <c r="BH29" s="87" t="str">
        <f>IF(OR($E29="a",$E29="A"),$E29,IF(AND('Encodage réponses Es'!$CU27="!",'Encodage réponses Es'!AG27=""),"!",IF('Encodage réponses Es'!AG27="","",'Encodage réponses Es'!AG27)))</f>
        <v/>
      </c>
      <c r="BI29" s="87" t="str">
        <f>IF(OR($E29="a",$E29="A"),$E29,IF(AND('Encodage réponses Es'!$CU27="!",'Encodage réponses Es'!AH27=""),"!",IF('Encodage réponses Es'!AH27="","",'Encodage réponses Es'!AH27)))</f>
        <v/>
      </c>
      <c r="BJ29" s="87" t="str">
        <f>IF(OR($E29="a",$E29="A"),$E29,IF(AND('Encodage réponses Es'!$CU27="!",'Encodage réponses Es'!AI27=""),"!",IF('Encodage réponses Es'!AI27="","",'Encodage réponses Es'!AI27)))</f>
        <v/>
      </c>
      <c r="BK29" s="87" t="str">
        <f>IF(OR($E29="a",$E29="A"),$E29,IF(AND('Encodage réponses Es'!$CU27="!",'Encodage réponses Es'!AJ27=""),"!",IF('Encodage réponses Es'!AJ27="","",'Encodage réponses Es'!AJ27)))</f>
        <v/>
      </c>
      <c r="BL29" s="87" t="str">
        <f>IF(OR($E29="a",$E29="A"),$E29,IF(AND('Encodage réponses Es'!$CU27="!",'Encodage réponses Es'!AU27=""),"!",IF('Encodage réponses Es'!AU27="","",'Encodage réponses Es'!AU27)))</f>
        <v/>
      </c>
      <c r="BM29" s="87" t="str">
        <f>IF(OR($E29="a",$E29="A"),$E29,IF(AND('Encodage réponses Es'!$CU27="!",'Encodage réponses Es'!AW27=""),"!",IF('Encodage réponses Es'!AW27="","",'Encodage réponses Es'!AW27)))</f>
        <v/>
      </c>
      <c r="BN29" s="87" t="str">
        <f>IF(OR($E29="a",$E29="A"),$E29,IF(AND('Encodage réponses Es'!$CU27="!",'Encodage réponses Es'!AX27=""),"!",IF('Encodage réponses Es'!AX27="","",'Encodage réponses Es'!AX27)))</f>
        <v/>
      </c>
      <c r="BO29" s="87" t="str">
        <f>IF(OR($E29="a",$E29="A"),$E29,IF(AND('Encodage réponses Es'!$CU27="!",'Encodage réponses Es'!AY27=""),"!",IF('Encodage réponses Es'!AY27="","",'Encodage réponses Es'!AY27)))</f>
        <v/>
      </c>
      <c r="BP29" s="87" t="str">
        <f>IF(OR($E29="a",$E29="A"),$E29,IF(AND('Encodage réponses Es'!$CU27="!",'Encodage réponses Es'!AZ27=""),"!",IF('Encodage réponses Es'!AZ27="","",'Encodage réponses Es'!AZ27)))</f>
        <v/>
      </c>
      <c r="BQ29" s="87" t="str">
        <f>IF(OR($E29="a",$E29="A"),$E29,IF(AND('Encodage réponses Es'!$CU27="!",'Encodage réponses Es'!BA27=""),"!",IF('Encodage réponses Es'!BA27="","",'Encodage réponses Es'!BA27)))</f>
        <v/>
      </c>
      <c r="BR29" s="87" t="str">
        <f>IF(OR($E29="a",$E29="A"),$E29,IF(AND('Encodage réponses Es'!$CU27="!",'Encodage réponses Es'!BB27=""),"!",IF('Encodage réponses Es'!BB27="","",'Encodage réponses Es'!BB27)))</f>
        <v/>
      </c>
      <c r="BS29" s="87" t="str">
        <f>IF(OR($E29="a",$E29="A"),$E29,IF(AND('Encodage réponses Es'!$CU27="!",'Encodage réponses Es'!BC27=""),"!",IF('Encodage réponses Es'!BC27="","",'Encodage réponses Es'!BC27)))</f>
        <v/>
      </c>
      <c r="BT29" s="87" t="str">
        <f>IF(OR($E29="a",$E29="A"),$E29,IF(AND('Encodage réponses Es'!$CU27="!",'Encodage réponses Es'!BD27=""),"!",IF('Encodage réponses Es'!BD27="","",'Encodage réponses Es'!BD27)))</f>
        <v/>
      </c>
      <c r="BU29" s="87" t="str">
        <f>IF(OR($E29="a",$E29="A"),$E29,IF(AND('Encodage réponses Es'!$CU27="!",'Encodage réponses Es'!BE27=""),"!",IF('Encodage réponses Es'!BE27="","",'Encodage réponses Es'!BE27)))</f>
        <v/>
      </c>
      <c r="BV29" s="125" t="str">
        <f>IF(OR($E29="a",$E29="A"),$E29,IF(AND('Encodage réponses Es'!$CU27="!",'Encodage réponses Es'!BF27=""),"!",IF('Encodage réponses Es'!BF27="","",'Encodage réponses Es'!BF27)))</f>
        <v/>
      </c>
      <c r="BW29" s="210" t="str">
        <f t="shared" si="3"/>
        <v/>
      </c>
      <c r="BX29" s="207" t="str">
        <f t="shared" si="13"/>
        <v/>
      </c>
      <c r="BY29" s="87" t="str">
        <f>IF(OR($E29="a",$E29="A"),$E29,IF(AND('Encodage réponses Es'!$CU27="!",'Encodage réponses Es'!BG27=""),"!",IF('Encodage réponses Es'!BG27="","",'Encodage réponses Es'!BG27)))</f>
        <v/>
      </c>
      <c r="BZ29" s="87" t="str">
        <f>IF(OR($E29="a",$E29="A"),$E29,IF(AND('Encodage réponses Es'!$CU27="!",'Encodage réponses Es'!BH27=""),"!",IF('Encodage réponses Es'!BH27="","",'Encodage réponses Es'!BH27)))</f>
        <v/>
      </c>
      <c r="CA29" s="87" t="str">
        <f>IF(OR($E29="a",$E29="A"),$E29,IF(AND('Encodage réponses Es'!$CU27="!",'Encodage réponses Es'!BI27=""),"!",IF('Encodage réponses Es'!BI27="","",'Encodage réponses Es'!BI27)))</f>
        <v/>
      </c>
      <c r="CB29" s="87" t="str">
        <f>IF(OR($E29="a",$E29="A"),$E29,IF(AND('Encodage réponses Es'!$CU27="!",'Encodage réponses Es'!BJ27=""),"!",IF('Encodage réponses Es'!BJ27="","",'Encodage réponses Es'!BJ27)))</f>
        <v/>
      </c>
      <c r="CC29" s="87" t="str">
        <f>IF(OR($E29="a",$E29="A"),$E29,IF(AND('Encodage réponses Es'!$CU27="!",'Encodage réponses Es'!BK27=""),"!",IF('Encodage réponses Es'!BK27="","",'Encodage réponses Es'!BK27)))</f>
        <v/>
      </c>
      <c r="CD29" s="87" t="str">
        <f>IF(OR($E29="a",$E29="A"),$E29,IF(AND('Encodage réponses Es'!$CU27="!",'Encodage réponses Es'!BL27=""),"!",IF('Encodage réponses Es'!BL27="","",'Encodage réponses Es'!BL27)))</f>
        <v/>
      </c>
      <c r="CE29" s="87" t="str">
        <f>IF(OR($E29="a",$E29="A"),$E29,IF(AND('Encodage réponses Es'!$CU27="!",'Encodage réponses Es'!BM27=""),"!",IF('Encodage réponses Es'!BM27="","",'Encodage réponses Es'!BM27)))</f>
        <v/>
      </c>
      <c r="CF29" s="87" t="str">
        <f>IF(OR($E29="a",$E29="A"),$E29,IF(AND('Encodage réponses Es'!$CU27="!",'Encodage réponses Es'!BN27=""),"!",IF('Encodage réponses Es'!BN27="","",'Encodage réponses Es'!BN27)))</f>
        <v/>
      </c>
      <c r="CG29" s="87" t="str">
        <f>IF(OR($E29="a",$E29="A"),$E29,IF(AND('Encodage réponses Es'!$CU27="!",'Encodage réponses Es'!BO27=""),"!",IF('Encodage réponses Es'!BO27="","",'Encodage réponses Es'!BO27)))</f>
        <v/>
      </c>
      <c r="CH29" s="125" t="str">
        <f>IF(OR($E29="a",$E29="A"),$E29,IF(AND('Encodage réponses Es'!$CU27="!",'Encodage réponses Es'!BP27=""),"!",IF('Encodage réponses Es'!BP27="","",'Encodage réponses Es'!BP27)))</f>
        <v/>
      </c>
      <c r="CI29" s="210" t="str">
        <f t="shared" si="4"/>
        <v/>
      </c>
      <c r="CJ29" s="207" t="str">
        <f t="shared" si="14"/>
        <v/>
      </c>
      <c r="CK29" s="87" t="str">
        <f>IF(OR($E29="a",$E29="A"),$E29,IF(AND('Encodage réponses Es'!$CU27="!",'Encodage réponses Es'!BX27=""),"!",IF('Encodage réponses Es'!BX27="","",'Encodage réponses Es'!BX27)))</f>
        <v/>
      </c>
      <c r="CL29" s="87" t="str">
        <f>IF(OR($E29="a",$E29="A"),$E29,IF(AND('Encodage réponses Es'!$CU27="!",'Encodage réponses Es'!BY27=""),"!",IF('Encodage réponses Es'!BY27="","",'Encodage réponses Es'!BY27)))</f>
        <v/>
      </c>
      <c r="CM29" s="87" t="str">
        <f>IF(OR($E29="a",$E29="A"),$E29,IF(AND('Encodage réponses Es'!$CU27="!",'Encodage réponses Es'!BZ27=""),"!",IF('Encodage réponses Es'!BZ27="","",'Encodage réponses Es'!BZ27)))</f>
        <v/>
      </c>
      <c r="CN29" s="87" t="str">
        <f>IF(OR($E29="a",$E29="A"),$E29,IF(AND('Encodage réponses Es'!$CU27="!",'Encodage réponses Es'!CA27=""),"!",IF('Encodage réponses Es'!CA27="","",'Encodage réponses Es'!CA27)))</f>
        <v/>
      </c>
      <c r="CO29" s="87" t="str">
        <f>IF(OR($E29="a",$E29="A"),$E29,IF(AND('Encodage réponses Es'!$CU27="!",'Encodage réponses Es'!CB27=""),"!",IF('Encodage réponses Es'!CB27="","",'Encodage réponses Es'!CB27)))</f>
        <v/>
      </c>
      <c r="CP29" s="87" t="str">
        <f>IF(OR($E29="a",$E29="A"),$E29,IF(AND('Encodage réponses Es'!$CU27="!",'Encodage réponses Es'!CE27=""),"!",IF('Encodage réponses Es'!CE27="","",'Encodage réponses Es'!CE27)))</f>
        <v/>
      </c>
      <c r="CQ29" s="87" t="str">
        <f>IF(OR($E29="a",$E29="A"),$E29,IF(AND('Encodage réponses Es'!$CU27="!",'Encodage réponses Es'!CF27=""),"!",IF('Encodage réponses Es'!CF27="","",'Encodage réponses Es'!CF27)))</f>
        <v/>
      </c>
      <c r="CR29" s="125" t="str">
        <f>IF(OR($E29="a",$E29="A"),$E29,IF(AND('Encodage réponses Es'!$CU27="!",'Encodage réponses Es'!CG27=""),"!",IF('Encodage réponses Es'!CG27="","",'Encodage réponses Es'!CG27)))</f>
        <v/>
      </c>
      <c r="CS29" s="206" t="str">
        <f t="shared" si="5"/>
        <v/>
      </c>
      <c r="CT29" s="207" t="str">
        <f t="shared" si="15"/>
        <v/>
      </c>
      <c r="CU29" s="272" t="str">
        <f>IF(OR($E29="a",$E29="A"),$E29,IF(AND('Encodage réponses Es'!$CU27="!",'Encodage réponses Es'!AR27=""),"!",IF('Encodage réponses Es'!AR27="","",'Encodage réponses Es'!AR27)))</f>
        <v/>
      </c>
      <c r="CV29" s="273" t="str">
        <f>IF(OR($E29="a",$E29="A"),$E29,IF(AND('Encodage réponses Es'!$CU27="!",'Encodage réponses Es'!CC27=""),"!",IF('Encodage réponses Es'!CC27="","",'Encodage réponses Es'!CC27)))</f>
        <v/>
      </c>
      <c r="CW29" s="273" t="str">
        <f>IF(OR($E29="a",$E29="A"),$E29,IF(AND('Encodage réponses Es'!$CU27="!",'Encodage réponses Es'!CD27=""),"!",IF('Encodage réponses Es'!CD27="","",'Encodage réponses Es'!CD27)))</f>
        <v/>
      </c>
      <c r="CX29" s="273" t="str">
        <f>IF(OR($E29="a",$E29="A"),$E29,IF(AND('Encodage réponses Es'!$CU27="!",'Encodage réponses Es'!CN27=""),"!",IF('Encodage réponses Es'!CN27="","",'Encodage réponses Es'!CN27)))</f>
        <v/>
      </c>
      <c r="CY29" s="273" t="str">
        <f>IF(OR($E29="a",$E29="A"),$E29,IF(AND('Encodage réponses Es'!$CU27="!",'Encodage réponses Es'!CP27=""),"!",IF('Encodage réponses Es'!CP27="","",'Encodage réponses Es'!CP27)))</f>
        <v/>
      </c>
      <c r="CZ29" s="273" t="str">
        <f>IF(OR($E29="a",$E29="A"),$E29,IF(AND('Encodage réponses Es'!$CU27="!",'Encodage réponses Es'!CQ27=""),"!",IF('Encodage réponses Es'!CQ27="","",'Encodage réponses Es'!CQ27)))</f>
        <v/>
      </c>
      <c r="DA29" s="273" t="str">
        <f>IF(OR($E29="a",$E29="A"),$E29,IF(AND('Encodage réponses Es'!$CU27="!",'Encodage réponses Es'!CR27=""),"!",IF('Encodage réponses Es'!CR27="","",'Encodage réponses Es'!CR27)))</f>
        <v/>
      </c>
      <c r="DB29" s="274" t="str">
        <f>IF(OR($E29="a",$E29="A"),$E29,IF(AND('Encodage réponses Es'!$CU27="!",'Encodage réponses Es'!CS27=""),"!",IF('Encodage réponses Es'!CS27="","",'Encodage réponses Es'!CS27)))</f>
        <v/>
      </c>
      <c r="DC29" s="206" t="str">
        <f t="shared" si="16"/>
        <v/>
      </c>
      <c r="DD29" s="207" t="str">
        <f t="shared" si="17"/>
        <v/>
      </c>
      <c r="DE29" s="87" t="str">
        <f>IF(OR($E29="a",$E29="A"),$E29,IF(AND('Encodage réponses Es'!$CU27="!",'Encodage réponses Es'!CH27=""),"!",IF('Encodage réponses Es'!CH27="","",'Encodage réponses Es'!CH27)))</f>
        <v/>
      </c>
      <c r="DF29" s="87" t="str">
        <f>IF(OR($E29="a",$E29="A"),$E29,IF(AND('Encodage réponses Es'!$CU27="!",'Encodage réponses Es'!CI27=""),"!",IF('Encodage réponses Es'!CI27="","",'Encodage réponses Es'!CI27)))</f>
        <v/>
      </c>
      <c r="DG29" s="87" t="str">
        <f>IF(OR($E29="a",$E29="A"),$E29,IF(AND('Encodage réponses Es'!$CU27="!",'Encodage réponses Es'!CJ27=""),"!",IF('Encodage réponses Es'!CJ27="","",'Encodage réponses Es'!CJ27)))</f>
        <v/>
      </c>
      <c r="DH29" s="87" t="str">
        <f>IF(OR($E29="a",$E29="A"),$E29,IF(AND('Encodage réponses Es'!$CU27="!",'Encodage réponses Es'!CK27=""),"!",IF('Encodage réponses Es'!CK27="","",'Encodage réponses Es'!CK27)))</f>
        <v/>
      </c>
      <c r="DI29" s="87" t="str">
        <f>IF(OR($E29="a",$E29="A"),$E29,IF(AND('Encodage réponses Es'!$CU27="!",'Encodage réponses Es'!CL27=""),"!",IF('Encodage réponses Es'!CL27="","",'Encodage réponses Es'!CL27)))</f>
        <v/>
      </c>
      <c r="DJ29" s="87" t="str">
        <f>IF(OR($E29="a",$E29="A"),$E29,IF(AND('Encodage réponses Es'!$CU27="!",'Encodage réponses Es'!CM27=""),"!",IF('Encodage réponses Es'!CM27="","",'Encodage réponses Es'!CM27)))</f>
        <v/>
      </c>
      <c r="DK29" s="87" t="str">
        <f>IF(OR($E29="a",$E29="A"),$E29,IF(AND('Encodage réponses Es'!$CU27="!",'Encodage réponses Es'!CO27=""),"!",IF('Encodage réponses Es'!CO27="","",'Encodage réponses Es'!CO27)))</f>
        <v/>
      </c>
      <c r="DL29" s="125" t="str">
        <f>IF(OR(E29="a",E29="A"),E29,IF(AND('Encodage réponses Es'!$CU27="!",'Encodage réponses Es'!CT27=""),"!",IF('Encodage réponses Es'!CT27="","",'Encodage réponses Es'!CT27)))</f>
        <v/>
      </c>
      <c r="DM29" s="206" t="str">
        <f t="shared" si="18"/>
        <v/>
      </c>
      <c r="DN29" s="207" t="str">
        <f t="shared" si="19"/>
        <v/>
      </c>
    </row>
    <row r="30" spans="1:118" x14ac:dyDescent="0.2">
      <c r="A30" s="510"/>
      <c r="B30" s="511"/>
      <c r="C30" s="14">
        <v>26</v>
      </c>
      <c r="D30" s="14" t="str">
        <f>IF('Encodage réponses Es'!F28=0,"",'Encodage réponses Es'!F28)</f>
        <v/>
      </c>
      <c r="E30" s="142" t="str">
        <f>IF('Encodage réponses Es'!I28="","",'Encodage réponses Es'!I28)</f>
        <v/>
      </c>
      <c r="F30" s="92" t="str">
        <f t="shared" si="6"/>
        <v/>
      </c>
      <c r="G30" s="83" t="str">
        <f t="shared" si="7"/>
        <v/>
      </c>
      <c r="H30" s="88"/>
      <c r="I30" s="92" t="str">
        <f t="shared" si="0"/>
        <v/>
      </c>
      <c r="J30" s="83" t="str">
        <f t="shared" si="8"/>
        <v/>
      </c>
      <c r="K30" s="88"/>
      <c r="L30" s="92" t="str">
        <f t="shared" si="9"/>
        <v/>
      </c>
      <c r="M30" s="83" t="str">
        <f t="shared" si="10"/>
        <v/>
      </c>
      <c r="N30" s="88"/>
      <c r="O30" s="79"/>
      <c r="P30" s="87" t="str">
        <f>IF(OR(E30="a",E30="A"),E30,IF(AND('Encodage réponses Es'!$CU28="!",'Encodage réponses Es'!J28=""),"!",IF('Encodage réponses Es'!J28="","",'Encodage réponses Es'!J28)))</f>
        <v/>
      </c>
      <c r="Q30" s="87" t="str">
        <f>IF(OR(E30="a",E30="A"),E30,IF(AND('Encodage réponses Es'!$CU28="!",'Encodage réponses Es'!K28=""),"!",IF('Encodage réponses Es'!K28="","",'Encodage réponses Es'!K28)))</f>
        <v/>
      </c>
      <c r="R30" s="87" t="str">
        <f>IF(OR(E30="a",E30="A"),E30,IF(AND('Encodage réponses Es'!$CU28="!",'Encodage réponses Es'!L28=""),"!",IF('Encodage réponses Es'!L28="","",'Encodage réponses Es'!L28)))</f>
        <v/>
      </c>
      <c r="S30" s="87" t="str">
        <f>IF(OR(E30="a",E30="A"),E30,IF(AND('Encodage réponses Es'!$CU28="!",'Encodage réponses Es'!M28=""),"!",IF('Encodage réponses Es'!M28="","",'Encodage réponses Es'!M28)))</f>
        <v/>
      </c>
      <c r="T30" s="87" t="str">
        <f>IF(OR(E30="a",E30="A"),E30,IF(AND('Encodage réponses Es'!$CU28="!",'Encodage réponses Es'!N28=""),"!",IF('Encodage réponses Es'!N28="","",'Encodage réponses Es'!N28)))</f>
        <v/>
      </c>
      <c r="U30" s="87" t="str">
        <f>IF(OR(E30="a",E30="A"),E30,IF(AND('Encodage réponses Es'!$CU28="!",'Encodage réponses Es'!O28=""),"!",IF('Encodage réponses Es'!O28="","",'Encodage réponses Es'!O28)))</f>
        <v/>
      </c>
      <c r="V30" s="87" t="str">
        <f>IF(OR($E30="a",$E30="A"),$E30,IF(AND('Encodage réponses Es'!$CU28="!",'Encodage réponses Es'!P28=""),"!",IF('Encodage réponses Es'!P28="","",'Encodage réponses Es'!P28)))</f>
        <v/>
      </c>
      <c r="W30" s="87" t="str">
        <f>IF(OR(E30="a",E30="A"),E30,IF(AND('Encodage réponses Es'!$CU28="!",'Encodage réponses Es'!Q28=""),"!",IF('Encodage réponses Es'!Q28="","",'Encodage réponses Es'!Q28)))</f>
        <v/>
      </c>
      <c r="X30" s="87" t="str">
        <f>IF(OR(E30="a",E30="A"),E30,IF(AND('Encodage réponses Es'!$CU28="!",'Encodage réponses Es'!R28=""),"!",IF('Encodage réponses Es'!R28="","",'Encodage réponses Es'!R28)))</f>
        <v/>
      </c>
      <c r="Y30" s="87" t="str">
        <f>IF(OR(E30="a",E30="A"),E30,IF(AND('Encodage réponses Es'!$CU28="!",'Encodage réponses Es'!S28=""),"!",IF('Encodage réponses Es'!S28="","",'Encodage réponses Es'!S28)))</f>
        <v/>
      </c>
      <c r="Z30" s="125" t="str">
        <f>IF(OR(E30="a",E30="A"),E30,IF(AND('Encodage réponses Es'!$CU28="!",'Encodage réponses Es'!T28=""),"!",IF('Encodage réponses Es'!T28="","",'Encodage réponses Es'!T28)))</f>
        <v/>
      </c>
      <c r="AA30" s="210" t="str">
        <f t="shared" si="1"/>
        <v/>
      </c>
      <c r="AB30" s="243" t="str">
        <f t="shared" si="11"/>
        <v/>
      </c>
      <c r="AC30" s="145" t="str">
        <f>IF(OR(E30="a",E30="A"),E30,IF(AND('Encodage réponses Es'!$CU28="!",'Encodage réponses Es'!U28=""),"!",IF('Encodage réponses Es'!U28="","",'Encodage réponses Es'!U28)))</f>
        <v/>
      </c>
      <c r="AD30" s="145" t="str">
        <f>IF(OR(E30="a",E30="A"),E30,IF(AND('Encodage réponses Es'!$CU28="!",'Encodage réponses Es'!V28=""),"!",IF('Encodage réponses Es'!V28="","",'Encodage réponses Es'!V28)))</f>
        <v/>
      </c>
      <c r="AE30" s="145" t="str">
        <f>IF(OR(E30="a",E30="A"),E30,IF(AND('Encodage réponses Es'!$CU28="!",'Encodage réponses Es'!W28=""),"!",IF('Encodage réponses Es'!W28="","",'Encodage réponses Es'!W28)))</f>
        <v/>
      </c>
      <c r="AF30" s="145" t="str">
        <f>IF(OR(E30="a",E30="A"),E30,IF(AND('Encodage réponses Es'!$CU28="!",'Encodage réponses Es'!X28=""),"!",IF('Encodage réponses Es'!X28="","",'Encodage réponses Es'!X28)))</f>
        <v/>
      </c>
      <c r="AG30" s="145" t="str">
        <f>IF(OR(E30="a",E30="A"),E30,IF(AND('Encodage réponses Es'!$CU28="!",'Encodage réponses Es'!Y28=""),"!",IF('Encodage réponses Es'!Y28="","",'Encodage réponses Es'!Y28)))</f>
        <v/>
      </c>
      <c r="AH30" s="145" t="str">
        <f>IF(OR(E30="a",E30="A"),E30,IF(AND('Encodage réponses Es'!$CU28="!",'Encodage réponses Es'!Z28=""),"!",IF('Encodage réponses Es'!Z28="","",'Encodage réponses Es'!Z28)))</f>
        <v/>
      </c>
      <c r="AI30" s="145" t="str">
        <f>IF(OR(E30="a",E30="A"),E30,IF(AND('Encodage réponses Es'!$CU28="!",'Encodage réponses Es'!AA28=""),"!",IF('Encodage réponses Es'!AA28="","",'Encodage réponses Es'!AA28)))</f>
        <v/>
      </c>
      <c r="AJ30" s="145" t="str">
        <f>IF(OR(E30="a",E30="A"),E30,IF(AND('Encodage réponses Es'!$CU28="!",'Encodage réponses Es'!AK28=""),"!",IF('Encodage réponses Es'!AK28="","",'Encodage réponses Es'!AK28)))</f>
        <v/>
      </c>
      <c r="AK30" s="145" t="str">
        <f>IF(OR(E30="a",E30="A"),E30,IF(AND('Encodage réponses Es'!$CU28="!",'Encodage réponses Es'!AL28=""),"!",IF('Encodage réponses Es'!AL28="","",'Encodage réponses Es'!AL28)))</f>
        <v/>
      </c>
      <c r="AL30" s="145" t="str">
        <f>IF(OR(E30="a",E30="A"),E30,IF(AND('Encodage réponses Es'!$CU28="!",'Encodage réponses Es'!AM28=""),"!",IF('Encodage réponses Es'!AM28="","",'Encodage réponses Es'!AM28)))</f>
        <v/>
      </c>
      <c r="AM30" s="145" t="str">
        <f>IF(OR(E30="a",E30="A"),E30,IF(AND('Encodage réponses Es'!$CU28="!",'Encodage réponses Es'!AN28=""),"!",IF('Encodage réponses Es'!AN28="","",'Encodage réponses Es'!AN28)))</f>
        <v/>
      </c>
      <c r="AN30" s="145" t="str">
        <f>IF(OR(E30="a",E30="A"),E30,IF(AND('Encodage réponses Es'!$CU28="!",'Encodage réponses Es'!AO28=""),"!",IF('Encodage réponses Es'!AO28="","",'Encodage réponses Es'!AO28)))</f>
        <v/>
      </c>
      <c r="AO30" s="145" t="str">
        <f>IF(OR(E30="a",E30="A"),E30,IF(AND('Encodage réponses Es'!$CU28="!",'Encodage réponses Es'!AP28=""),"!",IF('Encodage réponses Es'!AP28="","",'Encodage réponses Es'!AP28)))</f>
        <v/>
      </c>
      <c r="AP30" s="145" t="str">
        <f>IF(OR(E30="a",E30="A"),E30,IF(AND('Encodage réponses Es'!$CU28="!",'Encodage réponses Es'!AQ28=""),"!",IF('Encodage réponses Es'!AQ28="","",'Encodage réponses Es'!AQ28)))</f>
        <v/>
      </c>
      <c r="AQ30" s="145" t="str">
        <f>IF(OR(E30="a",E30="A"),E30,IF(AND('Encodage réponses Es'!$CU28="!",'Encodage réponses Es'!AS28=""),"!",IF('Encodage réponses Es'!AS28="","",'Encodage réponses Es'!AS28)))</f>
        <v/>
      </c>
      <c r="AR30" s="145" t="str">
        <f>IF(OR(E30="a",E30="A"),E30,IF(AND('Encodage réponses Es'!$CU28="!",'Encodage réponses Es'!AT28=""),"!",IF('Encodage réponses Es'!AT28="","",'Encodage réponses Es'!AT28)))</f>
        <v/>
      </c>
      <c r="AS30" s="145" t="str">
        <f>IF(OR(E30="a",E30="A"),E30,IF(AND('Encodage réponses Es'!$CU28="!",'Encodage réponses Es'!AV28=""),"!",IF('Encodage réponses Es'!AV28="","",'Encodage réponses Es'!AV28)))</f>
        <v/>
      </c>
      <c r="AT30" s="145" t="str">
        <f>IF(OR(E30="a",E30="A"),E30,IF(AND('Encodage réponses Es'!$CU28="!",'Encodage réponses Es'!BQ28=""),"!",IF('Encodage réponses Es'!BQ28="","",'Encodage réponses Es'!BQ28)))</f>
        <v/>
      </c>
      <c r="AU30" s="145" t="str">
        <f>IF(OR(E30="a",E30="A"),E30,IF(AND('Encodage réponses Es'!$CU28="!",'Encodage réponses Es'!BR28=""),"!",IF('Encodage réponses Es'!BR28="","",'Encodage réponses Es'!BR28)))</f>
        <v/>
      </c>
      <c r="AV30" s="145" t="str">
        <f>IF(OR(E30="a",E30="A"),E30,IF(AND('Encodage réponses Es'!$CU28="!",'Encodage réponses Es'!BS28=""),"!",IF('Encodage réponses Es'!BS28="","",'Encodage réponses Es'!BS28)))</f>
        <v/>
      </c>
      <c r="AW30" s="145" t="str">
        <f>IF(OR(E30="a",E30="A"),E30,IF(AND('Encodage réponses Es'!$CU28="!",'Encodage réponses Es'!BT28=""),"!",IF('Encodage réponses Es'!BT28="","",'Encodage réponses Es'!BT28)))</f>
        <v/>
      </c>
      <c r="AX30" s="145" t="str">
        <f>IF(OR(E30="a",E30="A"),E30,IF(AND('Encodage réponses Es'!$CU28="!",'Encodage réponses Es'!BU28=""),"!",IF('Encodage réponses Es'!BU28="","",'Encodage réponses Es'!BU28)))</f>
        <v/>
      </c>
      <c r="AY30" s="145" t="str">
        <f>IF(OR(E30="a",E30="A"),E30,IF(AND('Encodage réponses Es'!$CU28="!",'Encodage réponses Es'!BV28=""),"!",IF('Encodage réponses Es'!BV28="","",'Encodage réponses Es'!BV28)))</f>
        <v/>
      </c>
      <c r="AZ30" s="204" t="str">
        <f>IF(OR(E30="a",E30="A"),E30,IF(AND('Encodage réponses Es'!$CU28="!",'Encodage réponses Es'!BW28=""),"!",IF('Encodage réponses Es'!BW28="","",'Encodage réponses Es'!BW28)))</f>
        <v/>
      </c>
      <c r="BA30" s="206" t="str">
        <f t="shared" si="2"/>
        <v/>
      </c>
      <c r="BB30" s="207" t="str">
        <f t="shared" si="12"/>
        <v/>
      </c>
      <c r="BC30" s="126" t="str">
        <f>IF(OR(E30="a",E30="A"),E30,IF(AND('Encodage réponses Es'!$CU28="!",'Encodage réponses Es'!AB28=""),"!",IF('Encodage réponses Es'!AB28="","",'Encodage réponses Es'!AB28)))</f>
        <v/>
      </c>
      <c r="BD30" s="87" t="str">
        <f>IF(OR(E30="a",E30="A"),E30,IF(AND('Encodage réponses Es'!$CU28="!",'Encodage réponses Es'!AC28=""),"!",IF('Encodage réponses Es'!AC28="","",'Encodage réponses Es'!AC28)))</f>
        <v/>
      </c>
      <c r="BE30" s="87" t="str">
        <f>IF(OR(E30="a",E30="A"),E30,IF(AND('Encodage réponses Es'!$CU28="!",'Encodage réponses Es'!AD28=""),"!",IF('Encodage réponses Es'!AD28="","",'Encodage réponses Es'!AD28)))</f>
        <v/>
      </c>
      <c r="BF30" s="87" t="str">
        <f>IF(OR(E30="a",E30="A"),E30,IF(AND('Encodage réponses Es'!$CU28="!",'Encodage réponses Es'!AE28=""),"!",IF('Encodage réponses Es'!AE28="","",'Encodage réponses Es'!AE28)))</f>
        <v/>
      </c>
      <c r="BG30" s="87" t="str">
        <f>IF(OR(E30="a",E30="A"),E30,IF(AND('Encodage réponses Es'!$CU28="!",'Encodage réponses Es'!AF28=""),"!",IF('Encodage réponses Es'!AF28="","",'Encodage réponses Es'!AF28)))</f>
        <v/>
      </c>
      <c r="BH30" s="87" t="str">
        <f>IF(OR($E30="a",$E30="A"),$E30,IF(AND('Encodage réponses Es'!$CU28="!",'Encodage réponses Es'!AG28=""),"!",IF('Encodage réponses Es'!AG28="","",'Encodage réponses Es'!AG28)))</f>
        <v/>
      </c>
      <c r="BI30" s="87" t="str">
        <f>IF(OR($E30="a",$E30="A"),$E30,IF(AND('Encodage réponses Es'!$CU28="!",'Encodage réponses Es'!AH28=""),"!",IF('Encodage réponses Es'!AH28="","",'Encodage réponses Es'!AH28)))</f>
        <v/>
      </c>
      <c r="BJ30" s="87" t="str">
        <f>IF(OR($E30="a",$E30="A"),$E30,IF(AND('Encodage réponses Es'!$CU28="!",'Encodage réponses Es'!AI28=""),"!",IF('Encodage réponses Es'!AI28="","",'Encodage réponses Es'!AI28)))</f>
        <v/>
      </c>
      <c r="BK30" s="87" t="str">
        <f>IF(OR($E30="a",$E30="A"),$E30,IF(AND('Encodage réponses Es'!$CU28="!",'Encodage réponses Es'!AJ28=""),"!",IF('Encodage réponses Es'!AJ28="","",'Encodage réponses Es'!AJ28)))</f>
        <v/>
      </c>
      <c r="BL30" s="87" t="str">
        <f>IF(OR($E30="a",$E30="A"),$E30,IF(AND('Encodage réponses Es'!$CU28="!",'Encodage réponses Es'!AU28=""),"!",IF('Encodage réponses Es'!AU28="","",'Encodage réponses Es'!AU28)))</f>
        <v/>
      </c>
      <c r="BM30" s="87" t="str">
        <f>IF(OR($E30="a",$E30="A"),$E30,IF(AND('Encodage réponses Es'!$CU28="!",'Encodage réponses Es'!AW28=""),"!",IF('Encodage réponses Es'!AW28="","",'Encodage réponses Es'!AW28)))</f>
        <v/>
      </c>
      <c r="BN30" s="87" t="str">
        <f>IF(OR($E30="a",$E30="A"),$E30,IF(AND('Encodage réponses Es'!$CU28="!",'Encodage réponses Es'!AX28=""),"!",IF('Encodage réponses Es'!AX28="","",'Encodage réponses Es'!AX28)))</f>
        <v/>
      </c>
      <c r="BO30" s="87" t="str">
        <f>IF(OR($E30="a",$E30="A"),$E30,IF(AND('Encodage réponses Es'!$CU28="!",'Encodage réponses Es'!AY28=""),"!",IF('Encodage réponses Es'!AY28="","",'Encodage réponses Es'!AY28)))</f>
        <v/>
      </c>
      <c r="BP30" s="87" t="str">
        <f>IF(OR($E30="a",$E30="A"),$E30,IF(AND('Encodage réponses Es'!$CU28="!",'Encodage réponses Es'!AZ28=""),"!",IF('Encodage réponses Es'!AZ28="","",'Encodage réponses Es'!AZ28)))</f>
        <v/>
      </c>
      <c r="BQ30" s="87" t="str">
        <f>IF(OR($E30="a",$E30="A"),$E30,IF(AND('Encodage réponses Es'!$CU28="!",'Encodage réponses Es'!BA28=""),"!",IF('Encodage réponses Es'!BA28="","",'Encodage réponses Es'!BA28)))</f>
        <v/>
      </c>
      <c r="BR30" s="87" t="str">
        <f>IF(OR($E30="a",$E30="A"),$E30,IF(AND('Encodage réponses Es'!$CU28="!",'Encodage réponses Es'!BB28=""),"!",IF('Encodage réponses Es'!BB28="","",'Encodage réponses Es'!BB28)))</f>
        <v/>
      </c>
      <c r="BS30" s="87" t="str">
        <f>IF(OR($E30="a",$E30="A"),$E30,IF(AND('Encodage réponses Es'!$CU28="!",'Encodage réponses Es'!BC28=""),"!",IF('Encodage réponses Es'!BC28="","",'Encodage réponses Es'!BC28)))</f>
        <v/>
      </c>
      <c r="BT30" s="87" t="str">
        <f>IF(OR($E30="a",$E30="A"),$E30,IF(AND('Encodage réponses Es'!$CU28="!",'Encodage réponses Es'!BD28=""),"!",IF('Encodage réponses Es'!BD28="","",'Encodage réponses Es'!BD28)))</f>
        <v/>
      </c>
      <c r="BU30" s="87" t="str">
        <f>IF(OR($E30="a",$E30="A"),$E30,IF(AND('Encodage réponses Es'!$CU28="!",'Encodage réponses Es'!BE28=""),"!",IF('Encodage réponses Es'!BE28="","",'Encodage réponses Es'!BE28)))</f>
        <v/>
      </c>
      <c r="BV30" s="125" t="str">
        <f>IF(OR($E30="a",$E30="A"),$E30,IF(AND('Encodage réponses Es'!$CU28="!",'Encodage réponses Es'!BF28=""),"!",IF('Encodage réponses Es'!BF28="","",'Encodage réponses Es'!BF28)))</f>
        <v/>
      </c>
      <c r="BW30" s="210" t="str">
        <f t="shared" si="3"/>
        <v/>
      </c>
      <c r="BX30" s="207" t="str">
        <f t="shared" si="13"/>
        <v/>
      </c>
      <c r="BY30" s="87" t="str">
        <f>IF(OR($E30="a",$E30="A"),$E30,IF(AND('Encodage réponses Es'!$CU28="!",'Encodage réponses Es'!BG28=""),"!",IF('Encodage réponses Es'!BG28="","",'Encodage réponses Es'!BG28)))</f>
        <v/>
      </c>
      <c r="BZ30" s="87" t="str">
        <f>IF(OR($E30="a",$E30="A"),$E30,IF(AND('Encodage réponses Es'!$CU28="!",'Encodage réponses Es'!BH28=""),"!",IF('Encodage réponses Es'!BH28="","",'Encodage réponses Es'!BH28)))</f>
        <v/>
      </c>
      <c r="CA30" s="87" t="str">
        <f>IF(OR($E30="a",$E30="A"),$E30,IF(AND('Encodage réponses Es'!$CU28="!",'Encodage réponses Es'!BI28=""),"!",IF('Encodage réponses Es'!BI28="","",'Encodage réponses Es'!BI28)))</f>
        <v/>
      </c>
      <c r="CB30" s="87" t="str">
        <f>IF(OR($E30="a",$E30="A"),$E30,IF(AND('Encodage réponses Es'!$CU28="!",'Encodage réponses Es'!BJ28=""),"!",IF('Encodage réponses Es'!BJ28="","",'Encodage réponses Es'!BJ28)))</f>
        <v/>
      </c>
      <c r="CC30" s="87" t="str">
        <f>IF(OR($E30="a",$E30="A"),$E30,IF(AND('Encodage réponses Es'!$CU28="!",'Encodage réponses Es'!BK28=""),"!",IF('Encodage réponses Es'!BK28="","",'Encodage réponses Es'!BK28)))</f>
        <v/>
      </c>
      <c r="CD30" s="87" t="str">
        <f>IF(OR($E30="a",$E30="A"),$E30,IF(AND('Encodage réponses Es'!$CU28="!",'Encodage réponses Es'!BL28=""),"!",IF('Encodage réponses Es'!BL28="","",'Encodage réponses Es'!BL28)))</f>
        <v/>
      </c>
      <c r="CE30" s="87" t="str">
        <f>IF(OR($E30="a",$E30="A"),$E30,IF(AND('Encodage réponses Es'!$CU28="!",'Encodage réponses Es'!BM28=""),"!",IF('Encodage réponses Es'!BM28="","",'Encodage réponses Es'!BM28)))</f>
        <v/>
      </c>
      <c r="CF30" s="87" t="str">
        <f>IF(OR($E30="a",$E30="A"),$E30,IF(AND('Encodage réponses Es'!$CU28="!",'Encodage réponses Es'!BN28=""),"!",IF('Encodage réponses Es'!BN28="","",'Encodage réponses Es'!BN28)))</f>
        <v/>
      </c>
      <c r="CG30" s="87" t="str">
        <f>IF(OR($E30="a",$E30="A"),$E30,IF(AND('Encodage réponses Es'!$CU28="!",'Encodage réponses Es'!BO28=""),"!",IF('Encodage réponses Es'!BO28="","",'Encodage réponses Es'!BO28)))</f>
        <v/>
      </c>
      <c r="CH30" s="125" t="str">
        <f>IF(OR($E30="a",$E30="A"),$E30,IF(AND('Encodage réponses Es'!$CU28="!",'Encodage réponses Es'!BP28=""),"!",IF('Encodage réponses Es'!BP28="","",'Encodage réponses Es'!BP28)))</f>
        <v/>
      </c>
      <c r="CI30" s="210" t="str">
        <f t="shared" si="4"/>
        <v/>
      </c>
      <c r="CJ30" s="207" t="str">
        <f t="shared" si="14"/>
        <v/>
      </c>
      <c r="CK30" s="87" t="str">
        <f>IF(OR($E30="a",$E30="A"),$E30,IF(AND('Encodage réponses Es'!$CU28="!",'Encodage réponses Es'!BX28=""),"!",IF('Encodage réponses Es'!BX28="","",'Encodage réponses Es'!BX28)))</f>
        <v/>
      </c>
      <c r="CL30" s="87" t="str">
        <f>IF(OR($E30="a",$E30="A"),$E30,IF(AND('Encodage réponses Es'!$CU28="!",'Encodage réponses Es'!BY28=""),"!",IF('Encodage réponses Es'!BY28="","",'Encodage réponses Es'!BY28)))</f>
        <v/>
      </c>
      <c r="CM30" s="87" t="str">
        <f>IF(OR($E30="a",$E30="A"),$E30,IF(AND('Encodage réponses Es'!$CU28="!",'Encodage réponses Es'!BZ28=""),"!",IF('Encodage réponses Es'!BZ28="","",'Encodage réponses Es'!BZ28)))</f>
        <v/>
      </c>
      <c r="CN30" s="87" t="str">
        <f>IF(OR($E30="a",$E30="A"),$E30,IF(AND('Encodage réponses Es'!$CU28="!",'Encodage réponses Es'!CA28=""),"!",IF('Encodage réponses Es'!CA28="","",'Encodage réponses Es'!CA28)))</f>
        <v/>
      </c>
      <c r="CO30" s="87" t="str">
        <f>IF(OR($E30="a",$E30="A"),$E30,IF(AND('Encodage réponses Es'!$CU28="!",'Encodage réponses Es'!CB28=""),"!",IF('Encodage réponses Es'!CB28="","",'Encodage réponses Es'!CB28)))</f>
        <v/>
      </c>
      <c r="CP30" s="87" t="str">
        <f>IF(OR($E30="a",$E30="A"),$E30,IF(AND('Encodage réponses Es'!$CU28="!",'Encodage réponses Es'!CE28=""),"!",IF('Encodage réponses Es'!CE28="","",'Encodage réponses Es'!CE28)))</f>
        <v/>
      </c>
      <c r="CQ30" s="87" t="str">
        <f>IF(OR($E30="a",$E30="A"),$E30,IF(AND('Encodage réponses Es'!$CU28="!",'Encodage réponses Es'!CF28=""),"!",IF('Encodage réponses Es'!CF28="","",'Encodage réponses Es'!CF28)))</f>
        <v/>
      </c>
      <c r="CR30" s="125" t="str">
        <f>IF(OR($E30="a",$E30="A"),$E30,IF(AND('Encodage réponses Es'!$CU28="!",'Encodage réponses Es'!CG28=""),"!",IF('Encodage réponses Es'!CG28="","",'Encodage réponses Es'!CG28)))</f>
        <v/>
      </c>
      <c r="CS30" s="206" t="str">
        <f t="shared" si="5"/>
        <v/>
      </c>
      <c r="CT30" s="207" t="str">
        <f t="shared" si="15"/>
        <v/>
      </c>
      <c r="CU30" s="272" t="str">
        <f>IF(OR($E30="a",$E30="A"),$E30,IF(AND('Encodage réponses Es'!$CU28="!",'Encodage réponses Es'!AR28=""),"!",IF('Encodage réponses Es'!AR28="","",'Encodage réponses Es'!AR28)))</f>
        <v/>
      </c>
      <c r="CV30" s="273" t="str">
        <f>IF(OR($E30="a",$E30="A"),$E30,IF(AND('Encodage réponses Es'!$CU28="!",'Encodage réponses Es'!CC28=""),"!",IF('Encodage réponses Es'!CC28="","",'Encodage réponses Es'!CC28)))</f>
        <v/>
      </c>
      <c r="CW30" s="273" t="str">
        <f>IF(OR($E30="a",$E30="A"),$E30,IF(AND('Encodage réponses Es'!$CU28="!",'Encodage réponses Es'!CD28=""),"!",IF('Encodage réponses Es'!CD28="","",'Encodage réponses Es'!CD28)))</f>
        <v/>
      </c>
      <c r="CX30" s="273" t="str">
        <f>IF(OR($E30="a",$E30="A"),$E30,IF(AND('Encodage réponses Es'!$CU28="!",'Encodage réponses Es'!CN28=""),"!",IF('Encodage réponses Es'!CN28="","",'Encodage réponses Es'!CN28)))</f>
        <v/>
      </c>
      <c r="CY30" s="273" t="str">
        <f>IF(OR($E30="a",$E30="A"),$E30,IF(AND('Encodage réponses Es'!$CU28="!",'Encodage réponses Es'!CP28=""),"!",IF('Encodage réponses Es'!CP28="","",'Encodage réponses Es'!CP28)))</f>
        <v/>
      </c>
      <c r="CZ30" s="273" t="str">
        <f>IF(OR($E30="a",$E30="A"),$E30,IF(AND('Encodage réponses Es'!$CU28="!",'Encodage réponses Es'!CQ28=""),"!",IF('Encodage réponses Es'!CQ28="","",'Encodage réponses Es'!CQ28)))</f>
        <v/>
      </c>
      <c r="DA30" s="273" t="str">
        <f>IF(OR($E30="a",$E30="A"),$E30,IF(AND('Encodage réponses Es'!$CU28="!",'Encodage réponses Es'!CR28=""),"!",IF('Encodage réponses Es'!CR28="","",'Encodage réponses Es'!CR28)))</f>
        <v/>
      </c>
      <c r="DB30" s="274" t="str">
        <f>IF(OR($E30="a",$E30="A"),$E30,IF(AND('Encodage réponses Es'!$CU28="!",'Encodage réponses Es'!CS28=""),"!",IF('Encodage réponses Es'!CS28="","",'Encodage réponses Es'!CS28)))</f>
        <v/>
      </c>
      <c r="DC30" s="206" t="str">
        <f t="shared" si="16"/>
        <v/>
      </c>
      <c r="DD30" s="207" t="str">
        <f t="shared" si="17"/>
        <v/>
      </c>
      <c r="DE30" s="87" t="str">
        <f>IF(OR($E30="a",$E30="A"),$E30,IF(AND('Encodage réponses Es'!$CU28="!",'Encodage réponses Es'!CH28=""),"!",IF('Encodage réponses Es'!CH28="","",'Encodage réponses Es'!CH28)))</f>
        <v/>
      </c>
      <c r="DF30" s="87" t="str">
        <f>IF(OR($E30="a",$E30="A"),$E30,IF(AND('Encodage réponses Es'!$CU28="!",'Encodage réponses Es'!CI28=""),"!",IF('Encodage réponses Es'!CI28="","",'Encodage réponses Es'!CI28)))</f>
        <v/>
      </c>
      <c r="DG30" s="87" t="str">
        <f>IF(OR($E30="a",$E30="A"),$E30,IF(AND('Encodage réponses Es'!$CU28="!",'Encodage réponses Es'!CJ28=""),"!",IF('Encodage réponses Es'!CJ28="","",'Encodage réponses Es'!CJ28)))</f>
        <v/>
      </c>
      <c r="DH30" s="87" t="str">
        <f>IF(OR($E30="a",$E30="A"),$E30,IF(AND('Encodage réponses Es'!$CU28="!",'Encodage réponses Es'!CK28=""),"!",IF('Encodage réponses Es'!CK28="","",'Encodage réponses Es'!CK28)))</f>
        <v/>
      </c>
      <c r="DI30" s="87" t="str">
        <f>IF(OR($E30="a",$E30="A"),$E30,IF(AND('Encodage réponses Es'!$CU28="!",'Encodage réponses Es'!CL28=""),"!",IF('Encodage réponses Es'!CL28="","",'Encodage réponses Es'!CL28)))</f>
        <v/>
      </c>
      <c r="DJ30" s="87" t="str">
        <f>IF(OR($E30="a",$E30="A"),$E30,IF(AND('Encodage réponses Es'!$CU28="!",'Encodage réponses Es'!CM28=""),"!",IF('Encodage réponses Es'!CM28="","",'Encodage réponses Es'!CM28)))</f>
        <v/>
      </c>
      <c r="DK30" s="87" t="str">
        <f>IF(OR($E30="a",$E30="A"),$E30,IF(AND('Encodage réponses Es'!$CU28="!",'Encodage réponses Es'!CO28=""),"!",IF('Encodage réponses Es'!CO28="","",'Encodage réponses Es'!CO28)))</f>
        <v/>
      </c>
      <c r="DL30" s="125" t="str">
        <f>IF(OR(E30="a",E30="A"),E30,IF(AND('Encodage réponses Es'!$CU28="!",'Encodage réponses Es'!CT28=""),"!",IF('Encodage réponses Es'!CT28="","",'Encodage réponses Es'!CT28)))</f>
        <v/>
      </c>
      <c r="DM30" s="206" t="str">
        <f t="shared" si="18"/>
        <v/>
      </c>
      <c r="DN30" s="207" t="str">
        <f t="shared" si="19"/>
        <v/>
      </c>
    </row>
    <row r="31" spans="1:118" x14ac:dyDescent="0.2">
      <c r="A31" s="510"/>
      <c r="B31" s="511"/>
      <c r="C31" s="14">
        <v>27</v>
      </c>
      <c r="D31" s="14" t="str">
        <f>IF('Encodage réponses Es'!F29=0,"",'Encodage réponses Es'!F29)</f>
        <v/>
      </c>
      <c r="E31" s="79" t="str">
        <f>IF('Encodage réponses Es'!I29="","",'Encodage réponses Es'!I29)</f>
        <v/>
      </c>
      <c r="F31" s="92" t="str">
        <f t="shared" si="6"/>
        <v/>
      </c>
      <c r="G31" s="83" t="str">
        <f t="shared" si="7"/>
        <v/>
      </c>
      <c r="H31" s="88"/>
      <c r="I31" s="92" t="str">
        <f t="shared" si="0"/>
        <v/>
      </c>
      <c r="J31" s="83" t="str">
        <f t="shared" si="8"/>
        <v/>
      </c>
      <c r="K31" s="88"/>
      <c r="L31" s="92" t="str">
        <f t="shared" si="9"/>
        <v/>
      </c>
      <c r="M31" s="83" t="str">
        <f t="shared" si="10"/>
        <v/>
      </c>
      <c r="N31" s="88"/>
      <c r="O31" s="79"/>
      <c r="P31" s="87" t="str">
        <f>IF(OR(E31="a",E31="A"),E31,IF(AND('Encodage réponses Es'!$CU29="!",'Encodage réponses Es'!J29=""),"!",IF('Encodage réponses Es'!J29="","",'Encodage réponses Es'!J29)))</f>
        <v/>
      </c>
      <c r="Q31" s="87" t="str">
        <f>IF(OR(E31="a",E31="A"),E31,IF(AND('Encodage réponses Es'!$CU29="!",'Encodage réponses Es'!K29=""),"!",IF('Encodage réponses Es'!K29="","",'Encodage réponses Es'!K29)))</f>
        <v/>
      </c>
      <c r="R31" s="87" t="str">
        <f>IF(OR(E31="a",E31="A"),E31,IF(AND('Encodage réponses Es'!$CU29="!",'Encodage réponses Es'!L29=""),"!",IF('Encodage réponses Es'!L29="","",'Encodage réponses Es'!L29)))</f>
        <v/>
      </c>
      <c r="S31" s="87" t="str">
        <f>IF(OR(E31="a",E31="A"),E31,IF(AND('Encodage réponses Es'!$CU29="!",'Encodage réponses Es'!M29=""),"!",IF('Encodage réponses Es'!M29="","",'Encodage réponses Es'!M29)))</f>
        <v/>
      </c>
      <c r="T31" s="87" t="str">
        <f>IF(OR(E31="a",E31="A"),E31,IF(AND('Encodage réponses Es'!$CU29="!",'Encodage réponses Es'!N29=""),"!",IF('Encodage réponses Es'!N29="","",'Encodage réponses Es'!N29)))</f>
        <v/>
      </c>
      <c r="U31" s="87" t="str">
        <f>IF(OR(E31="a",E31="A"),E31,IF(AND('Encodage réponses Es'!$CU29="!",'Encodage réponses Es'!O29=""),"!",IF('Encodage réponses Es'!O29="","",'Encodage réponses Es'!O29)))</f>
        <v/>
      </c>
      <c r="V31" s="87" t="str">
        <f>IF(OR($E31="a",$E31="A"),$E31,IF(AND('Encodage réponses Es'!$CU29="!",'Encodage réponses Es'!P29=""),"!",IF('Encodage réponses Es'!P29="","",'Encodage réponses Es'!P29)))</f>
        <v/>
      </c>
      <c r="W31" s="87" t="str">
        <f>IF(OR(E31="a",E31="A"),E31,IF(AND('Encodage réponses Es'!$CU29="!",'Encodage réponses Es'!Q29=""),"!",IF('Encodage réponses Es'!Q29="","",'Encodage réponses Es'!Q29)))</f>
        <v/>
      </c>
      <c r="X31" s="87" t="str">
        <f>IF(OR(E31="a",E31="A"),E31,IF(AND('Encodage réponses Es'!$CU29="!",'Encodage réponses Es'!R29=""),"!",IF('Encodage réponses Es'!R29="","",'Encodage réponses Es'!R29)))</f>
        <v/>
      </c>
      <c r="Y31" s="87" t="str">
        <f>IF(OR(E31="a",E31="A"),E31,IF(AND('Encodage réponses Es'!$CU29="!",'Encodage réponses Es'!S29=""),"!",IF('Encodage réponses Es'!S29="","",'Encodage réponses Es'!S29)))</f>
        <v/>
      </c>
      <c r="Z31" s="125" t="str">
        <f>IF(OR(E31="a",E31="A"),E31,IF(AND('Encodage réponses Es'!$CU29="!",'Encodage réponses Es'!T29=""),"!",IF('Encodage réponses Es'!T29="","",'Encodage réponses Es'!T29)))</f>
        <v/>
      </c>
      <c r="AA31" s="210" t="str">
        <f t="shared" si="1"/>
        <v/>
      </c>
      <c r="AB31" s="243" t="str">
        <f t="shared" si="11"/>
        <v/>
      </c>
      <c r="AC31" s="145" t="str">
        <f>IF(OR(E31="a",E31="A"),E31,IF(AND('Encodage réponses Es'!$CU29="!",'Encodage réponses Es'!U29=""),"!",IF('Encodage réponses Es'!U29="","",'Encodage réponses Es'!U29)))</f>
        <v/>
      </c>
      <c r="AD31" s="145" t="str">
        <f>IF(OR(E31="a",E31="A"),E31,IF(AND('Encodage réponses Es'!$CU29="!",'Encodage réponses Es'!V29=""),"!",IF('Encodage réponses Es'!V29="","",'Encodage réponses Es'!V29)))</f>
        <v/>
      </c>
      <c r="AE31" s="145" t="str">
        <f>IF(OR(E31="a",E31="A"),E31,IF(AND('Encodage réponses Es'!$CU29="!",'Encodage réponses Es'!W29=""),"!",IF('Encodage réponses Es'!W29="","",'Encodage réponses Es'!W29)))</f>
        <v/>
      </c>
      <c r="AF31" s="145" t="str">
        <f>IF(OR(E31="a",E31="A"),E31,IF(AND('Encodage réponses Es'!$CU29="!",'Encodage réponses Es'!X29=""),"!",IF('Encodage réponses Es'!X29="","",'Encodage réponses Es'!X29)))</f>
        <v/>
      </c>
      <c r="AG31" s="145" t="str">
        <f>IF(OR(E31="a",E31="A"),E31,IF(AND('Encodage réponses Es'!$CU29="!",'Encodage réponses Es'!Y29=""),"!",IF('Encodage réponses Es'!Y29="","",'Encodage réponses Es'!Y29)))</f>
        <v/>
      </c>
      <c r="AH31" s="145" t="str">
        <f>IF(OR(E31="a",E31="A"),E31,IF(AND('Encodage réponses Es'!$CU29="!",'Encodage réponses Es'!Z29=""),"!",IF('Encodage réponses Es'!Z29="","",'Encodage réponses Es'!Z29)))</f>
        <v/>
      </c>
      <c r="AI31" s="145" t="str">
        <f>IF(OR(E31="a",E31="A"),E31,IF(AND('Encodage réponses Es'!$CU29="!",'Encodage réponses Es'!AA29=""),"!",IF('Encodage réponses Es'!AA29="","",'Encodage réponses Es'!AA29)))</f>
        <v/>
      </c>
      <c r="AJ31" s="145" t="str">
        <f>IF(OR(E31="a",E31="A"),E31,IF(AND('Encodage réponses Es'!$CU29="!",'Encodage réponses Es'!AK29=""),"!",IF('Encodage réponses Es'!AK29="","",'Encodage réponses Es'!AK29)))</f>
        <v/>
      </c>
      <c r="AK31" s="145" t="str">
        <f>IF(OR(E31="a",E31="A"),E31,IF(AND('Encodage réponses Es'!$CU29="!",'Encodage réponses Es'!AL29=""),"!",IF('Encodage réponses Es'!AL29="","",'Encodage réponses Es'!AL29)))</f>
        <v/>
      </c>
      <c r="AL31" s="145" t="str">
        <f>IF(OR(E31="a",E31="A"),E31,IF(AND('Encodage réponses Es'!$CU29="!",'Encodage réponses Es'!AM29=""),"!",IF('Encodage réponses Es'!AM29="","",'Encodage réponses Es'!AM29)))</f>
        <v/>
      </c>
      <c r="AM31" s="145" t="str">
        <f>IF(OR(E31="a",E31="A"),E31,IF(AND('Encodage réponses Es'!$CU29="!",'Encodage réponses Es'!AN29=""),"!",IF('Encodage réponses Es'!AN29="","",'Encodage réponses Es'!AN29)))</f>
        <v/>
      </c>
      <c r="AN31" s="145" t="str">
        <f>IF(OR(E31="a",E31="A"),E31,IF(AND('Encodage réponses Es'!$CU29="!",'Encodage réponses Es'!AO29=""),"!",IF('Encodage réponses Es'!AO29="","",'Encodage réponses Es'!AO29)))</f>
        <v/>
      </c>
      <c r="AO31" s="145" t="str">
        <f>IF(OR(E31="a",E31="A"),E31,IF(AND('Encodage réponses Es'!$CU29="!",'Encodage réponses Es'!AP29=""),"!",IF('Encodage réponses Es'!AP29="","",'Encodage réponses Es'!AP29)))</f>
        <v/>
      </c>
      <c r="AP31" s="145" t="str">
        <f>IF(OR(E31="a",E31="A"),E31,IF(AND('Encodage réponses Es'!$CU29="!",'Encodage réponses Es'!AQ29=""),"!",IF('Encodage réponses Es'!AQ29="","",'Encodage réponses Es'!AQ29)))</f>
        <v/>
      </c>
      <c r="AQ31" s="145" t="str">
        <f>IF(OR(E31="a",E31="A"),E31,IF(AND('Encodage réponses Es'!$CU29="!",'Encodage réponses Es'!AS29=""),"!",IF('Encodage réponses Es'!AS29="","",'Encodage réponses Es'!AS29)))</f>
        <v/>
      </c>
      <c r="AR31" s="145" t="str">
        <f>IF(OR(E31="a",E31="A"),E31,IF(AND('Encodage réponses Es'!$CU29="!",'Encodage réponses Es'!AT29=""),"!",IF('Encodage réponses Es'!AT29="","",'Encodage réponses Es'!AT29)))</f>
        <v/>
      </c>
      <c r="AS31" s="145" t="str">
        <f>IF(OR(E31="a",E31="A"),E31,IF(AND('Encodage réponses Es'!$CU29="!",'Encodage réponses Es'!AV29=""),"!",IF('Encodage réponses Es'!AV29="","",'Encodage réponses Es'!AV29)))</f>
        <v/>
      </c>
      <c r="AT31" s="145" t="str">
        <f>IF(OR(E31="a",E31="A"),E31,IF(AND('Encodage réponses Es'!$CU29="!",'Encodage réponses Es'!BQ29=""),"!",IF('Encodage réponses Es'!BQ29="","",'Encodage réponses Es'!BQ29)))</f>
        <v/>
      </c>
      <c r="AU31" s="145" t="str">
        <f>IF(OR(E31="a",E31="A"),E31,IF(AND('Encodage réponses Es'!$CU29="!",'Encodage réponses Es'!BR29=""),"!",IF('Encodage réponses Es'!BR29="","",'Encodage réponses Es'!BR29)))</f>
        <v/>
      </c>
      <c r="AV31" s="145" t="str">
        <f>IF(OR(E31="a",E31="A"),E31,IF(AND('Encodage réponses Es'!$CU29="!",'Encodage réponses Es'!BS29=""),"!",IF('Encodage réponses Es'!BS29="","",'Encodage réponses Es'!BS29)))</f>
        <v/>
      </c>
      <c r="AW31" s="145" t="str">
        <f>IF(OR(E31="a",E31="A"),E31,IF(AND('Encodage réponses Es'!$CU29="!",'Encodage réponses Es'!BT29=""),"!",IF('Encodage réponses Es'!BT29="","",'Encodage réponses Es'!BT29)))</f>
        <v/>
      </c>
      <c r="AX31" s="145" t="str">
        <f>IF(OR(E31="a",E31="A"),E31,IF(AND('Encodage réponses Es'!$CU29="!",'Encodage réponses Es'!BU29=""),"!",IF('Encodage réponses Es'!BU29="","",'Encodage réponses Es'!BU29)))</f>
        <v/>
      </c>
      <c r="AY31" s="145" t="str">
        <f>IF(OR(E31="a",E31="A"),E31,IF(AND('Encodage réponses Es'!$CU29="!",'Encodage réponses Es'!BV29=""),"!",IF('Encodage réponses Es'!BV29="","",'Encodage réponses Es'!BV29)))</f>
        <v/>
      </c>
      <c r="AZ31" s="204" t="str">
        <f>IF(OR(E31="a",E31="A"),E31,IF(AND('Encodage réponses Es'!$CU29="!",'Encodage réponses Es'!BW29=""),"!",IF('Encodage réponses Es'!BW29="","",'Encodage réponses Es'!BW29)))</f>
        <v/>
      </c>
      <c r="BA31" s="206" t="str">
        <f t="shared" si="2"/>
        <v/>
      </c>
      <c r="BB31" s="207" t="str">
        <f t="shared" si="12"/>
        <v/>
      </c>
      <c r="BC31" s="126" t="str">
        <f>IF(OR(E31="a",E31="A"),E31,IF(AND('Encodage réponses Es'!$CU29="!",'Encodage réponses Es'!AB29=""),"!",IF('Encodage réponses Es'!AB29="","",'Encodage réponses Es'!AB29)))</f>
        <v/>
      </c>
      <c r="BD31" s="87" t="str">
        <f>IF(OR(E31="a",E31="A"),E31,IF(AND('Encodage réponses Es'!$CU29="!",'Encodage réponses Es'!AC29=""),"!",IF('Encodage réponses Es'!AC29="","",'Encodage réponses Es'!AC29)))</f>
        <v/>
      </c>
      <c r="BE31" s="87" t="str">
        <f>IF(OR(E31="a",E31="A"),E31,IF(AND('Encodage réponses Es'!$CU29="!",'Encodage réponses Es'!AD29=""),"!",IF('Encodage réponses Es'!AD29="","",'Encodage réponses Es'!AD29)))</f>
        <v/>
      </c>
      <c r="BF31" s="87" t="str">
        <f>IF(OR(E31="a",E31="A"),E31,IF(AND('Encodage réponses Es'!$CU29="!",'Encodage réponses Es'!AE29=""),"!",IF('Encodage réponses Es'!AE29="","",'Encodage réponses Es'!AE29)))</f>
        <v/>
      </c>
      <c r="BG31" s="87" t="str">
        <f>IF(OR(E31="a",E31="A"),E31,IF(AND('Encodage réponses Es'!$CU29="!",'Encodage réponses Es'!AF29=""),"!",IF('Encodage réponses Es'!AF29="","",'Encodage réponses Es'!AF29)))</f>
        <v/>
      </c>
      <c r="BH31" s="87" t="str">
        <f>IF(OR($E31="a",$E31="A"),$E31,IF(AND('Encodage réponses Es'!$CU29="!",'Encodage réponses Es'!AG29=""),"!",IF('Encodage réponses Es'!AG29="","",'Encodage réponses Es'!AG29)))</f>
        <v/>
      </c>
      <c r="BI31" s="87" t="str">
        <f>IF(OR($E31="a",$E31="A"),$E31,IF(AND('Encodage réponses Es'!$CU29="!",'Encodage réponses Es'!AH29=""),"!",IF('Encodage réponses Es'!AH29="","",'Encodage réponses Es'!AH29)))</f>
        <v/>
      </c>
      <c r="BJ31" s="87" t="str">
        <f>IF(OR($E31="a",$E31="A"),$E31,IF(AND('Encodage réponses Es'!$CU29="!",'Encodage réponses Es'!AI29=""),"!",IF('Encodage réponses Es'!AI29="","",'Encodage réponses Es'!AI29)))</f>
        <v/>
      </c>
      <c r="BK31" s="87" t="str">
        <f>IF(OR($E31="a",$E31="A"),$E31,IF(AND('Encodage réponses Es'!$CU29="!",'Encodage réponses Es'!AJ29=""),"!",IF('Encodage réponses Es'!AJ29="","",'Encodage réponses Es'!AJ29)))</f>
        <v/>
      </c>
      <c r="BL31" s="87" t="str">
        <f>IF(OR($E31="a",$E31="A"),$E31,IF(AND('Encodage réponses Es'!$CU29="!",'Encodage réponses Es'!AU29=""),"!",IF('Encodage réponses Es'!AU29="","",'Encodage réponses Es'!AU29)))</f>
        <v/>
      </c>
      <c r="BM31" s="87" t="str">
        <f>IF(OR($E31="a",$E31="A"),$E31,IF(AND('Encodage réponses Es'!$CU29="!",'Encodage réponses Es'!AW29=""),"!",IF('Encodage réponses Es'!AW29="","",'Encodage réponses Es'!AW29)))</f>
        <v/>
      </c>
      <c r="BN31" s="87" t="str">
        <f>IF(OR($E31="a",$E31="A"),$E31,IF(AND('Encodage réponses Es'!$CU29="!",'Encodage réponses Es'!AX29=""),"!",IF('Encodage réponses Es'!AX29="","",'Encodage réponses Es'!AX29)))</f>
        <v/>
      </c>
      <c r="BO31" s="87" t="str">
        <f>IF(OR($E31="a",$E31="A"),$E31,IF(AND('Encodage réponses Es'!$CU29="!",'Encodage réponses Es'!AY29=""),"!",IF('Encodage réponses Es'!AY29="","",'Encodage réponses Es'!AY29)))</f>
        <v/>
      </c>
      <c r="BP31" s="87" t="str">
        <f>IF(OR($E31="a",$E31="A"),$E31,IF(AND('Encodage réponses Es'!$CU29="!",'Encodage réponses Es'!AZ29=""),"!",IF('Encodage réponses Es'!AZ29="","",'Encodage réponses Es'!AZ29)))</f>
        <v/>
      </c>
      <c r="BQ31" s="87" t="str">
        <f>IF(OR($E31="a",$E31="A"),$E31,IF(AND('Encodage réponses Es'!$CU29="!",'Encodage réponses Es'!BA29=""),"!",IF('Encodage réponses Es'!BA29="","",'Encodage réponses Es'!BA29)))</f>
        <v/>
      </c>
      <c r="BR31" s="87" t="str">
        <f>IF(OR($E31="a",$E31="A"),$E31,IF(AND('Encodage réponses Es'!$CU29="!",'Encodage réponses Es'!BB29=""),"!",IF('Encodage réponses Es'!BB29="","",'Encodage réponses Es'!BB29)))</f>
        <v/>
      </c>
      <c r="BS31" s="87" t="str">
        <f>IF(OR($E31="a",$E31="A"),$E31,IF(AND('Encodage réponses Es'!$CU29="!",'Encodage réponses Es'!BC29=""),"!",IF('Encodage réponses Es'!BC29="","",'Encodage réponses Es'!BC29)))</f>
        <v/>
      </c>
      <c r="BT31" s="87" t="str">
        <f>IF(OR($E31="a",$E31="A"),$E31,IF(AND('Encodage réponses Es'!$CU29="!",'Encodage réponses Es'!BD29=""),"!",IF('Encodage réponses Es'!BD29="","",'Encodage réponses Es'!BD29)))</f>
        <v/>
      </c>
      <c r="BU31" s="87" t="str">
        <f>IF(OR($E31="a",$E31="A"),$E31,IF(AND('Encodage réponses Es'!$CU29="!",'Encodage réponses Es'!BE29=""),"!",IF('Encodage réponses Es'!BE29="","",'Encodage réponses Es'!BE29)))</f>
        <v/>
      </c>
      <c r="BV31" s="125" t="str">
        <f>IF(OR($E31="a",$E31="A"),$E31,IF(AND('Encodage réponses Es'!$CU29="!",'Encodage réponses Es'!BF29=""),"!",IF('Encodage réponses Es'!BF29="","",'Encodage réponses Es'!BF29)))</f>
        <v/>
      </c>
      <c r="BW31" s="210" t="str">
        <f t="shared" si="3"/>
        <v/>
      </c>
      <c r="BX31" s="207" t="str">
        <f t="shared" si="13"/>
        <v/>
      </c>
      <c r="BY31" s="87" t="str">
        <f>IF(OR($E31="a",$E31="A"),$E31,IF(AND('Encodage réponses Es'!$CU29="!",'Encodage réponses Es'!BG29=""),"!",IF('Encodage réponses Es'!BG29="","",'Encodage réponses Es'!BG29)))</f>
        <v/>
      </c>
      <c r="BZ31" s="87" t="str">
        <f>IF(OR($E31="a",$E31="A"),$E31,IF(AND('Encodage réponses Es'!$CU29="!",'Encodage réponses Es'!BH29=""),"!",IF('Encodage réponses Es'!BH29="","",'Encodage réponses Es'!BH29)))</f>
        <v/>
      </c>
      <c r="CA31" s="87" t="str">
        <f>IF(OR($E31="a",$E31="A"),$E31,IF(AND('Encodage réponses Es'!$CU29="!",'Encodage réponses Es'!BI29=""),"!",IF('Encodage réponses Es'!BI29="","",'Encodage réponses Es'!BI29)))</f>
        <v/>
      </c>
      <c r="CB31" s="87" t="str">
        <f>IF(OR($E31="a",$E31="A"),$E31,IF(AND('Encodage réponses Es'!$CU29="!",'Encodage réponses Es'!BJ29=""),"!",IF('Encodage réponses Es'!BJ29="","",'Encodage réponses Es'!BJ29)))</f>
        <v/>
      </c>
      <c r="CC31" s="87" t="str">
        <f>IF(OR($E31="a",$E31="A"),$E31,IF(AND('Encodage réponses Es'!$CU29="!",'Encodage réponses Es'!BK29=""),"!",IF('Encodage réponses Es'!BK29="","",'Encodage réponses Es'!BK29)))</f>
        <v/>
      </c>
      <c r="CD31" s="87" t="str">
        <f>IF(OR($E31="a",$E31="A"),$E31,IF(AND('Encodage réponses Es'!$CU29="!",'Encodage réponses Es'!BL29=""),"!",IF('Encodage réponses Es'!BL29="","",'Encodage réponses Es'!BL29)))</f>
        <v/>
      </c>
      <c r="CE31" s="87" t="str">
        <f>IF(OR($E31="a",$E31="A"),$E31,IF(AND('Encodage réponses Es'!$CU29="!",'Encodage réponses Es'!BM29=""),"!",IF('Encodage réponses Es'!BM29="","",'Encodage réponses Es'!BM29)))</f>
        <v/>
      </c>
      <c r="CF31" s="87" t="str">
        <f>IF(OR($E31="a",$E31="A"),$E31,IF(AND('Encodage réponses Es'!$CU29="!",'Encodage réponses Es'!BN29=""),"!",IF('Encodage réponses Es'!BN29="","",'Encodage réponses Es'!BN29)))</f>
        <v/>
      </c>
      <c r="CG31" s="87" t="str">
        <f>IF(OR($E31="a",$E31="A"),$E31,IF(AND('Encodage réponses Es'!$CU29="!",'Encodage réponses Es'!BO29=""),"!",IF('Encodage réponses Es'!BO29="","",'Encodage réponses Es'!BO29)))</f>
        <v/>
      </c>
      <c r="CH31" s="125" t="str">
        <f>IF(OR($E31="a",$E31="A"),$E31,IF(AND('Encodage réponses Es'!$CU29="!",'Encodage réponses Es'!BP29=""),"!",IF('Encodage réponses Es'!BP29="","",'Encodage réponses Es'!BP29)))</f>
        <v/>
      </c>
      <c r="CI31" s="210" t="str">
        <f t="shared" si="4"/>
        <v/>
      </c>
      <c r="CJ31" s="207" t="str">
        <f t="shared" si="14"/>
        <v/>
      </c>
      <c r="CK31" s="87" t="str">
        <f>IF(OR($E31="a",$E31="A"),$E31,IF(AND('Encodage réponses Es'!$CU29="!",'Encodage réponses Es'!BX29=""),"!",IF('Encodage réponses Es'!BX29="","",'Encodage réponses Es'!BX29)))</f>
        <v/>
      </c>
      <c r="CL31" s="87" t="str">
        <f>IF(OR($E31="a",$E31="A"),$E31,IF(AND('Encodage réponses Es'!$CU29="!",'Encodage réponses Es'!BY29=""),"!",IF('Encodage réponses Es'!BY29="","",'Encodage réponses Es'!BY29)))</f>
        <v/>
      </c>
      <c r="CM31" s="87" t="str">
        <f>IF(OR($E31="a",$E31="A"),$E31,IF(AND('Encodage réponses Es'!$CU29="!",'Encodage réponses Es'!BZ29=""),"!",IF('Encodage réponses Es'!BZ29="","",'Encodage réponses Es'!BZ29)))</f>
        <v/>
      </c>
      <c r="CN31" s="87" t="str">
        <f>IF(OR($E31="a",$E31="A"),$E31,IF(AND('Encodage réponses Es'!$CU29="!",'Encodage réponses Es'!CA29=""),"!",IF('Encodage réponses Es'!CA29="","",'Encodage réponses Es'!CA29)))</f>
        <v/>
      </c>
      <c r="CO31" s="87" t="str">
        <f>IF(OR($E31="a",$E31="A"),$E31,IF(AND('Encodage réponses Es'!$CU29="!",'Encodage réponses Es'!CB29=""),"!",IF('Encodage réponses Es'!CB29="","",'Encodage réponses Es'!CB29)))</f>
        <v/>
      </c>
      <c r="CP31" s="87" t="str">
        <f>IF(OR($E31="a",$E31="A"),$E31,IF(AND('Encodage réponses Es'!$CU29="!",'Encodage réponses Es'!CE29=""),"!",IF('Encodage réponses Es'!CE29="","",'Encodage réponses Es'!CE29)))</f>
        <v/>
      </c>
      <c r="CQ31" s="87" t="str">
        <f>IF(OR($E31="a",$E31="A"),$E31,IF(AND('Encodage réponses Es'!$CU29="!",'Encodage réponses Es'!CF29=""),"!",IF('Encodage réponses Es'!CF29="","",'Encodage réponses Es'!CF29)))</f>
        <v/>
      </c>
      <c r="CR31" s="125" t="str">
        <f>IF(OR($E31="a",$E31="A"),$E31,IF(AND('Encodage réponses Es'!$CU29="!",'Encodage réponses Es'!CG29=""),"!",IF('Encodage réponses Es'!CG29="","",'Encodage réponses Es'!CG29)))</f>
        <v/>
      </c>
      <c r="CS31" s="206" t="str">
        <f t="shared" si="5"/>
        <v/>
      </c>
      <c r="CT31" s="207" t="str">
        <f t="shared" si="15"/>
        <v/>
      </c>
      <c r="CU31" s="272" t="str">
        <f>IF(OR($E31="a",$E31="A"),$E31,IF(AND('Encodage réponses Es'!$CU29="!",'Encodage réponses Es'!AR29=""),"!",IF('Encodage réponses Es'!AR29="","",'Encodage réponses Es'!AR29)))</f>
        <v/>
      </c>
      <c r="CV31" s="273" t="str">
        <f>IF(OR($E31="a",$E31="A"),$E31,IF(AND('Encodage réponses Es'!$CU29="!",'Encodage réponses Es'!CC29=""),"!",IF('Encodage réponses Es'!CC29="","",'Encodage réponses Es'!CC29)))</f>
        <v/>
      </c>
      <c r="CW31" s="273" t="str">
        <f>IF(OR($E31="a",$E31="A"),$E31,IF(AND('Encodage réponses Es'!$CU29="!",'Encodage réponses Es'!CD29=""),"!",IF('Encodage réponses Es'!CD29="","",'Encodage réponses Es'!CD29)))</f>
        <v/>
      </c>
      <c r="CX31" s="273" t="str">
        <f>IF(OR($E31="a",$E31="A"),$E31,IF(AND('Encodage réponses Es'!$CU29="!",'Encodage réponses Es'!CN29=""),"!",IF('Encodage réponses Es'!CN29="","",'Encodage réponses Es'!CN29)))</f>
        <v/>
      </c>
      <c r="CY31" s="273" t="str">
        <f>IF(OR($E31="a",$E31="A"),$E31,IF(AND('Encodage réponses Es'!$CU29="!",'Encodage réponses Es'!CP29=""),"!",IF('Encodage réponses Es'!CP29="","",'Encodage réponses Es'!CP29)))</f>
        <v/>
      </c>
      <c r="CZ31" s="273" t="str">
        <f>IF(OR($E31="a",$E31="A"),$E31,IF(AND('Encodage réponses Es'!$CU29="!",'Encodage réponses Es'!CQ29=""),"!",IF('Encodage réponses Es'!CQ29="","",'Encodage réponses Es'!CQ29)))</f>
        <v/>
      </c>
      <c r="DA31" s="273" t="str">
        <f>IF(OR($E31="a",$E31="A"),$E31,IF(AND('Encodage réponses Es'!$CU29="!",'Encodage réponses Es'!CR29=""),"!",IF('Encodage réponses Es'!CR29="","",'Encodage réponses Es'!CR29)))</f>
        <v/>
      </c>
      <c r="DB31" s="274" t="str">
        <f>IF(OR($E31="a",$E31="A"),$E31,IF(AND('Encodage réponses Es'!$CU29="!",'Encodage réponses Es'!CS29=""),"!",IF('Encodage réponses Es'!CS29="","",'Encodage réponses Es'!CS29)))</f>
        <v/>
      </c>
      <c r="DC31" s="206" t="str">
        <f t="shared" si="16"/>
        <v/>
      </c>
      <c r="DD31" s="207" t="str">
        <f t="shared" si="17"/>
        <v/>
      </c>
      <c r="DE31" s="87" t="str">
        <f>IF(OR($E31="a",$E31="A"),$E31,IF(AND('Encodage réponses Es'!$CU29="!",'Encodage réponses Es'!CH29=""),"!",IF('Encodage réponses Es'!CH29="","",'Encodage réponses Es'!CH29)))</f>
        <v/>
      </c>
      <c r="DF31" s="87" t="str">
        <f>IF(OR($E31="a",$E31="A"),$E31,IF(AND('Encodage réponses Es'!$CU29="!",'Encodage réponses Es'!CI29=""),"!",IF('Encodage réponses Es'!CI29="","",'Encodage réponses Es'!CI29)))</f>
        <v/>
      </c>
      <c r="DG31" s="87" t="str">
        <f>IF(OR($E31="a",$E31="A"),$E31,IF(AND('Encodage réponses Es'!$CU29="!",'Encodage réponses Es'!CJ29=""),"!",IF('Encodage réponses Es'!CJ29="","",'Encodage réponses Es'!CJ29)))</f>
        <v/>
      </c>
      <c r="DH31" s="87" t="str">
        <f>IF(OR($E31="a",$E31="A"),$E31,IF(AND('Encodage réponses Es'!$CU29="!",'Encodage réponses Es'!CK29=""),"!",IF('Encodage réponses Es'!CK29="","",'Encodage réponses Es'!CK29)))</f>
        <v/>
      </c>
      <c r="DI31" s="87" t="str">
        <f>IF(OR($E31="a",$E31="A"),$E31,IF(AND('Encodage réponses Es'!$CU29="!",'Encodage réponses Es'!CL29=""),"!",IF('Encodage réponses Es'!CL29="","",'Encodage réponses Es'!CL29)))</f>
        <v/>
      </c>
      <c r="DJ31" s="87" t="str">
        <f>IF(OR($E31="a",$E31="A"),$E31,IF(AND('Encodage réponses Es'!$CU29="!",'Encodage réponses Es'!CM29=""),"!",IF('Encodage réponses Es'!CM29="","",'Encodage réponses Es'!CM29)))</f>
        <v/>
      </c>
      <c r="DK31" s="87" t="str">
        <f>IF(OR($E31="a",$E31="A"),$E31,IF(AND('Encodage réponses Es'!$CU29="!",'Encodage réponses Es'!CO29=""),"!",IF('Encodage réponses Es'!CO29="","",'Encodage réponses Es'!CO29)))</f>
        <v/>
      </c>
      <c r="DL31" s="125" t="str">
        <f>IF(OR(E31="a",E31="A"),E31,IF(AND('Encodage réponses Es'!$CU29="!",'Encodage réponses Es'!CT29=""),"!",IF('Encodage réponses Es'!CT29="","",'Encodage réponses Es'!CT29)))</f>
        <v/>
      </c>
      <c r="DM31" s="206" t="str">
        <f t="shared" si="18"/>
        <v/>
      </c>
      <c r="DN31" s="207" t="str">
        <f t="shared" si="19"/>
        <v/>
      </c>
    </row>
    <row r="32" spans="1:118" x14ac:dyDescent="0.2">
      <c r="A32" s="510"/>
      <c r="B32" s="511"/>
      <c r="C32" s="14">
        <v>28</v>
      </c>
      <c r="D32" s="14" t="str">
        <f>IF('Encodage réponses Es'!F30=0,"",'Encodage réponses Es'!F30)</f>
        <v/>
      </c>
      <c r="E32" s="143" t="str">
        <f>IF('Encodage réponses Es'!I30="","",'Encodage réponses Es'!I30)</f>
        <v/>
      </c>
      <c r="F32" s="92" t="str">
        <f t="shared" si="6"/>
        <v/>
      </c>
      <c r="G32" s="83" t="str">
        <f t="shared" si="7"/>
        <v/>
      </c>
      <c r="H32" s="88"/>
      <c r="I32" s="92" t="str">
        <f t="shared" si="0"/>
        <v/>
      </c>
      <c r="J32" s="83" t="str">
        <f t="shared" si="8"/>
        <v/>
      </c>
      <c r="K32" s="88"/>
      <c r="L32" s="92" t="str">
        <f t="shared" si="9"/>
        <v/>
      </c>
      <c r="M32" s="83" t="str">
        <f t="shared" si="10"/>
        <v/>
      </c>
      <c r="N32" s="88"/>
      <c r="O32" s="79"/>
      <c r="P32" s="87" t="str">
        <f>IF(OR(E32="a",E32="A"),E32,IF(AND('Encodage réponses Es'!$CU30="!",'Encodage réponses Es'!J30=""),"!",IF('Encodage réponses Es'!J30="","",'Encodage réponses Es'!J30)))</f>
        <v/>
      </c>
      <c r="Q32" s="87" t="str">
        <f>IF(OR(E32="a",E32="A"),E32,IF(AND('Encodage réponses Es'!$CU30="!",'Encodage réponses Es'!K30=""),"!",IF('Encodage réponses Es'!K30="","",'Encodage réponses Es'!K30)))</f>
        <v/>
      </c>
      <c r="R32" s="87" t="str">
        <f>IF(OR(E32="a",E32="A"),E32,IF(AND('Encodage réponses Es'!$CU30="!",'Encodage réponses Es'!L30=""),"!",IF('Encodage réponses Es'!L30="","",'Encodage réponses Es'!L30)))</f>
        <v/>
      </c>
      <c r="S32" s="87" t="str">
        <f>IF(OR(E32="a",E32="A"),E32,IF(AND('Encodage réponses Es'!$CU30="!",'Encodage réponses Es'!M30=""),"!",IF('Encodage réponses Es'!M30="","",'Encodage réponses Es'!M30)))</f>
        <v/>
      </c>
      <c r="T32" s="87" t="str">
        <f>IF(OR(E32="a",E32="A"),E32,IF(AND('Encodage réponses Es'!$CU30="!",'Encodage réponses Es'!N30=""),"!",IF('Encodage réponses Es'!N30="","",'Encodage réponses Es'!N30)))</f>
        <v/>
      </c>
      <c r="U32" s="87" t="str">
        <f>IF(OR(E32="a",E32="A"),E32,IF(AND('Encodage réponses Es'!$CU30="!",'Encodage réponses Es'!O30=""),"!",IF('Encodage réponses Es'!O30="","",'Encodage réponses Es'!O30)))</f>
        <v/>
      </c>
      <c r="V32" s="87" t="str">
        <f>IF(OR($E32="a",$E32="A"),$E32,IF(AND('Encodage réponses Es'!$CU30="!",'Encodage réponses Es'!P30=""),"!",IF('Encodage réponses Es'!P30="","",'Encodage réponses Es'!P30)))</f>
        <v/>
      </c>
      <c r="W32" s="87" t="str">
        <f>IF(OR(E32="a",E32="A"),E32,IF(AND('Encodage réponses Es'!$CU30="!",'Encodage réponses Es'!Q30=""),"!",IF('Encodage réponses Es'!Q30="","",'Encodage réponses Es'!Q30)))</f>
        <v/>
      </c>
      <c r="X32" s="87" t="str">
        <f>IF(OR(E32="a",E32="A"),E32,IF(AND('Encodage réponses Es'!$CU30="!",'Encodage réponses Es'!R30=""),"!",IF('Encodage réponses Es'!R30="","",'Encodage réponses Es'!R30)))</f>
        <v/>
      </c>
      <c r="Y32" s="87" t="str">
        <f>IF(OR(E32="a",E32="A"),E32,IF(AND('Encodage réponses Es'!$CU30="!",'Encodage réponses Es'!S30=""),"!",IF('Encodage réponses Es'!S30="","",'Encodage réponses Es'!S30)))</f>
        <v/>
      </c>
      <c r="Z32" s="125" t="str">
        <f>IF(OR(E32="a",E32="A"),E32,IF(AND('Encodage réponses Es'!$CU30="!",'Encodage réponses Es'!T30=""),"!",IF('Encodage réponses Es'!T30="","",'Encodage réponses Es'!T30)))</f>
        <v/>
      </c>
      <c r="AA32" s="210" t="str">
        <f t="shared" si="1"/>
        <v/>
      </c>
      <c r="AB32" s="243" t="str">
        <f t="shared" si="11"/>
        <v/>
      </c>
      <c r="AC32" s="145" t="str">
        <f>IF(OR(E32="a",E32="A"),E32,IF(AND('Encodage réponses Es'!$CU30="!",'Encodage réponses Es'!U30=""),"!",IF('Encodage réponses Es'!U30="","",'Encodage réponses Es'!U30)))</f>
        <v/>
      </c>
      <c r="AD32" s="145" t="str">
        <f>IF(OR(E32="a",E32="A"),E32,IF(AND('Encodage réponses Es'!$CU30="!",'Encodage réponses Es'!V30=""),"!",IF('Encodage réponses Es'!V30="","",'Encodage réponses Es'!V30)))</f>
        <v/>
      </c>
      <c r="AE32" s="145" t="str">
        <f>IF(OR(E32="a",E32="A"),E32,IF(AND('Encodage réponses Es'!$CU30="!",'Encodage réponses Es'!W30=""),"!",IF('Encodage réponses Es'!W30="","",'Encodage réponses Es'!W30)))</f>
        <v/>
      </c>
      <c r="AF32" s="145" t="str">
        <f>IF(OR(E32="a",E32="A"),E32,IF(AND('Encodage réponses Es'!$CU30="!",'Encodage réponses Es'!X30=""),"!",IF('Encodage réponses Es'!X30="","",'Encodage réponses Es'!X30)))</f>
        <v/>
      </c>
      <c r="AG32" s="145" t="str">
        <f>IF(OR(E32="a",E32="A"),E32,IF(AND('Encodage réponses Es'!$CU30="!",'Encodage réponses Es'!Y30=""),"!",IF('Encodage réponses Es'!Y30="","",'Encodage réponses Es'!Y30)))</f>
        <v/>
      </c>
      <c r="AH32" s="145" t="str">
        <f>IF(OR(E32="a",E32="A"),E32,IF(AND('Encodage réponses Es'!$CU30="!",'Encodage réponses Es'!Z30=""),"!",IF('Encodage réponses Es'!Z30="","",'Encodage réponses Es'!Z30)))</f>
        <v/>
      </c>
      <c r="AI32" s="145" t="str">
        <f>IF(OR(E32="a",E32="A"),E32,IF(AND('Encodage réponses Es'!$CU30="!",'Encodage réponses Es'!AA30=""),"!",IF('Encodage réponses Es'!AA30="","",'Encodage réponses Es'!AA30)))</f>
        <v/>
      </c>
      <c r="AJ32" s="145" t="str">
        <f>IF(OR(E32="a",E32="A"),E32,IF(AND('Encodage réponses Es'!$CU30="!",'Encodage réponses Es'!AK30=""),"!",IF('Encodage réponses Es'!AK30="","",'Encodage réponses Es'!AK30)))</f>
        <v/>
      </c>
      <c r="AK32" s="145" t="str">
        <f>IF(OR(E32="a",E32="A"),E32,IF(AND('Encodage réponses Es'!$CU30="!",'Encodage réponses Es'!AL30=""),"!",IF('Encodage réponses Es'!AL30="","",'Encodage réponses Es'!AL30)))</f>
        <v/>
      </c>
      <c r="AL32" s="145" t="str">
        <f>IF(OR(E32="a",E32="A"),E32,IF(AND('Encodage réponses Es'!$CU30="!",'Encodage réponses Es'!AM30=""),"!",IF('Encodage réponses Es'!AM30="","",'Encodage réponses Es'!AM30)))</f>
        <v/>
      </c>
      <c r="AM32" s="145" t="str">
        <f>IF(OR(E32="a",E32="A"),E32,IF(AND('Encodage réponses Es'!$CU30="!",'Encodage réponses Es'!AN30=""),"!",IF('Encodage réponses Es'!AN30="","",'Encodage réponses Es'!AN30)))</f>
        <v/>
      </c>
      <c r="AN32" s="145" t="str">
        <f>IF(OR(E32="a",E32="A"),E32,IF(AND('Encodage réponses Es'!$CU30="!",'Encodage réponses Es'!AO30=""),"!",IF('Encodage réponses Es'!AO30="","",'Encodage réponses Es'!AO30)))</f>
        <v/>
      </c>
      <c r="AO32" s="145" t="str">
        <f>IF(OR(E32="a",E32="A"),E32,IF(AND('Encodage réponses Es'!$CU30="!",'Encodage réponses Es'!AP30=""),"!",IF('Encodage réponses Es'!AP30="","",'Encodage réponses Es'!AP30)))</f>
        <v/>
      </c>
      <c r="AP32" s="145" t="str">
        <f>IF(OR(E32="a",E32="A"),E32,IF(AND('Encodage réponses Es'!$CU30="!",'Encodage réponses Es'!AQ30=""),"!",IF('Encodage réponses Es'!AQ30="","",'Encodage réponses Es'!AQ30)))</f>
        <v/>
      </c>
      <c r="AQ32" s="145" t="str">
        <f>IF(OR(E32="a",E32="A"),E32,IF(AND('Encodage réponses Es'!$CU30="!",'Encodage réponses Es'!AS30=""),"!",IF('Encodage réponses Es'!AS30="","",'Encodage réponses Es'!AS30)))</f>
        <v/>
      </c>
      <c r="AR32" s="145" t="str">
        <f>IF(OR(E32="a",E32="A"),E32,IF(AND('Encodage réponses Es'!$CU30="!",'Encodage réponses Es'!AT30=""),"!",IF('Encodage réponses Es'!AT30="","",'Encodage réponses Es'!AT30)))</f>
        <v/>
      </c>
      <c r="AS32" s="145" t="str">
        <f>IF(OR(E32="a",E32="A"),E32,IF(AND('Encodage réponses Es'!$CU30="!",'Encodage réponses Es'!AV30=""),"!",IF('Encodage réponses Es'!AV30="","",'Encodage réponses Es'!AV30)))</f>
        <v/>
      </c>
      <c r="AT32" s="145" t="str">
        <f>IF(OR(E32="a",E32="A"),E32,IF(AND('Encodage réponses Es'!$CU30="!",'Encodage réponses Es'!BQ30=""),"!",IF('Encodage réponses Es'!BQ30="","",'Encodage réponses Es'!BQ30)))</f>
        <v/>
      </c>
      <c r="AU32" s="145" t="str">
        <f>IF(OR(E32="a",E32="A"),E32,IF(AND('Encodage réponses Es'!$CU30="!",'Encodage réponses Es'!BR30=""),"!",IF('Encodage réponses Es'!BR30="","",'Encodage réponses Es'!BR30)))</f>
        <v/>
      </c>
      <c r="AV32" s="145" t="str">
        <f>IF(OR(E32="a",E32="A"),E32,IF(AND('Encodage réponses Es'!$CU30="!",'Encodage réponses Es'!BS30=""),"!",IF('Encodage réponses Es'!BS30="","",'Encodage réponses Es'!BS30)))</f>
        <v/>
      </c>
      <c r="AW32" s="145" t="str">
        <f>IF(OR(E32="a",E32="A"),E32,IF(AND('Encodage réponses Es'!$CU30="!",'Encodage réponses Es'!BT30=""),"!",IF('Encodage réponses Es'!BT30="","",'Encodage réponses Es'!BT30)))</f>
        <v/>
      </c>
      <c r="AX32" s="145" t="str">
        <f>IF(OR(E32="a",E32="A"),E32,IF(AND('Encodage réponses Es'!$CU30="!",'Encodage réponses Es'!BU30=""),"!",IF('Encodage réponses Es'!BU30="","",'Encodage réponses Es'!BU30)))</f>
        <v/>
      </c>
      <c r="AY32" s="145" t="str">
        <f>IF(OR(E32="a",E32="A"),E32,IF(AND('Encodage réponses Es'!$CU30="!",'Encodage réponses Es'!BV30=""),"!",IF('Encodage réponses Es'!BV30="","",'Encodage réponses Es'!BV30)))</f>
        <v/>
      </c>
      <c r="AZ32" s="204" t="str">
        <f>IF(OR(E32="a",E32="A"),E32,IF(AND('Encodage réponses Es'!$CU30="!",'Encodage réponses Es'!BW30=""),"!",IF('Encodage réponses Es'!BW30="","",'Encodage réponses Es'!BW30)))</f>
        <v/>
      </c>
      <c r="BA32" s="206" t="str">
        <f t="shared" si="2"/>
        <v/>
      </c>
      <c r="BB32" s="207" t="str">
        <f t="shared" si="12"/>
        <v/>
      </c>
      <c r="BC32" s="126" t="str">
        <f>IF(OR(E32="a",E32="A"),E32,IF(AND('Encodage réponses Es'!$CU30="!",'Encodage réponses Es'!AB30=""),"!",IF('Encodage réponses Es'!AB30="","",'Encodage réponses Es'!AB30)))</f>
        <v/>
      </c>
      <c r="BD32" s="87" t="str">
        <f>IF(OR(E32="a",E32="A"),E32,IF(AND('Encodage réponses Es'!$CU30="!",'Encodage réponses Es'!AC30=""),"!",IF('Encodage réponses Es'!AC30="","",'Encodage réponses Es'!AC30)))</f>
        <v/>
      </c>
      <c r="BE32" s="87" t="str">
        <f>IF(OR(E32="a",E32="A"),E32,IF(AND('Encodage réponses Es'!$CU30="!",'Encodage réponses Es'!AD30=""),"!",IF('Encodage réponses Es'!AD30="","",'Encodage réponses Es'!AD30)))</f>
        <v/>
      </c>
      <c r="BF32" s="87" t="str">
        <f>IF(OR(E32="a",E32="A"),E32,IF(AND('Encodage réponses Es'!$CU30="!",'Encodage réponses Es'!AE30=""),"!",IF('Encodage réponses Es'!AE30="","",'Encodage réponses Es'!AE30)))</f>
        <v/>
      </c>
      <c r="BG32" s="87" t="str">
        <f>IF(OR(E32="a",E32="A"),E32,IF(AND('Encodage réponses Es'!$CU30="!",'Encodage réponses Es'!AF30=""),"!",IF('Encodage réponses Es'!AF30="","",'Encodage réponses Es'!AF30)))</f>
        <v/>
      </c>
      <c r="BH32" s="87" t="str">
        <f>IF(OR($E32="a",$E32="A"),$E32,IF(AND('Encodage réponses Es'!$CU30="!",'Encodage réponses Es'!AG30=""),"!",IF('Encodage réponses Es'!AG30="","",'Encodage réponses Es'!AG30)))</f>
        <v/>
      </c>
      <c r="BI32" s="87" t="str">
        <f>IF(OR($E32="a",$E32="A"),$E32,IF(AND('Encodage réponses Es'!$CU30="!",'Encodage réponses Es'!AH30=""),"!",IF('Encodage réponses Es'!AH30="","",'Encodage réponses Es'!AH30)))</f>
        <v/>
      </c>
      <c r="BJ32" s="87" t="str">
        <f>IF(OR($E32="a",$E32="A"),$E32,IF(AND('Encodage réponses Es'!$CU30="!",'Encodage réponses Es'!AI30=""),"!",IF('Encodage réponses Es'!AI30="","",'Encodage réponses Es'!AI30)))</f>
        <v/>
      </c>
      <c r="BK32" s="87" t="str">
        <f>IF(OR($E32="a",$E32="A"),$E32,IF(AND('Encodage réponses Es'!$CU30="!",'Encodage réponses Es'!AJ30=""),"!",IF('Encodage réponses Es'!AJ30="","",'Encodage réponses Es'!AJ30)))</f>
        <v/>
      </c>
      <c r="BL32" s="87" t="str">
        <f>IF(OR($E32="a",$E32="A"),$E32,IF(AND('Encodage réponses Es'!$CU30="!",'Encodage réponses Es'!AU30=""),"!",IF('Encodage réponses Es'!AU30="","",'Encodage réponses Es'!AU30)))</f>
        <v/>
      </c>
      <c r="BM32" s="87" t="str">
        <f>IF(OR($E32="a",$E32="A"),$E32,IF(AND('Encodage réponses Es'!$CU30="!",'Encodage réponses Es'!AW30=""),"!",IF('Encodage réponses Es'!AW30="","",'Encodage réponses Es'!AW30)))</f>
        <v/>
      </c>
      <c r="BN32" s="87" t="str">
        <f>IF(OR($E32="a",$E32="A"),$E32,IF(AND('Encodage réponses Es'!$CU30="!",'Encodage réponses Es'!AX30=""),"!",IF('Encodage réponses Es'!AX30="","",'Encodage réponses Es'!AX30)))</f>
        <v/>
      </c>
      <c r="BO32" s="87" t="str">
        <f>IF(OR($E32="a",$E32="A"),$E32,IF(AND('Encodage réponses Es'!$CU30="!",'Encodage réponses Es'!AY30=""),"!",IF('Encodage réponses Es'!AY30="","",'Encodage réponses Es'!AY30)))</f>
        <v/>
      </c>
      <c r="BP32" s="87" t="str">
        <f>IF(OR($E32="a",$E32="A"),$E32,IF(AND('Encodage réponses Es'!$CU30="!",'Encodage réponses Es'!AZ30=""),"!",IF('Encodage réponses Es'!AZ30="","",'Encodage réponses Es'!AZ30)))</f>
        <v/>
      </c>
      <c r="BQ32" s="87" t="str">
        <f>IF(OR($E32="a",$E32="A"),$E32,IF(AND('Encodage réponses Es'!$CU30="!",'Encodage réponses Es'!BA30=""),"!",IF('Encodage réponses Es'!BA30="","",'Encodage réponses Es'!BA30)))</f>
        <v/>
      </c>
      <c r="BR32" s="87" t="str">
        <f>IF(OR($E32="a",$E32="A"),$E32,IF(AND('Encodage réponses Es'!$CU30="!",'Encodage réponses Es'!BB30=""),"!",IF('Encodage réponses Es'!BB30="","",'Encodage réponses Es'!BB30)))</f>
        <v/>
      </c>
      <c r="BS32" s="87" t="str">
        <f>IF(OR($E32="a",$E32="A"),$E32,IF(AND('Encodage réponses Es'!$CU30="!",'Encodage réponses Es'!BC30=""),"!",IF('Encodage réponses Es'!BC30="","",'Encodage réponses Es'!BC30)))</f>
        <v/>
      </c>
      <c r="BT32" s="87" t="str">
        <f>IF(OR($E32="a",$E32="A"),$E32,IF(AND('Encodage réponses Es'!$CU30="!",'Encodage réponses Es'!BD30=""),"!",IF('Encodage réponses Es'!BD30="","",'Encodage réponses Es'!BD30)))</f>
        <v/>
      </c>
      <c r="BU32" s="87" t="str">
        <f>IF(OR($E32="a",$E32="A"),$E32,IF(AND('Encodage réponses Es'!$CU30="!",'Encodage réponses Es'!BE30=""),"!",IF('Encodage réponses Es'!BE30="","",'Encodage réponses Es'!BE30)))</f>
        <v/>
      </c>
      <c r="BV32" s="125" t="str">
        <f>IF(OR($E32="a",$E32="A"),$E32,IF(AND('Encodage réponses Es'!$CU30="!",'Encodage réponses Es'!BF30=""),"!",IF('Encodage réponses Es'!BF30="","",'Encodage réponses Es'!BF30)))</f>
        <v/>
      </c>
      <c r="BW32" s="210" t="str">
        <f t="shared" si="3"/>
        <v/>
      </c>
      <c r="BX32" s="207" t="str">
        <f t="shared" si="13"/>
        <v/>
      </c>
      <c r="BY32" s="87" t="str">
        <f>IF(OR($E32="a",$E32="A"),$E32,IF(AND('Encodage réponses Es'!$CU30="!",'Encodage réponses Es'!BG30=""),"!",IF('Encodage réponses Es'!BG30="","",'Encodage réponses Es'!BG30)))</f>
        <v/>
      </c>
      <c r="BZ32" s="87" t="str">
        <f>IF(OR($E32="a",$E32="A"),$E32,IF(AND('Encodage réponses Es'!$CU30="!",'Encodage réponses Es'!BH30=""),"!",IF('Encodage réponses Es'!BH30="","",'Encodage réponses Es'!BH30)))</f>
        <v/>
      </c>
      <c r="CA32" s="87" t="str">
        <f>IF(OR($E32="a",$E32="A"),$E32,IF(AND('Encodage réponses Es'!$CU30="!",'Encodage réponses Es'!BI30=""),"!",IF('Encodage réponses Es'!BI30="","",'Encodage réponses Es'!BI30)))</f>
        <v/>
      </c>
      <c r="CB32" s="87" t="str">
        <f>IF(OR($E32="a",$E32="A"),$E32,IF(AND('Encodage réponses Es'!$CU30="!",'Encodage réponses Es'!BJ30=""),"!",IF('Encodage réponses Es'!BJ30="","",'Encodage réponses Es'!BJ30)))</f>
        <v/>
      </c>
      <c r="CC32" s="87" t="str">
        <f>IF(OR($E32="a",$E32="A"),$E32,IF(AND('Encodage réponses Es'!$CU30="!",'Encodage réponses Es'!BK30=""),"!",IF('Encodage réponses Es'!BK30="","",'Encodage réponses Es'!BK30)))</f>
        <v/>
      </c>
      <c r="CD32" s="87" t="str">
        <f>IF(OR($E32="a",$E32="A"),$E32,IF(AND('Encodage réponses Es'!$CU30="!",'Encodage réponses Es'!BL30=""),"!",IF('Encodage réponses Es'!BL30="","",'Encodage réponses Es'!BL30)))</f>
        <v/>
      </c>
      <c r="CE32" s="87" t="str">
        <f>IF(OR($E32="a",$E32="A"),$E32,IF(AND('Encodage réponses Es'!$CU30="!",'Encodage réponses Es'!BM30=""),"!",IF('Encodage réponses Es'!BM30="","",'Encodage réponses Es'!BM30)))</f>
        <v/>
      </c>
      <c r="CF32" s="87" t="str">
        <f>IF(OR($E32="a",$E32="A"),$E32,IF(AND('Encodage réponses Es'!$CU30="!",'Encodage réponses Es'!BN30=""),"!",IF('Encodage réponses Es'!BN30="","",'Encodage réponses Es'!BN30)))</f>
        <v/>
      </c>
      <c r="CG32" s="87" t="str">
        <f>IF(OR($E32="a",$E32="A"),$E32,IF(AND('Encodage réponses Es'!$CU30="!",'Encodage réponses Es'!BO30=""),"!",IF('Encodage réponses Es'!BO30="","",'Encodage réponses Es'!BO30)))</f>
        <v/>
      </c>
      <c r="CH32" s="125" t="str">
        <f>IF(OR($E32="a",$E32="A"),$E32,IF(AND('Encodage réponses Es'!$CU30="!",'Encodage réponses Es'!BP30=""),"!",IF('Encodage réponses Es'!BP30="","",'Encodage réponses Es'!BP30)))</f>
        <v/>
      </c>
      <c r="CI32" s="210" t="str">
        <f t="shared" si="4"/>
        <v/>
      </c>
      <c r="CJ32" s="207" t="str">
        <f t="shared" si="14"/>
        <v/>
      </c>
      <c r="CK32" s="87" t="str">
        <f>IF(OR($E32="a",$E32="A"),$E32,IF(AND('Encodage réponses Es'!$CU30="!",'Encodage réponses Es'!BX30=""),"!",IF('Encodage réponses Es'!BX30="","",'Encodage réponses Es'!BX30)))</f>
        <v/>
      </c>
      <c r="CL32" s="87" t="str">
        <f>IF(OR($E32="a",$E32="A"),$E32,IF(AND('Encodage réponses Es'!$CU30="!",'Encodage réponses Es'!BY30=""),"!",IF('Encodage réponses Es'!BY30="","",'Encodage réponses Es'!BY30)))</f>
        <v/>
      </c>
      <c r="CM32" s="87" t="str">
        <f>IF(OR($E32="a",$E32="A"),$E32,IF(AND('Encodage réponses Es'!$CU30="!",'Encodage réponses Es'!BZ30=""),"!",IF('Encodage réponses Es'!BZ30="","",'Encodage réponses Es'!BZ30)))</f>
        <v/>
      </c>
      <c r="CN32" s="87" t="str">
        <f>IF(OR($E32="a",$E32="A"),$E32,IF(AND('Encodage réponses Es'!$CU30="!",'Encodage réponses Es'!CA30=""),"!",IF('Encodage réponses Es'!CA30="","",'Encodage réponses Es'!CA30)))</f>
        <v/>
      </c>
      <c r="CO32" s="87" t="str">
        <f>IF(OR($E32="a",$E32="A"),$E32,IF(AND('Encodage réponses Es'!$CU30="!",'Encodage réponses Es'!CB30=""),"!",IF('Encodage réponses Es'!CB30="","",'Encodage réponses Es'!CB30)))</f>
        <v/>
      </c>
      <c r="CP32" s="87" t="str">
        <f>IF(OR($E32="a",$E32="A"),$E32,IF(AND('Encodage réponses Es'!$CU30="!",'Encodage réponses Es'!CE30=""),"!",IF('Encodage réponses Es'!CE30="","",'Encodage réponses Es'!CE30)))</f>
        <v/>
      </c>
      <c r="CQ32" s="87" t="str">
        <f>IF(OR($E32="a",$E32="A"),$E32,IF(AND('Encodage réponses Es'!$CU30="!",'Encodage réponses Es'!CF30=""),"!",IF('Encodage réponses Es'!CF30="","",'Encodage réponses Es'!CF30)))</f>
        <v/>
      </c>
      <c r="CR32" s="125" t="str">
        <f>IF(OR($E32="a",$E32="A"),$E32,IF(AND('Encodage réponses Es'!$CU30="!",'Encodage réponses Es'!CG30=""),"!",IF('Encodage réponses Es'!CG30="","",'Encodage réponses Es'!CG30)))</f>
        <v/>
      </c>
      <c r="CS32" s="206" t="str">
        <f t="shared" si="5"/>
        <v/>
      </c>
      <c r="CT32" s="207" t="str">
        <f t="shared" si="15"/>
        <v/>
      </c>
      <c r="CU32" s="272" t="str">
        <f>IF(OR($E32="a",$E32="A"),$E32,IF(AND('Encodage réponses Es'!$CU30="!",'Encodage réponses Es'!AR30=""),"!",IF('Encodage réponses Es'!AR30="","",'Encodage réponses Es'!AR30)))</f>
        <v/>
      </c>
      <c r="CV32" s="273" t="str">
        <f>IF(OR($E32="a",$E32="A"),$E32,IF(AND('Encodage réponses Es'!$CU30="!",'Encodage réponses Es'!CC30=""),"!",IF('Encodage réponses Es'!CC30="","",'Encodage réponses Es'!CC30)))</f>
        <v/>
      </c>
      <c r="CW32" s="273" t="str">
        <f>IF(OR($E32="a",$E32="A"),$E32,IF(AND('Encodage réponses Es'!$CU30="!",'Encodage réponses Es'!CD30=""),"!",IF('Encodage réponses Es'!CD30="","",'Encodage réponses Es'!CD30)))</f>
        <v/>
      </c>
      <c r="CX32" s="273" t="str">
        <f>IF(OR($E32="a",$E32="A"),$E32,IF(AND('Encodage réponses Es'!$CU30="!",'Encodage réponses Es'!CN30=""),"!",IF('Encodage réponses Es'!CN30="","",'Encodage réponses Es'!CN30)))</f>
        <v/>
      </c>
      <c r="CY32" s="273" t="str">
        <f>IF(OR($E32="a",$E32="A"),$E32,IF(AND('Encodage réponses Es'!$CU30="!",'Encodage réponses Es'!CP30=""),"!",IF('Encodage réponses Es'!CP30="","",'Encodage réponses Es'!CP30)))</f>
        <v/>
      </c>
      <c r="CZ32" s="273" t="str">
        <f>IF(OR($E32="a",$E32="A"),$E32,IF(AND('Encodage réponses Es'!$CU30="!",'Encodage réponses Es'!CQ30=""),"!",IF('Encodage réponses Es'!CQ30="","",'Encodage réponses Es'!CQ30)))</f>
        <v/>
      </c>
      <c r="DA32" s="273" t="str">
        <f>IF(OR($E32="a",$E32="A"),$E32,IF(AND('Encodage réponses Es'!$CU30="!",'Encodage réponses Es'!CR30=""),"!",IF('Encodage réponses Es'!CR30="","",'Encodage réponses Es'!CR30)))</f>
        <v/>
      </c>
      <c r="DB32" s="274" t="str">
        <f>IF(OR($E32="a",$E32="A"),$E32,IF(AND('Encodage réponses Es'!$CU30="!",'Encodage réponses Es'!CS30=""),"!",IF('Encodage réponses Es'!CS30="","",'Encodage réponses Es'!CS30)))</f>
        <v/>
      </c>
      <c r="DC32" s="206" t="str">
        <f t="shared" si="16"/>
        <v/>
      </c>
      <c r="DD32" s="207" t="str">
        <f t="shared" si="17"/>
        <v/>
      </c>
      <c r="DE32" s="87" t="str">
        <f>IF(OR($E32="a",$E32="A"),$E32,IF(AND('Encodage réponses Es'!$CU30="!",'Encodage réponses Es'!CH30=""),"!",IF('Encodage réponses Es'!CH30="","",'Encodage réponses Es'!CH30)))</f>
        <v/>
      </c>
      <c r="DF32" s="87" t="str">
        <f>IF(OR($E32="a",$E32="A"),$E32,IF(AND('Encodage réponses Es'!$CU30="!",'Encodage réponses Es'!CI30=""),"!",IF('Encodage réponses Es'!CI30="","",'Encodage réponses Es'!CI30)))</f>
        <v/>
      </c>
      <c r="DG32" s="87" t="str">
        <f>IF(OR($E32="a",$E32="A"),$E32,IF(AND('Encodage réponses Es'!$CU30="!",'Encodage réponses Es'!CJ30=""),"!",IF('Encodage réponses Es'!CJ30="","",'Encodage réponses Es'!CJ30)))</f>
        <v/>
      </c>
      <c r="DH32" s="87" t="str">
        <f>IF(OR($E32="a",$E32="A"),$E32,IF(AND('Encodage réponses Es'!$CU30="!",'Encodage réponses Es'!CK30=""),"!",IF('Encodage réponses Es'!CK30="","",'Encodage réponses Es'!CK30)))</f>
        <v/>
      </c>
      <c r="DI32" s="87" t="str">
        <f>IF(OR($E32="a",$E32="A"),$E32,IF(AND('Encodage réponses Es'!$CU30="!",'Encodage réponses Es'!CL30=""),"!",IF('Encodage réponses Es'!CL30="","",'Encodage réponses Es'!CL30)))</f>
        <v/>
      </c>
      <c r="DJ32" s="87" t="str">
        <f>IF(OR($E32="a",$E32="A"),$E32,IF(AND('Encodage réponses Es'!$CU30="!",'Encodage réponses Es'!CM30=""),"!",IF('Encodage réponses Es'!CM30="","",'Encodage réponses Es'!CM30)))</f>
        <v/>
      </c>
      <c r="DK32" s="87" t="str">
        <f>IF(OR($E32="a",$E32="A"),$E32,IF(AND('Encodage réponses Es'!$CU30="!",'Encodage réponses Es'!CO30=""),"!",IF('Encodage réponses Es'!CO30="","",'Encodage réponses Es'!CO30)))</f>
        <v/>
      </c>
      <c r="DL32" s="125" t="str">
        <f>IF(OR(E32="a",E32="A"),E32,IF(AND('Encodage réponses Es'!$CU30="!",'Encodage réponses Es'!CT30=""),"!",IF('Encodage réponses Es'!CT30="","",'Encodage réponses Es'!CT30)))</f>
        <v/>
      </c>
      <c r="DM32" s="206" t="str">
        <f t="shared" si="18"/>
        <v/>
      </c>
      <c r="DN32" s="207" t="str">
        <f t="shared" si="19"/>
        <v/>
      </c>
    </row>
    <row r="33" spans="1:119" x14ac:dyDescent="0.2">
      <c r="A33" s="510"/>
      <c r="B33" s="511"/>
      <c r="C33" s="14">
        <v>29</v>
      </c>
      <c r="D33" s="14" t="str">
        <f>IF('Encodage réponses Es'!F31=0,"",'Encodage réponses Es'!F31)</f>
        <v/>
      </c>
      <c r="E33" s="143" t="str">
        <f>IF('Encodage réponses Es'!I31="","",'Encodage réponses Es'!I31)</f>
        <v/>
      </c>
      <c r="F33" s="92" t="str">
        <f t="shared" si="6"/>
        <v/>
      </c>
      <c r="G33" s="83" t="str">
        <f t="shared" si="7"/>
        <v/>
      </c>
      <c r="H33" s="88"/>
      <c r="I33" s="92" t="str">
        <f t="shared" si="0"/>
        <v/>
      </c>
      <c r="J33" s="83" t="str">
        <f t="shared" si="8"/>
        <v/>
      </c>
      <c r="K33" s="88"/>
      <c r="L33" s="92" t="str">
        <f t="shared" si="9"/>
        <v/>
      </c>
      <c r="M33" s="83" t="str">
        <f t="shared" si="10"/>
        <v/>
      </c>
      <c r="N33" s="88"/>
      <c r="O33" s="79"/>
      <c r="P33" s="87" t="str">
        <f>IF(OR(E33="a",E33="A"),E33,IF(AND('Encodage réponses Es'!$CU31="!",'Encodage réponses Es'!J31=""),"!",IF('Encodage réponses Es'!J31="","",'Encodage réponses Es'!J31)))</f>
        <v/>
      </c>
      <c r="Q33" s="87" t="str">
        <f>IF(OR(E33="a",E33="A"),E33,IF(AND('Encodage réponses Es'!$CU31="!",'Encodage réponses Es'!K31=""),"!",IF('Encodage réponses Es'!K31="","",'Encodage réponses Es'!K31)))</f>
        <v/>
      </c>
      <c r="R33" s="87" t="str">
        <f>IF(OR(E33="a",E33="A"),E33,IF(AND('Encodage réponses Es'!$CU31="!",'Encodage réponses Es'!L31=""),"!",IF('Encodage réponses Es'!L31="","",'Encodage réponses Es'!L31)))</f>
        <v/>
      </c>
      <c r="S33" s="87" t="str">
        <f>IF(OR(E33="a",E33="A"),E33,IF(AND('Encodage réponses Es'!$CU31="!",'Encodage réponses Es'!M31=""),"!",IF('Encodage réponses Es'!M31="","",'Encodage réponses Es'!M31)))</f>
        <v/>
      </c>
      <c r="T33" s="87" t="str">
        <f>IF(OR(E33="a",E33="A"),E33,IF(AND('Encodage réponses Es'!$CU31="!",'Encodage réponses Es'!N31=""),"!",IF('Encodage réponses Es'!N31="","",'Encodage réponses Es'!N31)))</f>
        <v/>
      </c>
      <c r="U33" s="87" t="str">
        <f>IF(OR(E33="a",E33="A"),E33,IF(AND('Encodage réponses Es'!$CU31="!",'Encodage réponses Es'!O31=""),"!",IF('Encodage réponses Es'!O31="","",'Encodage réponses Es'!O31)))</f>
        <v/>
      </c>
      <c r="V33" s="87" t="str">
        <f>IF(OR($E33="a",$E33="A"),$E33,IF(AND('Encodage réponses Es'!$CU31="!",'Encodage réponses Es'!P31=""),"!",IF('Encodage réponses Es'!P31="","",'Encodage réponses Es'!P31)))</f>
        <v/>
      </c>
      <c r="W33" s="87" t="str">
        <f>IF(OR(E33="a",E33="A"),E33,IF(AND('Encodage réponses Es'!$CU31="!",'Encodage réponses Es'!Q31=""),"!",IF('Encodage réponses Es'!Q31="","",'Encodage réponses Es'!Q31)))</f>
        <v/>
      </c>
      <c r="X33" s="87" t="str">
        <f>IF(OR(E33="a",E33="A"),E33,IF(AND('Encodage réponses Es'!$CU31="!",'Encodage réponses Es'!R31=""),"!",IF('Encodage réponses Es'!R31="","",'Encodage réponses Es'!R31)))</f>
        <v/>
      </c>
      <c r="Y33" s="87" t="str">
        <f>IF(OR(E33="a",E33="A"),E33,IF(AND('Encodage réponses Es'!$CU31="!",'Encodage réponses Es'!S31=""),"!",IF('Encodage réponses Es'!S31="","",'Encodage réponses Es'!S31)))</f>
        <v/>
      </c>
      <c r="Z33" s="125" t="str">
        <f>IF(OR(E33="a",E33="A"),E33,IF(AND('Encodage réponses Es'!$CU31="!",'Encodage réponses Es'!T31=""),"!",IF('Encodage réponses Es'!T31="","",'Encodage réponses Es'!T31)))</f>
        <v/>
      </c>
      <c r="AA33" s="210" t="str">
        <f t="shared" si="1"/>
        <v/>
      </c>
      <c r="AB33" s="243" t="str">
        <f t="shared" si="11"/>
        <v/>
      </c>
      <c r="AC33" s="145" t="str">
        <f>IF(OR(E33="a",E33="A"),E33,IF(AND('Encodage réponses Es'!$CU31="!",'Encodage réponses Es'!U31=""),"!",IF('Encodage réponses Es'!U31="","",'Encodage réponses Es'!U31)))</f>
        <v/>
      </c>
      <c r="AD33" s="145" t="str">
        <f>IF(OR(E33="a",E33="A"),E33,IF(AND('Encodage réponses Es'!$CU31="!",'Encodage réponses Es'!V31=""),"!",IF('Encodage réponses Es'!V31="","",'Encodage réponses Es'!V31)))</f>
        <v/>
      </c>
      <c r="AE33" s="145" t="str">
        <f>IF(OR(E33="a",E33="A"),E33,IF(AND('Encodage réponses Es'!$CU31="!",'Encodage réponses Es'!W31=""),"!",IF('Encodage réponses Es'!W31="","",'Encodage réponses Es'!W31)))</f>
        <v/>
      </c>
      <c r="AF33" s="145" t="str">
        <f>IF(OR(E33="a",E33="A"),E33,IF(AND('Encodage réponses Es'!$CU31="!",'Encodage réponses Es'!X31=""),"!",IF('Encodage réponses Es'!X31="","",'Encodage réponses Es'!X31)))</f>
        <v/>
      </c>
      <c r="AG33" s="145" t="str">
        <f>IF(OR(E33="a",E33="A"),E33,IF(AND('Encodage réponses Es'!$CU31="!",'Encodage réponses Es'!Y31=""),"!",IF('Encodage réponses Es'!Y31="","",'Encodage réponses Es'!Y31)))</f>
        <v/>
      </c>
      <c r="AH33" s="145" t="str">
        <f>IF(OR(E33="a",E33="A"),E33,IF(AND('Encodage réponses Es'!$CU31="!",'Encodage réponses Es'!Z31=""),"!",IF('Encodage réponses Es'!Z31="","",'Encodage réponses Es'!Z31)))</f>
        <v/>
      </c>
      <c r="AI33" s="145" t="str">
        <f>IF(OR(E33="a",E33="A"),E33,IF(AND('Encodage réponses Es'!$CU31="!",'Encodage réponses Es'!AA31=""),"!",IF('Encodage réponses Es'!AA31="","",'Encodage réponses Es'!AA31)))</f>
        <v/>
      </c>
      <c r="AJ33" s="145" t="str">
        <f>IF(OR(E33="a",E33="A"),E33,IF(AND('Encodage réponses Es'!$CU31="!",'Encodage réponses Es'!AK31=""),"!",IF('Encodage réponses Es'!AK31="","",'Encodage réponses Es'!AK31)))</f>
        <v/>
      </c>
      <c r="AK33" s="145" t="str">
        <f>IF(OR(E33="a",E33="A"),E33,IF(AND('Encodage réponses Es'!$CU31="!",'Encodage réponses Es'!AL31=""),"!",IF('Encodage réponses Es'!AL31="","",'Encodage réponses Es'!AL31)))</f>
        <v/>
      </c>
      <c r="AL33" s="145" t="str">
        <f>IF(OR(E33="a",E33="A"),E33,IF(AND('Encodage réponses Es'!$CU31="!",'Encodage réponses Es'!AM31=""),"!",IF('Encodage réponses Es'!AM31="","",'Encodage réponses Es'!AM31)))</f>
        <v/>
      </c>
      <c r="AM33" s="145" t="str">
        <f>IF(OR(E33="a",E33="A"),E33,IF(AND('Encodage réponses Es'!$CU31="!",'Encodage réponses Es'!AN31=""),"!",IF('Encodage réponses Es'!AN31="","",'Encodage réponses Es'!AN31)))</f>
        <v/>
      </c>
      <c r="AN33" s="145" t="str">
        <f>IF(OR(E33="a",E33="A"),E33,IF(AND('Encodage réponses Es'!$CU31="!",'Encodage réponses Es'!AO31=""),"!",IF('Encodage réponses Es'!AO31="","",'Encodage réponses Es'!AO31)))</f>
        <v/>
      </c>
      <c r="AO33" s="145" t="str">
        <f>IF(OR(E33="a",E33="A"),E33,IF(AND('Encodage réponses Es'!$CU31="!",'Encodage réponses Es'!AP31=""),"!",IF('Encodage réponses Es'!AP31="","",'Encodage réponses Es'!AP31)))</f>
        <v/>
      </c>
      <c r="AP33" s="145" t="str">
        <f>IF(OR(E33="a",E33="A"),E33,IF(AND('Encodage réponses Es'!$CU31="!",'Encodage réponses Es'!AQ31=""),"!",IF('Encodage réponses Es'!AQ31="","",'Encodage réponses Es'!AQ31)))</f>
        <v/>
      </c>
      <c r="AQ33" s="145" t="str">
        <f>IF(OR(E33="a",E33="A"),E33,IF(AND('Encodage réponses Es'!$CU31="!",'Encodage réponses Es'!AS31=""),"!",IF('Encodage réponses Es'!AS31="","",'Encodage réponses Es'!AS31)))</f>
        <v/>
      </c>
      <c r="AR33" s="145" t="str">
        <f>IF(OR(E33="a",E33="A"),E33,IF(AND('Encodage réponses Es'!$CU31="!",'Encodage réponses Es'!AT31=""),"!",IF('Encodage réponses Es'!AT31="","",'Encodage réponses Es'!AT31)))</f>
        <v/>
      </c>
      <c r="AS33" s="145" t="str">
        <f>IF(OR(E33="a",E33="A"),E33,IF(AND('Encodage réponses Es'!$CU31="!",'Encodage réponses Es'!AV31=""),"!",IF('Encodage réponses Es'!AV31="","",'Encodage réponses Es'!AV31)))</f>
        <v/>
      </c>
      <c r="AT33" s="145" t="str">
        <f>IF(OR(E33="a",E33="A"),E33,IF(AND('Encodage réponses Es'!$CU31="!",'Encodage réponses Es'!BQ31=""),"!",IF('Encodage réponses Es'!BQ31="","",'Encodage réponses Es'!BQ31)))</f>
        <v/>
      </c>
      <c r="AU33" s="145" t="str">
        <f>IF(OR(E33="a",E33="A"),E33,IF(AND('Encodage réponses Es'!$CU31="!",'Encodage réponses Es'!BR31=""),"!",IF('Encodage réponses Es'!BR31="","",'Encodage réponses Es'!BR31)))</f>
        <v/>
      </c>
      <c r="AV33" s="145" t="str">
        <f>IF(OR(E33="a",E33="A"),E33,IF(AND('Encodage réponses Es'!$CU31="!",'Encodage réponses Es'!BS31=""),"!",IF('Encodage réponses Es'!BS31="","",'Encodage réponses Es'!BS31)))</f>
        <v/>
      </c>
      <c r="AW33" s="145" t="str">
        <f>IF(OR(E33="a",E33="A"),E33,IF(AND('Encodage réponses Es'!$CU31="!",'Encodage réponses Es'!BT31=""),"!",IF('Encodage réponses Es'!BT31="","",'Encodage réponses Es'!BT31)))</f>
        <v/>
      </c>
      <c r="AX33" s="145" t="str">
        <f>IF(OR(E33="a",E33="A"),E33,IF(AND('Encodage réponses Es'!$CU31="!",'Encodage réponses Es'!BU31=""),"!",IF('Encodage réponses Es'!BU31="","",'Encodage réponses Es'!BU31)))</f>
        <v/>
      </c>
      <c r="AY33" s="145" t="str">
        <f>IF(OR(E33="a",E33="A"),E33,IF(AND('Encodage réponses Es'!$CU31="!",'Encodage réponses Es'!BV31=""),"!",IF('Encodage réponses Es'!BV31="","",'Encodage réponses Es'!BV31)))</f>
        <v/>
      </c>
      <c r="AZ33" s="204" t="str">
        <f>IF(OR(E33="a",E33="A"),E33,IF(AND('Encodage réponses Es'!$CU31="!",'Encodage réponses Es'!BW31=""),"!",IF('Encodage réponses Es'!BW31="","",'Encodage réponses Es'!BW31)))</f>
        <v/>
      </c>
      <c r="BA33" s="206" t="str">
        <f t="shared" si="2"/>
        <v/>
      </c>
      <c r="BB33" s="207" t="str">
        <f t="shared" si="12"/>
        <v/>
      </c>
      <c r="BC33" s="126" t="str">
        <f>IF(OR(E33="a",E33="A"),E33,IF(AND('Encodage réponses Es'!$CU31="!",'Encodage réponses Es'!AB31=""),"!",IF('Encodage réponses Es'!AB31="","",'Encodage réponses Es'!AB31)))</f>
        <v/>
      </c>
      <c r="BD33" s="87" t="str">
        <f>IF(OR(E33="a",E33="A"),E33,IF(AND('Encodage réponses Es'!$CU31="!",'Encodage réponses Es'!AC31=""),"!",IF('Encodage réponses Es'!AC31="","",'Encodage réponses Es'!AC31)))</f>
        <v/>
      </c>
      <c r="BE33" s="87" t="str">
        <f>IF(OR(E33="a",E33="A"),E33,IF(AND('Encodage réponses Es'!$CU31="!",'Encodage réponses Es'!AD31=""),"!",IF('Encodage réponses Es'!AD31="","",'Encodage réponses Es'!AD31)))</f>
        <v/>
      </c>
      <c r="BF33" s="87" t="str">
        <f>IF(OR(E33="a",E33="A"),E33,IF(AND('Encodage réponses Es'!$CU31="!",'Encodage réponses Es'!AE31=""),"!",IF('Encodage réponses Es'!AE31="","",'Encodage réponses Es'!AE31)))</f>
        <v/>
      </c>
      <c r="BG33" s="87" t="str">
        <f>IF(OR(E33="a",E33="A"),E33,IF(AND('Encodage réponses Es'!$CU31="!",'Encodage réponses Es'!AF31=""),"!",IF('Encodage réponses Es'!AF31="","",'Encodage réponses Es'!AF31)))</f>
        <v/>
      </c>
      <c r="BH33" s="87" t="str">
        <f>IF(OR($E33="a",$E33="A"),$E33,IF(AND('Encodage réponses Es'!$CU31="!",'Encodage réponses Es'!AG31=""),"!",IF('Encodage réponses Es'!AG31="","",'Encodage réponses Es'!AG31)))</f>
        <v/>
      </c>
      <c r="BI33" s="87" t="str">
        <f>IF(OR($E33="a",$E33="A"),$E33,IF(AND('Encodage réponses Es'!$CU31="!",'Encodage réponses Es'!AH31=""),"!",IF('Encodage réponses Es'!AH31="","",'Encodage réponses Es'!AH31)))</f>
        <v/>
      </c>
      <c r="BJ33" s="87" t="str">
        <f>IF(OR($E33="a",$E33="A"),$E33,IF(AND('Encodage réponses Es'!$CU31="!",'Encodage réponses Es'!AI31=""),"!",IF('Encodage réponses Es'!AI31="","",'Encodage réponses Es'!AI31)))</f>
        <v/>
      </c>
      <c r="BK33" s="87" t="str">
        <f>IF(OR($E33="a",$E33="A"),$E33,IF(AND('Encodage réponses Es'!$CU31="!",'Encodage réponses Es'!AJ31=""),"!",IF('Encodage réponses Es'!AJ31="","",'Encodage réponses Es'!AJ31)))</f>
        <v/>
      </c>
      <c r="BL33" s="87" t="str">
        <f>IF(OR($E33="a",$E33="A"),$E33,IF(AND('Encodage réponses Es'!$CU31="!",'Encodage réponses Es'!AU31=""),"!",IF('Encodage réponses Es'!AU31="","",'Encodage réponses Es'!AU31)))</f>
        <v/>
      </c>
      <c r="BM33" s="87" t="str">
        <f>IF(OR($E33="a",$E33="A"),$E33,IF(AND('Encodage réponses Es'!$CU31="!",'Encodage réponses Es'!AW31=""),"!",IF('Encodage réponses Es'!AW31="","",'Encodage réponses Es'!AW31)))</f>
        <v/>
      </c>
      <c r="BN33" s="87" t="str">
        <f>IF(OR($E33="a",$E33="A"),$E33,IF(AND('Encodage réponses Es'!$CU31="!",'Encodage réponses Es'!AX31=""),"!",IF('Encodage réponses Es'!AX31="","",'Encodage réponses Es'!AX31)))</f>
        <v/>
      </c>
      <c r="BO33" s="87" t="str">
        <f>IF(OR($E33="a",$E33="A"),$E33,IF(AND('Encodage réponses Es'!$CU31="!",'Encodage réponses Es'!AY31=""),"!",IF('Encodage réponses Es'!AY31="","",'Encodage réponses Es'!AY31)))</f>
        <v/>
      </c>
      <c r="BP33" s="87" t="str">
        <f>IF(OR($E33="a",$E33="A"),$E33,IF(AND('Encodage réponses Es'!$CU31="!",'Encodage réponses Es'!AZ31=""),"!",IF('Encodage réponses Es'!AZ31="","",'Encodage réponses Es'!AZ31)))</f>
        <v/>
      </c>
      <c r="BQ33" s="87" t="str">
        <f>IF(OR($E33="a",$E33="A"),$E33,IF(AND('Encodage réponses Es'!$CU31="!",'Encodage réponses Es'!BA31=""),"!",IF('Encodage réponses Es'!BA31="","",'Encodage réponses Es'!BA31)))</f>
        <v/>
      </c>
      <c r="BR33" s="87" t="str">
        <f>IF(OR($E33="a",$E33="A"),$E33,IF(AND('Encodage réponses Es'!$CU31="!",'Encodage réponses Es'!BB31=""),"!",IF('Encodage réponses Es'!BB31="","",'Encodage réponses Es'!BB31)))</f>
        <v/>
      </c>
      <c r="BS33" s="87" t="str">
        <f>IF(OR($E33="a",$E33="A"),$E33,IF(AND('Encodage réponses Es'!$CU31="!",'Encodage réponses Es'!BC31=""),"!",IF('Encodage réponses Es'!BC31="","",'Encodage réponses Es'!BC31)))</f>
        <v/>
      </c>
      <c r="BT33" s="87" t="str">
        <f>IF(OR($E33="a",$E33="A"),$E33,IF(AND('Encodage réponses Es'!$CU31="!",'Encodage réponses Es'!BD31=""),"!",IF('Encodage réponses Es'!BD31="","",'Encodage réponses Es'!BD31)))</f>
        <v/>
      </c>
      <c r="BU33" s="87" t="str">
        <f>IF(OR($E33="a",$E33="A"),$E33,IF(AND('Encodage réponses Es'!$CU31="!",'Encodage réponses Es'!BE31=""),"!",IF('Encodage réponses Es'!BE31="","",'Encodage réponses Es'!BE31)))</f>
        <v/>
      </c>
      <c r="BV33" s="125" t="str">
        <f>IF(OR($E33="a",$E33="A"),$E33,IF(AND('Encodage réponses Es'!$CU31="!",'Encodage réponses Es'!BF31=""),"!",IF('Encodage réponses Es'!BF31="","",'Encodage réponses Es'!BF31)))</f>
        <v/>
      </c>
      <c r="BW33" s="210" t="str">
        <f t="shared" si="3"/>
        <v/>
      </c>
      <c r="BX33" s="207" t="str">
        <f t="shared" si="13"/>
        <v/>
      </c>
      <c r="BY33" s="87" t="str">
        <f>IF(OR($E33="a",$E33="A"),$E33,IF(AND('Encodage réponses Es'!$CU31="!",'Encodage réponses Es'!BG31=""),"!",IF('Encodage réponses Es'!BG31="","",'Encodage réponses Es'!BG31)))</f>
        <v/>
      </c>
      <c r="BZ33" s="87" t="str">
        <f>IF(OR($E33="a",$E33="A"),$E33,IF(AND('Encodage réponses Es'!$CU31="!",'Encodage réponses Es'!BH31=""),"!",IF('Encodage réponses Es'!BH31="","",'Encodage réponses Es'!BH31)))</f>
        <v/>
      </c>
      <c r="CA33" s="87" t="str">
        <f>IF(OR($E33="a",$E33="A"),$E33,IF(AND('Encodage réponses Es'!$CU31="!",'Encodage réponses Es'!BI31=""),"!",IF('Encodage réponses Es'!BI31="","",'Encodage réponses Es'!BI31)))</f>
        <v/>
      </c>
      <c r="CB33" s="87" t="str">
        <f>IF(OR($E33="a",$E33="A"),$E33,IF(AND('Encodage réponses Es'!$CU31="!",'Encodage réponses Es'!BJ31=""),"!",IF('Encodage réponses Es'!BJ31="","",'Encodage réponses Es'!BJ31)))</f>
        <v/>
      </c>
      <c r="CC33" s="87" t="str">
        <f>IF(OR($E33="a",$E33="A"),$E33,IF(AND('Encodage réponses Es'!$CU31="!",'Encodage réponses Es'!BK31=""),"!",IF('Encodage réponses Es'!BK31="","",'Encodage réponses Es'!BK31)))</f>
        <v/>
      </c>
      <c r="CD33" s="87" t="str">
        <f>IF(OR($E33="a",$E33="A"),$E33,IF(AND('Encodage réponses Es'!$CU31="!",'Encodage réponses Es'!BL31=""),"!",IF('Encodage réponses Es'!BL31="","",'Encodage réponses Es'!BL31)))</f>
        <v/>
      </c>
      <c r="CE33" s="87" t="str">
        <f>IF(OR($E33="a",$E33="A"),$E33,IF(AND('Encodage réponses Es'!$CU31="!",'Encodage réponses Es'!BM31=""),"!",IF('Encodage réponses Es'!BM31="","",'Encodage réponses Es'!BM31)))</f>
        <v/>
      </c>
      <c r="CF33" s="87" t="str">
        <f>IF(OR($E33="a",$E33="A"),$E33,IF(AND('Encodage réponses Es'!$CU31="!",'Encodage réponses Es'!BN31=""),"!",IF('Encodage réponses Es'!BN31="","",'Encodage réponses Es'!BN31)))</f>
        <v/>
      </c>
      <c r="CG33" s="87" t="str">
        <f>IF(OR($E33="a",$E33="A"),$E33,IF(AND('Encodage réponses Es'!$CU31="!",'Encodage réponses Es'!BO31=""),"!",IF('Encodage réponses Es'!BO31="","",'Encodage réponses Es'!BO31)))</f>
        <v/>
      </c>
      <c r="CH33" s="125" t="str">
        <f>IF(OR($E33="a",$E33="A"),$E33,IF(AND('Encodage réponses Es'!$CU31="!",'Encodage réponses Es'!BP31=""),"!",IF('Encodage réponses Es'!BP31="","",'Encodage réponses Es'!BP31)))</f>
        <v/>
      </c>
      <c r="CI33" s="210" t="str">
        <f t="shared" si="4"/>
        <v/>
      </c>
      <c r="CJ33" s="207" t="str">
        <f t="shared" si="14"/>
        <v/>
      </c>
      <c r="CK33" s="87" t="str">
        <f>IF(OR($E33="a",$E33="A"),$E33,IF(AND('Encodage réponses Es'!$CU31="!",'Encodage réponses Es'!BX31=""),"!",IF('Encodage réponses Es'!BX31="","",'Encodage réponses Es'!BX31)))</f>
        <v/>
      </c>
      <c r="CL33" s="87" t="str">
        <f>IF(OR($E33="a",$E33="A"),$E33,IF(AND('Encodage réponses Es'!$CU31="!",'Encodage réponses Es'!BY31=""),"!",IF('Encodage réponses Es'!BY31="","",'Encodage réponses Es'!BY31)))</f>
        <v/>
      </c>
      <c r="CM33" s="87" t="str">
        <f>IF(OR($E33="a",$E33="A"),$E33,IF(AND('Encodage réponses Es'!$CU31="!",'Encodage réponses Es'!BZ31=""),"!",IF('Encodage réponses Es'!BZ31="","",'Encodage réponses Es'!BZ31)))</f>
        <v/>
      </c>
      <c r="CN33" s="87" t="str">
        <f>IF(OR($E33="a",$E33="A"),$E33,IF(AND('Encodage réponses Es'!$CU31="!",'Encodage réponses Es'!CA31=""),"!",IF('Encodage réponses Es'!CA31="","",'Encodage réponses Es'!CA31)))</f>
        <v/>
      </c>
      <c r="CO33" s="87" t="str">
        <f>IF(OR($E33="a",$E33="A"),$E33,IF(AND('Encodage réponses Es'!$CU31="!",'Encodage réponses Es'!CB31=""),"!",IF('Encodage réponses Es'!CB31="","",'Encodage réponses Es'!CB31)))</f>
        <v/>
      </c>
      <c r="CP33" s="87" t="str">
        <f>IF(OR($E33="a",$E33="A"),$E33,IF(AND('Encodage réponses Es'!$CU31="!",'Encodage réponses Es'!CE31=""),"!",IF('Encodage réponses Es'!CE31="","",'Encodage réponses Es'!CE31)))</f>
        <v/>
      </c>
      <c r="CQ33" s="87" t="str">
        <f>IF(OR($E33="a",$E33="A"),$E33,IF(AND('Encodage réponses Es'!$CU31="!",'Encodage réponses Es'!CF31=""),"!",IF('Encodage réponses Es'!CF31="","",'Encodage réponses Es'!CF31)))</f>
        <v/>
      </c>
      <c r="CR33" s="125" t="str">
        <f>IF(OR($E33="a",$E33="A"),$E33,IF(AND('Encodage réponses Es'!$CU31="!",'Encodage réponses Es'!CG31=""),"!",IF('Encodage réponses Es'!CG31="","",'Encodage réponses Es'!CG31)))</f>
        <v/>
      </c>
      <c r="CS33" s="206" t="str">
        <f t="shared" si="5"/>
        <v/>
      </c>
      <c r="CT33" s="207" t="str">
        <f t="shared" si="15"/>
        <v/>
      </c>
      <c r="CU33" s="272" t="str">
        <f>IF(OR($E33="a",$E33="A"),$E33,IF(AND('Encodage réponses Es'!$CU31="!",'Encodage réponses Es'!AR31=""),"!",IF('Encodage réponses Es'!AR31="","",'Encodage réponses Es'!AR31)))</f>
        <v/>
      </c>
      <c r="CV33" s="273" t="str">
        <f>IF(OR($E33="a",$E33="A"),$E33,IF(AND('Encodage réponses Es'!$CU31="!",'Encodage réponses Es'!CC31=""),"!",IF('Encodage réponses Es'!CC31="","",'Encodage réponses Es'!CC31)))</f>
        <v/>
      </c>
      <c r="CW33" s="273" t="str">
        <f>IF(OR($E33="a",$E33="A"),$E33,IF(AND('Encodage réponses Es'!$CU31="!",'Encodage réponses Es'!CD31=""),"!",IF('Encodage réponses Es'!CD31="","",'Encodage réponses Es'!CD31)))</f>
        <v/>
      </c>
      <c r="CX33" s="273" t="str">
        <f>IF(OR($E33="a",$E33="A"),$E33,IF(AND('Encodage réponses Es'!$CU31="!",'Encodage réponses Es'!CN31=""),"!",IF('Encodage réponses Es'!CN31="","",'Encodage réponses Es'!CN31)))</f>
        <v/>
      </c>
      <c r="CY33" s="273" t="str">
        <f>IF(OR($E33="a",$E33="A"),$E33,IF(AND('Encodage réponses Es'!$CU31="!",'Encodage réponses Es'!CP31=""),"!",IF('Encodage réponses Es'!CP31="","",'Encodage réponses Es'!CP31)))</f>
        <v/>
      </c>
      <c r="CZ33" s="273" t="str">
        <f>IF(OR($E33="a",$E33="A"),$E33,IF(AND('Encodage réponses Es'!$CU31="!",'Encodage réponses Es'!CQ31=""),"!",IF('Encodage réponses Es'!CQ31="","",'Encodage réponses Es'!CQ31)))</f>
        <v/>
      </c>
      <c r="DA33" s="273" t="str">
        <f>IF(OR($E33="a",$E33="A"),$E33,IF(AND('Encodage réponses Es'!$CU31="!",'Encodage réponses Es'!CR31=""),"!",IF('Encodage réponses Es'!CR31="","",'Encodage réponses Es'!CR31)))</f>
        <v/>
      </c>
      <c r="DB33" s="274" t="str">
        <f>IF(OR($E33="a",$E33="A"),$E33,IF(AND('Encodage réponses Es'!$CU31="!",'Encodage réponses Es'!CS31=""),"!",IF('Encodage réponses Es'!CS31="","",'Encodage réponses Es'!CS31)))</f>
        <v/>
      </c>
      <c r="DC33" s="206" t="str">
        <f t="shared" si="16"/>
        <v/>
      </c>
      <c r="DD33" s="207" t="str">
        <f t="shared" si="17"/>
        <v/>
      </c>
      <c r="DE33" s="87" t="str">
        <f>IF(OR($E33="a",$E33="A"),$E33,IF(AND('Encodage réponses Es'!$CU31="!",'Encodage réponses Es'!CH31=""),"!",IF('Encodage réponses Es'!CH31="","",'Encodage réponses Es'!CH31)))</f>
        <v/>
      </c>
      <c r="DF33" s="87" t="str">
        <f>IF(OR($E33="a",$E33="A"),$E33,IF(AND('Encodage réponses Es'!$CU31="!",'Encodage réponses Es'!CI31=""),"!",IF('Encodage réponses Es'!CI31="","",'Encodage réponses Es'!CI31)))</f>
        <v/>
      </c>
      <c r="DG33" s="87" t="str">
        <f>IF(OR($E33="a",$E33="A"),$E33,IF(AND('Encodage réponses Es'!$CU31="!",'Encodage réponses Es'!CJ31=""),"!",IF('Encodage réponses Es'!CJ31="","",'Encodage réponses Es'!CJ31)))</f>
        <v/>
      </c>
      <c r="DH33" s="87" t="str">
        <f>IF(OR($E33="a",$E33="A"),$E33,IF(AND('Encodage réponses Es'!$CU31="!",'Encodage réponses Es'!CK31=""),"!",IF('Encodage réponses Es'!CK31="","",'Encodage réponses Es'!CK31)))</f>
        <v/>
      </c>
      <c r="DI33" s="87" t="str">
        <f>IF(OR($E33="a",$E33="A"),$E33,IF(AND('Encodage réponses Es'!$CU31="!",'Encodage réponses Es'!CL31=""),"!",IF('Encodage réponses Es'!CL31="","",'Encodage réponses Es'!CL31)))</f>
        <v/>
      </c>
      <c r="DJ33" s="87" t="str">
        <f>IF(OR($E33="a",$E33="A"),$E33,IF(AND('Encodage réponses Es'!$CU31="!",'Encodage réponses Es'!CM31=""),"!",IF('Encodage réponses Es'!CM31="","",'Encodage réponses Es'!CM31)))</f>
        <v/>
      </c>
      <c r="DK33" s="87" t="str">
        <f>IF(OR($E33="a",$E33="A"),$E33,IF(AND('Encodage réponses Es'!$CU31="!",'Encodage réponses Es'!CO31=""),"!",IF('Encodage réponses Es'!CO31="","",'Encodage réponses Es'!CO31)))</f>
        <v/>
      </c>
      <c r="DL33" s="125" t="str">
        <f>IF(OR(E33="a",E33="A"),E33,IF(AND('Encodage réponses Es'!$CU31="!",'Encodage réponses Es'!CT31=""),"!",IF('Encodage réponses Es'!CT31="","",'Encodage réponses Es'!CT31)))</f>
        <v/>
      </c>
      <c r="DM33" s="206" t="str">
        <f t="shared" si="18"/>
        <v/>
      </c>
      <c r="DN33" s="207" t="str">
        <f t="shared" si="19"/>
        <v/>
      </c>
    </row>
    <row r="34" spans="1:119" x14ac:dyDescent="0.2">
      <c r="A34" s="510"/>
      <c r="B34" s="511"/>
      <c r="C34" s="14">
        <v>30</v>
      </c>
      <c r="D34" s="14" t="str">
        <f>IF('Encodage réponses Es'!F32=0,"",'Encodage réponses Es'!F32)</f>
        <v/>
      </c>
      <c r="E34" s="143" t="str">
        <f>IF('Encodage réponses Es'!I32="","",'Encodage réponses Es'!I32)</f>
        <v/>
      </c>
      <c r="F34" s="92" t="str">
        <f t="shared" si="6"/>
        <v/>
      </c>
      <c r="G34" s="83" t="str">
        <f t="shared" si="7"/>
        <v/>
      </c>
      <c r="H34" s="88"/>
      <c r="I34" s="92" t="str">
        <f t="shared" si="0"/>
        <v/>
      </c>
      <c r="J34" s="83" t="str">
        <f t="shared" si="8"/>
        <v/>
      </c>
      <c r="K34" s="88"/>
      <c r="L34" s="92" t="str">
        <f t="shared" si="9"/>
        <v/>
      </c>
      <c r="M34" s="83" t="str">
        <f t="shared" si="10"/>
        <v/>
      </c>
      <c r="N34" s="88"/>
      <c r="O34" s="79"/>
      <c r="P34" s="87" t="str">
        <f>IF(OR(E34="a",E34="A"),E34,IF(AND('Encodage réponses Es'!$CU32="!",'Encodage réponses Es'!J32=""),"!",IF('Encodage réponses Es'!J32="","",'Encodage réponses Es'!J32)))</f>
        <v/>
      </c>
      <c r="Q34" s="87" t="str">
        <f>IF(OR(E34="a",E34="A"),E34,IF(AND('Encodage réponses Es'!$CU32="!",'Encodage réponses Es'!K32=""),"!",IF('Encodage réponses Es'!K32="","",'Encodage réponses Es'!K32)))</f>
        <v/>
      </c>
      <c r="R34" s="87" t="str">
        <f>IF(OR(E34="a",E34="A"),E34,IF(AND('Encodage réponses Es'!$CU32="!",'Encodage réponses Es'!L32=""),"!",IF('Encodage réponses Es'!L32="","",'Encodage réponses Es'!L32)))</f>
        <v/>
      </c>
      <c r="S34" s="87" t="str">
        <f>IF(OR(E34="a",E34="A"),E34,IF(AND('Encodage réponses Es'!$CU32="!",'Encodage réponses Es'!M32=""),"!",IF('Encodage réponses Es'!M32="","",'Encodage réponses Es'!M32)))</f>
        <v/>
      </c>
      <c r="T34" s="87" t="str">
        <f>IF(OR(E34="a",E34="A"),E34,IF(AND('Encodage réponses Es'!$CU32="!",'Encodage réponses Es'!N32=""),"!",IF('Encodage réponses Es'!N32="","",'Encodage réponses Es'!N32)))</f>
        <v/>
      </c>
      <c r="U34" s="87" t="str">
        <f>IF(OR(E34="a",E34="A"),E34,IF(AND('Encodage réponses Es'!$CU32="!",'Encodage réponses Es'!O32=""),"!",IF('Encodage réponses Es'!O32="","",'Encodage réponses Es'!O32)))</f>
        <v/>
      </c>
      <c r="V34" s="87" t="str">
        <f>IF(OR($E34="a",$E34="A"),$E34,IF(AND('Encodage réponses Es'!$CU32="!",'Encodage réponses Es'!P32=""),"!",IF('Encodage réponses Es'!P32="","",'Encodage réponses Es'!P32)))</f>
        <v/>
      </c>
      <c r="W34" s="87" t="str">
        <f>IF(OR(E34="a",E34="A"),E34,IF(AND('Encodage réponses Es'!$CU32="!",'Encodage réponses Es'!Q32=""),"!",IF('Encodage réponses Es'!Q32="","",'Encodage réponses Es'!Q32)))</f>
        <v/>
      </c>
      <c r="X34" s="87" t="str">
        <f>IF(OR(E34="a",E34="A"),E34,IF(AND('Encodage réponses Es'!$CU32="!",'Encodage réponses Es'!R32=""),"!",IF('Encodage réponses Es'!R32="","",'Encodage réponses Es'!R32)))</f>
        <v/>
      </c>
      <c r="Y34" s="87" t="str">
        <f>IF(OR(E34="a",E34="A"),E34,IF(AND('Encodage réponses Es'!$CU32="!",'Encodage réponses Es'!S32=""),"!",IF('Encodage réponses Es'!S32="","",'Encodage réponses Es'!S32)))</f>
        <v/>
      </c>
      <c r="Z34" s="125" t="str">
        <f>IF(OR(E34="a",E34="A"),E34,IF(AND('Encodage réponses Es'!$CU32="!",'Encodage réponses Es'!T32=""),"!",IF('Encodage réponses Es'!T32="","",'Encodage réponses Es'!T32)))</f>
        <v/>
      </c>
      <c r="AA34" s="210" t="str">
        <f t="shared" si="1"/>
        <v/>
      </c>
      <c r="AB34" s="243" t="str">
        <f t="shared" si="11"/>
        <v/>
      </c>
      <c r="AC34" s="145" t="str">
        <f>IF(OR(E34="a",E34="A"),E34,IF(AND('Encodage réponses Es'!$CU32="!",'Encodage réponses Es'!U32=""),"!",IF('Encodage réponses Es'!U32="","",'Encodage réponses Es'!U32)))</f>
        <v/>
      </c>
      <c r="AD34" s="145" t="str">
        <f>IF(OR(E34="a",E34="A"),E34,IF(AND('Encodage réponses Es'!$CU32="!",'Encodage réponses Es'!V32=""),"!",IF('Encodage réponses Es'!V32="","",'Encodage réponses Es'!V32)))</f>
        <v/>
      </c>
      <c r="AE34" s="145" t="str">
        <f>IF(OR(E34="a",E34="A"),E34,IF(AND('Encodage réponses Es'!$CU32="!",'Encodage réponses Es'!W32=""),"!",IF('Encodage réponses Es'!W32="","",'Encodage réponses Es'!W32)))</f>
        <v/>
      </c>
      <c r="AF34" s="145" t="str">
        <f>IF(OR(E34="a",E34="A"),E34,IF(AND('Encodage réponses Es'!$CU32="!",'Encodage réponses Es'!X32=""),"!",IF('Encodage réponses Es'!X32="","",'Encodage réponses Es'!X32)))</f>
        <v/>
      </c>
      <c r="AG34" s="145" t="str">
        <f>IF(OR(E34="a",E34="A"),E34,IF(AND('Encodage réponses Es'!$CU32="!",'Encodage réponses Es'!Y32=""),"!",IF('Encodage réponses Es'!Y32="","",'Encodage réponses Es'!Y32)))</f>
        <v/>
      </c>
      <c r="AH34" s="145" t="str">
        <f>IF(OR(E34="a",E34="A"),E34,IF(AND('Encodage réponses Es'!$CU32="!",'Encodage réponses Es'!Z32=""),"!",IF('Encodage réponses Es'!Z32="","",'Encodage réponses Es'!Z32)))</f>
        <v/>
      </c>
      <c r="AI34" s="145" t="str">
        <f>IF(OR(E34="a",E34="A"),E34,IF(AND('Encodage réponses Es'!$CU32="!",'Encodage réponses Es'!AA32=""),"!",IF('Encodage réponses Es'!AA32="","",'Encodage réponses Es'!AA32)))</f>
        <v/>
      </c>
      <c r="AJ34" s="145" t="str">
        <f>IF(OR(E34="a",E34="A"),E34,IF(AND('Encodage réponses Es'!$CU32="!",'Encodage réponses Es'!AK32=""),"!",IF('Encodage réponses Es'!AK32="","",'Encodage réponses Es'!AK32)))</f>
        <v/>
      </c>
      <c r="AK34" s="145" t="str">
        <f>IF(OR(E34="a",E34="A"),E34,IF(AND('Encodage réponses Es'!$CU32="!",'Encodage réponses Es'!AL32=""),"!",IF('Encodage réponses Es'!AL32="","",'Encodage réponses Es'!AL32)))</f>
        <v/>
      </c>
      <c r="AL34" s="145" t="str">
        <f>IF(OR(E34="a",E34="A"),E34,IF(AND('Encodage réponses Es'!$CU32="!",'Encodage réponses Es'!AM32=""),"!",IF('Encodage réponses Es'!AM32="","",'Encodage réponses Es'!AM32)))</f>
        <v/>
      </c>
      <c r="AM34" s="145" t="str">
        <f>IF(OR(E34="a",E34="A"),E34,IF(AND('Encodage réponses Es'!$CU32="!",'Encodage réponses Es'!AN32=""),"!",IF('Encodage réponses Es'!AN32="","",'Encodage réponses Es'!AN32)))</f>
        <v/>
      </c>
      <c r="AN34" s="145" t="str">
        <f>IF(OR(E34="a",E34="A"),E34,IF(AND('Encodage réponses Es'!$CU32="!",'Encodage réponses Es'!AO32=""),"!",IF('Encodage réponses Es'!AO32="","",'Encodage réponses Es'!AO32)))</f>
        <v/>
      </c>
      <c r="AO34" s="145" t="str">
        <f>IF(OR(E34="a",E34="A"),E34,IF(AND('Encodage réponses Es'!$CU32="!",'Encodage réponses Es'!AP32=""),"!",IF('Encodage réponses Es'!AP32="","",'Encodage réponses Es'!AP32)))</f>
        <v/>
      </c>
      <c r="AP34" s="145" t="str">
        <f>IF(OR(E34="a",E34="A"),E34,IF(AND('Encodage réponses Es'!$CU32="!",'Encodage réponses Es'!AQ32=""),"!",IF('Encodage réponses Es'!AQ32="","",'Encodage réponses Es'!AQ32)))</f>
        <v/>
      </c>
      <c r="AQ34" s="145" t="str">
        <f>IF(OR(E34="a",E34="A"),E34,IF(AND('Encodage réponses Es'!$CU32="!",'Encodage réponses Es'!AS32=""),"!",IF('Encodage réponses Es'!AS32="","",'Encodage réponses Es'!AS32)))</f>
        <v/>
      </c>
      <c r="AR34" s="145" t="str">
        <f>IF(OR(E34="a",E34="A"),E34,IF(AND('Encodage réponses Es'!$CU32="!",'Encodage réponses Es'!AT32=""),"!",IF('Encodage réponses Es'!AT32="","",'Encodage réponses Es'!AT32)))</f>
        <v/>
      </c>
      <c r="AS34" s="145" t="str">
        <f>IF(OR(E34="a",E34="A"),E34,IF(AND('Encodage réponses Es'!$CU32="!",'Encodage réponses Es'!AV32=""),"!",IF('Encodage réponses Es'!AV32="","",'Encodage réponses Es'!AV32)))</f>
        <v/>
      </c>
      <c r="AT34" s="145" t="str">
        <f>IF(OR(E34="a",E34="A"),E34,IF(AND('Encodage réponses Es'!$CU32="!",'Encodage réponses Es'!BQ32=""),"!",IF('Encodage réponses Es'!BQ32="","",'Encodage réponses Es'!BQ32)))</f>
        <v/>
      </c>
      <c r="AU34" s="145" t="str">
        <f>IF(OR(E34="a",E34="A"),E34,IF(AND('Encodage réponses Es'!$CU32="!",'Encodage réponses Es'!BR32=""),"!",IF('Encodage réponses Es'!BR32="","",'Encodage réponses Es'!BR32)))</f>
        <v/>
      </c>
      <c r="AV34" s="145" t="str">
        <f>IF(OR(E34="a",E34="A"),E34,IF(AND('Encodage réponses Es'!$CU32="!",'Encodage réponses Es'!BS32=""),"!",IF('Encodage réponses Es'!BS32="","",'Encodage réponses Es'!BS32)))</f>
        <v/>
      </c>
      <c r="AW34" s="145" t="str">
        <f>IF(OR(E34="a",E34="A"),E34,IF(AND('Encodage réponses Es'!$CU32="!",'Encodage réponses Es'!BT32=""),"!",IF('Encodage réponses Es'!BT32="","",'Encodage réponses Es'!BT32)))</f>
        <v/>
      </c>
      <c r="AX34" s="145" t="str">
        <f>IF(OR(E34="a",E34="A"),E34,IF(AND('Encodage réponses Es'!$CU32="!",'Encodage réponses Es'!BU32=""),"!",IF('Encodage réponses Es'!BU32="","",'Encodage réponses Es'!BU32)))</f>
        <v/>
      </c>
      <c r="AY34" s="145" t="str">
        <f>IF(OR(E34="a",E34="A"),E34,IF(AND('Encodage réponses Es'!$CU32="!",'Encodage réponses Es'!BV32=""),"!",IF('Encodage réponses Es'!BV32="","",'Encodage réponses Es'!BV32)))</f>
        <v/>
      </c>
      <c r="AZ34" s="204" t="str">
        <f>IF(OR(E34="a",E34="A"),E34,IF(AND('Encodage réponses Es'!$CU32="!",'Encodage réponses Es'!BW32=""),"!",IF('Encodage réponses Es'!BW32="","",'Encodage réponses Es'!BW32)))</f>
        <v/>
      </c>
      <c r="BA34" s="206" t="str">
        <f t="shared" si="2"/>
        <v/>
      </c>
      <c r="BB34" s="207" t="str">
        <f t="shared" si="12"/>
        <v/>
      </c>
      <c r="BC34" s="126" t="str">
        <f>IF(OR(E34="a",E34="A"),E34,IF(AND('Encodage réponses Es'!$CU32="!",'Encodage réponses Es'!AB32=""),"!",IF('Encodage réponses Es'!AB32="","",'Encodage réponses Es'!AB32)))</f>
        <v/>
      </c>
      <c r="BD34" s="87" t="str">
        <f>IF(OR(E34="a",E34="A"),E34,IF(AND('Encodage réponses Es'!$CU32="!",'Encodage réponses Es'!AC32=""),"!",IF('Encodage réponses Es'!AC32="","",'Encodage réponses Es'!AC32)))</f>
        <v/>
      </c>
      <c r="BE34" s="87" t="str">
        <f>IF(OR(E34="a",E34="A"),E34,IF(AND('Encodage réponses Es'!$CU32="!",'Encodage réponses Es'!AD32=""),"!",IF('Encodage réponses Es'!AD32="","",'Encodage réponses Es'!AD32)))</f>
        <v/>
      </c>
      <c r="BF34" s="87" t="str">
        <f>IF(OR(E34="a",E34="A"),E34,IF(AND('Encodage réponses Es'!$CU32="!",'Encodage réponses Es'!AE32=""),"!",IF('Encodage réponses Es'!AE32="","",'Encodage réponses Es'!AE32)))</f>
        <v/>
      </c>
      <c r="BG34" s="87" t="str">
        <f>IF(OR(E34="a",E34="A"),E34,IF(AND('Encodage réponses Es'!$CU32="!",'Encodage réponses Es'!AF32=""),"!",IF('Encodage réponses Es'!AF32="","",'Encodage réponses Es'!AF32)))</f>
        <v/>
      </c>
      <c r="BH34" s="87" t="str">
        <f>IF(OR($E34="a",$E34="A"),$E34,IF(AND('Encodage réponses Es'!$CU32="!",'Encodage réponses Es'!AG32=""),"!",IF('Encodage réponses Es'!AG32="","",'Encodage réponses Es'!AG32)))</f>
        <v/>
      </c>
      <c r="BI34" s="87" t="str">
        <f>IF(OR($E34="a",$E34="A"),$E34,IF(AND('Encodage réponses Es'!$CU32="!",'Encodage réponses Es'!AH32=""),"!",IF('Encodage réponses Es'!AH32="","",'Encodage réponses Es'!AH32)))</f>
        <v/>
      </c>
      <c r="BJ34" s="87" t="str">
        <f>IF(OR($E34="a",$E34="A"),$E34,IF(AND('Encodage réponses Es'!$CU32="!",'Encodage réponses Es'!AI32=""),"!",IF('Encodage réponses Es'!AI32="","",'Encodage réponses Es'!AI32)))</f>
        <v/>
      </c>
      <c r="BK34" s="87" t="str">
        <f>IF(OR($E34="a",$E34="A"),$E34,IF(AND('Encodage réponses Es'!$CU32="!",'Encodage réponses Es'!AJ32=""),"!",IF('Encodage réponses Es'!AJ32="","",'Encodage réponses Es'!AJ32)))</f>
        <v/>
      </c>
      <c r="BL34" s="87" t="str">
        <f>IF(OR($E34="a",$E34="A"),$E34,IF(AND('Encodage réponses Es'!$CU32="!",'Encodage réponses Es'!AU32=""),"!",IF('Encodage réponses Es'!AU32="","",'Encodage réponses Es'!AU32)))</f>
        <v/>
      </c>
      <c r="BM34" s="87" t="str">
        <f>IF(OR($E34="a",$E34="A"),$E34,IF(AND('Encodage réponses Es'!$CU32="!",'Encodage réponses Es'!AW32=""),"!",IF('Encodage réponses Es'!AW32="","",'Encodage réponses Es'!AW32)))</f>
        <v/>
      </c>
      <c r="BN34" s="87" t="str">
        <f>IF(OR($E34="a",$E34="A"),$E34,IF(AND('Encodage réponses Es'!$CU32="!",'Encodage réponses Es'!AX32=""),"!",IF('Encodage réponses Es'!AX32="","",'Encodage réponses Es'!AX32)))</f>
        <v/>
      </c>
      <c r="BO34" s="87" t="str">
        <f>IF(OR($E34="a",$E34="A"),$E34,IF(AND('Encodage réponses Es'!$CU32="!",'Encodage réponses Es'!AY32=""),"!",IF('Encodage réponses Es'!AY32="","",'Encodage réponses Es'!AY32)))</f>
        <v/>
      </c>
      <c r="BP34" s="87" t="str">
        <f>IF(OR($E34="a",$E34="A"),$E34,IF(AND('Encodage réponses Es'!$CU32="!",'Encodage réponses Es'!AZ32=""),"!",IF('Encodage réponses Es'!AZ32="","",'Encodage réponses Es'!AZ32)))</f>
        <v/>
      </c>
      <c r="BQ34" s="87" t="str">
        <f>IF(OR($E34="a",$E34="A"),$E34,IF(AND('Encodage réponses Es'!$CU32="!",'Encodage réponses Es'!BA32=""),"!",IF('Encodage réponses Es'!BA32="","",'Encodage réponses Es'!BA32)))</f>
        <v/>
      </c>
      <c r="BR34" s="87" t="str">
        <f>IF(OR($E34="a",$E34="A"),$E34,IF(AND('Encodage réponses Es'!$CU32="!",'Encodage réponses Es'!BB32=""),"!",IF('Encodage réponses Es'!BB32="","",'Encodage réponses Es'!BB32)))</f>
        <v/>
      </c>
      <c r="BS34" s="87" t="str">
        <f>IF(OR($E34="a",$E34="A"),$E34,IF(AND('Encodage réponses Es'!$CU32="!",'Encodage réponses Es'!BC32=""),"!",IF('Encodage réponses Es'!BC32="","",'Encodage réponses Es'!BC32)))</f>
        <v/>
      </c>
      <c r="BT34" s="87" t="str">
        <f>IF(OR($E34="a",$E34="A"),$E34,IF(AND('Encodage réponses Es'!$CU32="!",'Encodage réponses Es'!BD32=""),"!",IF('Encodage réponses Es'!BD32="","",'Encodage réponses Es'!BD32)))</f>
        <v/>
      </c>
      <c r="BU34" s="87" t="str">
        <f>IF(OR($E34="a",$E34="A"),$E34,IF(AND('Encodage réponses Es'!$CU32="!",'Encodage réponses Es'!BE32=""),"!",IF('Encodage réponses Es'!BE32="","",'Encodage réponses Es'!BE32)))</f>
        <v/>
      </c>
      <c r="BV34" s="125" t="str">
        <f>IF(OR($E34="a",$E34="A"),$E34,IF(AND('Encodage réponses Es'!$CU32="!",'Encodage réponses Es'!BF32=""),"!",IF('Encodage réponses Es'!BF32="","",'Encodage réponses Es'!BF32)))</f>
        <v/>
      </c>
      <c r="BW34" s="210" t="str">
        <f t="shared" si="3"/>
        <v/>
      </c>
      <c r="BX34" s="207" t="str">
        <f t="shared" si="13"/>
        <v/>
      </c>
      <c r="BY34" s="87" t="str">
        <f>IF(OR($E34="a",$E34="A"),$E34,IF(AND('Encodage réponses Es'!$CU32="!",'Encodage réponses Es'!BG32=""),"!",IF('Encodage réponses Es'!BG32="","",'Encodage réponses Es'!BG32)))</f>
        <v/>
      </c>
      <c r="BZ34" s="87" t="str">
        <f>IF(OR($E34="a",$E34="A"),$E34,IF(AND('Encodage réponses Es'!$CU32="!",'Encodage réponses Es'!BH32=""),"!",IF('Encodage réponses Es'!BH32="","",'Encodage réponses Es'!BH32)))</f>
        <v/>
      </c>
      <c r="CA34" s="87" t="str">
        <f>IF(OR($E34="a",$E34="A"),$E34,IF(AND('Encodage réponses Es'!$CU32="!",'Encodage réponses Es'!BI32=""),"!",IF('Encodage réponses Es'!BI32="","",'Encodage réponses Es'!BI32)))</f>
        <v/>
      </c>
      <c r="CB34" s="87" t="str">
        <f>IF(OR($E34="a",$E34="A"),$E34,IF(AND('Encodage réponses Es'!$CU32="!",'Encodage réponses Es'!BJ32=""),"!",IF('Encodage réponses Es'!BJ32="","",'Encodage réponses Es'!BJ32)))</f>
        <v/>
      </c>
      <c r="CC34" s="87" t="str">
        <f>IF(OR($E34="a",$E34="A"),$E34,IF(AND('Encodage réponses Es'!$CU32="!",'Encodage réponses Es'!BK32=""),"!",IF('Encodage réponses Es'!BK32="","",'Encodage réponses Es'!BK32)))</f>
        <v/>
      </c>
      <c r="CD34" s="87" t="str">
        <f>IF(OR($E34="a",$E34="A"),$E34,IF(AND('Encodage réponses Es'!$CU32="!",'Encodage réponses Es'!BL32=""),"!",IF('Encodage réponses Es'!BL32="","",'Encodage réponses Es'!BL32)))</f>
        <v/>
      </c>
      <c r="CE34" s="87" t="str">
        <f>IF(OR($E34="a",$E34="A"),$E34,IF(AND('Encodage réponses Es'!$CU32="!",'Encodage réponses Es'!BM32=""),"!",IF('Encodage réponses Es'!BM32="","",'Encodage réponses Es'!BM32)))</f>
        <v/>
      </c>
      <c r="CF34" s="87" t="str">
        <f>IF(OR($E34="a",$E34="A"),$E34,IF(AND('Encodage réponses Es'!$CU32="!",'Encodage réponses Es'!BN32=""),"!",IF('Encodage réponses Es'!BN32="","",'Encodage réponses Es'!BN32)))</f>
        <v/>
      </c>
      <c r="CG34" s="87" t="str">
        <f>IF(OR($E34="a",$E34="A"),$E34,IF(AND('Encodage réponses Es'!$CU32="!",'Encodage réponses Es'!BO32=""),"!",IF('Encodage réponses Es'!BO32="","",'Encodage réponses Es'!BO32)))</f>
        <v/>
      </c>
      <c r="CH34" s="125" t="str">
        <f>IF(OR($E34="a",$E34="A"),$E34,IF(AND('Encodage réponses Es'!$CU32="!",'Encodage réponses Es'!BP32=""),"!",IF('Encodage réponses Es'!BP32="","",'Encodage réponses Es'!BP32)))</f>
        <v/>
      </c>
      <c r="CI34" s="210" t="str">
        <f t="shared" si="4"/>
        <v/>
      </c>
      <c r="CJ34" s="207" t="str">
        <f t="shared" si="14"/>
        <v/>
      </c>
      <c r="CK34" s="87" t="str">
        <f>IF(OR($E34="a",$E34="A"),$E34,IF(AND('Encodage réponses Es'!$CU32="!",'Encodage réponses Es'!BX32=""),"!",IF('Encodage réponses Es'!BX32="","",'Encodage réponses Es'!BX32)))</f>
        <v/>
      </c>
      <c r="CL34" s="87" t="str">
        <f>IF(OR($E34="a",$E34="A"),$E34,IF(AND('Encodage réponses Es'!$CU32="!",'Encodage réponses Es'!BY32=""),"!",IF('Encodage réponses Es'!BY32="","",'Encodage réponses Es'!BY32)))</f>
        <v/>
      </c>
      <c r="CM34" s="87" t="str">
        <f>IF(OR($E34="a",$E34="A"),$E34,IF(AND('Encodage réponses Es'!$CU32="!",'Encodage réponses Es'!BZ32=""),"!",IF('Encodage réponses Es'!BZ32="","",'Encodage réponses Es'!BZ32)))</f>
        <v/>
      </c>
      <c r="CN34" s="87" t="str">
        <f>IF(OR($E34="a",$E34="A"),$E34,IF(AND('Encodage réponses Es'!$CU32="!",'Encodage réponses Es'!CA32=""),"!",IF('Encodage réponses Es'!CA32="","",'Encodage réponses Es'!CA32)))</f>
        <v/>
      </c>
      <c r="CO34" s="87" t="str">
        <f>IF(OR($E34="a",$E34="A"),$E34,IF(AND('Encodage réponses Es'!$CU32="!",'Encodage réponses Es'!CB32=""),"!",IF('Encodage réponses Es'!CB32="","",'Encodage réponses Es'!CB32)))</f>
        <v/>
      </c>
      <c r="CP34" s="87" t="str">
        <f>IF(OR($E34="a",$E34="A"),$E34,IF(AND('Encodage réponses Es'!$CU32="!",'Encodage réponses Es'!CE32=""),"!",IF('Encodage réponses Es'!CE32="","",'Encodage réponses Es'!CE32)))</f>
        <v/>
      </c>
      <c r="CQ34" s="87" t="str">
        <f>IF(OR($E34="a",$E34="A"),$E34,IF(AND('Encodage réponses Es'!$CU32="!",'Encodage réponses Es'!CF32=""),"!",IF('Encodage réponses Es'!CF32="","",'Encodage réponses Es'!CF32)))</f>
        <v/>
      </c>
      <c r="CR34" s="125" t="str">
        <f>IF(OR($E34="a",$E34="A"),$E34,IF(AND('Encodage réponses Es'!$CU32="!",'Encodage réponses Es'!CG32=""),"!",IF('Encodage réponses Es'!CG32="","",'Encodage réponses Es'!CG32)))</f>
        <v/>
      </c>
      <c r="CS34" s="206" t="str">
        <f t="shared" si="5"/>
        <v/>
      </c>
      <c r="CT34" s="207" t="str">
        <f t="shared" si="15"/>
        <v/>
      </c>
      <c r="CU34" s="272" t="str">
        <f>IF(OR($E34="a",$E34="A"),$E34,IF(AND('Encodage réponses Es'!$CU32="!",'Encodage réponses Es'!AR32=""),"!",IF('Encodage réponses Es'!AR32="","",'Encodage réponses Es'!AR32)))</f>
        <v/>
      </c>
      <c r="CV34" s="273" t="str">
        <f>IF(OR($E34="a",$E34="A"),$E34,IF(AND('Encodage réponses Es'!$CU32="!",'Encodage réponses Es'!CC32=""),"!",IF('Encodage réponses Es'!CC32="","",'Encodage réponses Es'!CC32)))</f>
        <v/>
      </c>
      <c r="CW34" s="273" t="str">
        <f>IF(OR($E34="a",$E34="A"),$E34,IF(AND('Encodage réponses Es'!$CU32="!",'Encodage réponses Es'!CD32=""),"!",IF('Encodage réponses Es'!CD32="","",'Encodage réponses Es'!CD32)))</f>
        <v/>
      </c>
      <c r="CX34" s="273" t="str">
        <f>IF(OR($E34="a",$E34="A"),$E34,IF(AND('Encodage réponses Es'!$CU32="!",'Encodage réponses Es'!CN32=""),"!",IF('Encodage réponses Es'!CN32="","",'Encodage réponses Es'!CN32)))</f>
        <v/>
      </c>
      <c r="CY34" s="273" t="str">
        <f>IF(OR($E34="a",$E34="A"),$E34,IF(AND('Encodage réponses Es'!$CU32="!",'Encodage réponses Es'!CP32=""),"!",IF('Encodage réponses Es'!CP32="","",'Encodage réponses Es'!CP32)))</f>
        <v/>
      </c>
      <c r="CZ34" s="273" t="str">
        <f>IF(OR($E34="a",$E34="A"),$E34,IF(AND('Encodage réponses Es'!$CU32="!",'Encodage réponses Es'!CQ32=""),"!",IF('Encodage réponses Es'!CQ32="","",'Encodage réponses Es'!CQ32)))</f>
        <v/>
      </c>
      <c r="DA34" s="273" t="str">
        <f>IF(OR($E34="a",$E34="A"),$E34,IF(AND('Encodage réponses Es'!$CU32="!",'Encodage réponses Es'!CR32=""),"!",IF('Encodage réponses Es'!CR32="","",'Encodage réponses Es'!CR32)))</f>
        <v/>
      </c>
      <c r="DB34" s="274" t="str">
        <f>IF(OR($E34="a",$E34="A"),$E34,IF(AND('Encodage réponses Es'!$CU32="!",'Encodage réponses Es'!CS32=""),"!",IF('Encodage réponses Es'!CS32="","",'Encodage réponses Es'!CS32)))</f>
        <v/>
      </c>
      <c r="DC34" s="206" t="str">
        <f t="shared" si="16"/>
        <v/>
      </c>
      <c r="DD34" s="207" t="str">
        <f t="shared" si="17"/>
        <v/>
      </c>
      <c r="DE34" s="87" t="str">
        <f>IF(OR($E34="a",$E34="A"),$E34,IF(AND('Encodage réponses Es'!$CU32="!",'Encodage réponses Es'!CH32=""),"!",IF('Encodage réponses Es'!CH32="","",'Encodage réponses Es'!CH32)))</f>
        <v/>
      </c>
      <c r="DF34" s="87" t="str">
        <f>IF(OR($E34="a",$E34="A"),$E34,IF(AND('Encodage réponses Es'!$CU32="!",'Encodage réponses Es'!CI32=""),"!",IF('Encodage réponses Es'!CI32="","",'Encodage réponses Es'!CI32)))</f>
        <v/>
      </c>
      <c r="DG34" s="87" t="str">
        <f>IF(OR($E34="a",$E34="A"),$E34,IF(AND('Encodage réponses Es'!$CU32="!",'Encodage réponses Es'!CJ32=""),"!",IF('Encodage réponses Es'!CJ32="","",'Encodage réponses Es'!CJ32)))</f>
        <v/>
      </c>
      <c r="DH34" s="87" t="str">
        <f>IF(OR($E34="a",$E34="A"),$E34,IF(AND('Encodage réponses Es'!$CU32="!",'Encodage réponses Es'!CK32=""),"!",IF('Encodage réponses Es'!CK32="","",'Encodage réponses Es'!CK32)))</f>
        <v/>
      </c>
      <c r="DI34" s="87" t="str">
        <f>IF(OR($E34="a",$E34="A"),$E34,IF(AND('Encodage réponses Es'!$CU32="!",'Encodage réponses Es'!CL32=""),"!",IF('Encodage réponses Es'!CL32="","",'Encodage réponses Es'!CL32)))</f>
        <v/>
      </c>
      <c r="DJ34" s="87" t="str">
        <f>IF(OR($E34="a",$E34="A"),$E34,IF(AND('Encodage réponses Es'!$CU32="!",'Encodage réponses Es'!CM32=""),"!",IF('Encodage réponses Es'!CM32="","",'Encodage réponses Es'!CM32)))</f>
        <v/>
      </c>
      <c r="DK34" s="87" t="str">
        <f>IF(OR($E34="a",$E34="A"),$E34,IF(AND('Encodage réponses Es'!$CU32="!",'Encodage réponses Es'!CO32=""),"!",IF('Encodage réponses Es'!CO32="","",'Encodage réponses Es'!CO32)))</f>
        <v/>
      </c>
      <c r="DL34" s="125" t="str">
        <f>IF(OR(E34="a",E34="A"),E34,IF(AND('Encodage réponses Es'!$CU32="!",'Encodage réponses Es'!CT32=""),"!",IF('Encodage réponses Es'!CT32="","",'Encodage réponses Es'!CT32)))</f>
        <v/>
      </c>
      <c r="DM34" s="206" t="str">
        <f t="shared" si="18"/>
        <v/>
      </c>
      <c r="DN34" s="207" t="str">
        <f t="shared" si="19"/>
        <v/>
      </c>
    </row>
    <row r="35" spans="1:119" x14ac:dyDescent="0.2">
      <c r="A35" s="510"/>
      <c r="B35" s="511"/>
      <c r="C35" s="14">
        <v>31</v>
      </c>
      <c r="D35" s="14" t="str">
        <f>IF('Encodage réponses Es'!F33=0,"",'Encodage réponses Es'!F33)</f>
        <v/>
      </c>
      <c r="E35" s="142" t="str">
        <f>IF('Encodage réponses Es'!I33="","",'Encodage réponses Es'!I33)</f>
        <v/>
      </c>
      <c r="F35" s="92" t="str">
        <f t="shared" si="6"/>
        <v/>
      </c>
      <c r="G35" s="83" t="str">
        <f t="shared" si="7"/>
        <v/>
      </c>
      <c r="H35" s="88"/>
      <c r="I35" s="92" t="str">
        <f t="shared" si="0"/>
        <v/>
      </c>
      <c r="J35" s="83" t="str">
        <f t="shared" si="8"/>
        <v/>
      </c>
      <c r="K35" s="88"/>
      <c r="L35" s="92" t="str">
        <f t="shared" si="9"/>
        <v/>
      </c>
      <c r="M35" s="83" t="str">
        <f t="shared" si="10"/>
        <v/>
      </c>
      <c r="N35" s="88"/>
      <c r="O35" s="79"/>
      <c r="P35" s="87" t="str">
        <f>IF(OR(E35="a",E35="A"),E35,IF(AND('Encodage réponses Es'!$CU33="!",'Encodage réponses Es'!J33=""),"!",IF('Encodage réponses Es'!J33="","",'Encodage réponses Es'!J33)))</f>
        <v/>
      </c>
      <c r="Q35" s="87" t="str">
        <f>IF(OR(E35="a",E35="A"),E35,IF(AND('Encodage réponses Es'!$CU33="!",'Encodage réponses Es'!K33=""),"!",IF('Encodage réponses Es'!K33="","",'Encodage réponses Es'!K33)))</f>
        <v/>
      </c>
      <c r="R35" s="87" t="str">
        <f>IF(OR(E35="a",E35="A"),E35,IF(AND('Encodage réponses Es'!$CU33="!",'Encodage réponses Es'!L33=""),"!",IF('Encodage réponses Es'!L33="","",'Encodage réponses Es'!L33)))</f>
        <v/>
      </c>
      <c r="S35" s="87" t="str">
        <f>IF(OR(E35="a",E35="A"),E35,IF(AND('Encodage réponses Es'!$CU33="!",'Encodage réponses Es'!M33=""),"!",IF('Encodage réponses Es'!M33="","",'Encodage réponses Es'!M33)))</f>
        <v/>
      </c>
      <c r="T35" s="87" t="str">
        <f>IF(OR(E35="a",E35="A"),E35,IF(AND('Encodage réponses Es'!$CU33="!",'Encodage réponses Es'!N33=""),"!",IF('Encodage réponses Es'!N33="","",'Encodage réponses Es'!N33)))</f>
        <v/>
      </c>
      <c r="U35" s="87" t="str">
        <f>IF(OR(E35="a",E35="A"),E35,IF(AND('Encodage réponses Es'!$CU33="!",'Encodage réponses Es'!O33=""),"!",IF('Encodage réponses Es'!O33="","",'Encodage réponses Es'!O33)))</f>
        <v/>
      </c>
      <c r="V35" s="87" t="str">
        <f>IF(OR($E35="a",$E35="A"),$E35,IF(AND('Encodage réponses Es'!$CU33="!",'Encodage réponses Es'!P33=""),"!",IF('Encodage réponses Es'!P33="","",'Encodage réponses Es'!P33)))</f>
        <v/>
      </c>
      <c r="W35" s="87" t="str">
        <f>IF(OR(E35="a",E35="A"),E35,IF(AND('Encodage réponses Es'!$CU33="!",'Encodage réponses Es'!Q33=""),"!",IF('Encodage réponses Es'!Q33="","",'Encodage réponses Es'!Q33)))</f>
        <v/>
      </c>
      <c r="X35" s="87" t="str">
        <f>IF(OR(E35="a",E35="A"),E35,IF(AND('Encodage réponses Es'!$CU33="!",'Encodage réponses Es'!R33=""),"!",IF('Encodage réponses Es'!R33="","",'Encodage réponses Es'!R33)))</f>
        <v/>
      </c>
      <c r="Y35" s="87" t="str">
        <f>IF(OR(E35="a",E35="A"),E35,IF(AND('Encodage réponses Es'!$CU33="!",'Encodage réponses Es'!S33=""),"!",IF('Encodage réponses Es'!S33="","",'Encodage réponses Es'!S33)))</f>
        <v/>
      </c>
      <c r="Z35" s="125" t="str">
        <f>IF(OR(E35="a",E35="A"),E35,IF(AND('Encodage réponses Es'!$CU33="!",'Encodage réponses Es'!T33=""),"!",IF('Encodage réponses Es'!T33="","",'Encodage réponses Es'!T33)))</f>
        <v/>
      </c>
      <c r="AA35" s="210" t="str">
        <f t="shared" si="1"/>
        <v/>
      </c>
      <c r="AB35" s="243" t="str">
        <f t="shared" si="11"/>
        <v/>
      </c>
      <c r="AC35" s="145" t="str">
        <f>IF(OR(E35="a",E35="A"),E35,IF(AND('Encodage réponses Es'!$CU33="!",'Encodage réponses Es'!U33=""),"!",IF('Encodage réponses Es'!U33="","",'Encodage réponses Es'!U33)))</f>
        <v/>
      </c>
      <c r="AD35" s="145" t="str">
        <f>IF(OR(E35="a",E35="A"),E35,IF(AND('Encodage réponses Es'!$CU33="!",'Encodage réponses Es'!V33=""),"!",IF('Encodage réponses Es'!V33="","",'Encodage réponses Es'!V33)))</f>
        <v/>
      </c>
      <c r="AE35" s="145" t="str">
        <f>IF(OR(E35="a",E35="A"),E35,IF(AND('Encodage réponses Es'!$CU33="!",'Encodage réponses Es'!W33=""),"!",IF('Encodage réponses Es'!W33="","",'Encodage réponses Es'!W33)))</f>
        <v/>
      </c>
      <c r="AF35" s="145" t="str">
        <f>IF(OR(E35="a",E35="A"),E35,IF(AND('Encodage réponses Es'!$CU33="!",'Encodage réponses Es'!X33=""),"!",IF('Encodage réponses Es'!X33="","",'Encodage réponses Es'!X33)))</f>
        <v/>
      </c>
      <c r="AG35" s="145" t="str">
        <f>IF(OR(E35="a",E35="A"),E35,IF(AND('Encodage réponses Es'!$CU33="!",'Encodage réponses Es'!Y33=""),"!",IF('Encodage réponses Es'!Y33="","",'Encodage réponses Es'!Y33)))</f>
        <v/>
      </c>
      <c r="AH35" s="145" t="str">
        <f>IF(OR(E35="a",E35="A"),E35,IF(AND('Encodage réponses Es'!$CU33="!",'Encodage réponses Es'!Z33=""),"!",IF('Encodage réponses Es'!Z33="","",'Encodage réponses Es'!Z33)))</f>
        <v/>
      </c>
      <c r="AI35" s="145" t="str">
        <f>IF(OR(E35="a",E35="A"),E35,IF(AND('Encodage réponses Es'!$CU33="!",'Encodage réponses Es'!AA33=""),"!",IF('Encodage réponses Es'!AA33="","",'Encodage réponses Es'!AA33)))</f>
        <v/>
      </c>
      <c r="AJ35" s="145" t="str">
        <f>IF(OR(E35="a",E35="A"),E35,IF(AND('Encodage réponses Es'!$CU33="!",'Encodage réponses Es'!AK33=""),"!",IF('Encodage réponses Es'!AK33="","",'Encodage réponses Es'!AK33)))</f>
        <v/>
      </c>
      <c r="AK35" s="145" t="str">
        <f>IF(OR(E35="a",E35="A"),E35,IF(AND('Encodage réponses Es'!$CU33="!",'Encodage réponses Es'!AL33=""),"!",IF('Encodage réponses Es'!AL33="","",'Encodage réponses Es'!AL33)))</f>
        <v/>
      </c>
      <c r="AL35" s="145" t="str">
        <f>IF(OR(E35="a",E35="A"),E35,IF(AND('Encodage réponses Es'!$CU33="!",'Encodage réponses Es'!AM33=""),"!",IF('Encodage réponses Es'!AM33="","",'Encodage réponses Es'!AM33)))</f>
        <v/>
      </c>
      <c r="AM35" s="145" t="str">
        <f>IF(OR(E35="a",E35="A"),E35,IF(AND('Encodage réponses Es'!$CU33="!",'Encodage réponses Es'!AN33=""),"!",IF('Encodage réponses Es'!AN33="","",'Encodage réponses Es'!AN33)))</f>
        <v/>
      </c>
      <c r="AN35" s="145" t="str">
        <f>IF(OR(E35="a",E35="A"),E35,IF(AND('Encodage réponses Es'!$CU33="!",'Encodage réponses Es'!AO33=""),"!",IF('Encodage réponses Es'!AO33="","",'Encodage réponses Es'!AO33)))</f>
        <v/>
      </c>
      <c r="AO35" s="145" t="str">
        <f>IF(OR(E35="a",E35="A"),E35,IF(AND('Encodage réponses Es'!$CU33="!",'Encodage réponses Es'!AP33=""),"!",IF('Encodage réponses Es'!AP33="","",'Encodage réponses Es'!AP33)))</f>
        <v/>
      </c>
      <c r="AP35" s="145" t="str">
        <f>IF(OR(E35="a",E35="A"),E35,IF(AND('Encodage réponses Es'!$CU33="!",'Encodage réponses Es'!AQ33=""),"!",IF('Encodage réponses Es'!AQ33="","",'Encodage réponses Es'!AQ33)))</f>
        <v/>
      </c>
      <c r="AQ35" s="145" t="str">
        <f>IF(OR(E35="a",E35="A"),E35,IF(AND('Encodage réponses Es'!$CU33="!",'Encodage réponses Es'!AS33=""),"!",IF('Encodage réponses Es'!AS33="","",'Encodage réponses Es'!AS33)))</f>
        <v/>
      </c>
      <c r="AR35" s="145" t="str">
        <f>IF(OR(E35="a",E35="A"),E35,IF(AND('Encodage réponses Es'!$CU33="!",'Encodage réponses Es'!AT33=""),"!",IF('Encodage réponses Es'!AT33="","",'Encodage réponses Es'!AT33)))</f>
        <v/>
      </c>
      <c r="AS35" s="145" t="str">
        <f>IF(OR(E35="a",E35="A"),E35,IF(AND('Encodage réponses Es'!$CU33="!",'Encodage réponses Es'!AV33=""),"!",IF('Encodage réponses Es'!AV33="","",'Encodage réponses Es'!AV33)))</f>
        <v/>
      </c>
      <c r="AT35" s="145" t="str">
        <f>IF(OR(E35="a",E35="A"),E35,IF(AND('Encodage réponses Es'!$CU33="!",'Encodage réponses Es'!BQ33=""),"!",IF('Encodage réponses Es'!BQ33="","",'Encodage réponses Es'!BQ33)))</f>
        <v/>
      </c>
      <c r="AU35" s="145" t="str">
        <f>IF(OR(E35="a",E35="A"),E35,IF(AND('Encodage réponses Es'!$CU33="!",'Encodage réponses Es'!BR33=""),"!",IF('Encodage réponses Es'!BR33="","",'Encodage réponses Es'!BR33)))</f>
        <v/>
      </c>
      <c r="AV35" s="145" t="str">
        <f>IF(OR(E35="a",E35="A"),E35,IF(AND('Encodage réponses Es'!$CU33="!",'Encodage réponses Es'!BS33=""),"!",IF('Encodage réponses Es'!BS33="","",'Encodage réponses Es'!BS33)))</f>
        <v/>
      </c>
      <c r="AW35" s="145" t="str">
        <f>IF(OR(E35="a",E35="A"),E35,IF(AND('Encodage réponses Es'!$CU33="!",'Encodage réponses Es'!BT33=""),"!",IF('Encodage réponses Es'!BT33="","",'Encodage réponses Es'!BT33)))</f>
        <v/>
      </c>
      <c r="AX35" s="145" t="str">
        <f>IF(OR(E35="a",E35="A"),E35,IF(AND('Encodage réponses Es'!$CU33="!",'Encodage réponses Es'!BU33=""),"!",IF('Encodage réponses Es'!BU33="","",'Encodage réponses Es'!BU33)))</f>
        <v/>
      </c>
      <c r="AY35" s="145" t="str">
        <f>IF(OR(E35="a",E35="A"),E35,IF(AND('Encodage réponses Es'!$CU33="!",'Encodage réponses Es'!BV33=""),"!",IF('Encodage réponses Es'!BV33="","",'Encodage réponses Es'!BV33)))</f>
        <v/>
      </c>
      <c r="AZ35" s="204" t="str">
        <f>IF(OR(E35="a",E35="A"),E35,IF(AND('Encodage réponses Es'!$CU33="!",'Encodage réponses Es'!BW33=""),"!",IF('Encodage réponses Es'!BW33="","",'Encodage réponses Es'!BW33)))</f>
        <v/>
      </c>
      <c r="BA35" s="206" t="str">
        <f t="shared" si="2"/>
        <v/>
      </c>
      <c r="BB35" s="207" t="str">
        <f t="shared" si="12"/>
        <v/>
      </c>
      <c r="BC35" s="126" t="str">
        <f>IF(OR(E35="a",E35="A"),E35,IF(AND('Encodage réponses Es'!$CU33="!",'Encodage réponses Es'!AB33=""),"!",IF('Encodage réponses Es'!AB33="","",'Encodage réponses Es'!AB33)))</f>
        <v/>
      </c>
      <c r="BD35" s="87" t="str">
        <f>IF(OR(E35="a",E35="A"),E35,IF(AND('Encodage réponses Es'!$CU33="!",'Encodage réponses Es'!AC33=""),"!",IF('Encodage réponses Es'!AC33="","",'Encodage réponses Es'!AC33)))</f>
        <v/>
      </c>
      <c r="BE35" s="87" t="str">
        <f>IF(OR(E35="a",E35="A"),E35,IF(AND('Encodage réponses Es'!$CU33="!",'Encodage réponses Es'!AD33=""),"!",IF('Encodage réponses Es'!AD33="","",'Encodage réponses Es'!AD33)))</f>
        <v/>
      </c>
      <c r="BF35" s="87" t="str">
        <f>IF(OR(E35="a",E35="A"),E35,IF(AND('Encodage réponses Es'!$CU33="!",'Encodage réponses Es'!AE33=""),"!",IF('Encodage réponses Es'!AE33="","",'Encodage réponses Es'!AE33)))</f>
        <v/>
      </c>
      <c r="BG35" s="87" t="str">
        <f>IF(OR(E35="a",E35="A"),E35,IF(AND('Encodage réponses Es'!$CU33="!",'Encodage réponses Es'!AF33=""),"!",IF('Encodage réponses Es'!AF33="","",'Encodage réponses Es'!AF33)))</f>
        <v/>
      </c>
      <c r="BH35" s="87" t="str">
        <f>IF(OR($E35="a",$E35="A"),$E35,IF(AND('Encodage réponses Es'!$CU33="!",'Encodage réponses Es'!AG33=""),"!",IF('Encodage réponses Es'!AG33="","",'Encodage réponses Es'!AG33)))</f>
        <v/>
      </c>
      <c r="BI35" s="87" t="str">
        <f>IF(OR($E35="a",$E35="A"),$E35,IF(AND('Encodage réponses Es'!$CU33="!",'Encodage réponses Es'!AH33=""),"!",IF('Encodage réponses Es'!AH33="","",'Encodage réponses Es'!AH33)))</f>
        <v/>
      </c>
      <c r="BJ35" s="87" t="str">
        <f>IF(OR($E35="a",$E35="A"),$E35,IF(AND('Encodage réponses Es'!$CU33="!",'Encodage réponses Es'!AI33=""),"!",IF('Encodage réponses Es'!AI33="","",'Encodage réponses Es'!AI33)))</f>
        <v/>
      </c>
      <c r="BK35" s="87" t="str">
        <f>IF(OR($E35="a",$E35="A"),$E35,IF(AND('Encodage réponses Es'!$CU33="!",'Encodage réponses Es'!AJ33=""),"!",IF('Encodage réponses Es'!AJ33="","",'Encodage réponses Es'!AJ33)))</f>
        <v/>
      </c>
      <c r="BL35" s="87" t="str">
        <f>IF(OR($E35="a",$E35="A"),$E35,IF(AND('Encodage réponses Es'!$CU33="!",'Encodage réponses Es'!AU33=""),"!",IF('Encodage réponses Es'!AU33="","",'Encodage réponses Es'!AU33)))</f>
        <v/>
      </c>
      <c r="BM35" s="87" t="str">
        <f>IF(OR($E35="a",$E35="A"),$E35,IF(AND('Encodage réponses Es'!$CU33="!",'Encodage réponses Es'!AW33=""),"!",IF('Encodage réponses Es'!AW33="","",'Encodage réponses Es'!AW33)))</f>
        <v/>
      </c>
      <c r="BN35" s="87" t="str">
        <f>IF(OR($E35="a",$E35="A"),$E35,IF(AND('Encodage réponses Es'!$CU33="!",'Encodage réponses Es'!AX33=""),"!",IF('Encodage réponses Es'!AX33="","",'Encodage réponses Es'!AX33)))</f>
        <v/>
      </c>
      <c r="BO35" s="87" t="str">
        <f>IF(OR($E35="a",$E35="A"),$E35,IF(AND('Encodage réponses Es'!$CU33="!",'Encodage réponses Es'!AY33=""),"!",IF('Encodage réponses Es'!AY33="","",'Encodage réponses Es'!AY33)))</f>
        <v/>
      </c>
      <c r="BP35" s="87" t="str">
        <f>IF(OR($E35="a",$E35="A"),$E35,IF(AND('Encodage réponses Es'!$CU33="!",'Encodage réponses Es'!AZ33=""),"!",IF('Encodage réponses Es'!AZ33="","",'Encodage réponses Es'!AZ33)))</f>
        <v/>
      </c>
      <c r="BQ35" s="87" t="str">
        <f>IF(OR($E35="a",$E35="A"),$E35,IF(AND('Encodage réponses Es'!$CU33="!",'Encodage réponses Es'!BA33=""),"!",IF('Encodage réponses Es'!BA33="","",'Encodage réponses Es'!BA33)))</f>
        <v/>
      </c>
      <c r="BR35" s="87" t="str">
        <f>IF(OR($E35="a",$E35="A"),$E35,IF(AND('Encodage réponses Es'!$CU33="!",'Encodage réponses Es'!BB33=""),"!",IF('Encodage réponses Es'!BB33="","",'Encodage réponses Es'!BB33)))</f>
        <v/>
      </c>
      <c r="BS35" s="87" t="str">
        <f>IF(OR($E35="a",$E35="A"),$E35,IF(AND('Encodage réponses Es'!$CU33="!",'Encodage réponses Es'!BC33=""),"!",IF('Encodage réponses Es'!BC33="","",'Encodage réponses Es'!BC33)))</f>
        <v/>
      </c>
      <c r="BT35" s="87" t="str">
        <f>IF(OR($E35="a",$E35="A"),$E35,IF(AND('Encodage réponses Es'!$CU33="!",'Encodage réponses Es'!BD33=""),"!",IF('Encodage réponses Es'!BD33="","",'Encodage réponses Es'!BD33)))</f>
        <v/>
      </c>
      <c r="BU35" s="87" t="str">
        <f>IF(OR($E35="a",$E35="A"),$E35,IF(AND('Encodage réponses Es'!$CU33="!",'Encodage réponses Es'!BE33=""),"!",IF('Encodage réponses Es'!BE33="","",'Encodage réponses Es'!BE33)))</f>
        <v/>
      </c>
      <c r="BV35" s="125" t="str">
        <f>IF(OR($E35="a",$E35="A"),$E35,IF(AND('Encodage réponses Es'!$CU33="!",'Encodage réponses Es'!BF33=""),"!",IF('Encodage réponses Es'!BF33="","",'Encodage réponses Es'!BF33)))</f>
        <v/>
      </c>
      <c r="BW35" s="210" t="str">
        <f t="shared" si="3"/>
        <v/>
      </c>
      <c r="BX35" s="207" t="str">
        <f t="shared" si="13"/>
        <v/>
      </c>
      <c r="BY35" s="87" t="str">
        <f>IF(OR($E35="a",$E35="A"),$E35,IF(AND('Encodage réponses Es'!$CU33="!",'Encodage réponses Es'!BG33=""),"!",IF('Encodage réponses Es'!BG33="","",'Encodage réponses Es'!BG33)))</f>
        <v/>
      </c>
      <c r="BZ35" s="87" t="str">
        <f>IF(OR($E35="a",$E35="A"),$E35,IF(AND('Encodage réponses Es'!$CU33="!",'Encodage réponses Es'!BH33=""),"!",IF('Encodage réponses Es'!BH33="","",'Encodage réponses Es'!BH33)))</f>
        <v/>
      </c>
      <c r="CA35" s="87" t="str">
        <f>IF(OR($E35="a",$E35="A"),$E35,IF(AND('Encodage réponses Es'!$CU33="!",'Encodage réponses Es'!BI33=""),"!",IF('Encodage réponses Es'!BI33="","",'Encodage réponses Es'!BI33)))</f>
        <v/>
      </c>
      <c r="CB35" s="87" t="str">
        <f>IF(OR($E35="a",$E35="A"),$E35,IF(AND('Encodage réponses Es'!$CU33="!",'Encodage réponses Es'!BJ33=""),"!",IF('Encodage réponses Es'!BJ33="","",'Encodage réponses Es'!BJ33)))</f>
        <v/>
      </c>
      <c r="CC35" s="87" t="str">
        <f>IF(OR($E35="a",$E35="A"),$E35,IF(AND('Encodage réponses Es'!$CU33="!",'Encodage réponses Es'!BK33=""),"!",IF('Encodage réponses Es'!BK33="","",'Encodage réponses Es'!BK33)))</f>
        <v/>
      </c>
      <c r="CD35" s="87" t="str">
        <f>IF(OR($E35="a",$E35="A"),$E35,IF(AND('Encodage réponses Es'!$CU33="!",'Encodage réponses Es'!BL33=""),"!",IF('Encodage réponses Es'!BL33="","",'Encodage réponses Es'!BL33)))</f>
        <v/>
      </c>
      <c r="CE35" s="87" t="str">
        <f>IF(OR($E35="a",$E35="A"),$E35,IF(AND('Encodage réponses Es'!$CU33="!",'Encodage réponses Es'!BM33=""),"!",IF('Encodage réponses Es'!BM33="","",'Encodage réponses Es'!BM33)))</f>
        <v/>
      </c>
      <c r="CF35" s="87" t="str">
        <f>IF(OR($E35="a",$E35="A"),$E35,IF(AND('Encodage réponses Es'!$CU33="!",'Encodage réponses Es'!BN33=""),"!",IF('Encodage réponses Es'!BN33="","",'Encodage réponses Es'!BN33)))</f>
        <v/>
      </c>
      <c r="CG35" s="87" t="str">
        <f>IF(OR($E35="a",$E35="A"),$E35,IF(AND('Encodage réponses Es'!$CU33="!",'Encodage réponses Es'!BO33=""),"!",IF('Encodage réponses Es'!BO33="","",'Encodage réponses Es'!BO33)))</f>
        <v/>
      </c>
      <c r="CH35" s="125" t="str">
        <f>IF(OR($E35="a",$E35="A"),$E35,IF(AND('Encodage réponses Es'!$CU33="!",'Encodage réponses Es'!BP33=""),"!",IF('Encodage réponses Es'!BP33="","",'Encodage réponses Es'!BP33)))</f>
        <v/>
      </c>
      <c r="CI35" s="210" t="str">
        <f t="shared" si="4"/>
        <v/>
      </c>
      <c r="CJ35" s="207" t="str">
        <f t="shared" si="14"/>
        <v/>
      </c>
      <c r="CK35" s="87" t="str">
        <f>IF(OR($E35="a",$E35="A"),$E35,IF(AND('Encodage réponses Es'!$CU33="!",'Encodage réponses Es'!BX33=""),"!",IF('Encodage réponses Es'!BX33="","",'Encodage réponses Es'!BX33)))</f>
        <v/>
      </c>
      <c r="CL35" s="87" t="str">
        <f>IF(OR($E35="a",$E35="A"),$E35,IF(AND('Encodage réponses Es'!$CU33="!",'Encodage réponses Es'!BY33=""),"!",IF('Encodage réponses Es'!BY33="","",'Encodage réponses Es'!BY33)))</f>
        <v/>
      </c>
      <c r="CM35" s="87" t="str">
        <f>IF(OR($E35="a",$E35="A"),$E35,IF(AND('Encodage réponses Es'!$CU33="!",'Encodage réponses Es'!BZ33=""),"!",IF('Encodage réponses Es'!BZ33="","",'Encodage réponses Es'!BZ33)))</f>
        <v/>
      </c>
      <c r="CN35" s="87" t="str">
        <f>IF(OR($E35="a",$E35="A"),$E35,IF(AND('Encodage réponses Es'!$CU33="!",'Encodage réponses Es'!CA33=""),"!",IF('Encodage réponses Es'!CA33="","",'Encodage réponses Es'!CA33)))</f>
        <v/>
      </c>
      <c r="CO35" s="87" t="str">
        <f>IF(OR($E35="a",$E35="A"),$E35,IF(AND('Encodage réponses Es'!$CU33="!",'Encodage réponses Es'!CB33=""),"!",IF('Encodage réponses Es'!CB33="","",'Encodage réponses Es'!CB33)))</f>
        <v/>
      </c>
      <c r="CP35" s="87" t="str">
        <f>IF(OR($E35="a",$E35="A"),$E35,IF(AND('Encodage réponses Es'!$CU33="!",'Encodage réponses Es'!CE33=""),"!",IF('Encodage réponses Es'!CE33="","",'Encodage réponses Es'!CE33)))</f>
        <v/>
      </c>
      <c r="CQ35" s="87" t="str">
        <f>IF(OR($E35="a",$E35="A"),$E35,IF(AND('Encodage réponses Es'!$CU33="!",'Encodage réponses Es'!CF33=""),"!",IF('Encodage réponses Es'!CF33="","",'Encodage réponses Es'!CF33)))</f>
        <v/>
      </c>
      <c r="CR35" s="125" t="str">
        <f>IF(OR($E35="a",$E35="A"),$E35,IF(AND('Encodage réponses Es'!$CU33="!",'Encodage réponses Es'!CG33=""),"!",IF('Encodage réponses Es'!CG33="","",'Encodage réponses Es'!CG33)))</f>
        <v/>
      </c>
      <c r="CS35" s="206" t="str">
        <f t="shared" si="5"/>
        <v/>
      </c>
      <c r="CT35" s="207" t="str">
        <f t="shared" si="15"/>
        <v/>
      </c>
      <c r="CU35" s="272" t="str">
        <f>IF(OR($E35="a",$E35="A"),$E35,IF(AND('Encodage réponses Es'!$CU33="!",'Encodage réponses Es'!AR33=""),"!",IF('Encodage réponses Es'!AR33="","",'Encodage réponses Es'!AR33)))</f>
        <v/>
      </c>
      <c r="CV35" s="273" t="str">
        <f>IF(OR($E35="a",$E35="A"),$E35,IF(AND('Encodage réponses Es'!$CU33="!",'Encodage réponses Es'!CC33=""),"!",IF('Encodage réponses Es'!CC33="","",'Encodage réponses Es'!CC33)))</f>
        <v/>
      </c>
      <c r="CW35" s="273" t="str">
        <f>IF(OR($E35="a",$E35="A"),$E35,IF(AND('Encodage réponses Es'!$CU33="!",'Encodage réponses Es'!CD33=""),"!",IF('Encodage réponses Es'!CD33="","",'Encodage réponses Es'!CD33)))</f>
        <v/>
      </c>
      <c r="CX35" s="273" t="str">
        <f>IF(OR($E35="a",$E35="A"),$E35,IF(AND('Encodage réponses Es'!$CU33="!",'Encodage réponses Es'!CN33=""),"!",IF('Encodage réponses Es'!CN33="","",'Encodage réponses Es'!CN33)))</f>
        <v/>
      </c>
      <c r="CY35" s="273" t="str">
        <f>IF(OR($E35="a",$E35="A"),$E35,IF(AND('Encodage réponses Es'!$CU33="!",'Encodage réponses Es'!CP33=""),"!",IF('Encodage réponses Es'!CP33="","",'Encodage réponses Es'!CP33)))</f>
        <v/>
      </c>
      <c r="CZ35" s="273" t="str">
        <f>IF(OR($E35="a",$E35="A"),$E35,IF(AND('Encodage réponses Es'!$CU33="!",'Encodage réponses Es'!CQ33=""),"!",IF('Encodage réponses Es'!CQ33="","",'Encodage réponses Es'!CQ33)))</f>
        <v/>
      </c>
      <c r="DA35" s="273" t="str">
        <f>IF(OR($E35="a",$E35="A"),$E35,IF(AND('Encodage réponses Es'!$CU33="!",'Encodage réponses Es'!CR33=""),"!",IF('Encodage réponses Es'!CR33="","",'Encodage réponses Es'!CR33)))</f>
        <v/>
      </c>
      <c r="DB35" s="274" t="str">
        <f>IF(OR($E35="a",$E35="A"),$E35,IF(AND('Encodage réponses Es'!$CU33="!",'Encodage réponses Es'!CS33=""),"!",IF('Encodage réponses Es'!CS33="","",'Encodage réponses Es'!CS33)))</f>
        <v/>
      </c>
      <c r="DC35" s="206" t="str">
        <f t="shared" si="16"/>
        <v/>
      </c>
      <c r="DD35" s="207" t="str">
        <f t="shared" si="17"/>
        <v/>
      </c>
      <c r="DE35" s="87" t="str">
        <f>IF(OR($E35="a",$E35="A"),$E35,IF(AND('Encodage réponses Es'!$CU33="!",'Encodage réponses Es'!CH33=""),"!",IF('Encodage réponses Es'!CH33="","",'Encodage réponses Es'!CH33)))</f>
        <v/>
      </c>
      <c r="DF35" s="87" t="str">
        <f>IF(OR($E35="a",$E35="A"),$E35,IF(AND('Encodage réponses Es'!$CU33="!",'Encodage réponses Es'!CI33=""),"!",IF('Encodage réponses Es'!CI33="","",'Encodage réponses Es'!CI33)))</f>
        <v/>
      </c>
      <c r="DG35" s="87" t="str">
        <f>IF(OR($E35="a",$E35="A"),$E35,IF(AND('Encodage réponses Es'!$CU33="!",'Encodage réponses Es'!CJ33=""),"!",IF('Encodage réponses Es'!CJ33="","",'Encodage réponses Es'!CJ33)))</f>
        <v/>
      </c>
      <c r="DH35" s="87" t="str">
        <f>IF(OR($E35="a",$E35="A"),$E35,IF(AND('Encodage réponses Es'!$CU33="!",'Encodage réponses Es'!CK33=""),"!",IF('Encodage réponses Es'!CK33="","",'Encodage réponses Es'!CK33)))</f>
        <v/>
      </c>
      <c r="DI35" s="87" t="str">
        <f>IF(OR($E35="a",$E35="A"),$E35,IF(AND('Encodage réponses Es'!$CU33="!",'Encodage réponses Es'!CL33=""),"!",IF('Encodage réponses Es'!CL33="","",'Encodage réponses Es'!CL33)))</f>
        <v/>
      </c>
      <c r="DJ35" s="87" t="str">
        <f>IF(OR($E35="a",$E35="A"),$E35,IF(AND('Encodage réponses Es'!$CU33="!",'Encodage réponses Es'!CM33=""),"!",IF('Encodage réponses Es'!CM33="","",'Encodage réponses Es'!CM33)))</f>
        <v/>
      </c>
      <c r="DK35" s="87" t="str">
        <f>IF(OR($E35="a",$E35="A"),$E35,IF(AND('Encodage réponses Es'!$CU33="!",'Encodage réponses Es'!CO33=""),"!",IF('Encodage réponses Es'!CO33="","",'Encodage réponses Es'!CO33)))</f>
        <v/>
      </c>
      <c r="DL35" s="125" t="str">
        <f>IF(OR(E35="a",E35="A"),E35,IF(AND('Encodage réponses Es'!$CU33="!",'Encodage réponses Es'!CT33=""),"!",IF('Encodage réponses Es'!CT33="","",'Encodage réponses Es'!CT33)))</f>
        <v/>
      </c>
      <c r="DM35" s="206" t="str">
        <f t="shared" si="18"/>
        <v/>
      </c>
      <c r="DN35" s="207" t="str">
        <f t="shared" si="19"/>
        <v/>
      </c>
    </row>
    <row r="36" spans="1:119" x14ac:dyDescent="0.2">
      <c r="A36" s="510"/>
      <c r="B36" s="511"/>
      <c r="C36" s="14">
        <v>32</v>
      </c>
      <c r="D36" s="14" t="str">
        <f>IF('Encodage réponses Es'!F34=0,"",'Encodage réponses Es'!F34)</f>
        <v/>
      </c>
      <c r="E36" s="79" t="str">
        <f>IF('Encodage réponses Es'!I34="","",'Encodage réponses Es'!I34)</f>
        <v/>
      </c>
      <c r="F36" s="92" t="str">
        <f t="shared" si="6"/>
        <v/>
      </c>
      <c r="G36" s="83" t="str">
        <f t="shared" si="7"/>
        <v/>
      </c>
      <c r="H36" s="88"/>
      <c r="I36" s="92" t="str">
        <f t="shared" si="0"/>
        <v/>
      </c>
      <c r="J36" s="83" t="str">
        <f t="shared" si="8"/>
        <v/>
      </c>
      <c r="K36" s="88"/>
      <c r="L36" s="92" t="str">
        <f t="shared" si="9"/>
        <v/>
      </c>
      <c r="M36" s="83" t="str">
        <f t="shared" si="10"/>
        <v/>
      </c>
      <c r="N36" s="88"/>
      <c r="O36" s="79"/>
      <c r="P36" s="87" t="str">
        <f>IF(OR(E36="a",E36="A"),E36,IF(AND('Encodage réponses Es'!$CU34="!",'Encodage réponses Es'!J34=""),"!",IF('Encodage réponses Es'!J34="","",'Encodage réponses Es'!J34)))</f>
        <v/>
      </c>
      <c r="Q36" s="87" t="str">
        <f>IF(OR(E36="a",E36="A"),E36,IF(AND('Encodage réponses Es'!$CU34="!",'Encodage réponses Es'!K34=""),"!",IF('Encodage réponses Es'!K34="","",'Encodage réponses Es'!K34)))</f>
        <v/>
      </c>
      <c r="R36" s="87" t="str">
        <f>IF(OR(E36="a",E36="A"),E36,IF(AND('Encodage réponses Es'!$CU34="!",'Encodage réponses Es'!L34=""),"!",IF('Encodage réponses Es'!L34="","",'Encodage réponses Es'!L34)))</f>
        <v/>
      </c>
      <c r="S36" s="87" t="str">
        <f>IF(OR(E36="a",E36="A"),E36,IF(AND('Encodage réponses Es'!$CU34="!",'Encodage réponses Es'!M34=""),"!",IF('Encodage réponses Es'!M34="","",'Encodage réponses Es'!M34)))</f>
        <v/>
      </c>
      <c r="T36" s="87" t="str">
        <f>IF(OR(E36="a",E36="A"),E36,IF(AND('Encodage réponses Es'!$CU34="!",'Encodage réponses Es'!N34=""),"!",IF('Encodage réponses Es'!N34="","",'Encodage réponses Es'!N34)))</f>
        <v/>
      </c>
      <c r="U36" s="87" t="str">
        <f>IF(OR(E36="a",E36="A"),E36,IF(AND('Encodage réponses Es'!$CU34="!",'Encodage réponses Es'!O34=""),"!",IF('Encodage réponses Es'!O34="","",'Encodage réponses Es'!O34)))</f>
        <v/>
      </c>
      <c r="V36" s="87" t="str">
        <f>IF(OR($E36="a",$E36="A"),$E36,IF(AND('Encodage réponses Es'!$CU34="!",'Encodage réponses Es'!P34=""),"!",IF('Encodage réponses Es'!P34="","",'Encodage réponses Es'!P34)))</f>
        <v/>
      </c>
      <c r="W36" s="87" t="str">
        <f>IF(OR(E36="a",E36="A"),E36,IF(AND('Encodage réponses Es'!$CU34="!",'Encodage réponses Es'!Q34=""),"!",IF('Encodage réponses Es'!Q34="","",'Encodage réponses Es'!Q34)))</f>
        <v/>
      </c>
      <c r="X36" s="87" t="str">
        <f>IF(OR(E36="a",E36="A"),E36,IF(AND('Encodage réponses Es'!$CU34="!",'Encodage réponses Es'!R34=""),"!",IF('Encodage réponses Es'!R34="","",'Encodage réponses Es'!R34)))</f>
        <v/>
      </c>
      <c r="Y36" s="87" t="str">
        <f>IF(OR(E36="a",E36="A"),E36,IF(AND('Encodage réponses Es'!$CU34="!",'Encodage réponses Es'!S34=""),"!",IF('Encodage réponses Es'!S34="","",'Encodage réponses Es'!S34)))</f>
        <v/>
      </c>
      <c r="Z36" s="125" t="str">
        <f>IF(OR(E36="a",E36="A"),E36,IF(AND('Encodage réponses Es'!$CU34="!",'Encodage réponses Es'!T34=""),"!",IF('Encodage réponses Es'!T34="","",'Encodage réponses Es'!T34)))</f>
        <v/>
      </c>
      <c r="AA36" s="210" t="str">
        <f t="shared" si="1"/>
        <v/>
      </c>
      <c r="AB36" s="243" t="str">
        <f t="shared" si="11"/>
        <v/>
      </c>
      <c r="AC36" s="145" t="str">
        <f>IF(OR(E36="a",E36="A"),E36,IF(AND('Encodage réponses Es'!$CU34="!",'Encodage réponses Es'!U34=""),"!",IF('Encodage réponses Es'!U34="","",'Encodage réponses Es'!U34)))</f>
        <v/>
      </c>
      <c r="AD36" s="145" t="str">
        <f>IF(OR(E36="a",E36="A"),E36,IF(AND('Encodage réponses Es'!$CU34="!",'Encodage réponses Es'!V34=""),"!",IF('Encodage réponses Es'!V34="","",'Encodage réponses Es'!V34)))</f>
        <v/>
      </c>
      <c r="AE36" s="145" t="str">
        <f>IF(OR(E36="a",E36="A"),E36,IF(AND('Encodage réponses Es'!$CU34="!",'Encodage réponses Es'!W34=""),"!",IF('Encodage réponses Es'!W34="","",'Encodage réponses Es'!W34)))</f>
        <v/>
      </c>
      <c r="AF36" s="145" t="str">
        <f>IF(OR(E36="a",E36="A"),E36,IF(AND('Encodage réponses Es'!$CU34="!",'Encodage réponses Es'!X34=""),"!",IF('Encodage réponses Es'!X34="","",'Encodage réponses Es'!X34)))</f>
        <v/>
      </c>
      <c r="AG36" s="145" t="str">
        <f>IF(OR(E36="a",E36="A"),E36,IF(AND('Encodage réponses Es'!$CU34="!",'Encodage réponses Es'!Y34=""),"!",IF('Encodage réponses Es'!Y34="","",'Encodage réponses Es'!Y34)))</f>
        <v/>
      </c>
      <c r="AH36" s="145" t="str">
        <f>IF(OR(E36="a",E36="A"),E36,IF(AND('Encodage réponses Es'!$CU34="!",'Encodage réponses Es'!Z34=""),"!",IF('Encodage réponses Es'!Z34="","",'Encodage réponses Es'!Z34)))</f>
        <v/>
      </c>
      <c r="AI36" s="145" t="str">
        <f>IF(OR(E36="a",E36="A"),E36,IF(AND('Encodage réponses Es'!$CU34="!",'Encodage réponses Es'!AA34=""),"!",IF('Encodage réponses Es'!AA34="","",'Encodage réponses Es'!AA34)))</f>
        <v/>
      </c>
      <c r="AJ36" s="145" t="str">
        <f>IF(OR(E36="a",E36="A"),E36,IF(AND('Encodage réponses Es'!$CU34="!",'Encodage réponses Es'!AK34=""),"!",IF('Encodage réponses Es'!AK34="","",'Encodage réponses Es'!AK34)))</f>
        <v/>
      </c>
      <c r="AK36" s="145" t="str">
        <f>IF(OR(E36="a",E36="A"),E36,IF(AND('Encodage réponses Es'!$CU34="!",'Encodage réponses Es'!AL34=""),"!",IF('Encodage réponses Es'!AL34="","",'Encodage réponses Es'!AL34)))</f>
        <v/>
      </c>
      <c r="AL36" s="145" t="str">
        <f>IF(OR(E36="a",E36="A"),E36,IF(AND('Encodage réponses Es'!$CU34="!",'Encodage réponses Es'!AM34=""),"!",IF('Encodage réponses Es'!AM34="","",'Encodage réponses Es'!AM34)))</f>
        <v/>
      </c>
      <c r="AM36" s="145" t="str">
        <f>IF(OR(E36="a",E36="A"),E36,IF(AND('Encodage réponses Es'!$CU34="!",'Encodage réponses Es'!AN34=""),"!",IF('Encodage réponses Es'!AN34="","",'Encodage réponses Es'!AN34)))</f>
        <v/>
      </c>
      <c r="AN36" s="145" t="str">
        <f>IF(OR(E36="a",E36="A"),E36,IF(AND('Encodage réponses Es'!$CU34="!",'Encodage réponses Es'!AO34=""),"!",IF('Encodage réponses Es'!AO34="","",'Encodage réponses Es'!AO34)))</f>
        <v/>
      </c>
      <c r="AO36" s="145" t="str">
        <f>IF(OR(E36="a",E36="A"),E36,IF(AND('Encodage réponses Es'!$CU34="!",'Encodage réponses Es'!AP34=""),"!",IF('Encodage réponses Es'!AP34="","",'Encodage réponses Es'!AP34)))</f>
        <v/>
      </c>
      <c r="AP36" s="145" t="str">
        <f>IF(OR(E36="a",E36="A"),E36,IF(AND('Encodage réponses Es'!$CU34="!",'Encodage réponses Es'!AQ34=""),"!",IF('Encodage réponses Es'!AQ34="","",'Encodage réponses Es'!AQ34)))</f>
        <v/>
      </c>
      <c r="AQ36" s="145" t="str">
        <f>IF(OR(E36="a",E36="A"),E36,IF(AND('Encodage réponses Es'!$CU34="!",'Encodage réponses Es'!AS34=""),"!",IF('Encodage réponses Es'!AS34="","",'Encodage réponses Es'!AS34)))</f>
        <v/>
      </c>
      <c r="AR36" s="145" t="str">
        <f>IF(OR(E36="a",E36="A"),E36,IF(AND('Encodage réponses Es'!$CU34="!",'Encodage réponses Es'!AT34=""),"!",IF('Encodage réponses Es'!AT34="","",'Encodage réponses Es'!AT34)))</f>
        <v/>
      </c>
      <c r="AS36" s="145" t="str">
        <f>IF(OR(E36="a",E36="A"),E36,IF(AND('Encodage réponses Es'!$CU34="!",'Encodage réponses Es'!AV34=""),"!",IF('Encodage réponses Es'!AV34="","",'Encodage réponses Es'!AV34)))</f>
        <v/>
      </c>
      <c r="AT36" s="145" t="str">
        <f>IF(OR(E36="a",E36="A"),E36,IF(AND('Encodage réponses Es'!$CU34="!",'Encodage réponses Es'!BQ34=""),"!",IF('Encodage réponses Es'!BQ34="","",'Encodage réponses Es'!BQ34)))</f>
        <v/>
      </c>
      <c r="AU36" s="145" t="str">
        <f>IF(OR(E36="a",E36="A"),E36,IF(AND('Encodage réponses Es'!$CU34="!",'Encodage réponses Es'!BR34=""),"!",IF('Encodage réponses Es'!BR34="","",'Encodage réponses Es'!BR34)))</f>
        <v/>
      </c>
      <c r="AV36" s="145" t="str">
        <f>IF(OR(E36="a",E36="A"),E36,IF(AND('Encodage réponses Es'!$CU34="!",'Encodage réponses Es'!BS34=""),"!",IF('Encodage réponses Es'!BS34="","",'Encodage réponses Es'!BS34)))</f>
        <v/>
      </c>
      <c r="AW36" s="145" t="str">
        <f>IF(OR(E36="a",E36="A"),E36,IF(AND('Encodage réponses Es'!$CU34="!",'Encodage réponses Es'!BT34=""),"!",IF('Encodage réponses Es'!BT34="","",'Encodage réponses Es'!BT34)))</f>
        <v/>
      </c>
      <c r="AX36" s="145" t="str">
        <f>IF(OR(E36="a",E36="A"),E36,IF(AND('Encodage réponses Es'!$CU34="!",'Encodage réponses Es'!BU34=""),"!",IF('Encodage réponses Es'!BU34="","",'Encodage réponses Es'!BU34)))</f>
        <v/>
      </c>
      <c r="AY36" s="145" t="str">
        <f>IF(OR(E36="a",E36="A"),E36,IF(AND('Encodage réponses Es'!$CU34="!",'Encodage réponses Es'!BV34=""),"!",IF('Encodage réponses Es'!BV34="","",'Encodage réponses Es'!BV34)))</f>
        <v/>
      </c>
      <c r="AZ36" s="204" t="str">
        <f>IF(OR(E36="a",E36="A"),E36,IF(AND('Encodage réponses Es'!$CU34="!",'Encodage réponses Es'!BW34=""),"!",IF('Encodage réponses Es'!BW34="","",'Encodage réponses Es'!BW34)))</f>
        <v/>
      </c>
      <c r="BA36" s="206" t="str">
        <f t="shared" si="2"/>
        <v/>
      </c>
      <c r="BB36" s="207" t="str">
        <f t="shared" si="12"/>
        <v/>
      </c>
      <c r="BC36" s="126" t="str">
        <f>IF(OR(E36="a",E36="A"),E36,IF(AND('Encodage réponses Es'!$CU34="!",'Encodage réponses Es'!AB34=""),"!",IF('Encodage réponses Es'!AB34="","",'Encodage réponses Es'!AB34)))</f>
        <v/>
      </c>
      <c r="BD36" s="87" t="str">
        <f>IF(OR(E36="a",E36="A"),E36,IF(AND('Encodage réponses Es'!$CU34="!",'Encodage réponses Es'!AC34=""),"!",IF('Encodage réponses Es'!AC34="","",'Encodage réponses Es'!AC34)))</f>
        <v/>
      </c>
      <c r="BE36" s="87" t="str">
        <f>IF(OR(E36="a",E36="A"),E36,IF(AND('Encodage réponses Es'!$CU34="!",'Encodage réponses Es'!AD34=""),"!",IF('Encodage réponses Es'!AD34="","",'Encodage réponses Es'!AD34)))</f>
        <v/>
      </c>
      <c r="BF36" s="87" t="str">
        <f>IF(OR(E36="a",E36="A"),E36,IF(AND('Encodage réponses Es'!$CU34="!",'Encodage réponses Es'!AE34=""),"!",IF('Encodage réponses Es'!AE34="","",'Encodage réponses Es'!AE34)))</f>
        <v/>
      </c>
      <c r="BG36" s="87" t="str">
        <f>IF(OR(E36="a",E36="A"),E36,IF(AND('Encodage réponses Es'!$CU34="!",'Encodage réponses Es'!AF34=""),"!",IF('Encodage réponses Es'!AF34="","",'Encodage réponses Es'!AF34)))</f>
        <v/>
      </c>
      <c r="BH36" s="87" t="str">
        <f>IF(OR($E36="a",$E36="A"),$E36,IF(AND('Encodage réponses Es'!$CU34="!",'Encodage réponses Es'!AG34=""),"!",IF('Encodage réponses Es'!AG34="","",'Encodage réponses Es'!AG34)))</f>
        <v/>
      </c>
      <c r="BI36" s="87" t="str">
        <f>IF(OR($E36="a",$E36="A"),$E36,IF(AND('Encodage réponses Es'!$CU34="!",'Encodage réponses Es'!AH34=""),"!",IF('Encodage réponses Es'!AH34="","",'Encodage réponses Es'!AH34)))</f>
        <v/>
      </c>
      <c r="BJ36" s="87" t="str">
        <f>IF(OR($E36="a",$E36="A"),$E36,IF(AND('Encodage réponses Es'!$CU34="!",'Encodage réponses Es'!AI34=""),"!",IF('Encodage réponses Es'!AI34="","",'Encodage réponses Es'!AI34)))</f>
        <v/>
      </c>
      <c r="BK36" s="87" t="str">
        <f>IF(OR($E36="a",$E36="A"),$E36,IF(AND('Encodage réponses Es'!$CU34="!",'Encodage réponses Es'!AJ34=""),"!",IF('Encodage réponses Es'!AJ34="","",'Encodage réponses Es'!AJ34)))</f>
        <v/>
      </c>
      <c r="BL36" s="87" t="str">
        <f>IF(OR($E36="a",$E36="A"),$E36,IF(AND('Encodage réponses Es'!$CU34="!",'Encodage réponses Es'!AU34=""),"!",IF('Encodage réponses Es'!AU34="","",'Encodage réponses Es'!AU34)))</f>
        <v/>
      </c>
      <c r="BM36" s="87" t="str">
        <f>IF(OR($E36="a",$E36="A"),$E36,IF(AND('Encodage réponses Es'!$CU34="!",'Encodage réponses Es'!AW34=""),"!",IF('Encodage réponses Es'!AW34="","",'Encodage réponses Es'!AW34)))</f>
        <v/>
      </c>
      <c r="BN36" s="87" t="str">
        <f>IF(OR($E36="a",$E36="A"),$E36,IF(AND('Encodage réponses Es'!$CU34="!",'Encodage réponses Es'!AX34=""),"!",IF('Encodage réponses Es'!AX34="","",'Encodage réponses Es'!AX34)))</f>
        <v/>
      </c>
      <c r="BO36" s="87" t="str">
        <f>IF(OR($E36="a",$E36="A"),$E36,IF(AND('Encodage réponses Es'!$CU34="!",'Encodage réponses Es'!AY34=""),"!",IF('Encodage réponses Es'!AY34="","",'Encodage réponses Es'!AY34)))</f>
        <v/>
      </c>
      <c r="BP36" s="87" t="str">
        <f>IF(OR($E36="a",$E36="A"),$E36,IF(AND('Encodage réponses Es'!$CU34="!",'Encodage réponses Es'!AZ34=""),"!",IF('Encodage réponses Es'!AZ34="","",'Encodage réponses Es'!AZ34)))</f>
        <v/>
      </c>
      <c r="BQ36" s="87" t="str">
        <f>IF(OR($E36="a",$E36="A"),$E36,IF(AND('Encodage réponses Es'!$CU34="!",'Encodage réponses Es'!BA34=""),"!",IF('Encodage réponses Es'!BA34="","",'Encodage réponses Es'!BA34)))</f>
        <v/>
      </c>
      <c r="BR36" s="87" t="str">
        <f>IF(OR($E36="a",$E36="A"),$E36,IF(AND('Encodage réponses Es'!$CU34="!",'Encodage réponses Es'!BB34=""),"!",IF('Encodage réponses Es'!BB34="","",'Encodage réponses Es'!BB34)))</f>
        <v/>
      </c>
      <c r="BS36" s="87" t="str">
        <f>IF(OR($E36="a",$E36="A"),$E36,IF(AND('Encodage réponses Es'!$CU34="!",'Encodage réponses Es'!BC34=""),"!",IF('Encodage réponses Es'!BC34="","",'Encodage réponses Es'!BC34)))</f>
        <v/>
      </c>
      <c r="BT36" s="87" t="str">
        <f>IF(OR($E36="a",$E36="A"),$E36,IF(AND('Encodage réponses Es'!$CU34="!",'Encodage réponses Es'!BD34=""),"!",IF('Encodage réponses Es'!BD34="","",'Encodage réponses Es'!BD34)))</f>
        <v/>
      </c>
      <c r="BU36" s="87" t="str">
        <f>IF(OR($E36="a",$E36="A"),$E36,IF(AND('Encodage réponses Es'!$CU34="!",'Encodage réponses Es'!BE34=""),"!",IF('Encodage réponses Es'!BE34="","",'Encodage réponses Es'!BE34)))</f>
        <v/>
      </c>
      <c r="BV36" s="125" t="str">
        <f>IF(OR($E36="a",$E36="A"),$E36,IF(AND('Encodage réponses Es'!$CU34="!",'Encodage réponses Es'!BF34=""),"!",IF('Encodage réponses Es'!BF34="","",'Encodage réponses Es'!BF34)))</f>
        <v/>
      </c>
      <c r="BW36" s="210" t="str">
        <f t="shared" si="3"/>
        <v/>
      </c>
      <c r="BX36" s="207" t="str">
        <f t="shared" si="13"/>
        <v/>
      </c>
      <c r="BY36" s="87" t="str">
        <f>IF(OR($E36="a",$E36="A"),$E36,IF(AND('Encodage réponses Es'!$CU34="!",'Encodage réponses Es'!BG34=""),"!",IF('Encodage réponses Es'!BG34="","",'Encodage réponses Es'!BG34)))</f>
        <v/>
      </c>
      <c r="BZ36" s="87" t="str">
        <f>IF(OR($E36="a",$E36="A"),$E36,IF(AND('Encodage réponses Es'!$CU34="!",'Encodage réponses Es'!BH34=""),"!",IF('Encodage réponses Es'!BH34="","",'Encodage réponses Es'!BH34)))</f>
        <v/>
      </c>
      <c r="CA36" s="87" t="str">
        <f>IF(OR($E36="a",$E36="A"),$E36,IF(AND('Encodage réponses Es'!$CU34="!",'Encodage réponses Es'!BI34=""),"!",IF('Encodage réponses Es'!BI34="","",'Encodage réponses Es'!BI34)))</f>
        <v/>
      </c>
      <c r="CB36" s="87" t="str">
        <f>IF(OR($E36="a",$E36="A"),$E36,IF(AND('Encodage réponses Es'!$CU34="!",'Encodage réponses Es'!BJ34=""),"!",IF('Encodage réponses Es'!BJ34="","",'Encodage réponses Es'!BJ34)))</f>
        <v/>
      </c>
      <c r="CC36" s="87" t="str">
        <f>IF(OR($E36="a",$E36="A"),$E36,IF(AND('Encodage réponses Es'!$CU34="!",'Encodage réponses Es'!BK34=""),"!",IF('Encodage réponses Es'!BK34="","",'Encodage réponses Es'!BK34)))</f>
        <v/>
      </c>
      <c r="CD36" s="87" t="str">
        <f>IF(OR($E36="a",$E36="A"),$E36,IF(AND('Encodage réponses Es'!$CU34="!",'Encodage réponses Es'!BL34=""),"!",IF('Encodage réponses Es'!BL34="","",'Encodage réponses Es'!BL34)))</f>
        <v/>
      </c>
      <c r="CE36" s="87" t="str">
        <f>IF(OR($E36="a",$E36="A"),$E36,IF(AND('Encodage réponses Es'!$CU34="!",'Encodage réponses Es'!BM34=""),"!",IF('Encodage réponses Es'!BM34="","",'Encodage réponses Es'!BM34)))</f>
        <v/>
      </c>
      <c r="CF36" s="87" t="str">
        <f>IF(OR($E36="a",$E36="A"),$E36,IF(AND('Encodage réponses Es'!$CU34="!",'Encodage réponses Es'!BN34=""),"!",IF('Encodage réponses Es'!BN34="","",'Encodage réponses Es'!BN34)))</f>
        <v/>
      </c>
      <c r="CG36" s="87" t="str">
        <f>IF(OR($E36="a",$E36="A"),$E36,IF(AND('Encodage réponses Es'!$CU34="!",'Encodage réponses Es'!BO34=""),"!",IF('Encodage réponses Es'!BO34="","",'Encodage réponses Es'!BO34)))</f>
        <v/>
      </c>
      <c r="CH36" s="125" t="str">
        <f>IF(OR($E36="a",$E36="A"),$E36,IF(AND('Encodage réponses Es'!$CU34="!",'Encodage réponses Es'!BP34=""),"!",IF('Encodage réponses Es'!BP34="","",'Encodage réponses Es'!BP34)))</f>
        <v/>
      </c>
      <c r="CI36" s="210" t="str">
        <f t="shared" si="4"/>
        <v/>
      </c>
      <c r="CJ36" s="207" t="str">
        <f t="shared" si="14"/>
        <v/>
      </c>
      <c r="CK36" s="87" t="str">
        <f>IF(OR($E36="a",$E36="A"),$E36,IF(AND('Encodage réponses Es'!$CU34="!",'Encodage réponses Es'!BX34=""),"!",IF('Encodage réponses Es'!BX34="","",'Encodage réponses Es'!BX34)))</f>
        <v/>
      </c>
      <c r="CL36" s="87" t="str">
        <f>IF(OR($E36="a",$E36="A"),$E36,IF(AND('Encodage réponses Es'!$CU34="!",'Encodage réponses Es'!BY34=""),"!",IF('Encodage réponses Es'!BY34="","",'Encodage réponses Es'!BY34)))</f>
        <v/>
      </c>
      <c r="CM36" s="87" t="str">
        <f>IF(OR($E36="a",$E36="A"),$E36,IF(AND('Encodage réponses Es'!$CU34="!",'Encodage réponses Es'!BZ34=""),"!",IF('Encodage réponses Es'!BZ34="","",'Encodage réponses Es'!BZ34)))</f>
        <v/>
      </c>
      <c r="CN36" s="87" t="str">
        <f>IF(OR($E36="a",$E36="A"),$E36,IF(AND('Encodage réponses Es'!$CU34="!",'Encodage réponses Es'!CA34=""),"!",IF('Encodage réponses Es'!CA34="","",'Encodage réponses Es'!CA34)))</f>
        <v/>
      </c>
      <c r="CO36" s="87" t="str">
        <f>IF(OR($E36="a",$E36="A"),$E36,IF(AND('Encodage réponses Es'!$CU34="!",'Encodage réponses Es'!CB34=""),"!",IF('Encodage réponses Es'!CB34="","",'Encodage réponses Es'!CB34)))</f>
        <v/>
      </c>
      <c r="CP36" s="87" t="str">
        <f>IF(OR($E36="a",$E36="A"),$E36,IF(AND('Encodage réponses Es'!$CU34="!",'Encodage réponses Es'!CE34=""),"!",IF('Encodage réponses Es'!CE34="","",'Encodage réponses Es'!CE34)))</f>
        <v/>
      </c>
      <c r="CQ36" s="87" t="str">
        <f>IF(OR($E36="a",$E36="A"),$E36,IF(AND('Encodage réponses Es'!$CU34="!",'Encodage réponses Es'!CF34=""),"!",IF('Encodage réponses Es'!CF34="","",'Encodage réponses Es'!CF34)))</f>
        <v/>
      </c>
      <c r="CR36" s="125" t="str">
        <f>IF(OR($E36="a",$E36="A"),$E36,IF(AND('Encodage réponses Es'!$CU34="!",'Encodage réponses Es'!CG34=""),"!",IF('Encodage réponses Es'!CG34="","",'Encodage réponses Es'!CG34)))</f>
        <v/>
      </c>
      <c r="CS36" s="206" t="str">
        <f t="shared" si="5"/>
        <v/>
      </c>
      <c r="CT36" s="207" t="str">
        <f t="shared" si="15"/>
        <v/>
      </c>
      <c r="CU36" s="272" t="str">
        <f>IF(OR($E36="a",$E36="A"),$E36,IF(AND('Encodage réponses Es'!$CU34="!",'Encodage réponses Es'!AR34=""),"!",IF('Encodage réponses Es'!AR34="","",'Encodage réponses Es'!AR34)))</f>
        <v/>
      </c>
      <c r="CV36" s="273" t="str">
        <f>IF(OR($E36="a",$E36="A"),$E36,IF(AND('Encodage réponses Es'!$CU34="!",'Encodage réponses Es'!CC34=""),"!",IF('Encodage réponses Es'!CC34="","",'Encodage réponses Es'!CC34)))</f>
        <v/>
      </c>
      <c r="CW36" s="273" t="str">
        <f>IF(OR($E36="a",$E36="A"),$E36,IF(AND('Encodage réponses Es'!$CU34="!",'Encodage réponses Es'!CD34=""),"!",IF('Encodage réponses Es'!CD34="","",'Encodage réponses Es'!CD34)))</f>
        <v/>
      </c>
      <c r="CX36" s="273" t="str">
        <f>IF(OR($E36="a",$E36="A"),$E36,IF(AND('Encodage réponses Es'!$CU34="!",'Encodage réponses Es'!CN34=""),"!",IF('Encodage réponses Es'!CN34="","",'Encodage réponses Es'!CN34)))</f>
        <v/>
      </c>
      <c r="CY36" s="273" t="str">
        <f>IF(OR($E36="a",$E36="A"),$E36,IF(AND('Encodage réponses Es'!$CU34="!",'Encodage réponses Es'!CP34=""),"!",IF('Encodage réponses Es'!CP34="","",'Encodage réponses Es'!CP34)))</f>
        <v/>
      </c>
      <c r="CZ36" s="273" t="str">
        <f>IF(OR($E36="a",$E36="A"),$E36,IF(AND('Encodage réponses Es'!$CU34="!",'Encodage réponses Es'!CQ34=""),"!",IF('Encodage réponses Es'!CQ34="","",'Encodage réponses Es'!CQ34)))</f>
        <v/>
      </c>
      <c r="DA36" s="273" t="str">
        <f>IF(OR($E36="a",$E36="A"),$E36,IF(AND('Encodage réponses Es'!$CU34="!",'Encodage réponses Es'!CR34=""),"!",IF('Encodage réponses Es'!CR34="","",'Encodage réponses Es'!CR34)))</f>
        <v/>
      </c>
      <c r="DB36" s="274" t="str">
        <f>IF(OR($E36="a",$E36="A"),$E36,IF(AND('Encodage réponses Es'!$CU34="!",'Encodage réponses Es'!CS34=""),"!",IF('Encodage réponses Es'!CS34="","",'Encodage réponses Es'!CS34)))</f>
        <v/>
      </c>
      <c r="DC36" s="206" t="str">
        <f t="shared" si="16"/>
        <v/>
      </c>
      <c r="DD36" s="207" t="str">
        <f t="shared" si="17"/>
        <v/>
      </c>
      <c r="DE36" s="87" t="str">
        <f>IF(OR($E36="a",$E36="A"),$E36,IF(AND('Encodage réponses Es'!$CU34="!",'Encodage réponses Es'!CH34=""),"!",IF('Encodage réponses Es'!CH34="","",'Encodage réponses Es'!CH34)))</f>
        <v/>
      </c>
      <c r="DF36" s="87" t="str">
        <f>IF(OR($E36="a",$E36="A"),$E36,IF(AND('Encodage réponses Es'!$CU34="!",'Encodage réponses Es'!CI34=""),"!",IF('Encodage réponses Es'!CI34="","",'Encodage réponses Es'!CI34)))</f>
        <v/>
      </c>
      <c r="DG36" s="87" t="str">
        <f>IF(OR($E36="a",$E36="A"),$E36,IF(AND('Encodage réponses Es'!$CU34="!",'Encodage réponses Es'!CJ34=""),"!",IF('Encodage réponses Es'!CJ34="","",'Encodage réponses Es'!CJ34)))</f>
        <v/>
      </c>
      <c r="DH36" s="87" t="str">
        <f>IF(OR($E36="a",$E36="A"),$E36,IF(AND('Encodage réponses Es'!$CU34="!",'Encodage réponses Es'!CK34=""),"!",IF('Encodage réponses Es'!CK34="","",'Encodage réponses Es'!CK34)))</f>
        <v/>
      </c>
      <c r="DI36" s="87" t="str">
        <f>IF(OR($E36="a",$E36="A"),$E36,IF(AND('Encodage réponses Es'!$CU34="!",'Encodage réponses Es'!CL34=""),"!",IF('Encodage réponses Es'!CL34="","",'Encodage réponses Es'!CL34)))</f>
        <v/>
      </c>
      <c r="DJ36" s="87" t="str">
        <f>IF(OR($E36="a",$E36="A"),$E36,IF(AND('Encodage réponses Es'!$CU34="!",'Encodage réponses Es'!CM34=""),"!",IF('Encodage réponses Es'!CM34="","",'Encodage réponses Es'!CM34)))</f>
        <v/>
      </c>
      <c r="DK36" s="87" t="str">
        <f>IF(OR($E36="a",$E36="A"),$E36,IF(AND('Encodage réponses Es'!$CU34="!",'Encodage réponses Es'!CO34=""),"!",IF('Encodage réponses Es'!CO34="","",'Encodage réponses Es'!CO34)))</f>
        <v/>
      </c>
      <c r="DL36" s="125" t="str">
        <f>IF(OR(E36="a",E36="A"),E36,IF(AND('Encodage réponses Es'!$CU34="!",'Encodage réponses Es'!CT34=""),"!",IF('Encodage réponses Es'!CT34="","",'Encodage réponses Es'!CT34)))</f>
        <v/>
      </c>
      <c r="DM36" s="206" t="str">
        <f t="shared" si="18"/>
        <v/>
      </c>
      <c r="DN36" s="207" t="str">
        <f t="shared" si="19"/>
        <v/>
      </c>
    </row>
    <row r="37" spans="1:119" x14ac:dyDescent="0.2">
      <c r="A37" s="510"/>
      <c r="B37" s="511"/>
      <c r="C37" s="14">
        <v>33</v>
      </c>
      <c r="D37" s="14" t="str">
        <f>IF('Encodage réponses Es'!F35=0,"",'Encodage réponses Es'!F35)</f>
        <v/>
      </c>
      <c r="E37" s="143" t="str">
        <f>IF('Encodage réponses Es'!I35="","",'Encodage réponses Es'!I35)</f>
        <v/>
      </c>
      <c r="F37" s="92" t="str">
        <f t="shared" si="6"/>
        <v/>
      </c>
      <c r="G37" s="83" t="str">
        <f t="shared" si="7"/>
        <v/>
      </c>
      <c r="H37" s="89"/>
      <c r="I37" s="92" t="str">
        <f t="shared" si="0"/>
        <v/>
      </c>
      <c r="J37" s="83" t="str">
        <f t="shared" si="8"/>
        <v/>
      </c>
      <c r="K37" s="88"/>
      <c r="L37" s="92" t="str">
        <f t="shared" si="9"/>
        <v/>
      </c>
      <c r="M37" s="83" t="str">
        <f t="shared" si="10"/>
        <v/>
      </c>
      <c r="N37" s="88"/>
      <c r="O37" s="80"/>
      <c r="P37" s="87" t="str">
        <f>IF(OR(E37="a",E37="A"),E37,IF(AND('Encodage réponses Es'!$CU35="!",'Encodage réponses Es'!J35=""),"!",IF('Encodage réponses Es'!J35="","",'Encodage réponses Es'!J35)))</f>
        <v/>
      </c>
      <c r="Q37" s="87" t="str">
        <f>IF(OR(E37="a",E37="A"),E37,IF(AND('Encodage réponses Es'!$CU35="!",'Encodage réponses Es'!K35=""),"!",IF('Encodage réponses Es'!K35="","",'Encodage réponses Es'!K35)))</f>
        <v/>
      </c>
      <c r="R37" s="87" t="str">
        <f>IF(OR(E37="a",E37="A"),E37,IF(AND('Encodage réponses Es'!$CU35="!",'Encodage réponses Es'!L35=""),"!",IF('Encodage réponses Es'!L35="","",'Encodage réponses Es'!L35)))</f>
        <v/>
      </c>
      <c r="S37" s="87" t="str">
        <f>IF(OR(E37="a",E37="A"),E37,IF(AND('Encodage réponses Es'!$CU35="!",'Encodage réponses Es'!M35=""),"!",IF('Encodage réponses Es'!M35="","",'Encodage réponses Es'!M35)))</f>
        <v/>
      </c>
      <c r="T37" s="87" t="str">
        <f>IF(OR(E37="a",E37="A"),E37,IF(AND('Encodage réponses Es'!$CU35="!",'Encodage réponses Es'!N35=""),"!",IF('Encodage réponses Es'!N35="","",'Encodage réponses Es'!N35)))</f>
        <v/>
      </c>
      <c r="U37" s="87" t="str">
        <f>IF(OR(E37="a",E37="A"),E37,IF(AND('Encodage réponses Es'!$CU35="!",'Encodage réponses Es'!O35=""),"!",IF('Encodage réponses Es'!O35="","",'Encodage réponses Es'!O35)))</f>
        <v/>
      </c>
      <c r="V37" s="87" t="str">
        <f>IF(OR($E37="a",$E37="A"),$E37,IF(AND('Encodage réponses Es'!$CU35="!",'Encodage réponses Es'!P35=""),"!",IF('Encodage réponses Es'!P35="","",'Encodage réponses Es'!P35)))</f>
        <v/>
      </c>
      <c r="W37" s="87" t="str">
        <f>IF(OR(E37="a",E37="A"),E37,IF(AND('Encodage réponses Es'!$CU35="!",'Encodage réponses Es'!Q35=""),"!",IF('Encodage réponses Es'!Q35="","",'Encodage réponses Es'!Q35)))</f>
        <v/>
      </c>
      <c r="X37" s="87" t="str">
        <f>IF(OR(E37="a",E37="A"),E37,IF(AND('Encodage réponses Es'!$CU35="!",'Encodage réponses Es'!R35=""),"!",IF('Encodage réponses Es'!R35="","",'Encodage réponses Es'!R35)))</f>
        <v/>
      </c>
      <c r="Y37" s="87" t="str">
        <f>IF(OR(E37="a",E37="A"),E37,IF(AND('Encodage réponses Es'!$CU35="!",'Encodage réponses Es'!S35=""),"!",IF('Encodage réponses Es'!S35="","",'Encodage réponses Es'!S35)))</f>
        <v/>
      </c>
      <c r="Z37" s="125" t="str">
        <f>IF(OR(E37="a",E37="A"),E37,IF(AND('Encodage réponses Es'!$CU35="!",'Encodage réponses Es'!T35=""),"!",IF('Encodage réponses Es'!T35="","",'Encodage réponses Es'!T35)))</f>
        <v/>
      </c>
      <c r="AA37" s="210" t="str">
        <f t="shared" si="1"/>
        <v/>
      </c>
      <c r="AB37" s="243" t="str">
        <f t="shared" si="11"/>
        <v/>
      </c>
      <c r="AC37" s="145" t="str">
        <f>IF(OR(E37="a",E37="A"),E37,IF(AND('Encodage réponses Es'!$CU35="!",'Encodage réponses Es'!U35=""),"!",IF('Encodage réponses Es'!U35="","",'Encodage réponses Es'!U35)))</f>
        <v/>
      </c>
      <c r="AD37" s="145" t="str">
        <f>IF(OR(E37="a",E37="A"),E37,IF(AND('Encodage réponses Es'!$CU35="!",'Encodage réponses Es'!V35=""),"!",IF('Encodage réponses Es'!V35="","",'Encodage réponses Es'!V35)))</f>
        <v/>
      </c>
      <c r="AE37" s="145" t="str">
        <f>IF(OR(E37="a",E37="A"),E37,IF(AND('Encodage réponses Es'!$CU35="!",'Encodage réponses Es'!W35=""),"!",IF('Encodage réponses Es'!W35="","",'Encodage réponses Es'!W35)))</f>
        <v/>
      </c>
      <c r="AF37" s="145" t="str">
        <f>IF(OR(E37="a",E37="A"),E37,IF(AND('Encodage réponses Es'!$CU35="!",'Encodage réponses Es'!X35=""),"!",IF('Encodage réponses Es'!X35="","",'Encodage réponses Es'!X35)))</f>
        <v/>
      </c>
      <c r="AG37" s="145" t="str">
        <f>IF(OR(E37="a",E37="A"),E37,IF(AND('Encodage réponses Es'!$CU35="!",'Encodage réponses Es'!Y35=""),"!",IF('Encodage réponses Es'!Y35="","",'Encodage réponses Es'!Y35)))</f>
        <v/>
      </c>
      <c r="AH37" s="145" t="str">
        <f>IF(OR(E37="a",E37="A"),E37,IF(AND('Encodage réponses Es'!$CU35="!",'Encodage réponses Es'!Z35=""),"!",IF('Encodage réponses Es'!Z35="","",'Encodage réponses Es'!Z35)))</f>
        <v/>
      </c>
      <c r="AI37" s="145" t="str">
        <f>IF(OR(E37="a",E37="A"),E37,IF(AND('Encodage réponses Es'!$CU35="!",'Encodage réponses Es'!AA35=""),"!",IF('Encodage réponses Es'!AA35="","",'Encodage réponses Es'!AA35)))</f>
        <v/>
      </c>
      <c r="AJ37" s="145" t="str">
        <f>IF(OR(E37="a",E37="A"),E37,IF(AND('Encodage réponses Es'!$CU35="!",'Encodage réponses Es'!AK35=""),"!",IF('Encodage réponses Es'!AK35="","",'Encodage réponses Es'!AK35)))</f>
        <v/>
      </c>
      <c r="AK37" s="145" t="str">
        <f>IF(OR(E37="a",E37="A"),E37,IF(AND('Encodage réponses Es'!$CU35="!",'Encodage réponses Es'!AL35=""),"!",IF('Encodage réponses Es'!AL35="","",'Encodage réponses Es'!AL35)))</f>
        <v/>
      </c>
      <c r="AL37" s="145" t="str">
        <f>IF(OR(E37="a",E37="A"),E37,IF(AND('Encodage réponses Es'!$CU35="!",'Encodage réponses Es'!AM35=""),"!",IF('Encodage réponses Es'!AM35="","",'Encodage réponses Es'!AM35)))</f>
        <v/>
      </c>
      <c r="AM37" s="145" t="str">
        <f>IF(OR(E37="a",E37="A"),E37,IF(AND('Encodage réponses Es'!$CU35="!",'Encodage réponses Es'!AN35=""),"!",IF('Encodage réponses Es'!AN35="","",'Encodage réponses Es'!AN35)))</f>
        <v/>
      </c>
      <c r="AN37" s="145" t="str">
        <f>IF(OR(E37="a",E37="A"),E37,IF(AND('Encodage réponses Es'!$CU35="!",'Encodage réponses Es'!AO35=""),"!",IF('Encodage réponses Es'!AO35="","",'Encodage réponses Es'!AO35)))</f>
        <v/>
      </c>
      <c r="AO37" s="145" t="str">
        <f>IF(OR(E37="a",E37="A"),E37,IF(AND('Encodage réponses Es'!$CU35="!",'Encodage réponses Es'!AP35=""),"!",IF('Encodage réponses Es'!AP35="","",'Encodage réponses Es'!AP35)))</f>
        <v/>
      </c>
      <c r="AP37" s="145" t="str">
        <f>IF(OR(E37="a",E37="A"),E37,IF(AND('Encodage réponses Es'!$CU35="!",'Encodage réponses Es'!AQ35=""),"!",IF('Encodage réponses Es'!AQ35="","",'Encodage réponses Es'!AQ35)))</f>
        <v/>
      </c>
      <c r="AQ37" s="145" t="str">
        <f>IF(OR(E37="a",E37="A"),E37,IF(AND('Encodage réponses Es'!$CU35="!",'Encodage réponses Es'!AS35=""),"!",IF('Encodage réponses Es'!AS35="","",'Encodage réponses Es'!AS35)))</f>
        <v/>
      </c>
      <c r="AR37" s="145" t="str">
        <f>IF(OR(E37="a",E37="A"),E37,IF(AND('Encodage réponses Es'!$CU35="!",'Encodage réponses Es'!AT35=""),"!",IF('Encodage réponses Es'!AT35="","",'Encodage réponses Es'!AT35)))</f>
        <v/>
      </c>
      <c r="AS37" s="145" t="str">
        <f>IF(OR(E37="a",E37="A"),E37,IF(AND('Encodage réponses Es'!$CU35="!",'Encodage réponses Es'!AV35=""),"!",IF('Encodage réponses Es'!AV35="","",'Encodage réponses Es'!AV35)))</f>
        <v/>
      </c>
      <c r="AT37" s="145" t="str">
        <f>IF(OR(E37="a",E37="A"),E37,IF(AND('Encodage réponses Es'!$CU35="!",'Encodage réponses Es'!BQ35=""),"!",IF('Encodage réponses Es'!BQ35="","",'Encodage réponses Es'!BQ35)))</f>
        <v/>
      </c>
      <c r="AU37" s="145" t="str">
        <f>IF(OR(E37="a",E37="A"),E37,IF(AND('Encodage réponses Es'!$CU35="!",'Encodage réponses Es'!BR35=""),"!",IF('Encodage réponses Es'!BR35="","",'Encodage réponses Es'!BR35)))</f>
        <v/>
      </c>
      <c r="AV37" s="145" t="str">
        <f>IF(OR(E37="a",E37="A"),E37,IF(AND('Encodage réponses Es'!$CU35="!",'Encodage réponses Es'!BS35=""),"!",IF('Encodage réponses Es'!BS35="","",'Encodage réponses Es'!BS35)))</f>
        <v/>
      </c>
      <c r="AW37" s="145" t="str">
        <f>IF(OR(E37="a",E37="A"),E37,IF(AND('Encodage réponses Es'!$CU35="!",'Encodage réponses Es'!BT35=""),"!",IF('Encodage réponses Es'!BT35="","",'Encodage réponses Es'!BT35)))</f>
        <v/>
      </c>
      <c r="AX37" s="145" t="str">
        <f>IF(OR(E37="a",E37="A"),E37,IF(AND('Encodage réponses Es'!$CU35="!",'Encodage réponses Es'!BU35=""),"!",IF('Encodage réponses Es'!BU35="","",'Encodage réponses Es'!BU35)))</f>
        <v/>
      </c>
      <c r="AY37" s="145" t="str">
        <f>IF(OR(E37="a",E37="A"),E37,IF(AND('Encodage réponses Es'!$CU35="!",'Encodage réponses Es'!BV35=""),"!",IF('Encodage réponses Es'!BV35="","",'Encodage réponses Es'!BV35)))</f>
        <v/>
      </c>
      <c r="AZ37" s="204" t="str">
        <f>IF(OR(E37="a",E37="A"),E37,IF(AND('Encodage réponses Es'!$CU35="!",'Encodage réponses Es'!BW35=""),"!",IF('Encodage réponses Es'!BW35="","",'Encodage réponses Es'!BW35)))</f>
        <v/>
      </c>
      <c r="BA37" s="206" t="str">
        <f t="shared" si="2"/>
        <v/>
      </c>
      <c r="BB37" s="207" t="str">
        <f t="shared" si="12"/>
        <v/>
      </c>
      <c r="BC37" s="126" t="str">
        <f>IF(OR(E37="a",E37="A"),E37,IF(AND('Encodage réponses Es'!$CU35="!",'Encodage réponses Es'!AB35=""),"!",IF('Encodage réponses Es'!AB35="","",'Encodage réponses Es'!AB35)))</f>
        <v/>
      </c>
      <c r="BD37" s="87" t="str">
        <f>IF(OR(E37="a",E37="A"),E37,IF(AND('Encodage réponses Es'!$CU35="!",'Encodage réponses Es'!AC35=""),"!",IF('Encodage réponses Es'!AC35="","",'Encodage réponses Es'!AC35)))</f>
        <v/>
      </c>
      <c r="BE37" s="87" t="str">
        <f>IF(OR(E37="a",E37="A"),E37,IF(AND('Encodage réponses Es'!$CU35="!",'Encodage réponses Es'!AD35=""),"!",IF('Encodage réponses Es'!AD35="","",'Encodage réponses Es'!AD35)))</f>
        <v/>
      </c>
      <c r="BF37" s="87" t="str">
        <f>IF(OR(E37="a",E37="A"),E37,IF(AND('Encodage réponses Es'!$CU35="!",'Encodage réponses Es'!AE35=""),"!",IF('Encodage réponses Es'!AE35="","",'Encodage réponses Es'!AE35)))</f>
        <v/>
      </c>
      <c r="BG37" s="87" t="str">
        <f>IF(OR(E37="a",E37="A"),E37,IF(AND('Encodage réponses Es'!$CU35="!",'Encodage réponses Es'!AF35=""),"!",IF('Encodage réponses Es'!AF35="","",'Encodage réponses Es'!AF35)))</f>
        <v/>
      </c>
      <c r="BH37" s="87" t="str">
        <f>IF(OR($E37="a",$E37="A"),$E37,IF(AND('Encodage réponses Es'!$CU35="!",'Encodage réponses Es'!AG35=""),"!",IF('Encodage réponses Es'!AG35="","",'Encodage réponses Es'!AG35)))</f>
        <v/>
      </c>
      <c r="BI37" s="87" t="str">
        <f>IF(OR($E37="a",$E37="A"),$E37,IF(AND('Encodage réponses Es'!$CU35="!",'Encodage réponses Es'!AH35=""),"!",IF('Encodage réponses Es'!AH35="","",'Encodage réponses Es'!AH35)))</f>
        <v/>
      </c>
      <c r="BJ37" s="87" t="str">
        <f>IF(OR($E37="a",$E37="A"),$E37,IF(AND('Encodage réponses Es'!$CU35="!",'Encodage réponses Es'!AI35=""),"!",IF('Encodage réponses Es'!AI35="","",'Encodage réponses Es'!AI35)))</f>
        <v/>
      </c>
      <c r="BK37" s="87" t="str">
        <f>IF(OR($E37="a",$E37="A"),$E37,IF(AND('Encodage réponses Es'!$CU35="!",'Encodage réponses Es'!AJ35=""),"!",IF('Encodage réponses Es'!AJ35="","",'Encodage réponses Es'!AJ35)))</f>
        <v/>
      </c>
      <c r="BL37" s="87" t="str">
        <f>IF(OR($E37="a",$E37="A"),$E37,IF(AND('Encodage réponses Es'!$CU35="!",'Encodage réponses Es'!AU35=""),"!",IF('Encodage réponses Es'!AU35="","",'Encodage réponses Es'!AU35)))</f>
        <v/>
      </c>
      <c r="BM37" s="87" t="str">
        <f>IF(OR($E37="a",$E37="A"),$E37,IF(AND('Encodage réponses Es'!$CU35="!",'Encodage réponses Es'!AW35=""),"!",IF('Encodage réponses Es'!AW35="","",'Encodage réponses Es'!AW35)))</f>
        <v/>
      </c>
      <c r="BN37" s="87" t="str">
        <f>IF(OR($E37="a",$E37="A"),$E37,IF(AND('Encodage réponses Es'!$CU35="!",'Encodage réponses Es'!AX35=""),"!",IF('Encodage réponses Es'!AX35="","",'Encodage réponses Es'!AX35)))</f>
        <v/>
      </c>
      <c r="BO37" s="87" t="str">
        <f>IF(OR($E37="a",$E37="A"),$E37,IF(AND('Encodage réponses Es'!$CU35="!",'Encodage réponses Es'!AY35=""),"!",IF('Encodage réponses Es'!AY35="","",'Encodage réponses Es'!AY35)))</f>
        <v/>
      </c>
      <c r="BP37" s="87" t="str">
        <f>IF(OR($E37="a",$E37="A"),$E37,IF(AND('Encodage réponses Es'!$CU35="!",'Encodage réponses Es'!AZ35=""),"!",IF('Encodage réponses Es'!AZ35="","",'Encodage réponses Es'!AZ35)))</f>
        <v/>
      </c>
      <c r="BQ37" s="87" t="str">
        <f>IF(OR($E37="a",$E37="A"),$E37,IF(AND('Encodage réponses Es'!$CU35="!",'Encodage réponses Es'!BA35=""),"!",IF('Encodage réponses Es'!BA35="","",'Encodage réponses Es'!BA35)))</f>
        <v/>
      </c>
      <c r="BR37" s="87" t="str">
        <f>IF(OR($E37="a",$E37="A"),$E37,IF(AND('Encodage réponses Es'!$CU35="!",'Encodage réponses Es'!BB35=""),"!",IF('Encodage réponses Es'!BB35="","",'Encodage réponses Es'!BB35)))</f>
        <v/>
      </c>
      <c r="BS37" s="87" t="str">
        <f>IF(OR($E37="a",$E37="A"),$E37,IF(AND('Encodage réponses Es'!$CU35="!",'Encodage réponses Es'!BC35=""),"!",IF('Encodage réponses Es'!BC35="","",'Encodage réponses Es'!BC35)))</f>
        <v/>
      </c>
      <c r="BT37" s="87" t="str">
        <f>IF(OR($E37="a",$E37="A"),$E37,IF(AND('Encodage réponses Es'!$CU35="!",'Encodage réponses Es'!BD35=""),"!",IF('Encodage réponses Es'!BD35="","",'Encodage réponses Es'!BD35)))</f>
        <v/>
      </c>
      <c r="BU37" s="87" t="str">
        <f>IF(OR($E37="a",$E37="A"),$E37,IF(AND('Encodage réponses Es'!$CU35="!",'Encodage réponses Es'!BE35=""),"!",IF('Encodage réponses Es'!BE35="","",'Encodage réponses Es'!BE35)))</f>
        <v/>
      </c>
      <c r="BV37" s="125" t="str">
        <f>IF(OR($E37="a",$E37="A"),$E37,IF(AND('Encodage réponses Es'!$CU35="!",'Encodage réponses Es'!BF35=""),"!",IF('Encodage réponses Es'!BF35="","",'Encodage réponses Es'!BF35)))</f>
        <v/>
      </c>
      <c r="BW37" s="210" t="str">
        <f t="shared" si="3"/>
        <v/>
      </c>
      <c r="BX37" s="207" t="str">
        <f t="shared" si="13"/>
        <v/>
      </c>
      <c r="BY37" s="87" t="str">
        <f>IF(OR($E37="a",$E37="A"),$E37,IF(AND('Encodage réponses Es'!$CU35="!",'Encodage réponses Es'!BG35=""),"!",IF('Encodage réponses Es'!BG35="","",'Encodage réponses Es'!BG35)))</f>
        <v/>
      </c>
      <c r="BZ37" s="87" t="str">
        <f>IF(OR($E37="a",$E37="A"),$E37,IF(AND('Encodage réponses Es'!$CU35="!",'Encodage réponses Es'!BH35=""),"!",IF('Encodage réponses Es'!BH35="","",'Encodage réponses Es'!BH35)))</f>
        <v/>
      </c>
      <c r="CA37" s="87" t="str">
        <f>IF(OR($E37="a",$E37="A"),$E37,IF(AND('Encodage réponses Es'!$CU35="!",'Encodage réponses Es'!BI35=""),"!",IF('Encodage réponses Es'!BI35="","",'Encodage réponses Es'!BI35)))</f>
        <v/>
      </c>
      <c r="CB37" s="87" t="str">
        <f>IF(OR($E37="a",$E37="A"),$E37,IF(AND('Encodage réponses Es'!$CU35="!",'Encodage réponses Es'!BJ35=""),"!",IF('Encodage réponses Es'!BJ35="","",'Encodage réponses Es'!BJ35)))</f>
        <v/>
      </c>
      <c r="CC37" s="87" t="str">
        <f>IF(OR($E37="a",$E37="A"),$E37,IF(AND('Encodage réponses Es'!$CU35="!",'Encodage réponses Es'!BK35=""),"!",IF('Encodage réponses Es'!BK35="","",'Encodage réponses Es'!BK35)))</f>
        <v/>
      </c>
      <c r="CD37" s="87" t="str">
        <f>IF(OR($E37="a",$E37="A"),$E37,IF(AND('Encodage réponses Es'!$CU35="!",'Encodage réponses Es'!BL35=""),"!",IF('Encodage réponses Es'!BL35="","",'Encodage réponses Es'!BL35)))</f>
        <v/>
      </c>
      <c r="CE37" s="87" t="str">
        <f>IF(OR($E37="a",$E37="A"),$E37,IF(AND('Encodage réponses Es'!$CU35="!",'Encodage réponses Es'!BM35=""),"!",IF('Encodage réponses Es'!BM35="","",'Encodage réponses Es'!BM35)))</f>
        <v/>
      </c>
      <c r="CF37" s="87" t="str">
        <f>IF(OR($E37="a",$E37="A"),$E37,IF(AND('Encodage réponses Es'!$CU35="!",'Encodage réponses Es'!BN35=""),"!",IF('Encodage réponses Es'!BN35="","",'Encodage réponses Es'!BN35)))</f>
        <v/>
      </c>
      <c r="CG37" s="87" t="str">
        <f>IF(OR($E37="a",$E37="A"),$E37,IF(AND('Encodage réponses Es'!$CU35="!",'Encodage réponses Es'!BO35=""),"!",IF('Encodage réponses Es'!BO35="","",'Encodage réponses Es'!BO35)))</f>
        <v/>
      </c>
      <c r="CH37" s="125" t="str">
        <f>IF(OR($E37="a",$E37="A"),$E37,IF(AND('Encodage réponses Es'!$CU35="!",'Encodage réponses Es'!BP35=""),"!",IF('Encodage réponses Es'!BP35="","",'Encodage réponses Es'!BP35)))</f>
        <v/>
      </c>
      <c r="CI37" s="210" t="str">
        <f t="shared" si="4"/>
        <v/>
      </c>
      <c r="CJ37" s="207" t="str">
        <f t="shared" si="14"/>
        <v/>
      </c>
      <c r="CK37" s="87" t="str">
        <f>IF(OR($E37="a",$E37="A"),$E37,IF(AND('Encodage réponses Es'!$CU35="!",'Encodage réponses Es'!BX35=""),"!",IF('Encodage réponses Es'!BX35="","",'Encodage réponses Es'!BX35)))</f>
        <v/>
      </c>
      <c r="CL37" s="87" t="str">
        <f>IF(OR($E37="a",$E37="A"),$E37,IF(AND('Encodage réponses Es'!$CU35="!",'Encodage réponses Es'!BY35=""),"!",IF('Encodage réponses Es'!BY35="","",'Encodage réponses Es'!BY35)))</f>
        <v/>
      </c>
      <c r="CM37" s="87" t="str">
        <f>IF(OR($E37="a",$E37="A"),$E37,IF(AND('Encodage réponses Es'!$CU35="!",'Encodage réponses Es'!BZ35=""),"!",IF('Encodage réponses Es'!BZ35="","",'Encodage réponses Es'!BZ35)))</f>
        <v/>
      </c>
      <c r="CN37" s="87" t="str">
        <f>IF(OR($E37="a",$E37="A"),$E37,IF(AND('Encodage réponses Es'!$CU35="!",'Encodage réponses Es'!CA35=""),"!",IF('Encodage réponses Es'!CA35="","",'Encodage réponses Es'!CA35)))</f>
        <v/>
      </c>
      <c r="CO37" s="87" t="str">
        <f>IF(OR($E37="a",$E37="A"),$E37,IF(AND('Encodage réponses Es'!$CU35="!",'Encodage réponses Es'!CB35=""),"!",IF('Encodage réponses Es'!CB35="","",'Encodage réponses Es'!CB35)))</f>
        <v/>
      </c>
      <c r="CP37" s="87" t="str">
        <f>IF(OR($E37="a",$E37="A"),$E37,IF(AND('Encodage réponses Es'!$CU35="!",'Encodage réponses Es'!CE35=""),"!",IF('Encodage réponses Es'!CE35="","",'Encodage réponses Es'!CE35)))</f>
        <v/>
      </c>
      <c r="CQ37" s="87" t="str">
        <f>IF(OR($E37="a",$E37="A"),$E37,IF(AND('Encodage réponses Es'!$CU35="!",'Encodage réponses Es'!CF35=""),"!",IF('Encodage réponses Es'!CF35="","",'Encodage réponses Es'!CF35)))</f>
        <v/>
      </c>
      <c r="CR37" s="125" t="str">
        <f>IF(OR($E37="a",$E37="A"),$E37,IF(AND('Encodage réponses Es'!$CU35="!",'Encodage réponses Es'!CG35=""),"!",IF('Encodage réponses Es'!CG35="","",'Encodage réponses Es'!CG35)))</f>
        <v/>
      </c>
      <c r="CS37" s="206" t="str">
        <f t="shared" si="5"/>
        <v/>
      </c>
      <c r="CT37" s="207" t="str">
        <f t="shared" si="15"/>
        <v/>
      </c>
      <c r="CU37" s="272" t="str">
        <f>IF(OR($E37="a",$E37="A"),$E37,IF(AND('Encodage réponses Es'!$CU35="!",'Encodage réponses Es'!AR35=""),"!",IF('Encodage réponses Es'!AR35="","",'Encodage réponses Es'!AR35)))</f>
        <v/>
      </c>
      <c r="CV37" s="273" t="str">
        <f>IF(OR($E37="a",$E37="A"),$E37,IF(AND('Encodage réponses Es'!$CU35="!",'Encodage réponses Es'!CC35=""),"!",IF('Encodage réponses Es'!CC35="","",'Encodage réponses Es'!CC35)))</f>
        <v/>
      </c>
      <c r="CW37" s="273" t="str">
        <f>IF(OR($E37="a",$E37="A"),$E37,IF(AND('Encodage réponses Es'!$CU35="!",'Encodage réponses Es'!CD35=""),"!",IF('Encodage réponses Es'!CD35="","",'Encodage réponses Es'!CD35)))</f>
        <v/>
      </c>
      <c r="CX37" s="273" t="str">
        <f>IF(OR($E37="a",$E37="A"),$E37,IF(AND('Encodage réponses Es'!$CU35="!",'Encodage réponses Es'!CN35=""),"!",IF('Encodage réponses Es'!CN35="","",'Encodage réponses Es'!CN35)))</f>
        <v/>
      </c>
      <c r="CY37" s="273" t="str">
        <f>IF(OR($E37="a",$E37="A"),$E37,IF(AND('Encodage réponses Es'!$CU35="!",'Encodage réponses Es'!CP35=""),"!",IF('Encodage réponses Es'!CP35="","",'Encodage réponses Es'!CP35)))</f>
        <v/>
      </c>
      <c r="CZ37" s="273" t="str">
        <f>IF(OR($E37="a",$E37="A"),$E37,IF(AND('Encodage réponses Es'!$CU35="!",'Encodage réponses Es'!CQ35=""),"!",IF('Encodage réponses Es'!CQ35="","",'Encodage réponses Es'!CQ35)))</f>
        <v/>
      </c>
      <c r="DA37" s="273" t="str">
        <f>IF(OR($E37="a",$E37="A"),$E37,IF(AND('Encodage réponses Es'!$CU35="!",'Encodage réponses Es'!CR35=""),"!",IF('Encodage réponses Es'!CR35="","",'Encodage réponses Es'!CR35)))</f>
        <v/>
      </c>
      <c r="DB37" s="274" t="str">
        <f>IF(OR($E37="a",$E37="A"),$E37,IF(AND('Encodage réponses Es'!$CU35="!",'Encodage réponses Es'!CS35=""),"!",IF('Encodage réponses Es'!CS35="","",'Encodage réponses Es'!CS35)))</f>
        <v/>
      </c>
      <c r="DC37" s="206" t="str">
        <f t="shared" si="16"/>
        <v/>
      </c>
      <c r="DD37" s="207" t="str">
        <f t="shared" si="17"/>
        <v/>
      </c>
      <c r="DE37" s="87" t="str">
        <f>IF(OR($E37="a",$E37="A"),$E37,IF(AND('Encodage réponses Es'!$CU35="!",'Encodage réponses Es'!CH35=""),"!",IF('Encodage réponses Es'!CH35="","",'Encodage réponses Es'!CH35)))</f>
        <v/>
      </c>
      <c r="DF37" s="87" t="str">
        <f>IF(OR($E37="a",$E37="A"),$E37,IF(AND('Encodage réponses Es'!$CU35="!",'Encodage réponses Es'!CI35=""),"!",IF('Encodage réponses Es'!CI35="","",'Encodage réponses Es'!CI35)))</f>
        <v/>
      </c>
      <c r="DG37" s="87" t="str">
        <f>IF(OR($E37="a",$E37="A"),$E37,IF(AND('Encodage réponses Es'!$CU35="!",'Encodage réponses Es'!CJ35=""),"!",IF('Encodage réponses Es'!CJ35="","",'Encodage réponses Es'!CJ35)))</f>
        <v/>
      </c>
      <c r="DH37" s="87" t="str">
        <f>IF(OR($E37="a",$E37="A"),$E37,IF(AND('Encodage réponses Es'!$CU35="!",'Encodage réponses Es'!CK35=""),"!",IF('Encodage réponses Es'!CK35="","",'Encodage réponses Es'!CK35)))</f>
        <v/>
      </c>
      <c r="DI37" s="87" t="str">
        <f>IF(OR($E37="a",$E37="A"),$E37,IF(AND('Encodage réponses Es'!$CU35="!",'Encodage réponses Es'!CL35=""),"!",IF('Encodage réponses Es'!CL35="","",'Encodage réponses Es'!CL35)))</f>
        <v/>
      </c>
      <c r="DJ37" s="87" t="str">
        <f>IF(OR($E37="a",$E37="A"),$E37,IF(AND('Encodage réponses Es'!$CU35="!",'Encodage réponses Es'!CM35=""),"!",IF('Encodage réponses Es'!CM35="","",'Encodage réponses Es'!CM35)))</f>
        <v/>
      </c>
      <c r="DK37" s="87" t="str">
        <f>IF(OR($E37="a",$E37="A"),$E37,IF(AND('Encodage réponses Es'!$CU35="!",'Encodage réponses Es'!CO35=""),"!",IF('Encodage réponses Es'!CO35="","",'Encodage réponses Es'!CO35)))</f>
        <v/>
      </c>
      <c r="DL37" s="125" t="str">
        <f>IF(OR(E37="a",E37="A"),E37,IF(AND('Encodage réponses Es'!$CU35="!",'Encodage réponses Es'!CT35=""),"!",IF('Encodage réponses Es'!CT35="","",'Encodage réponses Es'!CT35)))</f>
        <v/>
      </c>
      <c r="DM37" s="206" t="str">
        <f t="shared" si="18"/>
        <v/>
      </c>
      <c r="DN37" s="207" t="str">
        <f t="shared" si="19"/>
        <v/>
      </c>
    </row>
    <row r="38" spans="1:119" ht="13.5" thickBot="1" x14ac:dyDescent="0.25">
      <c r="A38" s="512"/>
      <c r="B38" s="513"/>
      <c r="C38" s="15">
        <v>34</v>
      </c>
      <c r="D38" s="15" t="str">
        <f>IF('Encodage réponses Es'!F36=0,"",'Encodage réponses Es'!F36)</f>
        <v/>
      </c>
      <c r="E38" s="93" t="str">
        <f>IF('Encodage réponses Es'!I36="","",'Encodage réponses Es'!I36)</f>
        <v/>
      </c>
      <c r="F38" s="93" t="str">
        <f t="shared" si="6"/>
        <v/>
      </c>
      <c r="G38" s="84" t="str">
        <f t="shared" si="7"/>
        <v/>
      </c>
      <c r="H38" s="89"/>
      <c r="I38" s="93" t="str">
        <f t="shared" si="0"/>
        <v/>
      </c>
      <c r="J38" s="84" t="str">
        <f t="shared" si="8"/>
        <v/>
      </c>
      <c r="K38" s="88"/>
      <c r="L38" s="93" t="str">
        <f t="shared" si="9"/>
        <v/>
      </c>
      <c r="M38" s="84" t="str">
        <f t="shared" si="10"/>
        <v/>
      </c>
      <c r="N38" s="88"/>
      <c r="O38" s="81"/>
      <c r="P38" s="87" t="str">
        <f>IF(OR(E38="a",E38="A"),E38,IF(AND('Encodage réponses Es'!$CU36="!",'Encodage réponses Es'!J36=""),"!",IF('Encodage réponses Es'!J36="","",'Encodage réponses Es'!J36)))</f>
        <v/>
      </c>
      <c r="Q38" s="87" t="str">
        <f>IF(OR(E38="a",E38="A"),E38,IF(AND('Encodage réponses Es'!$CU36="!",'Encodage réponses Es'!K36=""),"!",IF('Encodage réponses Es'!K36="","",'Encodage réponses Es'!K36)))</f>
        <v/>
      </c>
      <c r="R38" s="87" t="str">
        <f>IF(OR(E38="a",E38="A"),E38,IF(AND('Encodage réponses Es'!$CU36="!",'Encodage réponses Es'!L36=""),"!",IF('Encodage réponses Es'!L36="","",'Encodage réponses Es'!L36)))</f>
        <v/>
      </c>
      <c r="S38" s="87" t="str">
        <f>IF(OR(E38="a",E38="A"),E38,IF(AND('Encodage réponses Es'!$CU36="!",'Encodage réponses Es'!M36=""),"!",IF('Encodage réponses Es'!M36="","",'Encodage réponses Es'!M36)))</f>
        <v/>
      </c>
      <c r="T38" s="87" t="str">
        <f>IF(OR(E38="a",E38="A"),E38,IF(AND('Encodage réponses Es'!$CU36="!",'Encodage réponses Es'!N36=""),"!",IF('Encodage réponses Es'!N36="","",'Encodage réponses Es'!N36)))</f>
        <v/>
      </c>
      <c r="U38" s="87" t="str">
        <f>IF(OR(E38="a",E38="A"),E38,IF(AND('Encodage réponses Es'!$CU36="!",'Encodage réponses Es'!O36=""),"!",IF('Encodage réponses Es'!O36="","",'Encodage réponses Es'!O36)))</f>
        <v/>
      </c>
      <c r="V38" s="87" t="str">
        <f>IF(OR($E38="a",$E38="A"),$E38,IF(AND('Encodage réponses Es'!$CU36="!",'Encodage réponses Es'!P36=""),"!",IF('Encodage réponses Es'!P36="","",'Encodage réponses Es'!P36)))</f>
        <v/>
      </c>
      <c r="W38" s="87" t="str">
        <f>IF(OR(E38="a",E38="A"),E38,IF(AND('Encodage réponses Es'!$CU36="!",'Encodage réponses Es'!Q36=""),"!",IF('Encodage réponses Es'!Q36="","",'Encodage réponses Es'!Q36)))</f>
        <v/>
      </c>
      <c r="X38" s="87" t="str">
        <f>IF(OR(E38="a",E38="A"),E38,IF(AND('Encodage réponses Es'!$CU36="!",'Encodage réponses Es'!R36=""),"!",IF('Encodage réponses Es'!R36="","",'Encodage réponses Es'!R36)))</f>
        <v/>
      </c>
      <c r="Y38" s="87" t="str">
        <f>IF(OR(E38="a",E38="A"),E38,IF(AND('Encodage réponses Es'!$CU36="!",'Encodage réponses Es'!S36=""),"!",IF('Encodage réponses Es'!S36="","",'Encodage réponses Es'!S36)))</f>
        <v/>
      </c>
      <c r="Z38" s="125" t="str">
        <f>IF(OR(E38="a",E38="A"),E38,IF(AND('Encodage réponses Es'!$CU36="!",'Encodage réponses Es'!T36=""),"!",IF('Encodage réponses Es'!T36="","",'Encodage réponses Es'!T36)))</f>
        <v/>
      </c>
      <c r="AA38" s="210" t="str">
        <f t="shared" si="1"/>
        <v/>
      </c>
      <c r="AB38" s="243" t="str">
        <f t="shared" si="11"/>
        <v/>
      </c>
      <c r="AC38" s="145" t="str">
        <f>IF(OR(E38="a",E38="A"),E38,IF(AND('Encodage réponses Es'!$CU36="!",'Encodage réponses Es'!U36=""),"!",IF('Encodage réponses Es'!U36="","",'Encodage réponses Es'!U36)))</f>
        <v/>
      </c>
      <c r="AD38" s="145" t="str">
        <f>IF(OR(E38="a",E38="A"),E38,IF(AND('Encodage réponses Es'!$CU36="!",'Encodage réponses Es'!V36=""),"!",IF('Encodage réponses Es'!V36="","",'Encodage réponses Es'!V36)))</f>
        <v/>
      </c>
      <c r="AE38" s="145" t="str">
        <f>IF(OR(E38="a",E38="A"),E38,IF(AND('Encodage réponses Es'!$CU36="!",'Encodage réponses Es'!W36=""),"!",IF('Encodage réponses Es'!W36="","",'Encodage réponses Es'!W36)))</f>
        <v/>
      </c>
      <c r="AF38" s="145" t="str">
        <f>IF(OR(E38="a",E38="A"),E38,IF(AND('Encodage réponses Es'!$CU36="!",'Encodage réponses Es'!X36=""),"!",IF('Encodage réponses Es'!X36="","",'Encodage réponses Es'!X36)))</f>
        <v/>
      </c>
      <c r="AG38" s="145" t="str">
        <f>IF(OR(E38="a",E38="A"),E38,IF(AND('Encodage réponses Es'!$CU36="!",'Encodage réponses Es'!Y36=""),"!",IF('Encodage réponses Es'!Y36="","",'Encodage réponses Es'!Y36)))</f>
        <v/>
      </c>
      <c r="AH38" s="145" t="str">
        <f>IF(OR(E38="a",E38="A"),E38,IF(AND('Encodage réponses Es'!$CU36="!",'Encodage réponses Es'!Z36=""),"!",IF('Encodage réponses Es'!Z36="","",'Encodage réponses Es'!Z36)))</f>
        <v/>
      </c>
      <c r="AI38" s="145" t="str">
        <f>IF(OR(E38="a",E38="A"),E38,IF(AND('Encodage réponses Es'!$CU36="!",'Encodage réponses Es'!AA36=""),"!",IF('Encodage réponses Es'!AA36="","",'Encodage réponses Es'!AA36)))</f>
        <v/>
      </c>
      <c r="AJ38" s="145" t="str">
        <f>IF(OR(E38="a",E38="A"),E38,IF(AND('Encodage réponses Es'!$CU36="!",'Encodage réponses Es'!AK36=""),"!",IF('Encodage réponses Es'!AK36="","",'Encodage réponses Es'!AK36)))</f>
        <v/>
      </c>
      <c r="AK38" s="145" t="str">
        <f>IF(OR(E38="a",E38="A"),E38,IF(AND('Encodage réponses Es'!$CU36="!",'Encodage réponses Es'!AL36=""),"!",IF('Encodage réponses Es'!AL36="","",'Encodage réponses Es'!AL36)))</f>
        <v/>
      </c>
      <c r="AL38" s="145" t="str">
        <f>IF(OR(E38="a",E38="A"),E38,IF(AND('Encodage réponses Es'!$CU36="!",'Encodage réponses Es'!AM36=""),"!",IF('Encodage réponses Es'!AM36="","",'Encodage réponses Es'!AM36)))</f>
        <v/>
      </c>
      <c r="AM38" s="145" t="str">
        <f>IF(OR(E38="a",E38="A"),E38,IF(AND('Encodage réponses Es'!$CU36="!",'Encodage réponses Es'!AN36=""),"!",IF('Encodage réponses Es'!AN36="","",'Encodage réponses Es'!AN36)))</f>
        <v/>
      </c>
      <c r="AN38" s="145" t="str">
        <f>IF(OR(E38="a",E38="A"),E38,IF(AND('Encodage réponses Es'!$CU36="!",'Encodage réponses Es'!AO36=""),"!",IF('Encodage réponses Es'!AO36="","",'Encodage réponses Es'!AO36)))</f>
        <v/>
      </c>
      <c r="AO38" s="145" t="str">
        <f>IF(OR(E38="a",E38="A"),E38,IF(AND('Encodage réponses Es'!$CU36="!",'Encodage réponses Es'!AP36=""),"!",IF('Encodage réponses Es'!AP36="","",'Encodage réponses Es'!AP36)))</f>
        <v/>
      </c>
      <c r="AP38" s="145" t="str">
        <f>IF(OR(E38="a",E38="A"),E38,IF(AND('Encodage réponses Es'!$CU36="!",'Encodage réponses Es'!AQ36=""),"!",IF('Encodage réponses Es'!AQ36="","",'Encodage réponses Es'!AQ36)))</f>
        <v/>
      </c>
      <c r="AQ38" s="145" t="str">
        <f>IF(OR(E38="a",E38="A"),E38,IF(AND('Encodage réponses Es'!$CU36="!",'Encodage réponses Es'!AS36=""),"!",IF('Encodage réponses Es'!AS36="","",'Encodage réponses Es'!AS36)))</f>
        <v/>
      </c>
      <c r="AR38" s="145" t="str">
        <f>IF(OR(E38="a",E38="A"),E38,IF(AND('Encodage réponses Es'!$CU36="!",'Encodage réponses Es'!AT36=""),"!",IF('Encodage réponses Es'!AT36="","",'Encodage réponses Es'!AT36)))</f>
        <v/>
      </c>
      <c r="AS38" s="145" t="str">
        <f>IF(OR(E38="a",E38="A"),E38,IF(AND('Encodage réponses Es'!$CU36="!",'Encodage réponses Es'!AV36=""),"!",IF('Encodage réponses Es'!AV36="","",'Encodage réponses Es'!AV36)))</f>
        <v/>
      </c>
      <c r="AT38" s="145" t="str">
        <f>IF(OR(E38="a",E38="A"),E38,IF(AND('Encodage réponses Es'!$CU36="!",'Encodage réponses Es'!BQ36=""),"!",IF('Encodage réponses Es'!BQ36="","",'Encodage réponses Es'!BQ36)))</f>
        <v/>
      </c>
      <c r="AU38" s="145" t="str">
        <f>IF(OR(E38="a",E38="A"),E38,IF(AND('Encodage réponses Es'!$CU36="!",'Encodage réponses Es'!BR36=""),"!",IF('Encodage réponses Es'!BR36="","",'Encodage réponses Es'!BR36)))</f>
        <v/>
      </c>
      <c r="AV38" s="145" t="str">
        <f>IF(OR(E38="a",E38="A"),E38,IF(AND('Encodage réponses Es'!$CU36="!",'Encodage réponses Es'!BS36=""),"!",IF('Encodage réponses Es'!BS36="","",'Encodage réponses Es'!BS36)))</f>
        <v/>
      </c>
      <c r="AW38" s="145" t="str">
        <f>IF(OR(E38="a",E38="A"),E38,IF(AND('Encodage réponses Es'!$CU36="!",'Encodage réponses Es'!BT36=""),"!",IF('Encodage réponses Es'!BT36="","",'Encodage réponses Es'!BT36)))</f>
        <v/>
      </c>
      <c r="AX38" s="145" t="str">
        <f>IF(OR(E38="a",E38="A"),E38,IF(AND('Encodage réponses Es'!$CU36="!",'Encodage réponses Es'!BU36=""),"!",IF('Encodage réponses Es'!BU36="","",'Encodage réponses Es'!BU36)))</f>
        <v/>
      </c>
      <c r="AY38" s="145" t="str">
        <f>IF(OR(E38="a",E38="A"),E38,IF(AND('Encodage réponses Es'!$CU36="!",'Encodage réponses Es'!BV36=""),"!",IF('Encodage réponses Es'!BV36="","",'Encodage réponses Es'!BV36)))</f>
        <v/>
      </c>
      <c r="AZ38" s="204" t="str">
        <f>IF(OR(E38="a",E38="A"),E38,IF(AND('Encodage réponses Es'!$CU36="!",'Encodage réponses Es'!BW36=""),"!",IF('Encodage réponses Es'!BW36="","",'Encodage réponses Es'!BW36)))</f>
        <v/>
      </c>
      <c r="BA38" s="206" t="str">
        <f t="shared" si="2"/>
        <v/>
      </c>
      <c r="BB38" s="207" t="str">
        <f t="shared" si="12"/>
        <v/>
      </c>
      <c r="BC38" s="126" t="str">
        <f>IF(OR(E38="a",E38="A"),E38,IF(AND('Encodage réponses Es'!$CU36="!",'Encodage réponses Es'!AB36=""),"!",IF('Encodage réponses Es'!AB36="","",'Encodage réponses Es'!AB36)))</f>
        <v/>
      </c>
      <c r="BD38" s="87" t="str">
        <f>IF(OR(E38="a",E38="A"),E38,IF(AND('Encodage réponses Es'!$CU36="!",'Encodage réponses Es'!AC36=""),"!",IF('Encodage réponses Es'!AC36="","",'Encodage réponses Es'!AC36)))</f>
        <v/>
      </c>
      <c r="BE38" s="87" t="str">
        <f>IF(OR(E38="a",E38="A"),E38,IF(AND('Encodage réponses Es'!$CU36="!",'Encodage réponses Es'!AD36=""),"!",IF('Encodage réponses Es'!AD36="","",'Encodage réponses Es'!AD36)))</f>
        <v/>
      </c>
      <c r="BF38" s="87" t="str">
        <f>IF(OR(E38="a",E38="A"),E38,IF(AND('Encodage réponses Es'!$CU36="!",'Encodage réponses Es'!AE36=""),"!",IF('Encodage réponses Es'!AE36="","",'Encodage réponses Es'!AE36)))</f>
        <v/>
      </c>
      <c r="BG38" s="87" t="str">
        <f>IF(OR(E38="a",E38="A"),E38,IF(AND('Encodage réponses Es'!$CU36="!",'Encodage réponses Es'!AF36=""),"!",IF('Encodage réponses Es'!AF36="","",'Encodage réponses Es'!AF36)))</f>
        <v/>
      </c>
      <c r="BH38" s="87" t="str">
        <f>IF(OR($E38="a",$E38="A"),$E38,IF(AND('Encodage réponses Es'!$CU36="!",'Encodage réponses Es'!AG36=""),"!",IF('Encodage réponses Es'!AG36="","",'Encodage réponses Es'!AG36)))</f>
        <v/>
      </c>
      <c r="BI38" s="87" t="str">
        <f>IF(OR($E38="a",$E38="A"),$E38,IF(AND('Encodage réponses Es'!$CU36="!",'Encodage réponses Es'!AH36=""),"!",IF('Encodage réponses Es'!AH36="","",'Encodage réponses Es'!AH36)))</f>
        <v/>
      </c>
      <c r="BJ38" s="87" t="str">
        <f>IF(OR($E38="a",$E38="A"),$E38,IF(AND('Encodage réponses Es'!$CU36="!",'Encodage réponses Es'!AI36=""),"!",IF('Encodage réponses Es'!AI36="","",'Encodage réponses Es'!AI36)))</f>
        <v/>
      </c>
      <c r="BK38" s="87" t="str">
        <f>IF(OR($E38="a",$E38="A"),$E38,IF(AND('Encodage réponses Es'!$CU36="!",'Encodage réponses Es'!AJ36=""),"!",IF('Encodage réponses Es'!AJ36="","",'Encodage réponses Es'!AJ36)))</f>
        <v/>
      </c>
      <c r="BL38" s="87" t="str">
        <f>IF(OR($E38="a",$E38="A"),$E38,IF(AND('Encodage réponses Es'!$CU36="!",'Encodage réponses Es'!AU36=""),"!",IF('Encodage réponses Es'!AU36="","",'Encodage réponses Es'!AU36)))</f>
        <v/>
      </c>
      <c r="BM38" s="87" t="str">
        <f>IF(OR($E38="a",$E38="A"),$E38,IF(AND('Encodage réponses Es'!$CU36="!",'Encodage réponses Es'!AW36=""),"!",IF('Encodage réponses Es'!AW36="","",'Encodage réponses Es'!AW36)))</f>
        <v/>
      </c>
      <c r="BN38" s="87" t="str">
        <f>IF(OR($E38="a",$E38="A"),$E38,IF(AND('Encodage réponses Es'!$CU36="!",'Encodage réponses Es'!AX36=""),"!",IF('Encodage réponses Es'!AX36="","",'Encodage réponses Es'!AX36)))</f>
        <v/>
      </c>
      <c r="BO38" s="87" t="str">
        <f>IF(OR($E38="a",$E38="A"),$E38,IF(AND('Encodage réponses Es'!$CU36="!",'Encodage réponses Es'!AY36=""),"!",IF('Encodage réponses Es'!AY36="","",'Encodage réponses Es'!AY36)))</f>
        <v/>
      </c>
      <c r="BP38" s="87" t="str">
        <f>IF(OR($E38="a",$E38="A"),$E38,IF(AND('Encodage réponses Es'!$CU36="!",'Encodage réponses Es'!AZ36=""),"!",IF('Encodage réponses Es'!AZ36="","",'Encodage réponses Es'!AZ36)))</f>
        <v/>
      </c>
      <c r="BQ38" s="87" t="str">
        <f>IF(OR($E38="a",$E38="A"),$E38,IF(AND('Encodage réponses Es'!$CU36="!",'Encodage réponses Es'!BA36=""),"!",IF('Encodage réponses Es'!BA36="","",'Encodage réponses Es'!BA36)))</f>
        <v/>
      </c>
      <c r="BR38" s="87" t="str">
        <f>IF(OR($E38="a",$E38="A"),$E38,IF(AND('Encodage réponses Es'!$CU36="!",'Encodage réponses Es'!BB36=""),"!",IF('Encodage réponses Es'!BB36="","",'Encodage réponses Es'!BB36)))</f>
        <v/>
      </c>
      <c r="BS38" s="87" t="str">
        <f>IF(OR($E38="a",$E38="A"),$E38,IF(AND('Encodage réponses Es'!$CU36="!",'Encodage réponses Es'!BC36=""),"!",IF('Encodage réponses Es'!BC36="","",'Encodage réponses Es'!BC36)))</f>
        <v/>
      </c>
      <c r="BT38" s="87" t="str">
        <f>IF(OR($E38="a",$E38="A"),$E38,IF(AND('Encodage réponses Es'!$CU36="!",'Encodage réponses Es'!BD36=""),"!",IF('Encodage réponses Es'!BD36="","",'Encodage réponses Es'!BD36)))</f>
        <v/>
      </c>
      <c r="BU38" s="87" t="str">
        <f>IF(OR($E38="a",$E38="A"),$E38,IF(AND('Encodage réponses Es'!$CU36="!",'Encodage réponses Es'!BE36=""),"!",IF('Encodage réponses Es'!BE36="","",'Encodage réponses Es'!BE36)))</f>
        <v/>
      </c>
      <c r="BV38" s="125" t="str">
        <f>IF(OR($E38="a",$E38="A"),$E38,IF(AND('Encodage réponses Es'!$CU36="!",'Encodage réponses Es'!BF36=""),"!",IF('Encodage réponses Es'!BF36="","",'Encodage réponses Es'!BF36)))</f>
        <v/>
      </c>
      <c r="BW38" s="210" t="str">
        <f t="shared" si="3"/>
        <v/>
      </c>
      <c r="BX38" s="207" t="str">
        <f t="shared" si="13"/>
        <v/>
      </c>
      <c r="BY38" s="87" t="str">
        <f>IF(OR($E38="a",$E38="A"),$E38,IF(AND('Encodage réponses Es'!$CU36="!",'Encodage réponses Es'!BG36=""),"!",IF('Encodage réponses Es'!BG36="","",'Encodage réponses Es'!BG36)))</f>
        <v/>
      </c>
      <c r="BZ38" s="87" t="str">
        <f>IF(OR($E38="a",$E38="A"),$E38,IF(AND('Encodage réponses Es'!$CU36="!",'Encodage réponses Es'!BH36=""),"!",IF('Encodage réponses Es'!BH36="","",'Encodage réponses Es'!BH36)))</f>
        <v/>
      </c>
      <c r="CA38" s="87" t="str">
        <f>IF(OR($E38="a",$E38="A"),$E38,IF(AND('Encodage réponses Es'!$CU36="!",'Encodage réponses Es'!BI36=""),"!",IF('Encodage réponses Es'!BI36="","",'Encodage réponses Es'!BI36)))</f>
        <v/>
      </c>
      <c r="CB38" s="87" t="str">
        <f>IF(OR($E38="a",$E38="A"),$E38,IF(AND('Encodage réponses Es'!$CU36="!",'Encodage réponses Es'!BJ36=""),"!",IF('Encodage réponses Es'!BJ36="","",'Encodage réponses Es'!BJ36)))</f>
        <v/>
      </c>
      <c r="CC38" s="87" t="str">
        <f>IF(OR($E38="a",$E38="A"),$E38,IF(AND('Encodage réponses Es'!$CU36="!",'Encodage réponses Es'!BK36=""),"!",IF('Encodage réponses Es'!BK36="","",'Encodage réponses Es'!BK36)))</f>
        <v/>
      </c>
      <c r="CD38" s="87" t="str">
        <f>IF(OR($E38="a",$E38="A"),$E38,IF(AND('Encodage réponses Es'!$CU36="!",'Encodage réponses Es'!BL36=""),"!",IF('Encodage réponses Es'!BL36="","",'Encodage réponses Es'!BL36)))</f>
        <v/>
      </c>
      <c r="CE38" s="87" t="str">
        <f>IF(OR($E38="a",$E38="A"),$E38,IF(AND('Encodage réponses Es'!$CU36="!",'Encodage réponses Es'!BM36=""),"!",IF('Encodage réponses Es'!BM36="","",'Encodage réponses Es'!BM36)))</f>
        <v/>
      </c>
      <c r="CF38" s="87" t="str">
        <f>IF(OR($E38="a",$E38="A"),$E38,IF(AND('Encodage réponses Es'!$CU36="!",'Encodage réponses Es'!BN36=""),"!",IF('Encodage réponses Es'!BN36="","",'Encodage réponses Es'!BN36)))</f>
        <v/>
      </c>
      <c r="CG38" s="87" t="str">
        <f>IF(OR($E38="a",$E38="A"),$E38,IF(AND('Encodage réponses Es'!$CU36="!",'Encodage réponses Es'!BO36=""),"!",IF('Encodage réponses Es'!BO36="","",'Encodage réponses Es'!BO36)))</f>
        <v/>
      </c>
      <c r="CH38" s="125" t="str">
        <f>IF(OR($E38="a",$E38="A"),$E38,IF(AND('Encodage réponses Es'!$CU36="!",'Encodage réponses Es'!BP36=""),"!",IF('Encodage réponses Es'!BP36="","",'Encodage réponses Es'!BP36)))</f>
        <v/>
      </c>
      <c r="CI38" s="210" t="str">
        <f t="shared" si="4"/>
        <v/>
      </c>
      <c r="CJ38" s="207" t="str">
        <f t="shared" si="14"/>
        <v/>
      </c>
      <c r="CK38" s="87" t="str">
        <f>IF(OR($E38="a",$E38="A"),$E38,IF(AND('Encodage réponses Es'!$CU36="!",'Encodage réponses Es'!BX36=""),"!",IF('Encodage réponses Es'!BX36="","",'Encodage réponses Es'!BX36)))</f>
        <v/>
      </c>
      <c r="CL38" s="87" t="str">
        <f>IF(OR($E38="a",$E38="A"),$E38,IF(AND('Encodage réponses Es'!$CU36="!",'Encodage réponses Es'!BY36=""),"!",IF('Encodage réponses Es'!BY36="","",'Encodage réponses Es'!BY36)))</f>
        <v/>
      </c>
      <c r="CM38" s="87" t="str">
        <f>IF(OR($E38="a",$E38="A"),$E38,IF(AND('Encodage réponses Es'!$CU36="!",'Encodage réponses Es'!BZ36=""),"!",IF('Encodage réponses Es'!BZ36="","",'Encodage réponses Es'!BZ36)))</f>
        <v/>
      </c>
      <c r="CN38" s="87" t="str">
        <f>IF(OR($E38="a",$E38="A"),$E38,IF(AND('Encodage réponses Es'!$CU36="!",'Encodage réponses Es'!CA36=""),"!",IF('Encodage réponses Es'!CA36="","",'Encodage réponses Es'!CA36)))</f>
        <v/>
      </c>
      <c r="CO38" s="87" t="str">
        <f>IF(OR($E38="a",$E38="A"),$E38,IF(AND('Encodage réponses Es'!$CU36="!",'Encodage réponses Es'!CB36=""),"!",IF('Encodage réponses Es'!CB36="","",'Encodage réponses Es'!CB36)))</f>
        <v/>
      </c>
      <c r="CP38" s="87" t="str">
        <f>IF(OR($E38="a",$E38="A"),$E38,IF(AND('Encodage réponses Es'!$CU36="!",'Encodage réponses Es'!CE36=""),"!",IF('Encodage réponses Es'!CE36="","",'Encodage réponses Es'!CE36)))</f>
        <v/>
      </c>
      <c r="CQ38" s="87" t="str">
        <f>IF(OR($E38="a",$E38="A"),$E38,IF(AND('Encodage réponses Es'!$CU36="!",'Encodage réponses Es'!CF36=""),"!",IF('Encodage réponses Es'!CF36="","",'Encodage réponses Es'!CF36)))</f>
        <v/>
      </c>
      <c r="CR38" s="125" t="str">
        <f>IF(OR($E38="a",$E38="A"),$E38,IF(AND('Encodage réponses Es'!$CU36="!",'Encodage réponses Es'!CG36=""),"!",IF('Encodage réponses Es'!CG36="","",'Encodage réponses Es'!CG36)))</f>
        <v/>
      </c>
      <c r="CS38" s="206" t="str">
        <f t="shared" si="5"/>
        <v/>
      </c>
      <c r="CT38" s="207" t="str">
        <f t="shared" si="15"/>
        <v/>
      </c>
      <c r="CU38" s="272" t="str">
        <f>IF(OR($E38="a",$E38="A"),$E38,IF(AND('Encodage réponses Es'!$CU36="!",'Encodage réponses Es'!AR36=""),"!",IF('Encodage réponses Es'!AR36="","",'Encodage réponses Es'!AR36)))</f>
        <v/>
      </c>
      <c r="CV38" s="273" t="str">
        <f>IF(OR($E38="a",$E38="A"),$E38,IF(AND('Encodage réponses Es'!$CU36="!",'Encodage réponses Es'!CC36=""),"!",IF('Encodage réponses Es'!CC36="","",'Encodage réponses Es'!CC36)))</f>
        <v/>
      </c>
      <c r="CW38" s="273" t="str">
        <f>IF(OR($E38="a",$E38="A"),$E38,IF(AND('Encodage réponses Es'!$CU36="!",'Encodage réponses Es'!CD36=""),"!",IF('Encodage réponses Es'!CD36="","",'Encodage réponses Es'!CD36)))</f>
        <v/>
      </c>
      <c r="CX38" s="273" t="str">
        <f>IF(OR($E38="a",$E38="A"),$E38,IF(AND('Encodage réponses Es'!$CU36="!",'Encodage réponses Es'!CN36=""),"!",IF('Encodage réponses Es'!CN36="","",'Encodage réponses Es'!CN36)))</f>
        <v/>
      </c>
      <c r="CY38" s="273" t="str">
        <f>IF(OR($E38="a",$E38="A"),$E38,IF(AND('Encodage réponses Es'!$CU36="!",'Encodage réponses Es'!CP36=""),"!",IF('Encodage réponses Es'!CP36="","",'Encodage réponses Es'!CP36)))</f>
        <v/>
      </c>
      <c r="CZ38" s="273" t="str">
        <f>IF(OR($E38="a",$E38="A"),$E38,IF(AND('Encodage réponses Es'!$CU36="!",'Encodage réponses Es'!CQ36=""),"!",IF('Encodage réponses Es'!CQ36="","",'Encodage réponses Es'!CQ36)))</f>
        <v/>
      </c>
      <c r="DA38" s="273" t="str">
        <f>IF(OR($E38="a",$E38="A"),$E38,IF(AND('Encodage réponses Es'!$CU36="!",'Encodage réponses Es'!CR36=""),"!",IF('Encodage réponses Es'!CR36="","",'Encodage réponses Es'!CR36)))</f>
        <v/>
      </c>
      <c r="DB38" s="274" t="str">
        <f>IF(OR($E38="a",$E38="A"),$E38,IF(AND('Encodage réponses Es'!$CU36="!",'Encodage réponses Es'!CS36=""),"!",IF('Encodage réponses Es'!CS36="","",'Encodage réponses Es'!CS36)))</f>
        <v/>
      </c>
      <c r="DC38" s="206" t="str">
        <f t="shared" si="16"/>
        <v/>
      </c>
      <c r="DD38" s="207" t="str">
        <f t="shared" si="17"/>
        <v/>
      </c>
      <c r="DE38" s="87" t="str">
        <f>IF(OR($E38="a",$E38="A"),$E38,IF(AND('Encodage réponses Es'!$CU36="!",'Encodage réponses Es'!CH36=""),"!",IF('Encodage réponses Es'!CH36="","",'Encodage réponses Es'!CH36)))</f>
        <v/>
      </c>
      <c r="DF38" s="87" t="str">
        <f>IF(OR($E38="a",$E38="A"),$E38,IF(AND('Encodage réponses Es'!$CU36="!",'Encodage réponses Es'!CI36=""),"!",IF('Encodage réponses Es'!CI36="","",'Encodage réponses Es'!CI36)))</f>
        <v/>
      </c>
      <c r="DG38" s="87" t="str">
        <f>IF(OR($E38="a",$E38="A"),$E38,IF(AND('Encodage réponses Es'!$CU36="!",'Encodage réponses Es'!CJ36=""),"!",IF('Encodage réponses Es'!CJ36="","",'Encodage réponses Es'!CJ36)))</f>
        <v/>
      </c>
      <c r="DH38" s="87" t="str">
        <f>IF(OR($E38="a",$E38="A"),$E38,IF(AND('Encodage réponses Es'!$CU36="!",'Encodage réponses Es'!CK36=""),"!",IF('Encodage réponses Es'!CK36="","",'Encodage réponses Es'!CK36)))</f>
        <v/>
      </c>
      <c r="DI38" s="87" t="str">
        <f>IF(OR($E38="a",$E38="A"),$E38,IF(AND('Encodage réponses Es'!$CU36="!",'Encodage réponses Es'!CL36=""),"!",IF('Encodage réponses Es'!CL36="","",'Encodage réponses Es'!CL36)))</f>
        <v/>
      </c>
      <c r="DJ38" s="87" t="str">
        <f>IF(OR($E38="a",$E38="A"),$E38,IF(AND('Encodage réponses Es'!$CU36="!",'Encodage réponses Es'!CM36=""),"!",IF('Encodage réponses Es'!CM36="","",'Encodage réponses Es'!CM36)))</f>
        <v/>
      </c>
      <c r="DK38" s="87" t="str">
        <f>IF(OR($E38="a",$E38="A"),$E38,IF(AND('Encodage réponses Es'!$CU36="!",'Encodage réponses Es'!CO36=""),"!",IF('Encodage réponses Es'!CO36="","",'Encodage réponses Es'!CO36)))</f>
        <v/>
      </c>
      <c r="DL38" s="125" t="str">
        <f>IF(OR(E38="a",E38="A"),E38,IF(AND('Encodage réponses Es'!$CU36="!",'Encodage réponses Es'!CT36=""),"!",IF('Encodage réponses Es'!CT36="","",'Encodage réponses Es'!CT36)))</f>
        <v/>
      </c>
      <c r="DM38" s="206" t="str">
        <f t="shared" si="18"/>
        <v/>
      </c>
      <c r="DN38" s="207" t="str">
        <f t="shared" si="19"/>
        <v/>
      </c>
    </row>
    <row r="39" spans="1:119" ht="12.75" customHeight="1" thickBot="1" x14ac:dyDescent="0.25">
      <c r="A39" s="295"/>
      <c r="B39" s="295"/>
      <c r="C39" s="295"/>
      <c r="D39" s="286"/>
      <c r="E39" s="147"/>
      <c r="F39" s="107"/>
      <c r="G39" s="107"/>
      <c r="H39" s="107"/>
      <c r="I39" s="107"/>
      <c r="J39" s="107"/>
      <c r="K39" s="107"/>
      <c r="L39" s="107"/>
      <c r="M39" s="107"/>
      <c r="O39" s="47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104"/>
      <c r="AB39" s="104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39"/>
      <c r="BB39" s="39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39"/>
      <c r="BX39" s="65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65"/>
      <c r="CJ39" s="65"/>
      <c r="CK39" s="73"/>
      <c r="CL39" s="73"/>
      <c r="CM39" s="73"/>
      <c r="CN39" s="73"/>
      <c r="CO39" s="73"/>
      <c r="CP39" s="73"/>
      <c r="CQ39" s="73"/>
      <c r="CR39" s="73"/>
      <c r="CS39" s="65"/>
      <c r="CT39" s="65"/>
      <c r="CU39" s="73"/>
      <c r="CV39" s="73"/>
      <c r="CW39" s="73"/>
      <c r="CX39" s="73"/>
      <c r="CY39" s="73"/>
      <c r="CZ39" s="73"/>
      <c r="DA39" s="73"/>
      <c r="DB39" s="73"/>
      <c r="DC39" s="65"/>
      <c r="DD39" s="65"/>
      <c r="DE39" s="73"/>
      <c r="DF39" s="73"/>
      <c r="DG39" s="73"/>
      <c r="DH39" s="73"/>
      <c r="DI39" s="73"/>
      <c r="DJ39" s="73"/>
      <c r="DK39" s="73"/>
      <c r="DL39" s="73"/>
      <c r="DM39" s="65"/>
      <c r="DN39" s="65"/>
    </row>
    <row r="40" spans="1:119" ht="12.75" customHeight="1" x14ac:dyDescent="0.2">
      <c r="A40" s="296"/>
      <c r="B40" s="297"/>
      <c r="C40" s="297"/>
      <c r="D40" s="298" t="s">
        <v>104</v>
      </c>
      <c r="E40" s="283"/>
      <c r="F40" s="215">
        <f>COUNT(F5:F38)</f>
        <v>0</v>
      </c>
      <c r="G40" s="186" t="s">
        <v>39</v>
      </c>
      <c r="H40" s="148"/>
      <c r="I40" s="216">
        <f>COUNT(I5:I38)</f>
        <v>0</v>
      </c>
      <c r="J40" s="173" t="s">
        <v>39</v>
      </c>
      <c r="K40" s="148"/>
      <c r="L40" s="218">
        <f>COUNT(L5:L38)</f>
        <v>0</v>
      </c>
      <c r="M40" s="219" t="s">
        <v>39</v>
      </c>
      <c r="N40" s="275"/>
      <c r="O40" s="58"/>
      <c r="P40" s="6">
        <f>IF('Encodage réponses Es'!J38="","",'Encodage réponses Es'!J38)</f>
        <v>0</v>
      </c>
      <c r="Q40" s="6">
        <f>IF('Encodage réponses Es'!K38="","",'Encodage réponses Es'!K38)</f>
        <v>0</v>
      </c>
      <c r="R40" s="6">
        <f>IF('Encodage réponses Es'!L38="","",'Encodage réponses Es'!L38)</f>
        <v>0</v>
      </c>
      <c r="S40" s="6">
        <f>IF('Encodage réponses Es'!M38="","",'Encodage réponses Es'!M38)</f>
        <v>0</v>
      </c>
      <c r="T40" s="6">
        <f>IF('Encodage réponses Es'!N38="","",'Encodage réponses Es'!N38)</f>
        <v>0</v>
      </c>
      <c r="U40" s="6">
        <f>IF('Encodage réponses Es'!O38="","",'Encodage réponses Es'!O38)</f>
        <v>0</v>
      </c>
      <c r="V40" s="6">
        <f>IF('Encodage réponses Es'!P38="","",'Encodage réponses Es'!P38)</f>
        <v>0</v>
      </c>
      <c r="W40" s="6">
        <f>IF('Encodage réponses Es'!Q38="","",'Encodage réponses Es'!Q38)</f>
        <v>0</v>
      </c>
      <c r="X40" s="6">
        <f>IF('Encodage réponses Es'!R38="","",'Encodage réponses Es'!R38)</f>
        <v>0</v>
      </c>
      <c r="Y40" s="6">
        <f>IF('Encodage réponses Es'!S38="","",'Encodage réponses Es'!S38)</f>
        <v>0</v>
      </c>
      <c r="Z40" s="6">
        <f>IF('Encodage réponses Es'!T38="","",'Encodage réponses Es'!T38)</f>
        <v>0</v>
      </c>
      <c r="AA40" s="175" t="s">
        <v>0</v>
      </c>
      <c r="AB40" s="176">
        <f>COUNT(AA5:AA38)</f>
        <v>0</v>
      </c>
      <c r="AC40" s="6">
        <f>IF('Encodage réponses Es'!U38="","",'Encodage réponses Es'!U38)</f>
        <v>0</v>
      </c>
      <c r="AD40" s="6">
        <f>IF('Encodage réponses Es'!V38="","",'Encodage réponses Es'!V38)</f>
        <v>0</v>
      </c>
      <c r="AE40" s="6">
        <f>IF('Encodage réponses Es'!W38="","",'Encodage réponses Es'!W38)</f>
        <v>0</v>
      </c>
      <c r="AF40" s="6">
        <f>IF('Encodage réponses Es'!X38="","",'Encodage réponses Es'!X38)</f>
        <v>0</v>
      </c>
      <c r="AG40" s="6">
        <f>IF('Encodage réponses Es'!Y38="","",'Encodage réponses Es'!Y38)</f>
        <v>0</v>
      </c>
      <c r="AH40" s="6">
        <f>IF('Encodage réponses Es'!Z38="","",'Encodage réponses Es'!Z38)</f>
        <v>0</v>
      </c>
      <c r="AI40" s="6">
        <f>IF('Encodage réponses Es'!AA38="","",'Encodage réponses Es'!AA38)</f>
        <v>0</v>
      </c>
      <c r="AJ40" s="6">
        <f>IF('Encodage réponses Es'!AK38="","",'Encodage réponses Es'!AK38)</f>
        <v>0</v>
      </c>
      <c r="AK40" s="6">
        <f>IF('Encodage réponses Es'!AL38="","",'Encodage réponses Es'!AL38)</f>
        <v>0</v>
      </c>
      <c r="AL40" s="6">
        <f>IF('Encodage réponses Es'!AM38="","",'Encodage réponses Es'!AM38)</f>
        <v>0</v>
      </c>
      <c r="AM40" s="6">
        <f>IF('Encodage réponses Es'!AN38="","",'Encodage réponses Es'!AN38)</f>
        <v>0</v>
      </c>
      <c r="AN40" s="6">
        <f>IF('Encodage réponses Es'!AO38="","",'Encodage réponses Es'!AO38)</f>
        <v>0</v>
      </c>
      <c r="AO40" s="6">
        <f>IF('Encodage réponses Es'!AP38="","",'Encodage réponses Es'!AP38)</f>
        <v>0</v>
      </c>
      <c r="AP40" s="6">
        <f>IF('Encodage réponses Es'!AQ38="","",'Encodage réponses Es'!AQ38)</f>
        <v>0</v>
      </c>
      <c r="AQ40" s="6">
        <f>IF('Encodage réponses Es'!AS38="","",'Encodage réponses Es'!AS38)</f>
        <v>0</v>
      </c>
      <c r="AR40" s="6">
        <f>IF('Encodage réponses Es'!AT38="","",'Encodage réponses Es'!AT38)</f>
        <v>0</v>
      </c>
      <c r="AS40" s="6">
        <f>IF('Encodage réponses Es'!AV38="","",'Encodage réponses Es'!AV38)</f>
        <v>0</v>
      </c>
      <c r="AT40" s="6">
        <f>IF('Encodage réponses Es'!BQ38="","",'Encodage réponses Es'!BQ38)</f>
        <v>0</v>
      </c>
      <c r="AU40" s="6">
        <f>IF('Encodage réponses Es'!BR38="","",'Encodage réponses Es'!BR38)</f>
        <v>0</v>
      </c>
      <c r="AV40" s="6">
        <f>IF('Encodage réponses Es'!BS38="","",'Encodage réponses Es'!BS38)</f>
        <v>0</v>
      </c>
      <c r="AW40" s="6">
        <f>IF('Encodage réponses Es'!BT38="","",'Encodage réponses Es'!BT38)</f>
        <v>0</v>
      </c>
      <c r="AX40" s="6">
        <f>IF('Encodage réponses Es'!BU38="","",'Encodage réponses Es'!BU38)</f>
        <v>0</v>
      </c>
      <c r="AY40" s="6">
        <f>IF('Encodage réponses Es'!BV38="","",'Encodage réponses Es'!BV38)</f>
        <v>0</v>
      </c>
      <c r="AZ40" s="6">
        <f>IF('Encodage réponses Es'!BW38="","",'Encodage réponses Es'!BW38)</f>
        <v>0</v>
      </c>
      <c r="BA40" s="175" t="s">
        <v>0</v>
      </c>
      <c r="BB40" s="176">
        <f>COUNT(BA5:BA38)</f>
        <v>0</v>
      </c>
      <c r="BC40" s="6">
        <f>IF('Encodage réponses Es'!AB38="","",'Encodage réponses Es'!AB38)</f>
        <v>0</v>
      </c>
      <c r="BD40" s="6">
        <f>IF('Encodage réponses Es'!AC38="","",'Encodage réponses Es'!AC38)</f>
        <v>0</v>
      </c>
      <c r="BE40" s="6">
        <f>IF('Encodage réponses Es'!AD38="","",'Encodage réponses Es'!AD38)</f>
        <v>0</v>
      </c>
      <c r="BF40" s="6">
        <f>IF('Encodage réponses Es'!AE38="","",'Encodage réponses Es'!AE38)</f>
        <v>0</v>
      </c>
      <c r="BG40" s="6">
        <f>IF('Encodage réponses Es'!AF38="","",'Encodage réponses Es'!AF38)</f>
        <v>0</v>
      </c>
      <c r="BH40" s="6">
        <f>IF('Encodage réponses Es'!AG38="","",'Encodage réponses Es'!AG38)</f>
        <v>0</v>
      </c>
      <c r="BI40" s="6">
        <f>IF('Encodage réponses Es'!AH38="","",'Encodage réponses Es'!AH38)</f>
        <v>0</v>
      </c>
      <c r="BJ40" s="6">
        <f>IF('Encodage réponses Es'!AI38="","",'Encodage réponses Es'!AI38)</f>
        <v>0</v>
      </c>
      <c r="BK40" s="6">
        <f>IF('Encodage réponses Es'!AJ38="","",'Encodage réponses Es'!AJ38)</f>
        <v>0</v>
      </c>
      <c r="BL40" s="6">
        <f>IF('Encodage réponses Es'!AU38="","",'Encodage réponses Es'!AU38)</f>
        <v>0</v>
      </c>
      <c r="BM40" s="6">
        <f>IF('Encodage réponses Es'!AW38="","",'Encodage réponses Es'!AW38)</f>
        <v>0</v>
      </c>
      <c r="BN40" s="6">
        <f>IF('Encodage réponses Es'!AX38="","",'Encodage réponses Es'!AX38)</f>
        <v>0</v>
      </c>
      <c r="BO40" s="6">
        <f>IF('Encodage réponses Es'!AY38="","",'Encodage réponses Es'!AY38)</f>
        <v>0</v>
      </c>
      <c r="BP40" s="6">
        <f>IF('Encodage réponses Es'!AZ38="","",'Encodage réponses Es'!AZ38)</f>
        <v>0</v>
      </c>
      <c r="BQ40" s="6">
        <f>IF('Encodage réponses Es'!BA38="","",'Encodage réponses Es'!BA38)</f>
        <v>0</v>
      </c>
      <c r="BR40" s="6">
        <f>IF('Encodage réponses Es'!BB38="","",'Encodage réponses Es'!BB38)</f>
        <v>0</v>
      </c>
      <c r="BS40" s="6">
        <f>IF('Encodage réponses Es'!BC38="","",'Encodage réponses Es'!BC38)</f>
        <v>0</v>
      </c>
      <c r="BT40" s="6">
        <f>IF('Encodage réponses Es'!BD38="","",'Encodage réponses Es'!BD38)</f>
        <v>0</v>
      </c>
      <c r="BU40" s="6">
        <f>IF('Encodage réponses Es'!BE38="","",'Encodage réponses Es'!BE38)</f>
        <v>0</v>
      </c>
      <c r="BV40" s="6">
        <f>IF('Encodage réponses Es'!BF38="","",'Encodage réponses Es'!BF38)</f>
        <v>0</v>
      </c>
      <c r="BW40" s="175" t="s">
        <v>0</v>
      </c>
      <c r="BX40" s="176">
        <f>COUNT(BW5:BW38)</f>
        <v>0</v>
      </c>
      <c r="BY40" s="6">
        <f>IF('Encodage réponses Es'!BG38="","",'Encodage réponses Es'!BG38)</f>
        <v>0</v>
      </c>
      <c r="BZ40" s="6">
        <f>IF('Encodage réponses Es'!BH38="","",'Encodage réponses Es'!BH38)</f>
        <v>0</v>
      </c>
      <c r="CA40" s="6">
        <f>IF('Encodage réponses Es'!BI38="","",'Encodage réponses Es'!BI38)</f>
        <v>0</v>
      </c>
      <c r="CB40" s="6">
        <f>IF('Encodage réponses Es'!BJ38="","",'Encodage réponses Es'!BJ38)</f>
        <v>0</v>
      </c>
      <c r="CC40" s="6">
        <f>IF('Encodage réponses Es'!BK38="","",'Encodage réponses Es'!BK38)</f>
        <v>0</v>
      </c>
      <c r="CD40" s="6">
        <f>IF('Encodage réponses Es'!BL38="","",'Encodage réponses Es'!BL38)</f>
        <v>0</v>
      </c>
      <c r="CE40" s="6">
        <f>IF('Encodage réponses Es'!BM38="","",'Encodage réponses Es'!BM38)</f>
        <v>0</v>
      </c>
      <c r="CF40" s="6">
        <f>IF('Encodage réponses Es'!BN38="","",'Encodage réponses Es'!BN38)</f>
        <v>0</v>
      </c>
      <c r="CG40" s="6">
        <f>IF('Encodage réponses Es'!BO38="","",'Encodage réponses Es'!BO38)</f>
        <v>0</v>
      </c>
      <c r="CH40" s="6">
        <f>IF('Encodage réponses Es'!BP38="","",'Encodage réponses Es'!BP38)</f>
        <v>0</v>
      </c>
      <c r="CI40" s="175" t="s">
        <v>0</v>
      </c>
      <c r="CJ40" s="176">
        <f>COUNT(CI5:CI38)</f>
        <v>0</v>
      </c>
      <c r="CK40" s="6">
        <f>IF('Encodage réponses Es'!BX38="","",'Encodage réponses Es'!BX38)</f>
        <v>0</v>
      </c>
      <c r="CL40" s="6">
        <f>IF('Encodage réponses Es'!BY38="","",'Encodage réponses Es'!BY38)</f>
        <v>0</v>
      </c>
      <c r="CM40" s="6">
        <f>IF('Encodage réponses Es'!BZ38="","",'Encodage réponses Es'!BZ38)</f>
        <v>0</v>
      </c>
      <c r="CN40" s="6">
        <f>IF('Encodage réponses Es'!CA38="","",'Encodage réponses Es'!CA38)</f>
        <v>0</v>
      </c>
      <c r="CO40" s="6">
        <f>IF('Encodage réponses Es'!CB38="","",'Encodage réponses Es'!CB38)</f>
        <v>0</v>
      </c>
      <c r="CP40" s="6">
        <f>IF('Encodage réponses Es'!CE38="","",'Encodage réponses Es'!CE38)</f>
        <v>0</v>
      </c>
      <c r="CQ40" s="6">
        <f>IF('Encodage réponses Es'!CF38="","",'Encodage réponses Es'!CF38)</f>
        <v>0</v>
      </c>
      <c r="CR40" s="6">
        <f>IF('Encodage réponses Es'!CG38="","",'Encodage réponses Es'!CG38)</f>
        <v>0</v>
      </c>
      <c r="CS40" s="212" t="s">
        <v>0</v>
      </c>
      <c r="CT40" s="213">
        <f>COUNT(CS5:CS38)</f>
        <v>0</v>
      </c>
      <c r="CU40" s="6">
        <f>IF('Encodage réponses Es'!AR38="","",'Encodage réponses Es'!AR38)</f>
        <v>0</v>
      </c>
      <c r="CV40" s="6">
        <f>IF('Encodage réponses Es'!CC38="","",'Encodage réponses Es'!CC38)</f>
        <v>0</v>
      </c>
      <c r="CW40" s="6">
        <f>IF('Encodage réponses Es'!CD38="","",'Encodage réponses Es'!CD38)</f>
        <v>0</v>
      </c>
      <c r="CX40" s="6">
        <f>IF('Encodage réponses Es'!CN38="","",'Encodage réponses Es'!CN38)</f>
        <v>0</v>
      </c>
      <c r="CY40" s="6">
        <f>IF('Encodage réponses Es'!CP38="","",'Encodage réponses Es'!CP38)</f>
        <v>0</v>
      </c>
      <c r="CZ40" s="6">
        <f>IF('Encodage réponses Es'!CQ38="","",'Encodage réponses Es'!CQ38)</f>
        <v>0</v>
      </c>
      <c r="DA40" s="6">
        <f>IF('Encodage réponses Es'!CR38="","",'Encodage réponses Es'!CR38)</f>
        <v>0</v>
      </c>
      <c r="DB40" s="6">
        <f>IF('Encodage réponses Es'!CS38="","",'Encodage réponses Es'!CS38)</f>
        <v>0</v>
      </c>
      <c r="DC40" s="197" t="s">
        <v>0</v>
      </c>
      <c r="DD40" s="199">
        <f>COUNT(DC5:DC38)</f>
        <v>0</v>
      </c>
      <c r="DE40" s="6">
        <f>IF('Encodage réponses Es'!CH38="","",'Encodage réponses Es'!CH38)</f>
        <v>0</v>
      </c>
      <c r="DF40" s="6">
        <f>IF('Encodage réponses Es'!CI38="","",'Encodage réponses Es'!CI38)</f>
        <v>0</v>
      </c>
      <c r="DG40" s="6">
        <f>IF('Encodage réponses Es'!CJ38="","",'Encodage réponses Es'!CJ38)</f>
        <v>0</v>
      </c>
      <c r="DH40" s="6">
        <f>IF('Encodage réponses Es'!CK38="","",'Encodage réponses Es'!CK38)</f>
        <v>0</v>
      </c>
      <c r="DI40" s="6">
        <f>IF('Encodage réponses Es'!CL38="","",'Encodage réponses Es'!CL38)</f>
        <v>0</v>
      </c>
      <c r="DJ40" s="6">
        <f>IF('Encodage réponses Es'!CM38="","",'Encodage réponses Es'!CM38)</f>
        <v>0</v>
      </c>
      <c r="DK40" s="6">
        <f>IF('Encodage réponses Es'!CO38="","",'Encodage réponses Es'!CO38)</f>
        <v>0</v>
      </c>
      <c r="DL40" s="6">
        <f>IF('Encodage réponses Es'!CT38="","",'Encodage réponses Es'!CT38)</f>
        <v>0</v>
      </c>
      <c r="DM40" s="197" t="s">
        <v>0</v>
      </c>
      <c r="DN40" s="198">
        <f>COUNT(DM5:DM38)</f>
        <v>0</v>
      </c>
    </row>
    <row r="41" spans="1:119" ht="12.75" customHeight="1" thickBot="1" x14ac:dyDescent="0.25">
      <c r="A41" s="288"/>
      <c r="B41" s="279"/>
      <c r="C41" s="279"/>
      <c r="D41" s="283" t="s">
        <v>105</v>
      </c>
      <c r="E41" s="279"/>
      <c r="F41" s="276" t="s">
        <v>62</v>
      </c>
      <c r="G41" s="277" t="str">
        <f>IF(COUNT(G5:G38)=0,"",AVERAGE(G5:G38))</f>
        <v/>
      </c>
      <c r="H41" s="54"/>
      <c r="I41" s="217" t="s">
        <v>62</v>
      </c>
      <c r="J41" s="174" t="str">
        <f>IF(COUNT(J5:J38)=0,"",AVERAGE(J5:J38))</f>
        <v/>
      </c>
      <c r="K41" s="54"/>
      <c r="L41" s="220" t="s">
        <v>62</v>
      </c>
      <c r="M41" s="221" t="str">
        <f>IF(COUNT(M5:M38)=0,"",AVERAGE(M5:M38))</f>
        <v/>
      </c>
      <c r="N41" s="108"/>
      <c r="O41" s="58"/>
      <c r="P41" s="96">
        <f>IF('Encodage réponses Es'!J39="","",'Encodage réponses Es'!J39)</f>
        <v>0</v>
      </c>
      <c r="Q41" s="96">
        <f>IF('Encodage réponses Es'!K39="","",'Encodage réponses Es'!K39)</f>
        <v>0</v>
      </c>
      <c r="R41" s="96">
        <f>IF('Encodage réponses Es'!L39="","",'Encodage réponses Es'!L39)</f>
        <v>0</v>
      </c>
      <c r="S41" s="96">
        <f>IF('Encodage réponses Es'!M39="","",'Encodage réponses Es'!M39)</f>
        <v>0</v>
      </c>
      <c r="T41" s="96">
        <f>IF('Encodage réponses Es'!N39="","",'Encodage réponses Es'!N39)</f>
        <v>0</v>
      </c>
      <c r="U41" s="96">
        <f>IF('Encodage réponses Es'!O39="","",'Encodage réponses Es'!O39)</f>
        <v>0</v>
      </c>
      <c r="V41" s="96">
        <f>IF('Encodage réponses Es'!P39="","",'Encodage réponses Es'!P39)</f>
        <v>0</v>
      </c>
      <c r="W41" s="96">
        <f>IF('Encodage réponses Es'!Q39="","",'Encodage réponses Es'!Q39)</f>
        <v>0</v>
      </c>
      <c r="X41" s="96">
        <f>IF('Encodage réponses Es'!R39="","",'Encodage réponses Es'!R39)</f>
        <v>0</v>
      </c>
      <c r="Y41" s="96">
        <f>IF('Encodage réponses Es'!S39="","",'Encodage réponses Es'!S39)</f>
        <v>0</v>
      </c>
      <c r="Z41" s="96">
        <f>IF('Encodage réponses Es'!T39="","",'Encodage réponses Es'!T39)</f>
        <v>0</v>
      </c>
      <c r="AA41" s="177" t="s">
        <v>56</v>
      </c>
      <c r="AB41" s="203" t="str">
        <f>IF(COUNT(AB5:AB38)=0,"",AVERAGE(AB5:AB38))</f>
        <v/>
      </c>
      <c r="AC41" s="97">
        <f>IF('Encodage réponses Es'!U39="","",'Encodage réponses Es'!U39)</f>
        <v>0</v>
      </c>
      <c r="AD41" s="97">
        <f>IF('Encodage réponses Es'!V39="","",'Encodage réponses Es'!V39)</f>
        <v>0</v>
      </c>
      <c r="AE41" s="97">
        <f>IF('Encodage réponses Es'!W39="","",'Encodage réponses Es'!W39)</f>
        <v>0</v>
      </c>
      <c r="AF41" s="97">
        <f>IF('Encodage réponses Es'!X39="","",'Encodage réponses Es'!X39)</f>
        <v>0</v>
      </c>
      <c r="AG41" s="97">
        <f>IF('Encodage réponses Es'!Y39="","",'Encodage réponses Es'!Y39)</f>
        <v>0</v>
      </c>
      <c r="AH41" s="97">
        <f>IF('Encodage réponses Es'!Z39="","",'Encodage réponses Es'!Z39)</f>
        <v>0</v>
      </c>
      <c r="AI41" s="97">
        <f>IF('Encodage réponses Es'!AA39="","",'Encodage réponses Es'!AA39)</f>
        <v>0</v>
      </c>
      <c r="AJ41" s="96">
        <f>IF('Encodage réponses Es'!AK39="","",'Encodage réponses Es'!AK39)</f>
        <v>0</v>
      </c>
      <c r="AK41" s="96">
        <f>IF('Encodage réponses Es'!AL39="","",'Encodage réponses Es'!AL39)</f>
        <v>0</v>
      </c>
      <c r="AL41" s="96">
        <f>IF('Encodage réponses Es'!AM39="","",'Encodage réponses Es'!AM39)</f>
        <v>0</v>
      </c>
      <c r="AM41" s="96">
        <f>IF('Encodage réponses Es'!AN39="","",'Encodage réponses Es'!AN39)</f>
        <v>0</v>
      </c>
      <c r="AN41" s="96">
        <f>IF('Encodage réponses Es'!AO39="","",'Encodage réponses Es'!AO39)</f>
        <v>0</v>
      </c>
      <c r="AO41" s="96">
        <f>IF('Encodage réponses Es'!AP39="","",'Encodage réponses Es'!AP39)</f>
        <v>0</v>
      </c>
      <c r="AP41" s="96">
        <f>IF('Encodage réponses Es'!AQ39="","",'Encodage réponses Es'!AQ39)</f>
        <v>0</v>
      </c>
      <c r="AQ41" s="96">
        <f>IF('Encodage réponses Es'!AS39="","",'Encodage réponses Es'!AS39)</f>
        <v>0</v>
      </c>
      <c r="AR41" s="96">
        <f>IF('Encodage réponses Es'!AT39="","",'Encodage réponses Es'!AT39)</f>
        <v>0</v>
      </c>
      <c r="AS41" s="96">
        <f>IF('Encodage réponses Es'!AV39="","",'Encodage réponses Es'!AV39)</f>
        <v>0</v>
      </c>
      <c r="AT41" s="96">
        <f>IF('Encodage réponses Es'!BQ39="","",'Encodage réponses Es'!BQ39)</f>
        <v>0</v>
      </c>
      <c r="AU41" s="96">
        <f>IF('Encodage réponses Es'!BR39="","",'Encodage réponses Es'!BR39)</f>
        <v>0</v>
      </c>
      <c r="AV41" s="96">
        <f>IF('Encodage réponses Es'!BS39="","",'Encodage réponses Es'!BS39)</f>
        <v>0</v>
      </c>
      <c r="AW41" s="96">
        <f>IF('Encodage réponses Es'!BT39="","",'Encodage réponses Es'!BT39)</f>
        <v>0</v>
      </c>
      <c r="AX41" s="96">
        <f>IF('Encodage réponses Es'!BU39="","",'Encodage réponses Es'!BU39)</f>
        <v>0</v>
      </c>
      <c r="AY41" s="96">
        <f>IF('Encodage réponses Es'!BV39="","",'Encodage réponses Es'!BV39)</f>
        <v>0</v>
      </c>
      <c r="AZ41" s="96">
        <f>IF('Encodage réponses Es'!BW39="","",'Encodage réponses Es'!BW39)</f>
        <v>0</v>
      </c>
      <c r="BA41" s="178" t="s">
        <v>56</v>
      </c>
      <c r="BB41" s="208" t="str">
        <f>IF(COUNT(BB5:BB38)=0,"",AVERAGE(BB5:BB38))</f>
        <v/>
      </c>
      <c r="BC41" s="96">
        <f>IF('Encodage réponses Es'!AB39="","",'Encodage réponses Es'!AB39)</f>
        <v>0</v>
      </c>
      <c r="BD41" s="96">
        <f>IF('Encodage réponses Es'!AC39="","",'Encodage réponses Es'!AC39)</f>
        <v>0</v>
      </c>
      <c r="BE41" s="96">
        <f>IF('Encodage réponses Es'!AD39="","",'Encodage réponses Es'!AD39)</f>
        <v>0</v>
      </c>
      <c r="BF41" s="96">
        <f>IF('Encodage réponses Es'!AE39="","",'Encodage réponses Es'!AE39)</f>
        <v>0</v>
      </c>
      <c r="BG41" s="96">
        <f>IF('Encodage réponses Es'!AF39="","",'Encodage réponses Es'!AF39)</f>
        <v>0</v>
      </c>
      <c r="BH41" s="96">
        <f>IF('Encodage réponses Es'!AG39="","",'Encodage réponses Es'!AG39)</f>
        <v>0</v>
      </c>
      <c r="BI41" s="96">
        <f>IF('Encodage réponses Es'!AH39="","",'Encodage réponses Es'!AH39)</f>
        <v>0</v>
      </c>
      <c r="BJ41" s="96">
        <f>IF('Encodage réponses Es'!AI39="","",'Encodage réponses Es'!AI39)</f>
        <v>0</v>
      </c>
      <c r="BK41" s="96">
        <f>IF('Encodage réponses Es'!AJ39="","",'Encodage réponses Es'!AJ39)</f>
        <v>0</v>
      </c>
      <c r="BL41" s="96">
        <f>IF('Encodage réponses Es'!AU39="","",'Encodage réponses Es'!AU39)</f>
        <v>0</v>
      </c>
      <c r="BM41" s="96">
        <f>IF('Encodage réponses Es'!AW39="","",'Encodage réponses Es'!AW39)</f>
        <v>0</v>
      </c>
      <c r="BN41" s="96">
        <f>IF('Encodage réponses Es'!AX39="","",'Encodage réponses Es'!AX39)</f>
        <v>0</v>
      </c>
      <c r="BO41" s="96">
        <f>IF('Encodage réponses Es'!AY39="","",'Encodage réponses Es'!AY39)</f>
        <v>0</v>
      </c>
      <c r="BP41" s="96">
        <f>IF('Encodage réponses Es'!AZ39="","",'Encodage réponses Es'!AZ39)</f>
        <v>0</v>
      </c>
      <c r="BQ41" s="96">
        <f>IF('Encodage réponses Es'!BA39="","",'Encodage réponses Es'!BA39)</f>
        <v>0</v>
      </c>
      <c r="BR41" s="96">
        <f>IF('Encodage réponses Es'!BB39="","",'Encodage réponses Es'!BB39)</f>
        <v>0</v>
      </c>
      <c r="BS41" s="96">
        <f>IF('Encodage réponses Es'!BC39="","",'Encodage réponses Es'!BC39)</f>
        <v>0</v>
      </c>
      <c r="BT41" s="96">
        <f>IF('Encodage réponses Es'!BD39="","",'Encodage réponses Es'!BD39)</f>
        <v>0</v>
      </c>
      <c r="BU41" s="96">
        <f>IF('Encodage réponses Es'!BE39="","",'Encodage réponses Es'!BE39)</f>
        <v>0</v>
      </c>
      <c r="BV41" s="96">
        <f>IF('Encodage réponses Es'!BF39="","",'Encodage réponses Es'!BF39)</f>
        <v>0</v>
      </c>
      <c r="BW41" s="178" t="s">
        <v>56</v>
      </c>
      <c r="BX41" s="208" t="str">
        <f>IF(COUNT(BX5:BX38)=0,"",AVERAGE(BX5:BX38))</f>
        <v/>
      </c>
      <c r="BY41" s="96">
        <f>IF('Encodage réponses Es'!BG39="","",'Encodage réponses Es'!BG39)</f>
        <v>0</v>
      </c>
      <c r="BZ41" s="96">
        <f>IF('Encodage réponses Es'!BH39="","",'Encodage réponses Es'!BH39)</f>
        <v>0</v>
      </c>
      <c r="CA41" s="96">
        <f>IF('Encodage réponses Es'!BI39="","",'Encodage réponses Es'!BI39)</f>
        <v>0</v>
      </c>
      <c r="CB41" s="96">
        <f>IF('Encodage réponses Es'!BJ39="","",'Encodage réponses Es'!BJ39)</f>
        <v>0</v>
      </c>
      <c r="CC41" s="96">
        <f>IF('Encodage réponses Es'!BK39="","",'Encodage réponses Es'!BK39)</f>
        <v>0</v>
      </c>
      <c r="CD41" s="96">
        <f>IF('Encodage réponses Es'!BL39="","",'Encodage réponses Es'!BL39)</f>
        <v>0</v>
      </c>
      <c r="CE41" s="96">
        <f>IF('Encodage réponses Es'!BM39="","",'Encodage réponses Es'!BM39)</f>
        <v>0</v>
      </c>
      <c r="CF41" s="96">
        <f>IF('Encodage réponses Es'!BN39="","",'Encodage réponses Es'!BN39)</f>
        <v>0</v>
      </c>
      <c r="CG41" s="96">
        <f>IF('Encodage réponses Es'!BO39="","",'Encodage réponses Es'!BO39)</f>
        <v>0</v>
      </c>
      <c r="CH41" s="96">
        <f>IF('Encodage réponses Es'!BP39="","",'Encodage réponses Es'!BP39)</f>
        <v>0</v>
      </c>
      <c r="CI41" s="178" t="s">
        <v>56</v>
      </c>
      <c r="CJ41" s="208" t="str">
        <f>IF(COUNT(CJ5:CJ38)=0,"",AVERAGE(CJ5:CJ38))</f>
        <v/>
      </c>
      <c r="CK41" s="96">
        <f>IF('Encodage réponses Es'!BX39="","",'Encodage réponses Es'!BX39)</f>
        <v>0</v>
      </c>
      <c r="CL41" s="96">
        <f>IF('Encodage réponses Es'!BY39="","",'Encodage réponses Es'!BY39)</f>
        <v>0</v>
      </c>
      <c r="CM41" s="96">
        <f>IF('Encodage réponses Es'!BZ39="","",'Encodage réponses Es'!BZ39)</f>
        <v>0</v>
      </c>
      <c r="CN41" s="96">
        <f>IF('Encodage réponses Es'!CA39="","",'Encodage réponses Es'!CA39)</f>
        <v>0</v>
      </c>
      <c r="CO41" s="96">
        <f>IF('Encodage réponses Es'!CB39="","",'Encodage réponses Es'!CB39)</f>
        <v>0</v>
      </c>
      <c r="CP41" s="96">
        <f>IF('Encodage réponses Es'!CE39="","",'Encodage réponses Es'!CE39)</f>
        <v>0</v>
      </c>
      <c r="CQ41" s="96">
        <f>IF('Encodage réponses Es'!CF39="","",'Encodage réponses Es'!CF39)</f>
        <v>0</v>
      </c>
      <c r="CR41" s="96">
        <f>IF('Encodage réponses Es'!CG39="","",'Encodage réponses Es'!CG39)</f>
        <v>0</v>
      </c>
      <c r="CS41" s="212" t="s">
        <v>56</v>
      </c>
      <c r="CT41" s="214" t="str">
        <f>IF(COUNT(CS5:CT38)=0,"",AVERAGE(CT5:CT38))</f>
        <v/>
      </c>
      <c r="CU41" s="96">
        <f>IF('Encodage réponses Es'!AR39="","",'Encodage réponses Es'!AR39)</f>
        <v>0</v>
      </c>
      <c r="CV41" s="96">
        <f>IF('Encodage réponses Es'!CC39="","",'Encodage réponses Es'!CC39)</f>
        <v>0</v>
      </c>
      <c r="CW41" s="96">
        <f>IF('Encodage réponses Es'!CD39="","",'Encodage réponses Es'!CD39)</f>
        <v>0</v>
      </c>
      <c r="CX41" s="96">
        <f>IF('Encodage réponses Es'!CN39="","",'Encodage réponses Es'!CN39)</f>
        <v>0</v>
      </c>
      <c r="CY41" s="96">
        <f>IF('Encodage réponses Es'!CP39="","",'Encodage réponses Es'!CP39)</f>
        <v>0</v>
      </c>
      <c r="CZ41" s="96">
        <f>IF('Encodage réponses Es'!CQ39="","",'Encodage réponses Es'!CQ39)</f>
        <v>0</v>
      </c>
      <c r="DA41" s="96">
        <f>IF('Encodage réponses Es'!CR39="","",'Encodage réponses Es'!CR39)</f>
        <v>0</v>
      </c>
      <c r="DB41" s="96">
        <f>IF('Encodage réponses Es'!CS39="","",'Encodage réponses Es'!CS39)</f>
        <v>0</v>
      </c>
      <c r="DC41" s="197" t="s">
        <v>56</v>
      </c>
      <c r="DD41" s="211" t="str">
        <f>IF(COUNT(DD5:DD38)=0,"",AVERAGE(DD5:DD38))</f>
        <v/>
      </c>
      <c r="DE41" s="96">
        <f>IF('Encodage réponses Es'!CH39="","",'Encodage réponses Es'!CH39)</f>
        <v>0</v>
      </c>
      <c r="DF41" s="96">
        <f>IF('Encodage réponses Es'!CI39="","",'Encodage réponses Es'!CI39)</f>
        <v>0</v>
      </c>
      <c r="DG41" s="96">
        <f>IF('Encodage réponses Es'!CJ39="","",'Encodage réponses Es'!CJ39)</f>
        <v>0</v>
      </c>
      <c r="DH41" s="96">
        <f>IF('Encodage réponses Es'!CK39="","",'Encodage réponses Es'!CK39)</f>
        <v>0</v>
      </c>
      <c r="DI41" s="96">
        <f>IF('Encodage réponses Es'!CL39="","",'Encodage réponses Es'!CL39)</f>
        <v>0</v>
      </c>
      <c r="DJ41" s="96">
        <f>IF('Encodage réponses Es'!CM39="","",'Encodage réponses Es'!CM39)</f>
        <v>0</v>
      </c>
      <c r="DK41" s="96">
        <f>IF('Encodage réponses Es'!CO39="","",'Encodage réponses Es'!CO39)</f>
        <v>0</v>
      </c>
      <c r="DL41" s="96">
        <f>IF('Encodage réponses Es'!CT39="","",'Encodage réponses Es'!CT39)</f>
        <v>0</v>
      </c>
      <c r="DM41" s="197" t="s">
        <v>56</v>
      </c>
      <c r="DN41" s="222" t="str">
        <f>IF(COUNT(DN5:DN38)=0,"",AVERAGE(DN5:DN38))</f>
        <v/>
      </c>
    </row>
    <row r="42" spans="1:119" ht="12.75" customHeight="1" thickBot="1" x14ac:dyDescent="0.25">
      <c r="A42" s="299"/>
      <c r="B42" s="279"/>
      <c r="C42" s="279"/>
      <c r="D42" s="283" t="s">
        <v>106</v>
      </c>
      <c r="E42" s="280"/>
      <c r="F42" s="326" t="s">
        <v>23</v>
      </c>
      <c r="G42" s="327">
        <v>0.6</v>
      </c>
      <c r="H42" s="56"/>
      <c r="I42" s="326" t="s">
        <v>23</v>
      </c>
      <c r="J42" s="327">
        <v>0.63</v>
      </c>
      <c r="K42" s="48"/>
      <c r="L42" s="326" t="s">
        <v>23</v>
      </c>
      <c r="M42" s="327">
        <v>0.54</v>
      </c>
      <c r="N42" s="109"/>
      <c r="O42" s="59"/>
      <c r="P42" s="6">
        <f>IF('Encodage réponses Es'!J40="","",'Encodage réponses Es'!J40)</f>
        <v>0</v>
      </c>
      <c r="Q42" s="6">
        <f>IF('Encodage réponses Es'!K40="","",'Encodage réponses Es'!K40)</f>
        <v>0</v>
      </c>
      <c r="R42" s="6">
        <f>IF('Encodage réponses Es'!L40="","",'Encodage réponses Es'!L40)</f>
        <v>0</v>
      </c>
      <c r="S42" s="6">
        <f>IF('Encodage réponses Es'!M40="","",'Encodage réponses Es'!M40)</f>
        <v>0</v>
      </c>
      <c r="T42" s="6">
        <f>IF('Encodage réponses Es'!N40="","",'Encodage réponses Es'!N40)</f>
        <v>0</v>
      </c>
      <c r="U42" s="6">
        <f>IF('Encodage réponses Es'!O40="","",'Encodage réponses Es'!O40)</f>
        <v>0</v>
      </c>
      <c r="V42" s="6">
        <f>IF('Encodage réponses Es'!P40="","",'Encodage réponses Es'!P40)</f>
        <v>0</v>
      </c>
      <c r="W42" s="6">
        <f>IF('Encodage réponses Es'!Q40="","",'Encodage réponses Es'!Q40)</f>
        <v>0</v>
      </c>
      <c r="X42" s="6">
        <f>IF('Encodage réponses Es'!R40="","",'Encodage réponses Es'!R40)</f>
        <v>0</v>
      </c>
      <c r="Y42" s="6">
        <f>IF('Encodage réponses Es'!S40="","",'Encodage réponses Es'!S40)</f>
        <v>0</v>
      </c>
      <c r="Z42" s="6">
        <f>IF('Encodage réponses Es'!T40="","",'Encodage réponses Es'!T40)</f>
        <v>0</v>
      </c>
      <c r="AA42" s="1" t="s">
        <v>29</v>
      </c>
      <c r="AB42" s="16">
        <f>COUNTIF(AB$5:AB$38,"&lt;0,10")</f>
        <v>0</v>
      </c>
      <c r="AC42" s="57">
        <f>IF('Encodage réponses Es'!U40="","",'Encodage réponses Es'!U40)</f>
        <v>0</v>
      </c>
      <c r="AD42" s="57">
        <f>IF('Encodage réponses Es'!V40="","",'Encodage réponses Es'!V40)</f>
        <v>0</v>
      </c>
      <c r="AE42" s="57">
        <f>IF('Encodage réponses Es'!W40="","",'Encodage réponses Es'!W40)</f>
        <v>0</v>
      </c>
      <c r="AF42" s="57">
        <f>IF('Encodage réponses Es'!X40="","",'Encodage réponses Es'!X40)</f>
        <v>0</v>
      </c>
      <c r="AG42" s="57">
        <f>IF('Encodage réponses Es'!Y40="","",'Encodage réponses Es'!Y40)</f>
        <v>0</v>
      </c>
      <c r="AH42" s="57">
        <f>IF('Encodage réponses Es'!Z40="","",'Encodage réponses Es'!Z40)</f>
        <v>0</v>
      </c>
      <c r="AI42" s="57">
        <f>IF('Encodage réponses Es'!AA40="","",'Encodage réponses Es'!AA40)</f>
        <v>0</v>
      </c>
      <c r="AJ42" s="6">
        <f>IF('Encodage réponses Es'!AK40="","",'Encodage réponses Es'!AK40)</f>
        <v>0</v>
      </c>
      <c r="AK42" s="6">
        <f>IF('Encodage réponses Es'!AL40="","",'Encodage réponses Es'!AL40)</f>
        <v>0</v>
      </c>
      <c r="AL42" s="6">
        <f>IF('Encodage réponses Es'!AM40="","",'Encodage réponses Es'!AM40)</f>
        <v>0</v>
      </c>
      <c r="AM42" s="6">
        <f>IF('Encodage réponses Es'!AN40="","",'Encodage réponses Es'!AN40)</f>
        <v>0</v>
      </c>
      <c r="AN42" s="6">
        <f>IF('Encodage réponses Es'!AO40="","",'Encodage réponses Es'!AO40)</f>
        <v>0</v>
      </c>
      <c r="AO42" s="6">
        <f>IF('Encodage réponses Es'!AP40="","",'Encodage réponses Es'!AP40)</f>
        <v>0</v>
      </c>
      <c r="AP42" s="6">
        <f>IF('Encodage réponses Es'!AQ40="","",'Encodage réponses Es'!AQ40)</f>
        <v>0</v>
      </c>
      <c r="AQ42" s="6">
        <f>IF('Encodage réponses Es'!AS40="","",'Encodage réponses Es'!AS40)</f>
        <v>0</v>
      </c>
      <c r="AR42" s="6">
        <f>IF('Encodage réponses Es'!AT40="","",'Encodage réponses Es'!AT40)</f>
        <v>0</v>
      </c>
      <c r="AS42" s="6">
        <f>IF('Encodage réponses Es'!AV40="","",'Encodage réponses Es'!AV40)</f>
        <v>0</v>
      </c>
      <c r="AT42" s="6">
        <f>IF('Encodage réponses Es'!BQ40="","",'Encodage réponses Es'!BQ40)</f>
        <v>0</v>
      </c>
      <c r="AU42" s="6">
        <f>IF('Encodage réponses Es'!BR40="","",'Encodage réponses Es'!BR40)</f>
        <v>0</v>
      </c>
      <c r="AV42" s="6">
        <f>IF('Encodage réponses Es'!BS40="","",'Encodage réponses Es'!BS40)</f>
        <v>0</v>
      </c>
      <c r="AW42" s="6">
        <f>IF('Encodage réponses Es'!BT40="","",'Encodage réponses Es'!BT40)</f>
        <v>0</v>
      </c>
      <c r="AX42" s="6">
        <f>IF('Encodage réponses Es'!BU40="","",'Encodage réponses Es'!BU40)</f>
        <v>0</v>
      </c>
      <c r="AY42" s="6">
        <f>IF('Encodage réponses Es'!BV40="","",'Encodage réponses Es'!BV40)</f>
        <v>0</v>
      </c>
      <c r="AZ42" s="6">
        <f>IF('Encodage réponses Es'!BW40="","",'Encodage réponses Es'!BW40)</f>
        <v>0</v>
      </c>
      <c r="BA42" s="1" t="s">
        <v>29</v>
      </c>
      <c r="BB42" s="16">
        <f>COUNTIF(BB$5:BB$38,"&lt;0,10")</f>
        <v>0</v>
      </c>
      <c r="BC42" s="6">
        <f>IF('Encodage réponses Es'!AB40="","",'Encodage réponses Es'!AB40)</f>
        <v>0</v>
      </c>
      <c r="BD42" s="6">
        <f>IF('Encodage réponses Es'!AC40="","",'Encodage réponses Es'!AC40)</f>
        <v>0</v>
      </c>
      <c r="BE42" s="6">
        <f>IF('Encodage réponses Es'!AD40="","",'Encodage réponses Es'!AD40)</f>
        <v>0</v>
      </c>
      <c r="BF42" s="6">
        <f>IF('Encodage réponses Es'!AE40="","",'Encodage réponses Es'!AE40)</f>
        <v>0</v>
      </c>
      <c r="BG42" s="6">
        <f>IF('Encodage réponses Es'!AF40="","",'Encodage réponses Es'!AF40)</f>
        <v>0</v>
      </c>
      <c r="BH42" s="6">
        <f>IF('Encodage réponses Es'!AG40="","",'Encodage réponses Es'!AG40)</f>
        <v>0</v>
      </c>
      <c r="BI42" s="6">
        <f>IF('Encodage réponses Es'!AH40="","",'Encodage réponses Es'!AH40)</f>
        <v>0</v>
      </c>
      <c r="BJ42" s="6">
        <f>IF('Encodage réponses Es'!AI40="","",'Encodage réponses Es'!AI40)</f>
        <v>0</v>
      </c>
      <c r="BK42" s="6">
        <f>IF('Encodage réponses Es'!AJ40="","",'Encodage réponses Es'!AJ40)</f>
        <v>0</v>
      </c>
      <c r="BL42" s="6">
        <f>IF('Encodage réponses Es'!AU40="","",'Encodage réponses Es'!AU40)</f>
        <v>0</v>
      </c>
      <c r="BM42" s="6">
        <f>IF('Encodage réponses Es'!AW40="","",'Encodage réponses Es'!AW40)</f>
        <v>0</v>
      </c>
      <c r="BN42" s="6">
        <f>IF('Encodage réponses Es'!AX40="","",'Encodage réponses Es'!AX40)</f>
        <v>0</v>
      </c>
      <c r="BO42" s="6">
        <f>IF('Encodage réponses Es'!AY40="","",'Encodage réponses Es'!AY40)</f>
        <v>0</v>
      </c>
      <c r="BP42" s="6">
        <f>IF('Encodage réponses Es'!AZ40="","",'Encodage réponses Es'!AZ40)</f>
        <v>0</v>
      </c>
      <c r="BQ42" s="6">
        <f>IF('Encodage réponses Es'!BA40="","",'Encodage réponses Es'!BA40)</f>
        <v>0</v>
      </c>
      <c r="BR42" s="6">
        <f>IF('Encodage réponses Es'!BB40="","",'Encodage réponses Es'!BB40)</f>
        <v>0</v>
      </c>
      <c r="BS42" s="6">
        <f>IF('Encodage réponses Es'!BC40="","",'Encodage réponses Es'!BC40)</f>
        <v>0</v>
      </c>
      <c r="BT42" s="6">
        <f>IF('Encodage réponses Es'!BD40="","",'Encodage réponses Es'!BD40)</f>
        <v>0</v>
      </c>
      <c r="BU42" s="6">
        <f>IF('Encodage réponses Es'!BE40="","",'Encodage réponses Es'!BE40)</f>
        <v>0</v>
      </c>
      <c r="BV42" s="6">
        <f>IF('Encodage réponses Es'!BF40="","",'Encodage réponses Es'!BF40)</f>
        <v>0</v>
      </c>
      <c r="BW42" s="1" t="s">
        <v>29</v>
      </c>
      <c r="BX42" s="16">
        <f>COUNTIF(BX$5:BX$38,"&lt;0,10")</f>
        <v>0</v>
      </c>
      <c r="BY42" s="6">
        <f>IF('Encodage réponses Es'!BG40="","",'Encodage réponses Es'!BG40)</f>
        <v>0</v>
      </c>
      <c r="BZ42" s="6">
        <f>IF('Encodage réponses Es'!BH40="","",'Encodage réponses Es'!BH40)</f>
        <v>0</v>
      </c>
      <c r="CA42" s="6">
        <f>IF('Encodage réponses Es'!BI40="","",'Encodage réponses Es'!BI40)</f>
        <v>0</v>
      </c>
      <c r="CB42" s="6">
        <f>IF('Encodage réponses Es'!BJ40="","",'Encodage réponses Es'!BJ40)</f>
        <v>0</v>
      </c>
      <c r="CC42" s="6">
        <f>IF('Encodage réponses Es'!BK40="","",'Encodage réponses Es'!BK40)</f>
        <v>0</v>
      </c>
      <c r="CD42" s="6">
        <f>IF('Encodage réponses Es'!BL40="","",'Encodage réponses Es'!BL40)</f>
        <v>0</v>
      </c>
      <c r="CE42" s="6">
        <f>IF('Encodage réponses Es'!BM40="","",'Encodage réponses Es'!BM40)</f>
        <v>0</v>
      </c>
      <c r="CF42" s="6">
        <f>IF('Encodage réponses Es'!BN40="","",'Encodage réponses Es'!BN40)</f>
        <v>0</v>
      </c>
      <c r="CG42" s="6">
        <f>IF('Encodage réponses Es'!BO40="","",'Encodage réponses Es'!BO40)</f>
        <v>0</v>
      </c>
      <c r="CH42" s="6">
        <f>IF('Encodage réponses Es'!BP40="","",'Encodage réponses Es'!BP40)</f>
        <v>0</v>
      </c>
      <c r="CI42" s="1" t="s">
        <v>29</v>
      </c>
      <c r="CJ42" s="16">
        <f>COUNTIF(CJ$5:CJ$38,"&lt;0,10")</f>
        <v>0</v>
      </c>
      <c r="CK42" s="57">
        <f>IF('Encodage réponses Es'!BX40="","",'Encodage réponses Es'!BX40)</f>
        <v>0</v>
      </c>
      <c r="CL42" s="57">
        <f>IF('Encodage réponses Es'!BY40="","",'Encodage réponses Es'!BY40)</f>
        <v>0</v>
      </c>
      <c r="CM42" s="57">
        <f>IF('Encodage réponses Es'!BZ40="","",'Encodage réponses Es'!BZ40)</f>
        <v>0</v>
      </c>
      <c r="CN42" s="57">
        <f>IF('Encodage réponses Es'!CA40="","",'Encodage réponses Es'!CA40)</f>
        <v>0</v>
      </c>
      <c r="CO42" s="57">
        <f>IF('Encodage réponses Es'!CB40="","",'Encodage réponses Es'!CB40)</f>
        <v>0</v>
      </c>
      <c r="CP42" s="6">
        <f>IF('Encodage réponses Es'!CE40="","",'Encodage réponses Es'!CE40)</f>
        <v>0</v>
      </c>
      <c r="CQ42" s="6">
        <f>IF('Encodage réponses Es'!CF40="","",'Encodage réponses Es'!CF40)</f>
        <v>0</v>
      </c>
      <c r="CR42" s="6">
        <f>IF('Encodage réponses Es'!CG40="","",'Encodage réponses Es'!CG40)</f>
        <v>0</v>
      </c>
      <c r="CS42" s="1" t="s">
        <v>29</v>
      </c>
      <c r="CT42" s="16">
        <f>COUNTIF(CT$5:CT$38,"&lt;0,10")</f>
        <v>0</v>
      </c>
      <c r="CU42" s="57">
        <f>IF('Encodage réponses Es'!AR40="","",'Encodage réponses Es'!AR40)</f>
        <v>0</v>
      </c>
      <c r="CV42" s="57">
        <f>IF('Encodage réponses Es'!CC40="","",'Encodage réponses Es'!CC40)</f>
        <v>0</v>
      </c>
      <c r="CW42" s="57">
        <f>IF('Encodage réponses Es'!CD40="","",'Encodage réponses Es'!CD40)</f>
        <v>0</v>
      </c>
      <c r="CX42" s="57">
        <f>IF('Encodage réponses Es'!CN40="","",'Encodage réponses Es'!CN40)</f>
        <v>0</v>
      </c>
      <c r="CY42" s="57">
        <f>IF('Encodage réponses Es'!CP40="","",'Encodage réponses Es'!CP40)</f>
        <v>0</v>
      </c>
      <c r="CZ42" s="57">
        <f>IF('Encodage réponses Es'!CQ40="","",'Encodage réponses Es'!CQ40)</f>
        <v>0</v>
      </c>
      <c r="DA42" s="57">
        <f>IF('Encodage réponses Es'!CR40="","",'Encodage réponses Es'!CR40)</f>
        <v>0</v>
      </c>
      <c r="DB42" s="57">
        <f>IF('Encodage réponses Es'!CS40="","",'Encodage réponses Es'!CS40)</f>
        <v>0</v>
      </c>
      <c r="DC42" s="1" t="s">
        <v>29</v>
      </c>
      <c r="DD42" s="16">
        <f>COUNTIF(DD$5:DD$38,"&lt;0,10")</f>
        <v>0</v>
      </c>
      <c r="DE42" s="57">
        <f>IF('Encodage réponses Es'!CH40="","",'Encodage réponses Es'!CH40)</f>
        <v>0</v>
      </c>
      <c r="DF42" s="57">
        <f>IF('Encodage réponses Es'!CI40="","",'Encodage réponses Es'!CI40)</f>
        <v>0</v>
      </c>
      <c r="DG42" s="57">
        <f>IF('Encodage réponses Es'!CJ40="","",'Encodage réponses Es'!CJ40)</f>
        <v>0</v>
      </c>
      <c r="DH42" s="57">
        <f>IF('Encodage réponses Es'!CK40="","",'Encodage réponses Es'!CK40)</f>
        <v>0</v>
      </c>
      <c r="DI42" s="57">
        <f>IF('Encodage réponses Es'!CL40="","",'Encodage réponses Es'!CL40)</f>
        <v>0</v>
      </c>
      <c r="DJ42" s="57">
        <f>IF('Encodage réponses Es'!CM40="","",'Encodage réponses Es'!CM40)</f>
        <v>0</v>
      </c>
      <c r="DK42" s="57">
        <f>IF('Encodage réponses Es'!CO40="","",'Encodage réponses Es'!CO40)</f>
        <v>0</v>
      </c>
      <c r="DL42" s="6">
        <f>IF('Encodage réponses Es'!CT40="","",'Encodage réponses Es'!CT40)</f>
        <v>0</v>
      </c>
      <c r="DM42" s="1" t="s">
        <v>29</v>
      </c>
      <c r="DN42" s="16">
        <f>COUNTIF(DN$5:DN$38,"&lt;0,10")</f>
        <v>0</v>
      </c>
      <c r="DO42" s="18"/>
    </row>
    <row r="43" spans="1:119" ht="12.75" customHeight="1" x14ac:dyDescent="0.2">
      <c r="A43" s="299"/>
      <c r="B43" s="279"/>
      <c r="C43" s="279"/>
      <c r="D43" s="283" t="s">
        <v>107</v>
      </c>
      <c r="E43" s="280"/>
      <c r="F43" s="44"/>
      <c r="G43" s="109"/>
      <c r="H43" s="47"/>
      <c r="I43" s="44"/>
      <c r="J43" s="109"/>
      <c r="K43" s="47"/>
      <c r="L43" s="119"/>
      <c r="M43" s="109"/>
      <c r="N43" s="109"/>
      <c r="O43" s="59"/>
      <c r="P43" s="31">
        <f>IF('Encodage réponses Es'!J41="","",'Encodage réponses Es'!J41)</f>
        <v>0</v>
      </c>
      <c r="Q43" s="31">
        <f>IF('Encodage réponses Es'!K41="","",'Encodage réponses Es'!K41)</f>
        <v>0</v>
      </c>
      <c r="R43" s="31">
        <f>IF('Encodage réponses Es'!L41="","",'Encodage réponses Es'!L41)</f>
        <v>0</v>
      </c>
      <c r="S43" s="31">
        <f>IF('Encodage réponses Es'!M41="","",'Encodage réponses Es'!M41)</f>
        <v>0</v>
      </c>
      <c r="T43" s="31">
        <f>IF('Encodage réponses Es'!N41="","",'Encodage réponses Es'!N41)</f>
        <v>0</v>
      </c>
      <c r="U43" s="31">
        <f>IF('Encodage réponses Es'!O41="","",'Encodage réponses Es'!O41)</f>
        <v>0</v>
      </c>
      <c r="V43" s="31">
        <f>IF('Encodage réponses Es'!P41="","",'Encodage réponses Es'!P41)</f>
        <v>0</v>
      </c>
      <c r="W43" s="31">
        <f>IF('Encodage réponses Es'!Q41="","",'Encodage réponses Es'!Q41)</f>
        <v>0</v>
      </c>
      <c r="X43" s="31">
        <f>IF('Encodage réponses Es'!R41="","",'Encodage réponses Es'!R41)</f>
        <v>0</v>
      </c>
      <c r="Y43" s="31">
        <f>IF('Encodage réponses Es'!S41="","",'Encodage réponses Es'!S41)</f>
        <v>0</v>
      </c>
      <c r="Z43" s="31">
        <f>IF('Encodage réponses Es'!T41="","",'Encodage réponses Es'!T41)</f>
        <v>0</v>
      </c>
      <c r="AA43" s="68" t="s">
        <v>30</v>
      </c>
      <c r="AB43" s="69">
        <f>COUNTIF(AB$5:AB$38,"&lt;0,20")-AB42</f>
        <v>0</v>
      </c>
      <c r="AC43" s="66">
        <f>IF('Encodage réponses Es'!U41="","",'Encodage réponses Es'!U41)</f>
        <v>0</v>
      </c>
      <c r="AD43" s="66">
        <f>IF('Encodage réponses Es'!V41="","",'Encodage réponses Es'!V41)</f>
        <v>0</v>
      </c>
      <c r="AE43" s="66">
        <f>IF('Encodage réponses Es'!W41="","",'Encodage réponses Es'!W41)</f>
        <v>0</v>
      </c>
      <c r="AF43" s="66">
        <f>IF('Encodage réponses Es'!X41="","",'Encodage réponses Es'!X41)</f>
        <v>0</v>
      </c>
      <c r="AG43" s="66">
        <f>IF('Encodage réponses Es'!Y41="","",'Encodage réponses Es'!Y41)</f>
        <v>0</v>
      </c>
      <c r="AH43" s="66">
        <f>IF('Encodage réponses Es'!Z41="","",'Encodage réponses Es'!Z41)</f>
        <v>0</v>
      </c>
      <c r="AI43" s="66">
        <f>IF('Encodage réponses Es'!AA41="","",'Encodage réponses Es'!AA41)</f>
        <v>0</v>
      </c>
      <c r="AJ43" s="31">
        <f>IF('Encodage réponses Es'!AK41="","",'Encodage réponses Es'!AK41)</f>
        <v>0</v>
      </c>
      <c r="AK43" s="31">
        <f>IF('Encodage réponses Es'!AL41="","",'Encodage réponses Es'!AL41)</f>
        <v>0</v>
      </c>
      <c r="AL43" s="31">
        <f>IF('Encodage réponses Es'!AM41="","",'Encodage réponses Es'!AM41)</f>
        <v>0</v>
      </c>
      <c r="AM43" s="31">
        <f>IF('Encodage réponses Es'!AN41="","",'Encodage réponses Es'!AN41)</f>
        <v>0</v>
      </c>
      <c r="AN43" s="31">
        <f>IF('Encodage réponses Es'!AO41="","",'Encodage réponses Es'!AO41)</f>
        <v>0</v>
      </c>
      <c r="AO43" s="31">
        <f>IF('Encodage réponses Es'!AP41="","",'Encodage réponses Es'!AP41)</f>
        <v>0</v>
      </c>
      <c r="AP43" s="31">
        <f>IF('Encodage réponses Es'!AQ41="","",'Encodage réponses Es'!AQ41)</f>
        <v>0</v>
      </c>
      <c r="AQ43" s="31">
        <f>IF('Encodage réponses Es'!AS41="","",'Encodage réponses Es'!AS41)</f>
        <v>0</v>
      </c>
      <c r="AR43" s="31">
        <f>IF('Encodage réponses Es'!AT41="","",'Encodage réponses Es'!AT41)</f>
        <v>0</v>
      </c>
      <c r="AS43" s="31">
        <f>IF('Encodage réponses Es'!AV41="","",'Encodage réponses Es'!AV41)</f>
        <v>0</v>
      </c>
      <c r="AT43" s="31">
        <f>IF('Encodage réponses Es'!BQ41="","",'Encodage réponses Es'!BQ41)</f>
        <v>0</v>
      </c>
      <c r="AU43" s="31">
        <f>IF('Encodage réponses Es'!BR41="","",'Encodage réponses Es'!BR41)</f>
        <v>0</v>
      </c>
      <c r="AV43" s="31">
        <f>IF('Encodage réponses Es'!BS41="","",'Encodage réponses Es'!BS41)</f>
        <v>0</v>
      </c>
      <c r="AW43" s="31">
        <f>IF('Encodage réponses Es'!BT41="","",'Encodage réponses Es'!BT41)</f>
        <v>0</v>
      </c>
      <c r="AX43" s="31">
        <f>IF('Encodage réponses Es'!BU41="","",'Encodage réponses Es'!BU41)</f>
        <v>0</v>
      </c>
      <c r="AY43" s="31">
        <f>IF('Encodage réponses Es'!BV41="","",'Encodage réponses Es'!BV41)</f>
        <v>0</v>
      </c>
      <c r="AZ43" s="31">
        <f>IF('Encodage réponses Es'!BW41="","",'Encodage réponses Es'!BW41)</f>
        <v>0</v>
      </c>
      <c r="BA43" s="68" t="s">
        <v>30</v>
      </c>
      <c r="BB43" s="69">
        <f>COUNTIF(BB$5:BB$38,"&lt;0,20")-BB42</f>
        <v>0</v>
      </c>
      <c r="BC43" s="31">
        <f>IF('Encodage réponses Es'!AB41="","",'Encodage réponses Es'!AB41)</f>
        <v>0</v>
      </c>
      <c r="BD43" s="31">
        <f>IF('Encodage réponses Es'!AC41="","",'Encodage réponses Es'!AC41)</f>
        <v>0</v>
      </c>
      <c r="BE43" s="31">
        <f>IF('Encodage réponses Es'!AD41="","",'Encodage réponses Es'!AD41)</f>
        <v>0</v>
      </c>
      <c r="BF43" s="31">
        <f>IF('Encodage réponses Es'!AE41="","",'Encodage réponses Es'!AE41)</f>
        <v>0</v>
      </c>
      <c r="BG43" s="31">
        <f>IF('Encodage réponses Es'!AF41="","",'Encodage réponses Es'!AF41)</f>
        <v>0</v>
      </c>
      <c r="BH43" s="31">
        <f>IF('Encodage réponses Es'!AG41="","",'Encodage réponses Es'!AG41)</f>
        <v>0</v>
      </c>
      <c r="BI43" s="31">
        <f>IF('Encodage réponses Es'!AH41="","",'Encodage réponses Es'!AH41)</f>
        <v>0</v>
      </c>
      <c r="BJ43" s="31">
        <f>IF('Encodage réponses Es'!AI41="","",'Encodage réponses Es'!AI41)</f>
        <v>0</v>
      </c>
      <c r="BK43" s="31">
        <f>IF('Encodage réponses Es'!AJ41="","",'Encodage réponses Es'!AJ41)</f>
        <v>0</v>
      </c>
      <c r="BL43" s="31">
        <f>IF('Encodage réponses Es'!AU41="","",'Encodage réponses Es'!AU41)</f>
        <v>0</v>
      </c>
      <c r="BM43" s="31">
        <f>IF('Encodage réponses Es'!AW41="","",'Encodage réponses Es'!AW41)</f>
        <v>0</v>
      </c>
      <c r="BN43" s="31">
        <f>IF('Encodage réponses Es'!AX41="","",'Encodage réponses Es'!AX41)</f>
        <v>0</v>
      </c>
      <c r="BO43" s="31">
        <f>IF('Encodage réponses Es'!AY41="","",'Encodage réponses Es'!AY41)</f>
        <v>0</v>
      </c>
      <c r="BP43" s="31">
        <f>IF('Encodage réponses Es'!AZ41="","",'Encodage réponses Es'!AZ41)</f>
        <v>0</v>
      </c>
      <c r="BQ43" s="31">
        <f>IF('Encodage réponses Es'!BA41="","",'Encodage réponses Es'!BA41)</f>
        <v>0</v>
      </c>
      <c r="BR43" s="31">
        <f>IF('Encodage réponses Es'!BB41="","",'Encodage réponses Es'!BB41)</f>
        <v>0</v>
      </c>
      <c r="BS43" s="31">
        <f>IF('Encodage réponses Es'!BC41="","",'Encodage réponses Es'!BC41)</f>
        <v>0</v>
      </c>
      <c r="BT43" s="31">
        <f>IF('Encodage réponses Es'!BD41="","",'Encodage réponses Es'!BD41)</f>
        <v>0</v>
      </c>
      <c r="BU43" s="31">
        <f>IF('Encodage réponses Es'!BE41="","",'Encodage réponses Es'!BE41)</f>
        <v>0</v>
      </c>
      <c r="BV43" s="31">
        <f>IF('Encodage réponses Es'!BF41="","",'Encodage réponses Es'!BF41)</f>
        <v>0</v>
      </c>
      <c r="BW43" s="68" t="s">
        <v>30</v>
      </c>
      <c r="BX43" s="69">
        <f>COUNTIF(BX$5:BX$38,"&lt;0,20")-BX42</f>
        <v>0</v>
      </c>
      <c r="BY43" s="31">
        <f>IF('Encodage réponses Es'!BG41="","",'Encodage réponses Es'!BG41)</f>
        <v>0</v>
      </c>
      <c r="BZ43" s="31">
        <f>IF('Encodage réponses Es'!BH41="","",'Encodage réponses Es'!BH41)</f>
        <v>0</v>
      </c>
      <c r="CA43" s="31">
        <f>IF('Encodage réponses Es'!BI41="","",'Encodage réponses Es'!BI41)</f>
        <v>0</v>
      </c>
      <c r="CB43" s="31">
        <f>IF('Encodage réponses Es'!BJ41="","",'Encodage réponses Es'!BJ41)</f>
        <v>0</v>
      </c>
      <c r="CC43" s="31">
        <f>IF('Encodage réponses Es'!BK41="","",'Encodage réponses Es'!BK41)</f>
        <v>0</v>
      </c>
      <c r="CD43" s="31">
        <f>IF('Encodage réponses Es'!BL41="","",'Encodage réponses Es'!BL41)</f>
        <v>0</v>
      </c>
      <c r="CE43" s="31">
        <f>IF('Encodage réponses Es'!BM41="","",'Encodage réponses Es'!BM41)</f>
        <v>0</v>
      </c>
      <c r="CF43" s="31">
        <f>IF('Encodage réponses Es'!BN41="","",'Encodage réponses Es'!BN41)</f>
        <v>0</v>
      </c>
      <c r="CG43" s="31">
        <f>IF('Encodage réponses Es'!BO41="","",'Encodage réponses Es'!BO41)</f>
        <v>0</v>
      </c>
      <c r="CH43" s="31">
        <f>IF('Encodage réponses Es'!BP41="","",'Encodage réponses Es'!BP41)</f>
        <v>0</v>
      </c>
      <c r="CI43" s="68" t="s">
        <v>30</v>
      </c>
      <c r="CJ43" s="69">
        <f>COUNTIF(CJ$5:CJ$38,"&lt;0,20")-CJ42</f>
        <v>0</v>
      </c>
      <c r="CK43" s="66">
        <f>IF('Encodage réponses Es'!BX41="","",'Encodage réponses Es'!BX41)</f>
        <v>0</v>
      </c>
      <c r="CL43" s="66">
        <f>IF('Encodage réponses Es'!BY41="","",'Encodage réponses Es'!BY41)</f>
        <v>0</v>
      </c>
      <c r="CM43" s="66">
        <f>IF('Encodage réponses Es'!BZ41="","",'Encodage réponses Es'!BZ41)</f>
        <v>0</v>
      </c>
      <c r="CN43" s="66">
        <f>IF('Encodage réponses Es'!CA41="","",'Encodage réponses Es'!CA41)</f>
        <v>0</v>
      </c>
      <c r="CO43" s="66">
        <f>IF('Encodage réponses Es'!CB41="","",'Encodage réponses Es'!CB41)</f>
        <v>0</v>
      </c>
      <c r="CP43" s="31">
        <f>IF('Encodage réponses Es'!CE41="","",'Encodage réponses Es'!CE41)</f>
        <v>0</v>
      </c>
      <c r="CQ43" s="31">
        <f>IF('Encodage réponses Es'!CF41="","",'Encodage réponses Es'!CF41)</f>
        <v>0</v>
      </c>
      <c r="CR43" s="31">
        <f>IF('Encodage réponses Es'!CG41="","",'Encodage réponses Es'!CG41)</f>
        <v>0</v>
      </c>
      <c r="CS43" s="68" t="s">
        <v>30</v>
      </c>
      <c r="CT43" s="69">
        <f>COUNTIF(CT$5:CT$38,"&lt;0,20")-CT42</f>
        <v>0</v>
      </c>
      <c r="CU43" s="66">
        <f>IF('Encodage réponses Es'!AR41="","",'Encodage réponses Es'!AR41)</f>
        <v>0</v>
      </c>
      <c r="CV43" s="66">
        <f>IF('Encodage réponses Es'!CC41="","",'Encodage réponses Es'!CC41)</f>
        <v>0</v>
      </c>
      <c r="CW43" s="66">
        <f>IF('Encodage réponses Es'!CD41="","",'Encodage réponses Es'!CD41)</f>
        <v>0</v>
      </c>
      <c r="CX43" s="66">
        <f>IF('Encodage réponses Es'!CN41="","",'Encodage réponses Es'!CN41)</f>
        <v>0</v>
      </c>
      <c r="CY43" s="66">
        <f>IF('Encodage réponses Es'!CP41="","",'Encodage réponses Es'!CP41)</f>
        <v>0</v>
      </c>
      <c r="CZ43" s="66">
        <f>IF('Encodage réponses Es'!CQ41="","",'Encodage réponses Es'!CQ41)</f>
        <v>0</v>
      </c>
      <c r="DA43" s="66">
        <f>IF('Encodage réponses Es'!CR41="","",'Encodage réponses Es'!CR41)</f>
        <v>0</v>
      </c>
      <c r="DB43" s="66">
        <f>IF('Encodage réponses Es'!CS41="","",'Encodage réponses Es'!CS41)</f>
        <v>0</v>
      </c>
      <c r="DC43" s="68" t="s">
        <v>30</v>
      </c>
      <c r="DD43" s="69">
        <f>COUNTIF(DD$5:DD$38,"&lt;0,20")-DD42</f>
        <v>0</v>
      </c>
      <c r="DE43" s="66">
        <f>IF('Encodage réponses Es'!CH41="","",'Encodage réponses Es'!CH41)</f>
        <v>0</v>
      </c>
      <c r="DF43" s="66">
        <f>IF('Encodage réponses Es'!CI41="","",'Encodage réponses Es'!CI41)</f>
        <v>0</v>
      </c>
      <c r="DG43" s="66">
        <f>IF('Encodage réponses Es'!CJ41="","",'Encodage réponses Es'!CJ41)</f>
        <v>0</v>
      </c>
      <c r="DH43" s="66">
        <f>IF('Encodage réponses Es'!CK41="","",'Encodage réponses Es'!CK41)</f>
        <v>0</v>
      </c>
      <c r="DI43" s="66">
        <f>IF('Encodage réponses Es'!CL41="","",'Encodage réponses Es'!CL41)</f>
        <v>0</v>
      </c>
      <c r="DJ43" s="66">
        <f>IF('Encodage réponses Es'!CM41="","",'Encodage réponses Es'!CM41)</f>
        <v>0</v>
      </c>
      <c r="DK43" s="66">
        <f>IF('Encodage réponses Es'!CO41="","",'Encodage réponses Es'!CO41)</f>
        <v>0</v>
      </c>
      <c r="DL43" s="31">
        <f>IF('Encodage réponses Es'!CT41="","",'Encodage réponses Es'!CT41)</f>
        <v>0</v>
      </c>
      <c r="DM43" s="68" t="s">
        <v>30</v>
      </c>
      <c r="DN43" s="69">
        <f>COUNTIF(DN$5:DN$38,"&lt;0,20")-DN42</f>
        <v>0</v>
      </c>
      <c r="DO43" s="29"/>
    </row>
    <row r="44" spans="1:119" ht="9" customHeight="1" x14ac:dyDescent="0.2">
      <c r="A44" s="299"/>
      <c r="B44" s="279"/>
      <c r="C44" s="279"/>
      <c r="D44" s="59"/>
      <c r="E44" s="285"/>
      <c r="F44" s="120" t="s">
        <v>29</v>
      </c>
      <c r="G44" s="16">
        <f>COUNTIF(G$5:G$38,"&lt;0,10")</f>
        <v>0</v>
      </c>
      <c r="H44" s="52"/>
      <c r="I44" s="1" t="s">
        <v>29</v>
      </c>
      <c r="J44" s="16">
        <f>COUNTIF(J$5:J$38,"&lt;0,10")</f>
        <v>0</v>
      </c>
      <c r="K44" s="52"/>
      <c r="L44" s="1" t="s">
        <v>29</v>
      </c>
      <c r="M44" s="16">
        <f>COUNTIF(M$5:M$38,"&lt;0,10")</f>
        <v>0</v>
      </c>
      <c r="N44" s="110"/>
      <c r="O44" s="116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19" t="s">
        <v>31</v>
      </c>
      <c r="AB44" s="20">
        <f>COUNTIF(AB$5:AB$38,"&lt;0,30")-SUM(AB$42:AB43)</f>
        <v>0</v>
      </c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9" t="s">
        <v>31</v>
      </c>
      <c r="BB44" s="20">
        <f>COUNTIF(BB$5:BB$38,"&lt;0,30")-SUM(BB$42:BB43)</f>
        <v>0</v>
      </c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19" t="s">
        <v>31</v>
      </c>
      <c r="BX44" s="20">
        <f>COUNTIF(BX$5:BX$38,"&lt;0,30")-SUM(BX$42:BX43)</f>
        <v>0</v>
      </c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19" t="s">
        <v>31</v>
      </c>
      <c r="CJ44" s="20">
        <f>COUNTIF(CJ$5:CJ$38,"&lt;0,30")-SUM(CJ$42:CJ43)</f>
        <v>0</v>
      </c>
      <c r="CK44" s="60"/>
      <c r="CL44" s="60"/>
      <c r="CM44" s="60"/>
      <c r="CN44" s="60"/>
      <c r="CO44" s="60"/>
      <c r="CP44" s="60"/>
      <c r="CQ44" s="60"/>
      <c r="CR44" s="60"/>
      <c r="CS44" s="19" t="s">
        <v>31</v>
      </c>
      <c r="CT44" s="20">
        <f>COUNTIF(CT$5:CT$38,"&lt;0,30")-SUM(CT$42:CT43)</f>
        <v>0</v>
      </c>
      <c r="CU44" s="60"/>
      <c r="CV44" s="60"/>
      <c r="CW44" s="60"/>
      <c r="CX44" s="60"/>
      <c r="CY44" s="60"/>
      <c r="CZ44" s="60"/>
      <c r="DA44" s="60"/>
      <c r="DB44" s="60"/>
      <c r="DC44" s="19" t="s">
        <v>31</v>
      </c>
      <c r="DD44" s="20">
        <f>COUNTIF(DD$5:DD$38,"&lt;0,30")-SUM(DD$42:DD43)</f>
        <v>0</v>
      </c>
      <c r="DE44" s="60"/>
      <c r="DF44" s="60"/>
      <c r="DG44" s="60"/>
      <c r="DH44" s="60"/>
      <c r="DI44" s="60"/>
      <c r="DJ44" s="60"/>
      <c r="DK44" s="60"/>
      <c r="DL44" s="60"/>
      <c r="DM44" s="19" t="s">
        <v>31</v>
      </c>
      <c r="DN44" s="20">
        <f>COUNTIF(DN$5:DN$38,"&lt;0,30")-SUM(DN42:DN43)</f>
        <v>0</v>
      </c>
      <c r="DO44" s="29"/>
    </row>
    <row r="45" spans="1:119" s="71" customFormat="1" ht="12.75" customHeight="1" thickBot="1" x14ac:dyDescent="0.25">
      <c r="A45" s="300"/>
      <c r="B45" s="506" t="s">
        <v>20</v>
      </c>
      <c r="C45" s="506"/>
      <c r="D45" s="507"/>
      <c r="E45" s="294"/>
      <c r="F45" s="68" t="s">
        <v>30</v>
      </c>
      <c r="G45" s="69">
        <f>COUNTIF(G$5:G$38,"&lt;0,20")-G44</f>
        <v>0</v>
      </c>
      <c r="H45" s="67"/>
      <c r="I45" s="68" t="s">
        <v>30</v>
      </c>
      <c r="J45" s="69">
        <f>COUNTIF(J$5:J$38,"&lt;0,20")-J44</f>
        <v>0</v>
      </c>
      <c r="K45" s="67"/>
      <c r="L45" s="68" t="s">
        <v>30</v>
      </c>
      <c r="M45" s="69">
        <f>COUNTIF(M$5:M$38,"&lt;0,20")-M44</f>
        <v>0</v>
      </c>
      <c r="N45" s="111"/>
      <c r="O45" s="117"/>
      <c r="P45" s="329" t="str">
        <f>IF(P40=0,"",P41/P40)</f>
        <v/>
      </c>
      <c r="Q45" s="330" t="str">
        <f t="shared" ref="Q45:Z45" si="20">IF(Q40=0,"",Q41/Q40)</f>
        <v/>
      </c>
      <c r="R45" s="330" t="str">
        <f t="shared" si="20"/>
        <v/>
      </c>
      <c r="S45" s="330" t="str">
        <f t="shared" si="20"/>
        <v/>
      </c>
      <c r="T45" s="330" t="str">
        <f t="shared" si="20"/>
        <v/>
      </c>
      <c r="U45" s="330" t="str">
        <f t="shared" si="20"/>
        <v/>
      </c>
      <c r="V45" s="330" t="str">
        <f t="shared" si="20"/>
        <v/>
      </c>
      <c r="W45" s="330" t="str">
        <f t="shared" si="20"/>
        <v/>
      </c>
      <c r="X45" s="330" t="str">
        <f t="shared" si="20"/>
        <v/>
      </c>
      <c r="Y45" s="330" t="str">
        <f t="shared" si="20"/>
        <v/>
      </c>
      <c r="Z45" s="330" t="str">
        <f t="shared" si="20"/>
        <v/>
      </c>
      <c r="AA45" s="1" t="s">
        <v>32</v>
      </c>
      <c r="AB45" s="20">
        <f>COUNTIF(AB$5:AB$38,"&lt;0,40")-SUM(AB$42:AB44)</f>
        <v>0</v>
      </c>
      <c r="AC45" s="332" t="str">
        <f t="shared" ref="AC45:AZ45" si="21">IF(AC40=0,"",AC41/AC40)</f>
        <v/>
      </c>
      <c r="AD45" s="331" t="str">
        <f t="shared" si="21"/>
        <v/>
      </c>
      <c r="AE45" s="331" t="str">
        <f t="shared" si="21"/>
        <v/>
      </c>
      <c r="AF45" s="331" t="str">
        <f t="shared" si="21"/>
        <v/>
      </c>
      <c r="AG45" s="331" t="str">
        <f t="shared" si="21"/>
        <v/>
      </c>
      <c r="AH45" s="331" t="str">
        <f t="shared" si="21"/>
        <v/>
      </c>
      <c r="AI45" s="331" t="str">
        <f t="shared" si="21"/>
        <v/>
      </c>
      <c r="AJ45" s="331" t="str">
        <f t="shared" si="21"/>
        <v/>
      </c>
      <c r="AK45" s="330" t="str">
        <f t="shared" si="21"/>
        <v/>
      </c>
      <c r="AL45" s="330" t="str">
        <f t="shared" si="21"/>
        <v/>
      </c>
      <c r="AM45" s="330" t="str">
        <f t="shared" si="21"/>
        <v/>
      </c>
      <c r="AN45" s="330" t="str">
        <f t="shared" si="21"/>
        <v/>
      </c>
      <c r="AO45" s="330" t="str">
        <f t="shared" si="21"/>
        <v/>
      </c>
      <c r="AP45" s="330" t="str">
        <f t="shared" si="21"/>
        <v/>
      </c>
      <c r="AQ45" s="330" t="str">
        <f t="shared" si="21"/>
        <v/>
      </c>
      <c r="AR45" s="330" t="str">
        <f t="shared" si="21"/>
        <v/>
      </c>
      <c r="AS45" s="330" t="str">
        <f t="shared" si="21"/>
        <v/>
      </c>
      <c r="AT45" s="330" t="str">
        <f t="shared" si="21"/>
        <v/>
      </c>
      <c r="AU45" s="330" t="str">
        <f t="shared" si="21"/>
        <v/>
      </c>
      <c r="AV45" s="330" t="str">
        <f t="shared" si="21"/>
        <v/>
      </c>
      <c r="AW45" s="330" t="str">
        <f t="shared" si="21"/>
        <v/>
      </c>
      <c r="AX45" s="330" t="str">
        <f t="shared" si="21"/>
        <v/>
      </c>
      <c r="AY45" s="330" t="str">
        <f t="shared" si="21"/>
        <v/>
      </c>
      <c r="AZ45" s="330" t="str">
        <f t="shared" si="21"/>
        <v/>
      </c>
      <c r="BA45" s="1" t="s">
        <v>32</v>
      </c>
      <c r="BB45" s="20">
        <f>COUNTIF(BB$5:BB$38,"&lt;0,40")-SUM(BB$42:BB44)</f>
        <v>0</v>
      </c>
      <c r="BC45" s="330" t="str">
        <f t="shared" ref="BC45:BV45" si="22">IF(BC40=0,"",BC41/BC40)</f>
        <v/>
      </c>
      <c r="BD45" s="330" t="str">
        <f t="shared" si="22"/>
        <v/>
      </c>
      <c r="BE45" s="330" t="str">
        <f t="shared" si="22"/>
        <v/>
      </c>
      <c r="BF45" s="330" t="str">
        <f t="shared" si="22"/>
        <v/>
      </c>
      <c r="BG45" s="330" t="str">
        <f t="shared" si="22"/>
        <v/>
      </c>
      <c r="BH45" s="330" t="str">
        <f t="shared" si="22"/>
        <v/>
      </c>
      <c r="BI45" s="330" t="str">
        <f t="shared" si="22"/>
        <v/>
      </c>
      <c r="BJ45" s="330" t="str">
        <f t="shared" si="22"/>
        <v/>
      </c>
      <c r="BK45" s="330" t="str">
        <f t="shared" si="22"/>
        <v/>
      </c>
      <c r="BL45" s="330" t="str">
        <f t="shared" si="22"/>
        <v/>
      </c>
      <c r="BM45" s="330" t="str">
        <f t="shared" si="22"/>
        <v/>
      </c>
      <c r="BN45" s="330" t="str">
        <f t="shared" si="22"/>
        <v/>
      </c>
      <c r="BO45" s="330" t="str">
        <f t="shared" si="22"/>
        <v/>
      </c>
      <c r="BP45" s="330" t="str">
        <f t="shared" si="22"/>
        <v/>
      </c>
      <c r="BQ45" s="330" t="str">
        <f t="shared" si="22"/>
        <v/>
      </c>
      <c r="BR45" s="330" t="str">
        <f t="shared" si="22"/>
        <v/>
      </c>
      <c r="BS45" s="330" t="str">
        <f t="shared" si="22"/>
        <v/>
      </c>
      <c r="BT45" s="330" t="str">
        <f t="shared" si="22"/>
        <v/>
      </c>
      <c r="BU45" s="330" t="str">
        <f t="shared" si="22"/>
        <v/>
      </c>
      <c r="BV45" s="330" t="str">
        <f t="shared" si="22"/>
        <v/>
      </c>
      <c r="BW45" s="1" t="s">
        <v>32</v>
      </c>
      <c r="BX45" s="20">
        <f>COUNTIF(BX$5:BX$38,"&lt;0,40")-SUM(BX$42:BX44)</f>
        <v>0</v>
      </c>
      <c r="BY45" s="330" t="str">
        <f t="shared" ref="BY45:CH45" si="23">IF(BY40=0,"",BY41/BY40)</f>
        <v/>
      </c>
      <c r="BZ45" s="330" t="str">
        <f t="shared" si="23"/>
        <v/>
      </c>
      <c r="CA45" s="330" t="str">
        <f t="shared" si="23"/>
        <v/>
      </c>
      <c r="CB45" s="330" t="str">
        <f t="shared" si="23"/>
        <v/>
      </c>
      <c r="CC45" s="330" t="str">
        <f t="shared" si="23"/>
        <v/>
      </c>
      <c r="CD45" s="330" t="str">
        <f t="shared" si="23"/>
        <v/>
      </c>
      <c r="CE45" s="330" t="str">
        <f t="shared" si="23"/>
        <v/>
      </c>
      <c r="CF45" s="330" t="str">
        <f t="shared" si="23"/>
        <v/>
      </c>
      <c r="CG45" s="330" t="str">
        <f t="shared" si="23"/>
        <v/>
      </c>
      <c r="CH45" s="330" t="str">
        <f t="shared" si="23"/>
        <v/>
      </c>
      <c r="CI45" s="1" t="s">
        <v>32</v>
      </c>
      <c r="CJ45" s="20">
        <f>COUNTIF(CJ$5:CJ$38,"&lt;0,40")-SUM(CJ$42:CJ44)</f>
        <v>0</v>
      </c>
      <c r="CK45" s="331" t="str">
        <f t="shared" ref="CK45:CR45" si="24">IF(CK40=0,"",CK41/CK40)</f>
        <v/>
      </c>
      <c r="CL45" s="331" t="str">
        <f t="shared" si="24"/>
        <v/>
      </c>
      <c r="CM45" s="331" t="str">
        <f t="shared" si="24"/>
        <v/>
      </c>
      <c r="CN45" s="331" t="str">
        <f t="shared" si="24"/>
        <v/>
      </c>
      <c r="CO45" s="331" t="str">
        <f t="shared" si="24"/>
        <v/>
      </c>
      <c r="CP45" s="330" t="str">
        <f t="shared" si="24"/>
        <v/>
      </c>
      <c r="CQ45" s="330" t="str">
        <f t="shared" si="24"/>
        <v/>
      </c>
      <c r="CR45" s="330" t="str">
        <f t="shared" si="24"/>
        <v/>
      </c>
      <c r="CS45" s="1" t="s">
        <v>32</v>
      </c>
      <c r="CT45" s="20">
        <f>COUNTIF(CT$5:CT$38,"&lt;0,40")-SUM(CT$42:CT44)</f>
        <v>0</v>
      </c>
      <c r="CU45" s="332" t="str">
        <f t="shared" ref="CU45:DB45" si="25">IF(CU40=0,"",CU41/CU40)</f>
        <v/>
      </c>
      <c r="CV45" s="331" t="str">
        <f t="shared" si="25"/>
        <v/>
      </c>
      <c r="CW45" s="331" t="str">
        <f t="shared" si="25"/>
        <v/>
      </c>
      <c r="CX45" s="331" t="str">
        <f t="shared" si="25"/>
        <v/>
      </c>
      <c r="CY45" s="331" t="str">
        <f t="shared" si="25"/>
        <v/>
      </c>
      <c r="CZ45" s="331" t="str">
        <f t="shared" si="25"/>
        <v/>
      </c>
      <c r="DA45" s="331" t="str">
        <f t="shared" si="25"/>
        <v/>
      </c>
      <c r="DB45" s="330" t="str">
        <f t="shared" si="25"/>
        <v/>
      </c>
      <c r="DC45" s="1" t="s">
        <v>32</v>
      </c>
      <c r="DD45" s="20">
        <f>COUNTIF(DD$5:DD$38,"&lt;0,40")-SUM(DD$42:DD44)</f>
        <v>0</v>
      </c>
      <c r="DE45" s="332" t="str">
        <f t="shared" ref="DE45:DL45" si="26">IF(DE40=0,"",DE41/DE40)</f>
        <v/>
      </c>
      <c r="DF45" s="331" t="str">
        <f t="shared" si="26"/>
        <v/>
      </c>
      <c r="DG45" s="331" t="str">
        <f t="shared" si="26"/>
        <v/>
      </c>
      <c r="DH45" s="331" t="str">
        <f t="shared" si="26"/>
        <v/>
      </c>
      <c r="DI45" s="331" t="str">
        <f t="shared" si="26"/>
        <v/>
      </c>
      <c r="DJ45" s="331" t="str">
        <f t="shared" si="26"/>
        <v/>
      </c>
      <c r="DK45" s="331" t="str">
        <f t="shared" si="26"/>
        <v/>
      </c>
      <c r="DL45" s="330" t="str">
        <f t="shared" si="26"/>
        <v/>
      </c>
      <c r="DM45" s="1" t="s">
        <v>32</v>
      </c>
      <c r="DN45" s="16">
        <f>COUNTIF(DN$5:DN$38,"&lt;0,40")-SUM(DN42:DN44)</f>
        <v>0</v>
      </c>
      <c r="DO45" s="70"/>
    </row>
    <row r="46" spans="1:119" ht="28.5" customHeight="1" thickBot="1" x14ac:dyDescent="0.25">
      <c r="A46" s="301"/>
      <c r="B46" s="281"/>
      <c r="C46" s="282"/>
      <c r="D46" s="302" t="s">
        <v>108</v>
      </c>
      <c r="E46" s="46"/>
      <c r="F46" s="1" t="s">
        <v>31</v>
      </c>
      <c r="G46" s="16">
        <f>COUNTIF(G$5:G$38,"&lt;0,30")-SUM(G44:G45)</f>
        <v>0</v>
      </c>
      <c r="H46" s="46"/>
      <c r="I46" s="1" t="s">
        <v>31</v>
      </c>
      <c r="J46" s="16">
        <f>COUNTIF(J$5:J$38,"&lt;0,30")-SUM(J44:J45)</f>
        <v>0</v>
      </c>
      <c r="K46" s="46"/>
      <c r="L46" s="1" t="s">
        <v>31</v>
      </c>
      <c r="M46" s="16">
        <f>COUNTIF(M$5:M$38,"&lt;0,30")-SUM(M44:M45)</f>
        <v>0</v>
      </c>
      <c r="N46" s="110"/>
      <c r="O46" s="43"/>
      <c r="P46" s="303">
        <v>0.84</v>
      </c>
      <c r="Q46" s="292">
        <v>0.36</v>
      </c>
      <c r="R46" s="292">
        <v>0.33</v>
      </c>
      <c r="S46" s="292">
        <v>0.45</v>
      </c>
      <c r="T46" s="292">
        <v>0.74</v>
      </c>
      <c r="U46" s="292">
        <v>0.31</v>
      </c>
      <c r="V46" s="292">
        <v>0.87</v>
      </c>
      <c r="W46" s="292">
        <v>0.68</v>
      </c>
      <c r="X46" s="292">
        <v>0.84</v>
      </c>
      <c r="Y46" s="292">
        <v>0.81</v>
      </c>
      <c r="Z46" s="293">
        <v>0.43</v>
      </c>
      <c r="AA46" s="1" t="s">
        <v>33</v>
      </c>
      <c r="AB46" s="20">
        <f>COUNTIF(AB$5:AB$38,"&lt;0,50")-SUM(AB$42:AB45)</f>
        <v>0</v>
      </c>
      <c r="AC46" s="328">
        <v>0.31</v>
      </c>
      <c r="AD46" s="290">
        <v>0.73</v>
      </c>
      <c r="AE46" s="290">
        <v>0.53</v>
      </c>
      <c r="AF46" s="290">
        <v>0.71</v>
      </c>
      <c r="AG46" s="290">
        <v>0.81</v>
      </c>
      <c r="AH46" s="290">
        <v>0.46</v>
      </c>
      <c r="AI46" s="290">
        <v>0.81</v>
      </c>
      <c r="AJ46" s="290">
        <v>0.76</v>
      </c>
      <c r="AK46" s="292">
        <v>0.54</v>
      </c>
      <c r="AL46" s="292">
        <v>0.87</v>
      </c>
      <c r="AM46" s="292">
        <v>0.91</v>
      </c>
      <c r="AN46" s="292">
        <v>0.73</v>
      </c>
      <c r="AO46" s="292">
        <v>0.47</v>
      </c>
      <c r="AP46" s="292">
        <v>0.4</v>
      </c>
      <c r="AQ46" s="292">
        <v>0.3</v>
      </c>
      <c r="AR46" s="292">
        <v>0.66</v>
      </c>
      <c r="AS46" s="292">
        <v>0.75</v>
      </c>
      <c r="AT46" s="292">
        <v>0.83</v>
      </c>
      <c r="AU46" s="292">
        <v>0.2</v>
      </c>
      <c r="AV46" s="292">
        <v>0.71</v>
      </c>
      <c r="AW46" s="292">
        <v>0.49</v>
      </c>
      <c r="AX46" s="292">
        <v>0.75</v>
      </c>
      <c r="AY46" s="292">
        <v>0.33</v>
      </c>
      <c r="AZ46" s="293">
        <v>0.23</v>
      </c>
      <c r="BA46" s="304" t="s">
        <v>33</v>
      </c>
      <c r="BB46" s="20">
        <f>COUNTIF(BB$5:BB$38,"&lt;0,50")-SUM(BB$42:BB45)</f>
        <v>0</v>
      </c>
      <c r="BC46" s="303">
        <v>0.81</v>
      </c>
      <c r="BD46" s="292">
        <v>0.68</v>
      </c>
      <c r="BE46" s="292">
        <v>0.53</v>
      </c>
      <c r="BF46" s="292">
        <v>0.72</v>
      </c>
      <c r="BG46" s="292">
        <v>0.27</v>
      </c>
      <c r="BH46" s="292">
        <v>0.47</v>
      </c>
      <c r="BI46" s="292">
        <v>0.45</v>
      </c>
      <c r="BJ46" s="292">
        <v>0.45</v>
      </c>
      <c r="BK46" s="292">
        <v>0.57999999999999996</v>
      </c>
      <c r="BL46" s="292">
        <v>0.67</v>
      </c>
      <c r="BM46" s="292">
        <v>0.77</v>
      </c>
      <c r="BN46" s="292">
        <v>0.72</v>
      </c>
      <c r="BO46" s="292">
        <v>0.27</v>
      </c>
      <c r="BP46" s="292">
        <v>0.79</v>
      </c>
      <c r="BQ46" s="292">
        <v>0.75</v>
      </c>
      <c r="BR46" s="292">
        <v>0.75</v>
      </c>
      <c r="BS46" s="292">
        <v>0.72</v>
      </c>
      <c r="BT46" s="292">
        <v>0.68</v>
      </c>
      <c r="BU46" s="292">
        <v>0.7</v>
      </c>
      <c r="BV46" s="293">
        <v>0.73</v>
      </c>
      <c r="BW46" s="1" t="s">
        <v>33</v>
      </c>
      <c r="BX46" s="20">
        <f>COUNTIF(BX$5:BX$38,"&lt;0,50")-SUM(BX$42:BX45)</f>
        <v>0</v>
      </c>
      <c r="BY46" s="303">
        <v>0.94</v>
      </c>
      <c r="BZ46" s="292">
        <v>0.92</v>
      </c>
      <c r="CA46" s="292">
        <v>0.72</v>
      </c>
      <c r="CB46" s="292">
        <v>0.63</v>
      </c>
      <c r="CC46" s="292">
        <v>0.84</v>
      </c>
      <c r="CD46" s="292">
        <v>0.73</v>
      </c>
      <c r="CE46" s="292">
        <v>0.5</v>
      </c>
      <c r="CF46" s="292">
        <v>0.52</v>
      </c>
      <c r="CG46" s="292">
        <v>0.7</v>
      </c>
      <c r="CH46" s="293">
        <v>0.75</v>
      </c>
      <c r="CI46" s="1" t="s">
        <v>33</v>
      </c>
      <c r="CJ46" s="20">
        <f>COUNTIF(CJ$5:CJ$38,"&lt;0,50")-SUM(CJ$42:CJ45)</f>
        <v>0</v>
      </c>
      <c r="CK46" s="289">
        <v>0.56000000000000005</v>
      </c>
      <c r="CL46" s="290">
        <v>0.52</v>
      </c>
      <c r="CM46" s="290">
        <v>0.65</v>
      </c>
      <c r="CN46" s="290">
        <v>0.67</v>
      </c>
      <c r="CO46" s="290">
        <v>0.43</v>
      </c>
      <c r="CP46" s="292">
        <v>0.7</v>
      </c>
      <c r="CQ46" s="292">
        <v>0.62</v>
      </c>
      <c r="CR46" s="293">
        <v>0.46</v>
      </c>
      <c r="CS46" s="1" t="s">
        <v>33</v>
      </c>
      <c r="CT46" s="20">
        <f>COUNTIF(CT$5:CT$38,"&lt;0,50")-SUM(CT$42:CT45)</f>
        <v>0</v>
      </c>
      <c r="CU46" s="289">
        <v>0.26</v>
      </c>
      <c r="CV46" s="290">
        <v>0.52</v>
      </c>
      <c r="CW46" s="290">
        <v>0.3</v>
      </c>
      <c r="CX46" s="290">
        <v>0.33</v>
      </c>
      <c r="CY46" s="290">
        <v>0.77</v>
      </c>
      <c r="CZ46" s="290">
        <v>0.17</v>
      </c>
      <c r="DA46" s="290">
        <v>0.33</v>
      </c>
      <c r="DB46" s="293">
        <v>0.43</v>
      </c>
      <c r="DC46" s="1" t="s">
        <v>33</v>
      </c>
      <c r="DD46" s="20">
        <f>COUNTIF(DD$5:DD$38,"&lt;0,50")-SUM(DD$42:DD45)</f>
        <v>0</v>
      </c>
      <c r="DE46" s="289">
        <v>0.75</v>
      </c>
      <c r="DF46" s="290">
        <v>0.6</v>
      </c>
      <c r="DG46" s="290">
        <v>0.94</v>
      </c>
      <c r="DH46" s="290">
        <v>0.7</v>
      </c>
      <c r="DI46" s="290">
        <v>0.87</v>
      </c>
      <c r="DJ46" s="290">
        <v>0.41</v>
      </c>
      <c r="DK46" s="290">
        <v>0.46</v>
      </c>
      <c r="DL46" s="293">
        <v>0.28000000000000003</v>
      </c>
      <c r="DM46" s="1" t="s">
        <v>33</v>
      </c>
      <c r="DN46" s="16">
        <f>COUNTIF(DN$5:DN$38,"&lt;0,60")-SUM(DN42:DN45)</f>
        <v>0</v>
      </c>
      <c r="DO46" s="29"/>
    </row>
    <row r="47" spans="1:119" ht="12.75" customHeight="1" x14ac:dyDescent="0.2">
      <c r="A47" s="46"/>
      <c r="B47" s="46"/>
      <c r="C47" s="46"/>
      <c r="D47" s="46"/>
      <c r="E47" s="46"/>
      <c r="F47" s="1" t="s">
        <v>32</v>
      </c>
      <c r="G47" s="16">
        <f>COUNTIF(G$5:G$38,"&lt;0,40")-SUM(G44:G46)</f>
        <v>0</v>
      </c>
      <c r="H47" s="46"/>
      <c r="I47" s="1" t="s">
        <v>32</v>
      </c>
      <c r="J47" s="16">
        <f>COUNTIF(J$5:J$38,"&lt;0,40")-SUM(J44:J46)</f>
        <v>0</v>
      </c>
      <c r="K47" s="46"/>
      <c r="L47" s="1" t="s">
        <v>32</v>
      </c>
      <c r="M47" s="16">
        <f>COUNTIF(M$5:M$38,"&lt;0,40")-SUM(M44:M46)</f>
        <v>0</v>
      </c>
      <c r="N47" s="110"/>
      <c r="O47" s="43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1" t="s">
        <v>34</v>
      </c>
      <c r="AB47" s="20">
        <f>COUNTIF(AB$5:AB$38,"&lt;0,60")-SUM(AB$42:AB46)</f>
        <v>0</v>
      </c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304" t="s">
        <v>34</v>
      </c>
      <c r="BB47" s="20">
        <f>COUNTIF(BB$5:BB$38,"&lt;0,60")-SUM(BB$42:BB46)</f>
        <v>0</v>
      </c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1" t="s">
        <v>34</v>
      </c>
      <c r="BX47" s="20">
        <f>COUNTIF(BX$5:BX$38,"&lt;0,60")-SUM(BX$42:BX46)</f>
        <v>0</v>
      </c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1" t="s">
        <v>34</v>
      </c>
      <c r="CJ47" s="20">
        <f>COUNTIF(CJ$5:CJ$38,"&lt;0,60")-SUM(CJ$42:CJ46)</f>
        <v>0</v>
      </c>
      <c r="CK47" s="54" t="str">
        <f>IF('Encodage réponses Es'!AA45="","",'Encodage réponses Es'!AA45)</f>
        <v/>
      </c>
      <c r="CL47" s="54"/>
      <c r="CM47" s="54"/>
      <c r="CN47" s="54"/>
      <c r="CO47" s="54"/>
      <c r="CP47" s="54"/>
      <c r="CQ47" s="54"/>
      <c r="CR47" s="54"/>
      <c r="CS47" s="1" t="s">
        <v>34</v>
      </c>
      <c r="CT47" s="20">
        <f>COUNTIF(CT$5:CT$38,"&lt;0,60")-SUM(CT$42:CT46)</f>
        <v>0</v>
      </c>
      <c r="CU47" s="54"/>
      <c r="CV47" s="54"/>
      <c r="CW47" s="54"/>
      <c r="CX47" s="54"/>
      <c r="CY47" s="54"/>
      <c r="CZ47" s="54"/>
      <c r="DA47" s="54"/>
      <c r="DB47" s="54"/>
      <c r="DC47" s="1" t="s">
        <v>34</v>
      </c>
      <c r="DD47" s="20">
        <f>COUNTIF(DD$5:DD$38,"&lt;0,60")-SUM(DD$42:DD46)</f>
        <v>0</v>
      </c>
      <c r="DE47" s="54"/>
      <c r="DF47" s="54"/>
      <c r="DG47" s="54"/>
      <c r="DH47" s="54"/>
      <c r="DI47" s="54"/>
      <c r="DJ47" s="54"/>
      <c r="DK47" s="54"/>
      <c r="DL47" s="54"/>
      <c r="DM47" s="1" t="s">
        <v>34</v>
      </c>
      <c r="DN47" s="16">
        <f>COUNTIF(DN$5:DN$38,"&lt;0,70")-SUM(DN42:DN46)</f>
        <v>0</v>
      </c>
      <c r="DO47" s="29"/>
    </row>
    <row r="48" spans="1:119" ht="12.75" customHeight="1" x14ac:dyDescent="0.2">
      <c r="A48" s="46"/>
      <c r="B48" s="46"/>
      <c r="C48" s="46"/>
      <c r="D48" s="46"/>
      <c r="E48" s="46"/>
      <c r="F48" s="1" t="s">
        <v>33</v>
      </c>
      <c r="G48" s="16">
        <f>COUNTIF(G$5:G$38,"&lt;0,50")-SUM(G44:G47)</f>
        <v>0</v>
      </c>
      <c r="H48" s="46"/>
      <c r="I48" s="1" t="s">
        <v>33</v>
      </c>
      <c r="J48" s="16">
        <f>COUNTIF(J$5:J$38,"&lt;0,50")-SUM(J44:J47)</f>
        <v>0</v>
      </c>
      <c r="K48" s="46"/>
      <c r="L48" s="1" t="s">
        <v>33</v>
      </c>
      <c r="M48" s="16">
        <f>COUNTIF(M$5:M$38,"&lt;0,50")-SUM(M44:M47)</f>
        <v>0</v>
      </c>
      <c r="N48" s="110"/>
      <c r="O48" s="43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1" t="s">
        <v>35</v>
      </c>
      <c r="AB48" s="20">
        <f>COUNTIF(AB$5:AB$38,"&lt;0,70")-SUM(AB$42:AB47)</f>
        <v>0</v>
      </c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1" t="s">
        <v>35</v>
      </c>
      <c r="BB48" s="20">
        <f>COUNTIF(BB$5:BB$38,"&lt;0,70")-SUM(BB$42:BB47)</f>
        <v>0</v>
      </c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1" t="s">
        <v>35</v>
      </c>
      <c r="BX48" s="20">
        <f>COUNTIF(BX$5:BX$38,"&lt;0,70")-SUM(BX$42:BX47)</f>
        <v>0</v>
      </c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1" t="s">
        <v>35</v>
      </c>
      <c r="CJ48" s="20">
        <f>COUNTIF(CJ$5:CJ$38,"&lt;0,70")-SUM(CJ$42:CJ47)</f>
        <v>0</v>
      </c>
      <c r="CK48" s="54" t="str">
        <f>IF('Encodage réponses Es'!AA46="","",'Encodage réponses Es'!AA46)</f>
        <v/>
      </c>
      <c r="CL48" s="54"/>
      <c r="CM48" s="54"/>
      <c r="CN48" s="54"/>
      <c r="CO48" s="54"/>
      <c r="CP48" s="54"/>
      <c r="CQ48" s="54"/>
      <c r="CR48" s="54"/>
      <c r="CS48" s="1" t="s">
        <v>35</v>
      </c>
      <c r="CT48" s="20">
        <f>COUNTIF(CT$5:CT$38,"&lt;0,70")-SUM(CT$42:CT47)</f>
        <v>0</v>
      </c>
      <c r="CU48" s="54"/>
      <c r="CV48" s="54"/>
      <c r="CW48" s="54"/>
      <c r="CX48" s="54"/>
      <c r="CY48" s="54"/>
      <c r="CZ48" s="54"/>
      <c r="DA48" s="54"/>
      <c r="DB48" s="54"/>
      <c r="DC48" s="1" t="s">
        <v>35</v>
      </c>
      <c r="DD48" s="20">
        <f>COUNTIF(DD$5:DD$38,"&lt;0,70")-SUM(DD$42:DD47)</f>
        <v>0</v>
      </c>
      <c r="DE48" s="54"/>
      <c r="DF48" s="54"/>
      <c r="DG48" s="54"/>
      <c r="DH48" s="54"/>
      <c r="DI48" s="54"/>
      <c r="DJ48" s="54"/>
      <c r="DK48" s="54"/>
      <c r="DL48" s="54"/>
      <c r="DM48" s="1" t="s">
        <v>35</v>
      </c>
      <c r="DN48" s="16">
        <f>COUNTIF(DN$5:DN$38,"&lt;0,80")-SUM(DN42:DN47)</f>
        <v>0</v>
      </c>
      <c r="DO48" s="29"/>
    </row>
    <row r="49" spans="1:119" ht="12.75" customHeight="1" x14ac:dyDescent="0.2">
      <c r="A49" s="46"/>
      <c r="B49" s="46"/>
      <c r="C49" s="46"/>
      <c r="D49" s="46"/>
      <c r="E49" s="46"/>
      <c r="F49" s="1" t="s">
        <v>34</v>
      </c>
      <c r="G49" s="16">
        <f>COUNTIF(G$5:G$38,"&lt;0,60")-SUM(G44:G48)</f>
        <v>0</v>
      </c>
      <c r="H49" s="46"/>
      <c r="I49" s="1" t="s">
        <v>34</v>
      </c>
      <c r="J49" s="16">
        <f>COUNTIF(J$5:J$38,"&lt;0,60")-SUM(J44:J48)</f>
        <v>0</v>
      </c>
      <c r="K49" s="46"/>
      <c r="L49" s="1" t="s">
        <v>34</v>
      </c>
      <c r="M49" s="16">
        <f>COUNTIF(M$5:M$38,"&lt;0,60")-SUM(M44:M48)</f>
        <v>0</v>
      </c>
      <c r="N49" s="110"/>
      <c r="O49" s="43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1" t="s">
        <v>36</v>
      </c>
      <c r="AB49" s="20">
        <f>COUNTIF(AB$5:AB$38,"&lt;0,80")-SUM(AB$42:AB48)</f>
        <v>0</v>
      </c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1" t="s">
        <v>36</v>
      </c>
      <c r="BB49" s="20">
        <f>COUNTIF(BB$5:BB$38,"&lt;0,80")-SUM(BB$42:BB48)</f>
        <v>0</v>
      </c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1" t="s">
        <v>36</v>
      </c>
      <c r="BX49" s="20">
        <f>COUNTIF(BX$5:BX$38,"&lt;0,80")-SUM(BX$42:BX48)</f>
        <v>0</v>
      </c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1" t="s">
        <v>36</v>
      </c>
      <c r="CJ49" s="20">
        <f>COUNTIF(CJ$5:CJ$38,"&lt;0,80")-SUM(CJ$42:CJ48)</f>
        <v>0</v>
      </c>
      <c r="CK49" s="54" t="str">
        <f>IF('Encodage réponses Es'!AA47="","",'Encodage réponses Es'!AA47)</f>
        <v/>
      </c>
      <c r="CL49" s="54"/>
      <c r="CM49" s="54"/>
      <c r="CN49" s="54"/>
      <c r="CO49" s="54"/>
      <c r="CP49" s="54"/>
      <c r="CQ49" s="54"/>
      <c r="CR49" s="54"/>
      <c r="CS49" s="1" t="s">
        <v>36</v>
      </c>
      <c r="CT49" s="20">
        <f>COUNTIF(CT$5:CT$38,"&lt;0,80")-SUM(CT$42:CT48)</f>
        <v>0</v>
      </c>
      <c r="CU49" s="54"/>
      <c r="CV49" s="54"/>
      <c r="CW49" s="54"/>
      <c r="CX49" s="54"/>
      <c r="CY49" s="54"/>
      <c r="CZ49" s="54"/>
      <c r="DA49" s="54"/>
      <c r="DB49" s="54"/>
      <c r="DC49" s="1" t="s">
        <v>36</v>
      </c>
      <c r="DD49" s="20">
        <f>COUNTIF(DD$5:DD$38,"&lt;0,80")-SUM(DD$42:DD48)</f>
        <v>0</v>
      </c>
      <c r="DE49" s="54"/>
      <c r="DF49" s="54"/>
      <c r="DG49" s="54"/>
      <c r="DH49" s="54"/>
      <c r="DI49" s="54"/>
      <c r="DJ49" s="54"/>
      <c r="DK49" s="54"/>
      <c r="DL49" s="54"/>
      <c r="DM49" s="1" t="s">
        <v>36</v>
      </c>
      <c r="DN49" s="16">
        <f>COUNTIF(DN$5:DN$38,"&lt;0,90")-SUM(DN42:DN48)</f>
        <v>0</v>
      </c>
      <c r="DO49" s="29"/>
    </row>
    <row r="50" spans="1:119" ht="12.75" customHeight="1" x14ac:dyDescent="0.2">
      <c r="A50" s="46"/>
      <c r="B50" s="46"/>
      <c r="C50" s="46"/>
      <c r="D50" s="46"/>
      <c r="E50" s="46"/>
      <c r="F50" s="1" t="s">
        <v>35</v>
      </c>
      <c r="G50" s="16">
        <f>COUNTIF(G$5:G$38,"&lt;0,70")-SUM(G44:G49)</f>
        <v>0</v>
      </c>
      <c r="H50" s="46"/>
      <c r="I50" s="1" t="s">
        <v>35</v>
      </c>
      <c r="J50" s="16">
        <f>COUNTIF(J$5:J$38,"&lt;0,70")-SUM(J44:J49)</f>
        <v>0</v>
      </c>
      <c r="K50" s="46"/>
      <c r="L50" s="1" t="s">
        <v>35</v>
      </c>
      <c r="M50" s="16">
        <f>COUNTIF(M$5:M$38,"&lt;0,70")-SUM(M44:M49)</f>
        <v>0</v>
      </c>
      <c r="N50" s="110"/>
      <c r="O50" s="43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1" t="s">
        <v>37</v>
      </c>
      <c r="AB50" s="20">
        <f>COUNTIF(AB$5:AB$38,"&lt;0,90")-SUM(AB$42:AB49)</f>
        <v>0</v>
      </c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1" t="s">
        <v>37</v>
      </c>
      <c r="BB50" s="20">
        <f>COUNTIF(BB$5:BB$38,"&lt;0,90")-SUM(BB$42:BB49)</f>
        <v>0</v>
      </c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1" t="s">
        <v>37</v>
      </c>
      <c r="BX50" s="20">
        <f>COUNTIF(BX$5:BX$38,"&lt;0,90")-SUM(BX$42:BX49)</f>
        <v>0</v>
      </c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1" t="s">
        <v>37</v>
      </c>
      <c r="CJ50" s="20">
        <f>COUNTIF(CJ$5:CJ$38,"&lt;0,90")-SUM(CJ$42:CJ49)</f>
        <v>0</v>
      </c>
      <c r="CK50" s="54" t="str">
        <f>IF('Encodage réponses Es'!AA48="","",'Encodage réponses Es'!AA48)</f>
        <v/>
      </c>
      <c r="CL50" s="54"/>
      <c r="CM50" s="54"/>
      <c r="CN50" s="54"/>
      <c r="CO50" s="54"/>
      <c r="CP50" s="54"/>
      <c r="CQ50" s="54"/>
      <c r="CR50" s="54"/>
      <c r="CS50" s="1" t="s">
        <v>37</v>
      </c>
      <c r="CT50" s="20">
        <f>COUNTIF(CT$5:CT$38,"&lt;0,90")-SUM(CT$42:CT49)</f>
        <v>0</v>
      </c>
      <c r="CU50" s="54"/>
      <c r="CV50" s="54"/>
      <c r="CW50" s="54"/>
      <c r="CX50" s="54"/>
      <c r="CY50" s="54"/>
      <c r="CZ50" s="54"/>
      <c r="DA50" s="54"/>
      <c r="DB50" s="54"/>
      <c r="DC50" s="1" t="s">
        <v>37</v>
      </c>
      <c r="DD50" s="20">
        <f>COUNTIF(DD$5:DD$38,"&lt;0,90")-SUM(DD$42:DD49)</f>
        <v>0</v>
      </c>
      <c r="DE50" s="54"/>
      <c r="DF50" s="54"/>
      <c r="DG50" s="54"/>
      <c r="DH50" s="54"/>
      <c r="DI50" s="54"/>
      <c r="DJ50" s="54"/>
      <c r="DK50" s="54"/>
      <c r="DL50" s="54"/>
      <c r="DM50" s="1" t="s">
        <v>37</v>
      </c>
      <c r="DN50" s="16">
        <f>COUNTIF(DN$5:DN$38,"&lt;=1")-SUM(DN42:DN49)</f>
        <v>0</v>
      </c>
      <c r="DO50" s="29"/>
    </row>
    <row r="51" spans="1:119" ht="12.75" customHeight="1" x14ac:dyDescent="0.2">
      <c r="A51" s="46"/>
      <c r="B51" s="46"/>
      <c r="C51" s="46"/>
      <c r="D51" s="46"/>
      <c r="E51" s="46"/>
      <c r="F51" s="1" t="s">
        <v>36</v>
      </c>
      <c r="G51" s="16">
        <f>COUNTIF(G$5:G$38,"&lt;0,80")-SUM(G44:G50)</f>
        <v>0</v>
      </c>
      <c r="H51" s="46"/>
      <c r="I51" s="1" t="s">
        <v>36</v>
      </c>
      <c r="J51" s="16">
        <f>COUNTIF(J$5:J$38,"&lt;0,80")-SUM(J44:J50)</f>
        <v>0</v>
      </c>
      <c r="K51" s="46"/>
      <c r="L51" s="1" t="s">
        <v>36</v>
      </c>
      <c r="M51" s="16">
        <f>COUNTIF(M$5:M$38,"&lt;0,80")-SUM(M44:M50)</f>
        <v>0</v>
      </c>
      <c r="N51" s="110"/>
      <c r="O51" s="43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1" t="s">
        <v>38</v>
      </c>
      <c r="AB51" s="20">
        <f>COUNTIF(AB$5:AB$38,"&lt;1")-SUM(AB$42:AB50)</f>
        <v>0</v>
      </c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1" t="s">
        <v>38</v>
      </c>
      <c r="BB51" s="20">
        <f>COUNTIF(BB$5:BB$38,"&lt;1")-SUM(BB$42:BB50)</f>
        <v>0</v>
      </c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1" t="s">
        <v>38</v>
      </c>
      <c r="BX51" s="20">
        <f>COUNTIF(BX$5:BX$38,"&lt;1")-SUM(BX$42:BX50)</f>
        <v>0</v>
      </c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1" t="s">
        <v>38</v>
      </c>
      <c r="CJ51" s="20">
        <f>COUNTIF(CJ$5:CJ$38,"&lt;1")-SUM(CJ$42:CJ50)</f>
        <v>0</v>
      </c>
      <c r="CK51" s="54" t="str">
        <f>IF('Encodage réponses Es'!AA49="","",'Encodage réponses Es'!AA49)</f>
        <v/>
      </c>
      <c r="CL51" s="54"/>
      <c r="CM51" s="54"/>
      <c r="CN51" s="54"/>
      <c r="CO51" s="54"/>
      <c r="CP51" s="54"/>
      <c r="CQ51" s="54"/>
      <c r="CR51" s="54"/>
      <c r="CS51" s="120" t="s">
        <v>38</v>
      </c>
      <c r="CT51" s="20">
        <f>COUNTIF(CT$5:CT$38,"&lt;1")-SUM(CT$42:CT50)</f>
        <v>0</v>
      </c>
      <c r="CU51" s="54"/>
      <c r="CV51" s="54"/>
      <c r="CW51" s="54"/>
      <c r="CX51" s="54"/>
      <c r="CY51" s="54"/>
      <c r="CZ51" s="54"/>
      <c r="DA51" s="54"/>
      <c r="DB51" s="54"/>
      <c r="DC51" s="1" t="s">
        <v>38</v>
      </c>
      <c r="DD51" s="20">
        <f>COUNTIF(DD$5:DD$38,"&lt;1")-SUM(DD$42:DD50)</f>
        <v>0</v>
      </c>
      <c r="DE51" s="54"/>
      <c r="DF51" s="54"/>
      <c r="DG51" s="54"/>
      <c r="DH51" s="54"/>
      <c r="DI51" s="54"/>
      <c r="DJ51" s="54"/>
      <c r="DK51" s="54"/>
      <c r="DL51" s="54"/>
      <c r="DM51" s="1" t="s">
        <v>38</v>
      </c>
      <c r="DN51" s="54"/>
      <c r="DO51" s="29"/>
    </row>
    <row r="52" spans="1:119" ht="12.75" customHeight="1" x14ac:dyDescent="0.2">
      <c r="A52" s="46"/>
      <c r="B52" s="46"/>
      <c r="C52" s="46"/>
      <c r="D52" s="46"/>
      <c r="E52" s="46"/>
      <c r="F52" s="1" t="s">
        <v>37</v>
      </c>
      <c r="G52" s="16">
        <f>COUNTIF(G$5:G$38,"&lt;0,90")-SUM(G44:G51)</f>
        <v>0</v>
      </c>
      <c r="H52" s="46"/>
      <c r="I52" s="1" t="s">
        <v>37</v>
      </c>
      <c r="J52" s="16">
        <f>COUNTIF(J$5:J$38,"&lt;0,90")-SUM(J44:J51)</f>
        <v>0</v>
      </c>
      <c r="K52" s="46"/>
      <c r="L52" s="1" t="s">
        <v>37</v>
      </c>
      <c r="M52" s="16">
        <f>COUNTIF(M$5:M$38,"&lt;0,90")-SUM(M44:M51)</f>
        <v>0</v>
      </c>
      <c r="N52" s="110"/>
      <c r="O52" s="43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9"/>
      <c r="AB52" s="121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153">
        <v>11</v>
      </c>
      <c r="BB52" s="154">
        <f t="shared" ref="BB52:BB65" si="27">COUNTIF(BA$5:BA$38,BA52)</f>
        <v>0</v>
      </c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1"/>
      <c r="BX52" s="156">
        <f>COUNTIF(BW$5:BW$38,BW52)</f>
        <v>0</v>
      </c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9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431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29"/>
    </row>
    <row r="53" spans="1:119" ht="12.75" customHeight="1" x14ac:dyDescent="0.2">
      <c r="A53" s="46"/>
      <c r="B53" s="46"/>
      <c r="C53" s="46"/>
      <c r="D53" s="46"/>
      <c r="E53" s="46"/>
      <c r="F53" s="1" t="s">
        <v>38</v>
      </c>
      <c r="G53" s="16">
        <f>COUNTIF(G$5:G$38,"&lt;=1")-SUM(G44:G52)</f>
        <v>0</v>
      </c>
      <c r="H53" s="46"/>
      <c r="I53" s="1" t="s">
        <v>38</v>
      </c>
      <c r="J53" s="16">
        <f>COUNTIF(J$5:J$38,"&lt;=1")-SUM(J45:J52)</f>
        <v>0</v>
      </c>
      <c r="K53" s="46"/>
      <c r="L53" s="1" t="s">
        <v>38</v>
      </c>
      <c r="M53" s="16">
        <f>COUNTIF(M$5:M$38,"&lt;=1")-SUM(M44:M52)</f>
        <v>0</v>
      </c>
      <c r="N53" s="112"/>
      <c r="O53" s="43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26"/>
      <c r="AB53" s="9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153">
        <v>12</v>
      </c>
      <c r="BB53" s="154">
        <f t="shared" si="27"/>
        <v>0</v>
      </c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155">
        <v>12</v>
      </c>
      <c r="BX53" s="156">
        <f t="shared" ref="BX53:BX61" si="28">COUNTIF(BW$5:BW$38,BW53)</f>
        <v>0</v>
      </c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9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431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29"/>
    </row>
    <row r="54" spans="1:119" ht="12.75" customHeight="1" x14ac:dyDescent="0.2">
      <c r="A54" s="46"/>
      <c r="B54" s="46"/>
      <c r="C54" s="46"/>
      <c r="D54" s="46"/>
      <c r="E54" s="46"/>
      <c r="H54" s="46"/>
      <c r="I54" s="4"/>
      <c r="J54" s="17"/>
      <c r="K54" s="46"/>
      <c r="L54" s="4"/>
      <c r="M54" s="17"/>
      <c r="N54" s="112"/>
      <c r="O54" s="43"/>
      <c r="P54" s="56"/>
      <c r="Q54" s="56"/>
      <c r="R54" s="56"/>
      <c r="S54" s="56"/>
      <c r="T54" s="56"/>
      <c r="U54" s="51"/>
      <c r="V54" s="56"/>
      <c r="W54" s="56"/>
      <c r="X54" s="56"/>
      <c r="Y54" s="56"/>
      <c r="Z54" s="56"/>
      <c r="AA54" s="27"/>
      <c r="AB54" s="122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153">
        <v>13</v>
      </c>
      <c r="BB54" s="154">
        <f t="shared" si="27"/>
        <v>0</v>
      </c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155">
        <v>13</v>
      </c>
      <c r="BX54" s="156">
        <f t="shared" si="28"/>
        <v>0</v>
      </c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9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431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29"/>
    </row>
    <row r="55" spans="1:119" ht="12.75" customHeight="1" x14ac:dyDescent="0.2">
      <c r="A55" s="43"/>
      <c r="B55" s="43"/>
      <c r="C55" s="43"/>
      <c r="D55" s="43"/>
      <c r="E55" s="43"/>
      <c r="F55" s="43"/>
      <c r="G55" s="43"/>
      <c r="H55" s="43"/>
      <c r="I55" s="35"/>
      <c r="J55" s="112"/>
      <c r="K55" s="43"/>
      <c r="L55" s="35"/>
      <c r="M55" s="112"/>
      <c r="N55" s="112"/>
      <c r="O55" s="43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35"/>
      <c r="AB55" s="35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153">
        <v>14</v>
      </c>
      <c r="BB55" s="154">
        <f t="shared" si="27"/>
        <v>0</v>
      </c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155">
        <v>14</v>
      </c>
      <c r="BX55" s="156">
        <f t="shared" si="28"/>
        <v>0</v>
      </c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18"/>
    </row>
    <row r="56" spans="1:119" ht="12.75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35"/>
      <c r="AB56" s="35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153">
        <v>15</v>
      </c>
      <c r="BB56" s="154">
        <f t="shared" si="27"/>
        <v>0</v>
      </c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155">
        <v>15</v>
      </c>
      <c r="BX56" s="156">
        <f t="shared" si="28"/>
        <v>0</v>
      </c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</row>
    <row r="57" spans="1:119" s="10" customFormat="1" ht="12.75" customHeight="1" x14ac:dyDescent="0.2">
      <c r="A57" s="43"/>
      <c r="B57" s="43"/>
      <c r="C57" s="43"/>
      <c r="D57" s="118"/>
      <c r="E57" s="118"/>
      <c r="F57" s="118"/>
      <c r="G57" s="118"/>
      <c r="H57" s="118"/>
      <c r="I57" s="43"/>
      <c r="J57" s="43"/>
      <c r="K57" s="118"/>
      <c r="L57" s="43"/>
      <c r="M57" s="43"/>
      <c r="N57" s="43"/>
      <c r="O57" s="118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35"/>
      <c r="AB57" s="35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153">
        <v>16</v>
      </c>
      <c r="BB57" s="154">
        <f t="shared" si="27"/>
        <v>0</v>
      </c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155">
        <v>16</v>
      </c>
      <c r="BX57" s="156">
        <f t="shared" si="28"/>
        <v>0</v>
      </c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</row>
    <row r="58" spans="1:119" ht="12.75" customHeight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51"/>
      <c r="Q58" s="51"/>
      <c r="R58" s="51"/>
      <c r="S58" s="51"/>
      <c r="T58" s="51"/>
      <c r="U58" s="13"/>
      <c r="V58" s="51"/>
      <c r="W58" s="51"/>
      <c r="X58" s="51"/>
      <c r="Y58" s="51"/>
      <c r="Z58" s="51"/>
      <c r="AA58" s="35"/>
      <c r="AB58" s="35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153">
        <v>17</v>
      </c>
      <c r="BB58" s="154">
        <f t="shared" si="27"/>
        <v>0</v>
      </c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155">
        <v>17</v>
      </c>
      <c r="BX58" s="156">
        <f t="shared" si="28"/>
        <v>0</v>
      </c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43"/>
      <c r="CV58" s="43"/>
      <c r="CW58" s="43"/>
      <c r="CX58" s="43"/>
      <c r="CY58" s="43"/>
      <c r="CZ58" s="43"/>
      <c r="DA58" s="43"/>
      <c r="DB58" s="43"/>
      <c r="DC58" s="123">
        <v>18</v>
      </c>
      <c r="DD58" s="123">
        <f>COUNTIF(DC$5:DC$38,DC58)</f>
        <v>0</v>
      </c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</row>
    <row r="59" spans="1:119" x14ac:dyDescent="0.2">
      <c r="A59" s="10"/>
      <c r="B59" s="10"/>
      <c r="C59" s="10"/>
      <c r="I59" s="10"/>
      <c r="J59" s="10"/>
      <c r="L59" s="10"/>
      <c r="M59" s="10"/>
      <c r="N59" s="113"/>
      <c r="P59" s="13"/>
      <c r="Q59" s="13"/>
      <c r="R59" s="13"/>
      <c r="S59" s="13"/>
      <c r="T59" s="13"/>
      <c r="V59" s="13"/>
      <c r="W59" s="13"/>
      <c r="X59" s="13"/>
      <c r="Y59" s="13"/>
      <c r="Z59" s="13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60"/>
      <c r="BA59" s="164">
        <v>18</v>
      </c>
      <c r="BB59" s="165">
        <f t="shared" si="27"/>
        <v>0</v>
      </c>
      <c r="BC59" s="16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57">
        <v>18</v>
      </c>
      <c r="BX59" s="158">
        <f t="shared" si="28"/>
        <v>0</v>
      </c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28"/>
      <c r="CU59" s="10"/>
      <c r="CV59" s="10"/>
      <c r="CW59" s="10"/>
      <c r="CX59" s="10"/>
      <c r="CY59" s="10"/>
      <c r="CZ59" s="10"/>
      <c r="DA59" s="10"/>
      <c r="DB59" s="10"/>
    </row>
    <row r="60" spans="1:119" x14ac:dyDescent="0.2"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161"/>
      <c r="BA60" s="166">
        <v>19</v>
      </c>
      <c r="BB60" s="167">
        <f t="shared" si="27"/>
        <v>0</v>
      </c>
      <c r="BC60" s="161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157">
        <v>19</v>
      </c>
      <c r="BX60" s="158">
        <f t="shared" si="28"/>
        <v>0</v>
      </c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26"/>
      <c r="CV60" s="26"/>
      <c r="CW60" s="26"/>
      <c r="CX60" s="26"/>
      <c r="CY60" s="26"/>
      <c r="CZ60" s="26"/>
      <c r="DA60" s="26"/>
      <c r="DB60" s="26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</row>
    <row r="61" spans="1:119" x14ac:dyDescent="0.2"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162"/>
      <c r="BA61" s="166">
        <v>20</v>
      </c>
      <c r="BB61" s="167">
        <f t="shared" si="27"/>
        <v>0</v>
      </c>
      <c r="BC61" s="162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157">
        <v>20</v>
      </c>
      <c r="BX61" s="158">
        <f t="shared" si="28"/>
        <v>0</v>
      </c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</row>
    <row r="62" spans="1:119" x14ac:dyDescent="0.2">
      <c r="AZ62" s="163"/>
      <c r="BA62" s="166">
        <v>21</v>
      </c>
      <c r="BB62" s="167">
        <f t="shared" si="27"/>
        <v>0</v>
      </c>
      <c r="BC62" s="163"/>
      <c r="CJ62" s="8"/>
    </row>
    <row r="63" spans="1:119" x14ac:dyDescent="0.2">
      <c r="AZ63" s="163"/>
      <c r="BA63" s="166">
        <v>22</v>
      </c>
      <c r="BB63" s="167">
        <f t="shared" si="27"/>
        <v>0</v>
      </c>
      <c r="BC63" s="163"/>
      <c r="CJ63" s="8"/>
    </row>
    <row r="64" spans="1:119" x14ac:dyDescent="0.2">
      <c r="AZ64" s="163"/>
      <c r="BA64" s="166">
        <v>23</v>
      </c>
      <c r="BB64" s="167">
        <f t="shared" si="27"/>
        <v>0</v>
      </c>
      <c r="BC64" s="163"/>
      <c r="CJ64" s="8"/>
    </row>
    <row r="65" spans="52:88" x14ac:dyDescent="0.2">
      <c r="AZ65" s="163"/>
      <c r="BA65" s="166">
        <v>24</v>
      </c>
      <c r="BB65" s="167">
        <f t="shared" si="27"/>
        <v>0</v>
      </c>
      <c r="BC65" s="163"/>
      <c r="CJ65" s="8"/>
    </row>
    <row r="66" spans="52:88" x14ac:dyDescent="0.2">
      <c r="AZ66" s="163"/>
      <c r="BA66" s="168"/>
      <c r="BB66" s="169"/>
      <c r="BC66" s="163"/>
      <c r="CJ66" s="8"/>
    </row>
    <row r="67" spans="52:88" x14ac:dyDescent="0.2">
      <c r="AZ67" s="163"/>
      <c r="BA67" s="163"/>
      <c r="BB67" s="163"/>
      <c r="BC67" s="163"/>
      <c r="CJ67" s="8"/>
    </row>
    <row r="68" spans="52:88" x14ac:dyDescent="0.2">
      <c r="CJ68" s="8"/>
    </row>
    <row r="69" spans="52:88" x14ac:dyDescent="0.2">
      <c r="CJ69" s="8"/>
    </row>
    <row r="70" spans="52:88" x14ac:dyDescent="0.2">
      <c r="CJ70" s="8"/>
    </row>
    <row r="71" spans="52:88" x14ac:dyDescent="0.2">
      <c r="CJ71" s="8"/>
    </row>
    <row r="72" spans="52:88" x14ac:dyDescent="0.2">
      <c r="CJ72" s="8"/>
    </row>
    <row r="73" spans="52:88" x14ac:dyDescent="0.2">
      <c r="CJ73" s="8"/>
    </row>
    <row r="74" spans="52:88" x14ac:dyDescent="0.2">
      <c r="CJ74" s="8"/>
    </row>
    <row r="75" spans="52:88" x14ac:dyDescent="0.2">
      <c r="CJ75" s="8"/>
    </row>
    <row r="76" spans="52:88" x14ac:dyDescent="0.2">
      <c r="CJ76" s="8"/>
    </row>
    <row r="77" spans="52:88" x14ac:dyDescent="0.2">
      <c r="CJ77" s="8"/>
    </row>
    <row r="78" spans="52:88" x14ac:dyDescent="0.2">
      <c r="CJ78" s="8"/>
    </row>
    <row r="79" spans="52:88" x14ac:dyDescent="0.2">
      <c r="CJ79" s="8"/>
    </row>
    <row r="80" spans="52:88" x14ac:dyDescent="0.2">
      <c r="CJ80" s="8"/>
    </row>
    <row r="81" spans="88:88" x14ac:dyDescent="0.2">
      <c r="CJ81" s="8"/>
    </row>
    <row r="82" spans="88:88" x14ac:dyDescent="0.2">
      <c r="CJ82" s="8"/>
    </row>
    <row r="83" spans="88:88" x14ac:dyDescent="0.2">
      <c r="CJ83" s="8"/>
    </row>
    <row r="84" spans="88:88" x14ac:dyDescent="0.2">
      <c r="CJ84" s="8"/>
    </row>
    <row r="85" spans="88:88" x14ac:dyDescent="0.2">
      <c r="CJ85" s="8"/>
    </row>
    <row r="86" spans="88:88" x14ac:dyDescent="0.2">
      <c r="CJ86" s="8"/>
    </row>
    <row r="87" spans="88:88" x14ac:dyDescent="0.2">
      <c r="CJ87" s="8"/>
    </row>
    <row r="88" spans="88:88" x14ac:dyDescent="0.2">
      <c r="CJ88" s="8"/>
    </row>
    <row r="89" spans="88:88" x14ac:dyDescent="0.2">
      <c r="CJ89" s="8"/>
    </row>
    <row r="90" spans="88:88" x14ac:dyDescent="0.2">
      <c r="CJ90" s="8"/>
    </row>
    <row r="91" spans="88:88" x14ac:dyDescent="0.2">
      <c r="CJ91" s="8"/>
    </row>
    <row r="92" spans="88:88" x14ac:dyDescent="0.2">
      <c r="CJ92" s="8"/>
    </row>
    <row r="93" spans="88:88" x14ac:dyDescent="0.2">
      <c r="CJ93" s="8"/>
    </row>
    <row r="94" spans="88:88" x14ac:dyDescent="0.2">
      <c r="CJ94" s="8"/>
    </row>
    <row r="95" spans="88:88" x14ac:dyDescent="0.2">
      <c r="CJ95" s="8"/>
    </row>
    <row r="96" spans="88:88" x14ac:dyDescent="0.2">
      <c r="CJ96" s="8"/>
    </row>
    <row r="97" spans="88:88" x14ac:dyDescent="0.2">
      <c r="CJ97" s="8"/>
    </row>
    <row r="98" spans="88:88" x14ac:dyDescent="0.2">
      <c r="CJ98" s="8"/>
    </row>
    <row r="99" spans="88:88" x14ac:dyDescent="0.2">
      <c r="CJ99" s="8"/>
    </row>
    <row r="100" spans="88:88" x14ac:dyDescent="0.2">
      <c r="CJ100" s="8"/>
    </row>
    <row r="101" spans="88:88" x14ac:dyDescent="0.2">
      <c r="CJ101" s="8"/>
    </row>
    <row r="102" spans="88:88" x14ac:dyDescent="0.2">
      <c r="CJ102" s="8"/>
    </row>
    <row r="103" spans="88:88" x14ac:dyDescent="0.2">
      <c r="CJ103" s="8"/>
    </row>
    <row r="104" spans="88:88" x14ac:dyDescent="0.2">
      <c r="CJ104" s="8"/>
    </row>
    <row r="105" spans="88:88" x14ac:dyDescent="0.2">
      <c r="CJ105" s="8"/>
    </row>
    <row r="106" spans="88:88" x14ac:dyDescent="0.2">
      <c r="CJ106" s="8"/>
    </row>
    <row r="107" spans="88:88" x14ac:dyDescent="0.2">
      <c r="CJ107" s="8"/>
    </row>
    <row r="108" spans="88:88" x14ac:dyDescent="0.2">
      <c r="CJ108" s="8"/>
    </row>
    <row r="109" spans="88:88" x14ac:dyDescent="0.2">
      <c r="CJ109" s="8"/>
    </row>
    <row r="110" spans="88:88" x14ac:dyDescent="0.2">
      <c r="CJ110" s="8"/>
    </row>
    <row r="111" spans="88:88" x14ac:dyDescent="0.2">
      <c r="CJ111" s="8"/>
    </row>
    <row r="112" spans="88:88" x14ac:dyDescent="0.2">
      <c r="CJ112" s="8"/>
    </row>
    <row r="113" spans="88:88" x14ac:dyDescent="0.2">
      <c r="CJ113" s="8"/>
    </row>
    <row r="114" spans="88:88" x14ac:dyDescent="0.2">
      <c r="CJ114" s="8"/>
    </row>
    <row r="115" spans="88:88" x14ac:dyDescent="0.2">
      <c r="CJ115" s="8"/>
    </row>
    <row r="116" spans="88:88" x14ac:dyDescent="0.2">
      <c r="CJ116" s="8"/>
    </row>
    <row r="117" spans="88:88" x14ac:dyDescent="0.2">
      <c r="CJ117" s="8"/>
    </row>
    <row r="118" spans="88:88" x14ac:dyDescent="0.2">
      <c r="CJ118" s="8"/>
    </row>
    <row r="119" spans="88:88" x14ac:dyDescent="0.2">
      <c r="CJ119" s="8"/>
    </row>
    <row r="120" spans="88:88" x14ac:dyDescent="0.2">
      <c r="CJ120" s="8"/>
    </row>
    <row r="121" spans="88:88" x14ac:dyDescent="0.2">
      <c r="CJ121" s="8"/>
    </row>
    <row r="122" spans="88:88" x14ac:dyDescent="0.2">
      <c r="CJ122" s="8"/>
    </row>
    <row r="123" spans="88:88" x14ac:dyDescent="0.2">
      <c r="CJ123" s="8"/>
    </row>
    <row r="124" spans="88:88" x14ac:dyDescent="0.2">
      <c r="CJ124" s="8"/>
    </row>
    <row r="125" spans="88:88" x14ac:dyDescent="0.2">
      <c r="CJ125" s="8"/>
    </row>
    <row r="126" spans="88:88" x14ac:dyDescent="0.2">
      <c r="CJ126" s="8"/>
    </row>
    <row r="127" spans="88:88" x14ac:dyDescent="0.2">
      <c r="CJ127" s="8"/>
    </row>
    <row r="128" spans="88:88" x14ac:dyDescent="0.2">
      <c r="CJ128" s="8"/>
    </row>
    <row r="129" spans="88:88" x14ac:dyDescent="0.2">
      <c r="CJ129" s="8"/>
    </row>
    <row r="130" spans="88:88" x14ac:dyDescent="0.2">
      <c r="CJ130" s="8"/>
    </row>
    <row r="131" spans="88:88" x14ac:dyDescent="0.2">
      <c r="CJ131" s="8"/>
    </row>
    <row r="132" spans="88:88" x14ac:dyDescent="0.2">
      <c r="CJ132" s="8"/>
    </row>
    <row r="133" spans="88:88" x14ac:dyDescent="0.2">
      <c r="CJ133" s="8"/>
    </row>
    <row r="134" spans="88:88" x14ac:dyDescent="0.2">
      <c r="CJ134" s="8"/>
    </row>
    <row r="135" spans="88:88" x14ac:dyDescent="0.2">
      <c r="CJ135" s="8"/>
    </row>
    <row r="136" spans="88:88" x14ac:dyDescent="0.2">
      <c r="CJ136" s="8"/>
    </row>
    <row r="137" spans="88:88" x14ac:dyDescent="0.2">
      <c r="CJ137" s="8"/>
    </row>
    <row r="138" spans="88:88" x14ac:dyDescent="0.2">
      <c r="CJ138" s="8"/>
    </row>
    <row r="139" spans="88:88" x14ac:dyDescent="0.2">
      <c r="CJ139" s="8"/>
    </row>
    <row r="140" spans="88:88" x14ac:dyDescent="0.2">
      <c r="CJ140" s="8"/>
    </row>
    <row r="141" spans="88:88" x14ac:dyDescent="0.2">
      <c r="CJ141" s="8"/>
    </row>
    <row r="142" spans="88:88" x14ac:dyDescent="0.2">
      <c r="CJ142" s="8"/>
    </row>
    <row r="143" spans="88:88" x14ac:dyDescent="0.2">
      <c r="CJ143" s="8"/>
    </row>
    <row r="144" spans="88:88" x14ac:dyDescent="0.2">
      <c r="CJ144" s="8"/>
    </row>
    <row r="145" spans="88:88" x14ac:dyDescent="0.2">
      <c r="CJ145" s="8"/>
    </row>
    <row r="146" spans="88:88" x14ac:dyDescent="0.2">
      <c r="CJ146" s="8"/>
    </row>
    <row r="147" spans="88:88" x14ac:dyDescent="0.2">
      <c r="CJ147" s="8"/>
    </row>
    <row r="148" spans="88:88" x14ac:dyDescent="0.2">
      <c r="CJ148" s="8"/>
    </row>
    <row r="149" spans="88:88" x14ac:dyDescent="0.2">
      <c r="CJ149" s="8"/>
    </row>
    <row r="150" spans="88:88" x14ac:dyDescent="0.2">
      <c r="CJ150" s="8"/>
    </row>
    <row r="151" spans="88:88" x14ac:dyDescent="0.2">
      <c r="CJ151" s="8"/>
    </row>
    <row r="152" spans="88:88" x14ac:dyDescent="0.2">
      <c r="CJ152" s="8"/>
    </row>
    <row r="153" spans="88:88" x14ac:dyDescent="0.2">
      <c r="CJ153" s="8"/>
    </row>
    <row r="154" spans="88:88" x14ac:dyDescent="0.2">
      <c r="CJ154" s="8"/>
    </row>
    <row r="155" spans="88:88" x14ac:dyDescent="0.2">
      <c r="CJ155" s="8"/>
    </row>
    <row r="156" spans="88:88" x14ac:dyDescent="0.2">
      <c r="CJ156" s="8"/>
    </row>
    <row r="157" spans="88:88" x14ac:dyDescent="0.2">
      <c r="CJ157" s="8"/>
    </row>
    <row r="158" spans="88:88" x14ac:dyDescent="0.2">
      <c r="CJ158" s="8"/>
    </row>
    <row r="159" spans="88:88" x14ac:dyDescent="0.2">
      <c r="CJ159" s="8"/>
    </row>
    <row r="160" spans="88:88" x14ac:dyDescent="0.2">
      <c r="CJ160" s="8"/>
    </row>
    <row r="161" spans="88:88" x14ac:dyDescent="0.2">
      <c r="CJ161" s="8"/>
    </row>
    <row r="162" spans="88:88" x14ac:dyDescent="0.2">
      <c r="CJ162" s="8"/>
    </row>
    <row r="163" spans="88:88" x14ac:dyDescent="0.2">
      <c r="CJ163" s="8"/>
    </row>
    <row r="164" spans="88:88" x14ac:dyDescent="0.2">
      <c r="CJ164" s="8"/>
    </row>
    <row r="165" spans="88:88" x14ac:dyDescent="0.2">
      <c r="CJ165" s="8"/>
    </row>
    <row r="166" spans="88:88" x14ac:dyDescent="0.2">
      <c r="CJ166" s="8"/>
    </row>
    <row r="167" spans="88:88" x14ac:dyDescent="0.2">
      <c r="CJ167" s="8"/>
    </row>
    <row r="168" spans="88:88" x14ac:dyDescent="0.2">
      <c r="CJ168" s="8"/>
    </row>
    <row r="169" spans="88:88" x14ac:dyDescent="0.2">
      <c r="CJ169" s="8"/>
    </row>
    <row r="170" spans="88:88" x14ac:dyDescent="0.2">
      <c r="CJ170" s="8"/>
    </row>
    <row r="171" spans="88:88" x14ac:dyDescent="0.2">
      <c r="CJ171" s="8"/>
    </row>
    <row r="172" spans="88:88" x14ac:dyDescent="0.2">
      <c r="CJ172" s="8"/>
    </row>
    <row r="173" spans="88:88" x14ac:dyDescent="0.2">
      <c r="CJ173" s="8"/>
    </row>
    <row r="174" spans="88:88" x14ac:dyDescent="0.2">
      <c r="CJ174" s="8"/>
    </row>
    <row r="175" spans="88:88" x14ac:dyDescent="0.2">
      <c r="CJ175" s="8"/>
    </row>
    <row r="176" spans="88:88" x14ac:dyDescent="0.2">
      <c r="CJ176" s="8"/>
    </row>
    <row r="177" spans="88:88" x14ac:dyDescent="0.2">
      <c r="CJ177" s="8"/>
    </row>
    <row r="178" spans="88:88" x14ac:dyDescent="0.2">
      <c r="CJ178" s="8"/>
    </row>
    <row r="179" spans="88:88" x14ac:dyDescent="0.2">
      <c r="CJ179" s="8"/>
    </row>
    <row r="180" spans="88:88" x14ac:dyDescent="0.2">
      <c r="CJ180" s="8"/>
    </row>
    <row r="181" spans="88:88" x14ac:dyDescent="0.2">
      <c r="CJ181" s="8"/>
    </row>
    <row r="182" spans="88:88" x14ac:dyDescent="0.2">
      <c r="CJ182" s="8"/>
    </row>
    <row r="183" spans="88:88" x14ac:dyDescent="0.2">
      <c r="CJ183" s="8"/>
    </row>
    <row r="184" spans="88:88" x14ac:dyDescent="0.2">
      <c r="CJ184" s="8"/>
    </row>
    <row r="185" spans="88:88" x14ac:dyDescent="0.2">
      <c r="CJ185" s="8"/>
    </row>
    <row r="186" spans="88:88" x14ac:dyDescent="0.2">
      <c r="CJ186" s="8"/>
    </row>
    <row r="187" spans="88:88" x14ac:dyDescent="0.2">
      <c r="CJ187" s="8"/>
    </row>
    <row r="188" spans="88:88" x14ac:dyDescent="0.2">
      <c r="CJ188" s="8"/>
    </row>
    <row r="189" spans="88:88" x14ac:dyDescent="0.2">
      <c r="CJ189" s="8"/>
    </row>
    <row r="190" spans="88:88" x14ac:dyDescent="0.2">
      <c r="CJ190" s="8"/>
    </row>
    <row r="191" spans="88:88" x14ac:dyDescent="0.2">
      <c r="CJ191" s="8"/>
    </row>
    <row r="192" spans="88:88" x14ac:dyDescent="0.2">
      <c r="CJ192" s="8"/>
    </row>
    <row r="193" spans="88:88" x14ac:dyDescent="0.2">
      <c r="CJ193" s="8"/>
    </row>
    <row r="194" spans="88:88" x14ac:dyDescent="0.2">
      <c r="CJ194" s="8"/>
    </row>
    <row r="195" spans="88:88" x14ac:dyDescent="0.2">
      <c r="CJ195" s="8"/>
    </row>
    <row r="196" spans="88:88" x14ac:dyDescent="0.2">
      <c r="CJ196" s="8"/>
    </row>
    <row r="197" spans="88:88" x14ac:dyDescent="0.2">
      <c r="CJ197" s="8"/>
    </row>
    <row r="198" spans="88:88" x14ac:dyDescent="0.2">
      <c r="CJ198" s="8"/>
    </row>
    <row r="199" spans="88:88" x14ac:dyDescent="0.2">
      <c r="CJ199" s="8"/>
    </row>
    <row r="200" spans="88:88" x14ac:dyDescent="0.2">
      <c r="CJ200" s="8"/>
    </row>
    <row r="201" spans="88:88" x14ac:dyDescent="0.2">
      <c r="CJ201" s="8"/>
    </row>
    <row r="202" spans="88:88" x14ac:dyDescent="0.2">
      <c r="CJ202" s="8"/>
    </row>
    <row r="203" spans="88:88" x14ac:dyDescent="0.2">
      <c r="CJ203" s="8"/>
    </row>
    <row r="204" spans="88:88" x14ac:dyDescent="0.2">
      <c r="CJ204" s="8"/>
    </row>
    <row r="205" spans="88:88" x14ac:dyDescent="0.2">
      <c r="CJ205" s="8"/>
    </row>
    <row r="206" spans="88:88" x14ac:dyDescent="0.2">
      <c r="CJ206" s="8"/>
    </row>
    <row r="207" spans="88:88" x14ac:dyDescent="0.2">
      <c r="CJ207" s="8"/>
    </row>
    <row r="208" spans="88:88" x14ac:dyDescent="0.2">
      <c r="CJ208" s="8"/>
    </row>
    <row r="209" spans="88:88" x14ac:dyDescent="0.2">
      <c r="CJ209" s="8"/>
    </row>
    <row r="210" spans="88:88" x14ac:dyDescent="0.2">
      <c r="CJ210" s="8"/>
    </row>
    <row r="211" spans="88:88" x14ac:dyDescent="0.2">
      <c r="CJ211" s="8"/>
    </row>
    <row r="212" spans="88:88" x14ac:dyDescent="0.2">
      <c r="CJ212" s="8"/>
    </row>
    <row r="213" spans="88:88" x14ac:dyDescent="0.2">
      <c r="CJ213" s="8"/>
    </row>
    <row r="214" spans="88:88" x14ac:dyDescent="0.2">
      <c r="CJ214" s="8"/>
    </row>
    <row r="215" spans="88:88" x14ac:dyDescent="0.2">
      <c r="CJ215" s="8"/>
    </row>
    <row r="216" spans="88:88" x14ac:dyDescent="0.2">
      <c r="CJ216" s="8"/>
    </row>
    <row r="217" spans="88:88" x14ac:dyDescent="0.2">
      <c r="CJ217" s="8"/>
    </row>
    <row r="218" spans="88:88" x14ac:dyDescent="0.2">
      <c r="CJ218" s="8"/>
    </row>
    <row r="219" spans="88:88" x14ac:dyDescent="0.2">
      <c r="CJ219" s="8"/>
    </row>
    <row r="220" spans="88:88" x14ac:dyDescent="0.2">
      <c r="CJ220" s="8"/>
    </row>
    <row r="221" spans="88:88" x14ac:dyDescent="0.2">
      <c r="CJ221" s="8"/>
    </row>
    <row r="222" spans="88:88" x14ac:dyDescent="0.2">
      <c r="CJ222" s="8"/>
    </row>
    <row r="223" spans="88:88" x14ac:dyDescent="0.2">
      <c r="CJ223" s="8"/>
    </row>
    <row r="224" spans="88:88" x14ac:dyDescent="0.2">
      <c r="CJ224" s="8"/>
    </row>
    <row r="225" spans="88:88" x14ac:dyDescent="0.2">
      <c r="CJ225" s="8"/>
    </row>
    <row r="226" spans="88:88" x14ac:dyDescent="0.2">
      <c r="CJ226" s="8"/>
    </row>
    <row r="227" spans="88:88" x14ac:dyDescent="0.2">
      <c r="CJ227" s="8"/>
    </row>
    <row r="228" spans="88:88" x14ac:dyDescent="0.2">
      <c r="CJ228" s="8"/>
    </row>
    <row r="229" spans="88:88" x14ac:dyDescent="0.2">
      <c r="CJ229" s="8"/>
    </row>
    <row r="230" spans="88:88" x14ac:dyDescent="0.2">
      <c r="CJ230" s="8"/>
    </row>
    <row r="231" spans="88:88" x14ac:dyDescent="0.2">
      <c r="CJ231" s="8"/>
    </row>
    <row r="232" spans="88:88" x14ac:dyDescent="0.2">
      <c r="CJ232" s="8"/>
    </row>
    <row r="233" spans="88:88" x14ac:dyDescent="0.2">
      <c r="CJ233" s="8"/>
    </row>
    <row r="234" spans="88:88" x14ac:dyDescent="0.2">
      <c r="CJ234" s="8"/>
    </row>
    <row r="235" spans="88:88" x14ac:dyDescent="0.2">
      <c r="CJ235" s="8"/>
    </row>
    <row r="236" spans="88:88" x14ac:dyDescent="0.2">
      <c r="CJ236" s="8"/>
    </row>
    <row r="237" spans="88:88" x14ac:dyDescent="0.2">
      <c r="CJ237" s="8"/>
    </row>
    <row r="238" spans="88:88" x14ac:dyDescent="0.2">
      <c r="CJ238" s="8"/>
    </row>
    <row r="239" spans="88:88" x14ac:dyDescent="0.2">
      <c r="CJ239" s="8"/>
    </row>
    <row r="240" spans="88:88" x14ac:dyDescent="0.2">
      <c r="CJ240" s="8"/>
    </row>
    <row r="241" spans="88:88" x14ac:dyDescent="0.2">
      <c r="CJ241" s="8"/>
    </row>
    <row r="242" spans="88:88" x14ac:dyDescent="0.2">
      <c r="CJ242" s="8"/>
    </row>
    <row r="243" spans="88:88" x14ac:dyDescent="0.2">
      <c r="CJ243" s="8"/>
    </row>
    <row r="244" spans="88:88" x14ac:dyDescent="0.2">
      <c r="CJ244" s="8"/>
    </row>
    <row r="245" spans="88:88" x14ac:dyDescent="0.2">
      <c r="CJ245" s="8"/>
    </row>
    <row r="246" spans="88:88" x14ac:dyDescent="0.2">
      <c r="CJ246" s="8"/>
    </row>
    <row r="247" spans="88:88" x14ac:dyDescent="0.2">
      <c r="CJ247" s="8"/>
    </row>
    <row r="248" spans="88:88" x14ac:dyDescent="0.2">
      <c r="CJ248" s="8"/>
    </row>
    <row r="249" spans="88:88" x14ac:dyDescent="0.2">
      <c r="CJ249" s="8"/>
    </row>
    <row r="250" spans="88:88" x14ac:dyDescent="0.2">
      <c r="CJ250" s="8"/>
    </row>
    <row r="251" spans="88:88" x14ac:dyDescent="0.2">
      <c r="CJ251" s="8"/>
    </row>
    <row r="252" spans="88:88" x14ac:dyDescent="0.2">
      <c r="CJ252" s="8"/>
    </row>
    <row r="253" spans="88:88" x14ac:dyDescent="0.2">
      <c r="CJ253" s="8"/>
    </row>
    <row r="254" spans="88:88" x14ac:dyDescent="0.2">
      <c r="CJ254" s="8"/>
    </row>
    <row r="255" spans="88:88" x14ac:dyDescent="0.2">
      <c r="CJ255" s="8"/>
    </row>
    <row r="256" spans="88:88" x14ac:dyDescent="0.2">
      <c r="CJ256" s="8"/>
    </row>
    <row r="257" spans="88:88" x14ac:dyDescent="0.2">
      <c r="CJ257" s="8"/>
    </row>
    <row r="258" spans="88:88" x14ac:dyDescent="0.2">
      <c r="CJ258" s="8"/>
    </row>
    <row r="259" spans="88:88" x14ac:dyDescent="0.2">
      <c r="CJ259" s="8"/>
    </row>
    <row r="260" spans="88:88" x14ac:dyDescent="0.2">
      <c r="CJ260" s="8"/>
    </row>
    <row r="261" spans="88:88" x14ac:dyDescent="0.2">
      <c r="CJ261" s="8"/>
    </row>
    <row r="262" spans="88:88" x14ac:dyDescent="0.2">
      <c r="CJ262" s="8"/>
    </row>
    <row r="263" spans="88:88" x14ac:dyDescent="0.2">
      <c r="CJ263" s="8"/>
    </row>
    <row r="264" spans="88:88" x14ac:dyDescent="0.2">
      <c r="CJ264" s="8"/>
    </row>
    <row r="265" spans="88:88" x14ac:dyDescent="0.2">
      <c r="CJ265" s="8"/>
    </row>
    <row r="266" spans="88:88" x14ac:dyDescent="0.2">
      <c r="CJ266" s="8"/>
    </row>
    <row r="267" spans="88:88" x14ac:dyDescent="0.2">
      <c r="CJ267" s="8"/>
    </row>
    <row r="268" spans="88:88" x14ac:dyDescent="0.2">
      <c r="CJ268" s="8"/>
    </row>
    <row r="269" spans="88:88" x14ac:dyDescent="0.2">
      <c r="CJ269" s="8"/>
    </row>
    <row r="270" spans="88:88" x14ac:dyDescent="0.2">
      <c r="CJ270" s="8"/>
    </row>
    <row r="271" spans="88:88" x14ac:dyDescent="0.2">
      <c r="CJ271" s="8"/>
    </row>
    <row r="272" spans="88:88" x14ac:dyDescent="0.2">
      <c r="CJ272" s="8"/>
    </row>
    <row r="273" spans="88:88" x14ac:dyDescent="0.2">
      <c r="CJ273" s="8"/>
    </row>
    <row r="274" spans="88:88" x14ac:dyDescent="0.2">
      <c r="CJ274" s="8"/>
    </row>
    <row r="275" spans="88:88" x14ac:dyDescent="0.2">
      <c r="CJ275" s="8"/>
    </row>
    <row r="276" spans="88:88" x14ac:dyDescent="0.2">
      <c r="CJ276" s="8"/>
    </row>
    <row r="277" spans="88:88" x14ac:dyDescent="0.2">
      <c r="CJ277" s="8"/>
    </row>
    <row r="278" spans="88:88" x14ac:dyDescent="0.2">
      <c r="CJ278" s="8"/>
    </row>
    <row r="279" spans="88:88" x14ac:dyDescent="0.2">
      <c r="CJ279" s="8"/>
    </row>
    <row r="280" spans="88:88" x14ac:dyDescent="0.2">
      <c r="CJ280" s="8"/>
    </row>
    <row r="281" spans="88:88" x14ac:dyDescent="0.2">
      <c r="CJ281" s="8"/>
    </row>
    <row r="282" spans="88:88" x14ac:dyDescent="0.2">
      <c r="CJ282" s="8"/>
    </row>
    <row r="283" spans="88:88" x14ac:dyDescent="0.2">
      <c r="CJ283" s="8"/>
    </row>
    <row r="284" spans="88:88" x14ac:dyDescent="0.2">
      <c r="CJ284" s="8"/>
    </row>
    <row r="285" spans="88:88" x14ac:dyDescent="0.2">
      <c r="CJ285" s="8"/>
    </row>
    <row r="286" spans="88:88" x14ac:dyDescent="0.2">
      <c r="CJ286" s="8"/>
    </row>
    <row r="287" spans="88:88" x14ac:dyDescent="0.2">
      <c r="CJ287" s="8"/>
    </row>
    <row r="288" spans="88:88" x14ac:dyDescent="0.2">
      <c r="CJ288" s="8"/>
    </row>
    <row r="289" spans="88:88" x14ac:dyDescent="0.2">
      <c r="CJ289" s="8"/>
    </row>
    <row r="290" spans="88:88" x14ac:dyDescent="0.2">
      <c r="CJ290" s="8"/>
    </row>
    <row r="291" spans="88:88" x14ac:dyDescent="0.2">
      <c r="CJ291" s="8"/>
    </row>
    <row r="292" spans="88:88" x14ac:dyDescent="0.2">
      <c r="CJ292" s="8"/>
    </row>
    <row r="293" spans="88:88" x14ac:dyDescent="0.2">
      <c r="CJ293" s="8"/>
    </row>
    <row r="294" spans="88:88" x14ac:dyDescent="0.2">
      <c r="CJ294" s="8"/>
    </row>
    <row r="295" spans="88:88" x14ac:dyDescent="0.2">
      <c r="CJ295" s="8"/>
    </row>
    <row r="296" spans="88:88" x14ac:dyDescent="0.2">
      <c r="CJ296" s="8"/>
    </row>
    <row r="297" spans="88:88" x14ac:dyDescent="0.2">
      <c r="CJ297" s="8"/>
    </row>
    <row r="298" spans="88:88" x14ac:dyDescent="0.2">
      <c r="CJ298" s="8"/>
    </row>
    <row r="299" spans="88:88" x14ac:dyDescent="0.2">
      <c r="CJ299" s="8"/>
    </row>
    <row r="300" spans="88:88" x14ac:dyDescent="0.2">
      <c r="CJ300" s="8"/>
    </row>
    <row r="301" spans="88:88" x14ac:dyDescent="0.2">
      <c r="CJ301" s="8"/>
    </row>
    <row r="302" spans="88:88" x14ac:dyDescent="0.2">
      <c r="CJ302" s="8"/>
    </row>
    <row r="303" spans="88:88" x14ac:dyDescent="0.2">
      <c r="CJ303" s="8"/>
    </row>
    <row r="304" spans="88:88" x14ac:dyDescent="0.2">
      <c r="CJ304" s="8"/>
    </row>
    <row r="305" spans="88:88" x14ac:dyDescent="0.2">
      <c r="CJ305" s="8"/>
    </row>
    <row r="306" spans="88:88" x14ac:dyDescent="0.2">
      <c r="CJ306" s="8"/>
    </row>
    <row r="307" spans="88:88" x14ac:dyDescent="0.2">
      <c r="CJ307" s="8"/>
    </row>
    <row r="308" spans="88:88" x14ac:dyDescent="0.2">
      <c r="CJ308" s="8"/>
    </row>
    <row r="309" spans="88:88" x14ac:dyDescent="0.2">
      <c r="CJ309" s="8"/>
    </row>
    <row r="310" spans="88:88" x14ac:dyDescent="0.2">
      <c r="CJ310" s="8"/>
    </row>
    <row r="311" spans="88:88" x14ac:dyDescent="0.2">
      <c r="CJ311" s="8"/>
    </row>
    <row r="312" spans="88:88" x14ac:dyDescent="0.2">
      <c r="CJ312" s="8"/>
    </row>
    <row r="313" spans="88:88" x14ac:dyDescent="0.2">
      <c r="CJ313" s="8"/>
    </row>
    <row r="314" spans="88:88" x14ac:dyDescent="0.2">
      <c r="CJ314" s="8"/>
    </row>
    <row r="315" spans="88:88" x14ac:dyDescent="0.2">
      <c r="CJ315" s="8"/>
    </row>
    <row r="316" spans="88:88" x14ac:dyDescent="0.2">
      <c r="CJ316" s="8"/>
    </row>
    <row r="317" spans="88:88" x14ac:dyDescent="0.2">
      <c r="CJ317" s="8"/>
    </row>
    <row r="318" spans="88:88" x14ac:dyDescent="0.2">
      <c r="CJ318" s="8"/>
    </row>
    <row r="319" spans="88:88" x14ac:dyDescent="0.2">
      <c r="CJ319" s="8"/>
    </row>
    <row r="320" spans="88:88" x14ac:dyDescent="0.2">
      <c r="CJ320" s="8"/>
    </row>
    <row r="321" spans="88:88" x14ac:dyDescent="0.2">
      <c r="CJ321" s="8"/>
    </row>
    <row r="322" spans="88:88" x14ac:dyDescent="0.2">
      <c r="CJ322" s="8"/>
    </row>
  </sheetData>
  <sheetProtection algorithmName="SHA-512" hashValue="uhGDSvD1rsJRbdl8oALa3JpyomWOYiGlvklzumTkH4QYQp51h8GwDqrCZd3R3QfzoecTs2PrCfIUysIoYrOb9A==" saltValue="fQFhN310HiwXUUW5SsZ2mg==" spinCount="100000" sheet="1" objects="1" scenarios="1"/>
  <mergeCells count="25">
    <mergeCell ref="B45:D45"/>
    <mergeCell ref="A7:B38"/>
    <mergeCell ref="A3:A4"/>
    <mergeCell ref="D3:D4"/>
    <mergeCell ref="B3:C4"/>
    <mergeCell ref="A1:A2"/>
    <mergeCell ref="I1:J2"/>
    <mergeCell ref="L1:M2"/>
    <mergeCell ref="BC2:BX2"/>
    <mergeCell ref="P1:AB1"/>
    <mergeCell ref="AC1:BB1"/>
    <mergeCell ref="B1:D2"/>
    <mergeCell ref="BC1:BX1"/>
    <mergeCell ref="P2:AB2"/>
    <mergeCell ref="AC2:BB2"/>
    <mergeCell ref="E3:E4"/>
    <mergeCell ref="DE1:DN1"/>
    <mergeCell ref="CU1:DD1"/>
    <mergeCell ref="DE2:DN2"/>
    <mergeCell ref="CU2:DD2"/>
    <mergeCell ref="CK1:CT1"/>
    <mergeCell ref="CK2:CT2"/>
    <mergeCell ref="BY1:CJ1"/>
    <mergeCell ref="BY2:CJ2"/>
    <mergeCell ref="F1:G2"/>
  </mergeCells>
  <phoneticPr fontId="2" type="noConversion"/>
  <conditionalFormatting sqref="DE39:DL39 AE39 V39:Y39 AG39:AY39 BV39 P39 R39 T39 AC39 BE39 BG39 BC39 CA39:CG39 BY39 CK39 CR39 CU39:DB39">
    <cfRule type="cellIs" dxfId="45" priority="249" stopIfTrue="1" operator="equal">
      <formula>P$4</formula>
    </cfRule>
  </conditionalFormatting>
  <conditionalFormatting sqref="DO42:IV43 D43 E42:E43">
    <cfRule type="cellIs" dxfId="44" priority="258" stopIfTrue="1" operator="equal">
      <formula>0</formula>
    </cfRule>
  </conditionalFormatting>
  <conditionalFormatting sqref="P5:P38 R5:R38 T5:T38 AC6:AZ38 BC5:BC38 BE5:BE38 BG5:BG38 BY5:CH38 CU5:DB38 DE5:DL38 CK5:CR38 AC5:AJ5 AL5:AZ5 V5:Z38">
    <cfRule type="cellIs" dxfId="43" priority="267" stopIfTrue="1" operator="equal">
      <formula>1</formula>
    </cfRule>
    <cfRule type="cellIs" dxfId="42" priority="268" stopIfTrue="1" operator="equal">
      <formula>9</formula>
    </cfRule>
    <cfRule type="cellIs" dxfId="41" priority="269" stopIfTrue="1" operator="equal">
      <formula>"!"</formula>
    </cfRule>
  </conditionalFormatting>
  <conditionalFormatting sqref="BH39:BU39 Q39 S39 U39 Z39 AD39 AF39 AZ39 BD39 BF39 BZ39 CH39 CL39:CQ39">
    <cfRule type="cellIs" dxfId="40" priority="213" stopIfTrue="1" operator="equal">
      <formula>Q$4</formula>
    </cfRule>
  </conditionalFormatting>
  <conditionalFormatting sqref="Q5:Q38 S5:S38 U5:U38 BD5:BD38 BF5:BF38 BH5:BV38">
    <cfRule type="cellIs" dxfId="39" priority="217" stopIfTrue="1" operator="equal">
      <formula>1</formula>
    </cfRule>
    <cfRule type="cellIs" dxfId="38" priority="218" stopIfTrue="1" operator="equal">
      <formula>9</formula>
    </cfRule>
    <cfRule type="cellIs" dxfId="37" priority="219" stopIfTrue="1" operator="equal">
      <formula>"!"</formula>
    </cfRule>
  </conditionalFormatting>
  <conditionalFormatting sqref="AK5">
    <cfRule type="cellIs" dxfId="36" priority="68" stopIfTrue="1" operator="equal">
      <formula>1</formula>
    </cfRule>
    <cfRule type="cellIs" dxfId="35" priority="69" stopIfTrue="1" operator="equal">
      <formula>9</formula>
    </cfRule>
    <cfRule type="cellIs" dxfId="34" priority="70" stopIfTrue="1" operator="equal">
      <formula>"!"</formula>
    </cfRule>
  </conditionalFormatting>
  <conditionalFormatting sqref="P46 R46">
    <cfRule type="cellIs" dxfId="33" priority="65" stopIfTrue="1" operator="equal">
      <formula>IF(P47&lt;&gt;"",P47,"")</formula>
    </cfRule>
    <cfRule type="cellIs" dxfId="32" priority="66" stopIfTrue="1" operator="lessThan">
      <formula>IF(P47&lt;&gt;"",P47,0)</formula>
    </cfRule>
    <cfRule type="cellIs" dxfId="31" priority="67" stopIfTrue="1" operator="greaterThan">
      <formula>IF(P47&lt;&gt;"",P47,101)</formula>
    </cfRule>
  </conditionalFormatting>
  <conditionalFormatting sqref="Q46">
    <cfRule type="cellIs" dxfId="30" priority="62" stopIfTrue="1" operator="equal">
      <formula>IF(Q47&lt;&gt;"",Q47,"")</formula>
    </cfRule>
    <cfRule type="cellIs" dxfId="29" priority="63" stopIfTrue="1" operator="lessThan">
      <formula>IF(Q47&lt;&gt;"",Q47,0)</formula>
    </cfRule>
    <cfRule type="cellIs" dxfId="28" priority="64" stopIfTrue="1" operator="greaterThan">
      <formula>IF(Q47&lt;&gt;"",Q47,101)</formula>
    </cfRule>
  </conditionalFormatting>
  <conditionalFormatting sqref="S46:Z46">
    <cfRule type="cellIs" dxfId="27" priority="59" stopIfTrue="1" operator="equal">
      <formula>IF(S47&lt;&gt;"",S47,"")</formula>
    </cfRule>
    <cfRule type="cellIs" dxfId="26" priority="60" stopIfTrue="1" operator="lessThan">
      <formula>IF(S47&lt;&gt;"",S47,0)</formula>
    </cfRule>
    <cfRule type="cellIs" dxfId="25" priority="61" stopIfTrue="1" operator="greaterThan">
      <formula>IF(S47&lt;&gt;"",S47,101)</formula>
    </cfRule>
  </conditionalFormatting>
  <conditionalFormatting sqref="AC46:AZ46">
    <cfRule type="cellIs" dxfId="24" priority="56" stopIfTrue="1" operator="equal">
      <formula>IF(AC47&lt;&gt;"",AC47,"")</formula>
    </cfRule>
    <cfRule type="cellIs" dxfId="23" priority="57" stopIfTrue="1" operator="lessThan">
      <formula>IF(AC47&lt;&gt;"",AC47,0)</formula>
    </cfRule>
    <cfRule type="cellIs" dxfId="22" priority="58" stopIfTrue="1" operator="greaterThan">
      <formula>IF(AC47&lt;&gt;"",AC47,101)</formula>
    </cfRule>
  </conditionalFormatting>
  <conditionalFormatting sqref="BC46:BK46">
    <cfRule type="cellIs" dxfId="21" priority="53" stopIfTrue="1" operator="equal">
      <formula>IF(BC47&lt;&gt;"",BC47,"")</formula>
    </cfRule>
    <cfRule type="cellIs" dxfId="20" priority="54" stopIfTrue="1" operator="lessThan">
      <formula>IF(BC47&lt;&gt;"",BC47,0)</formula>
    </cfRule>
    <cfRule type="cellIs" dxfId="19" priority="55" stopIfTrue="1" operator="greaterThan">
      <formula>IF(BC47&lt;&gt;"",BC47,101)</formula>
    </cfRule>
  </conditionalFormatting>
  <conditionalFormatting sqref="BL46:BV46">
    <cfRule type="cellIs" dxfId="18" priority="50" stopIfTrue="1" operator="equal">
      <formula>IF(BL47&lt;&gt;"",BL47,"")</formula>
    </cfRule>
    <cfRule type="cellIs" dxfId="17" priority="51" stopIfTrue="1" operator="lessThan">
      <formula>IF(BL47&lt;&gt;"",BL47,0)</formula>
    </cfRule>
    <cfRule type="cellIs" dxfId="16" priority="52" stopIfTrue="1" operator="greaterThan">
      <formula>IF(BL47&lt;&gt;"",BL47,101)</formula>
    </cfRule>
  </conditionalFormatting>
  <conditionalFormatting sqref="BY46:CH46">
    <cfRule type="cellIs" dxfId="15" priority="47" stopIfTrue="1" operator="equal">
      <formula>IF(BY47&lt;&gt;"",BY47,"")</formula>
    </cfRule>
    <cfRule type="cellIs" dxfId="14" priority="48" stopIfTrue="1" operator="lessThan">
      <formula>IF(BY47&lt;&gt;"",BY47,0)</formula>
    </cfRule>
    <cfRule type="cellIs" dxfId="13" priority="49" stopIfTrue="1" operator="greaterThan">
      <formula>IF(BY47&lt;&gt;"",BY47,101)</formula>
    </cfRule>
  </conditionalFormatting>
  <conditionalFormatting sqref="CK46:CR46">
    <cfRule type="cellIs" dxfId="12" priority="44" stopIfTrue="1" operator="equal">
      <formula>IF(CK47&lt;&gt;"",CK47,"")</formula>
    </cfRule>
    <cfRule type="cellIs" dxfId="11" priority="45" stopIfTrue="1" operator="lessThan">
      <formula>IF(CK47&lt;&gt;"",CK47,0)</formula>
    </cfRule>
    <cfRule type="cellIs" dxfId="10" priority="46" stopIfTrue="1" operator="greaterThan">
      <formula>IF(CK47&lt;&gt;"",CK47,101)</formula>
    </cfRule>
  </conditionalFormatting>
  <conditionalFormatting sqref="CU46:DB46">
    <cfRule type="cellIs" dxfId="9" priority="41" stopIfTrue="1" operator="equal">
      <formula>IF(CU47&lt;&gt;"",CU47,"")</formula>
    </cfRule>
    <cfRule type="cellIs" dxfId="8" priority="42" stopIfTrue="1" operator="lessThan">
      <formula>IF(CU47&lt;&gt;"",CU47,0)</formula>
    </cfRule>
    <cfRule type="cellIs" dxfId="7" priority="43" stopIfTrue="1" operator="greaterThan">
      <formula>IF(CU47&lt;&gt;"",CU47,101)</formula>
    </cfRule>
  </conditionalFormatting>
  <conditionalFormatting sqref="DE46:DL46">
    <cfRule type="cellIs" dxfId="6" priority="38" stopIfTrue="1" operator="equal">
      <formula>IF(DE47&lt;&gt;"",DE47,"")</formula>
    </cfRule>
    <cfRule type="cellIs" dxfId="5" priority="39" stopIfTrue="1" operator="lessThan">
      <formula>IF(DE47&lt;&gt;"",DE47,0)</formula>
    </cfRule>
    <cfRule type="cellIs" dxfId="4" priority="40" stopIfTrue="1" operator="greaterThan">
      <formula>IF(DE47&lt;&gt;"",DE47,101)</formula>
    </cfRule>
  </conditionalFormatting>
  <dataValidations count="1">
    <dataValidation operator="lessThanOrEqual" allowBlank="1" showInputMessage="1" showErrorMessage="1" sqref="J5:J38 M5:N38 CI5:CI38 DC5:DC38"/>
  </dataValidations>
  <printOptions headings="1"/>
  <pageMargins left="0.31496062992125984" right="0.27559055118110237" top="0.35433070866141736" bottom="0.43307086614173229" header="0.23622047244094491" footer="0.27559055118110237"/>
  <pageSetup paperSize="9" scale="49" fitToWidth="12" pageOrder="overThenDown" orientation="landscape" r:id="rId1"/>
  <headerFooter alignWithMargins="0">
    <oddFooter>&amp;LEENC 2017 &amp;A&amp;C3e primaire - &amp;F&amp;RPage &amp;P / &amp;N</oddFooter>
  </headerFooter>
  <colBreaks count="4" manualBreakCount="4">
    <brk id="28" max="59" man="1"/>
    <brk id="54" max="59" man="1"/>
    <brk id="76" max="59" man="1"/>
    <brk id="88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FF99CC"/>
  </sheetPr>
  <dimension ref="A1:D91"/>
  <sheetViews>
    <sheetView zoomScaleNormal="100" zoomScaleSheetLayoutView="100" workbookViewId="0">
      <pane ySplit="1" topLeftCell="A2" activePane="bottomLeft" state="frozen"/>
      <selection activeCell="I4" sqref="I4:J4"/>
      <selection pane="bottomLeft" activeCell="A2" sqref="A2"/>
    </sheetView>
  </sheetViews>
  <sheetFormatPr baseColWidth="10" defaultRowHeight="12.75" x14ac:dyDescent="0.2"/>
  <cols>
    <col min="2" max="2" width="12.7109375" style="340" customWidth="1"/>
    <col min="3" max="3" width="12.7109375" customWidth="1"/>
    <col min="4" max="4" width="130" customWidth="1"/>
  </cols>
  <sheetData>
    <row r="1" spans="1:4" ht="13.5" thickBot="1" x14ac:dyDescent="0.25">
      <c r="A1" s="30" t="s">
        <v>2</v>
      </c>
      <c r="B1" s="336" t="s">
        <v>82</v>
      </c>
      <c r="C1" s="30" t="s">
        <v>15</v>
      </c>
      <c r="D1" s="30" t="s">
        <v>3</v>
      </c>
    </row>
    <row r="2" spans="1:4" x14ac:dyDescent="0.2">
      <c r="A2" s="333">
        <f>'Encodage réponses Es'!J1</f>
        <v>1</v>
      </c>
      <c r="B2" s="337" t="str">
        <f>IF('Encodage réponses Es'!J43="","",'Encodage réponses Es'!J43)</f>
        <v/>
      </c>
      <c r="C2" s="341">
        <v>0.84</v>
      </c>
      <c r="D2" s="179" t="s">
        <v>47</v>
      </c>
    </row>
    <row r="3" spans="1:4" x14ac:dyDescent="0.2">
      <c r="A3" s="334">
        <f>'Encodage réponses Es'!K$1</f>
        <v>2</v>
      </c>
      <c r="B3" s="338" t="str">
        <f>IF('Encodage réponses Es'!K$43="","",'Encodage réponses Es'!K$43)</f>
        <v/>
      </c>
      <c r="C3" s="342">
        <v>0.36</v>
      </c>
      <c r="D3" s="179" t="s">
        <v>47</v>
      </c>
    </row>
    <row r="4" spans="1:4" x14ac:dyDescent="0.2">
      <c r="A4" s="334">
        <f>'Encodage réponses Es'!L$1</f>
        <v>3</v>
      </c>
      <c r="B4" s="338" t="str">
        <f>IF('Encodage réponses Es'!L$43="","",'Encodage réponses Es'!L$43)</f>
        <v/>
      </c>
      <c r="C4" s="342">
        <v>0.33</v>
      </c>
      <c r="D4" s="179" t="s">
        <v>47</v>
      </c>
    </row>
    <row r="5" spans="1:4" x14ac:dyDescent="0.2">
      <c r="A5" s="334">
        <f>'Encodage réponses Es'!M$1</f>
        <v>4</v>
      </c>
      <c r="B5" s="338" t="str">
        <f>IF('Encodage réponses Es'!M$43="","",'Encodage réponses Es'!M$43)</f>
        <v/>
      </c>
      <c r="C5" s="342">
        <v>0.45</v>
      </c>
      <c r="D5" s="179" t="s">
        <v>47</v>
      </c>
    </row>
    <row r="6" spans="1:4" x14ac:dyDescent="0.2">
      <c r="A6" s="334">
        <f>'Encodage réponses Es'!N$1</f>
        <v>5</v>
      </c>
      <c r="B6" s="338" t="str">
        <f>IF('Encodage réponses Es'!N$43="","",'Encodage réponses Es'!N$43)</f>
        <v/>
      </c>
      <c r="C6" s="342">
        <v>0.74</v>
      </c>
      <c r="D6" s="179" t="s">
        <v>47</v>
      </c>
    </row>
    <row r="7" spans="1:4" x14ac:dyDescent="0.2">
      <c r="A7" s="334">
        <f>'Encodage réponses Es'!O$1</f>
        <v>6</v>
      </c>
      <c r="B7" s="338" t="str">
        <f>IF('Encodage réponses Es'!O$43="","",'Encodage réponses Es'!O$43)</f>
        <v/>
      </c>
      <c r="C7" s="342">
        <v>0.31</v>
      </c>
      <c r="D7" s="179" t="s">
        <v>47</v>
      </c>
    </row>
    <row r="8" spans="1:4" x14ac:dyDescent="0.2">
      <c r="A8" s="334">
        <f>'Encodage réponses Es'!P$1</f>
        <v>7</v>
      </c>
      <c r="B8" s="338" t="str">
        <f>IF('Encodage réponses Es'!P$43="","",'Encodage réponses Es'!P$43)</f>
        <v/>
      </c>
      <c r="C8" s="342">
        <v>0.87</v>
      </c>
      <c r="D8" s="179" t="s">
        <v>47</v>
      </c>
    </row>
    <row r="9" spans="1:4" x14ac:dyDescent="0.2">
      <c r="A9" s="334">
        <f>'Encodage réponses Es'!Q$1</f>
        <v>8</v>
      </c>
      <c r="B9" s="338" t="str">
        <f>IF('Encodage réponses Es'!Q$43="","",'Encodage réponses Es'!Q$43)</f>
        <v/>
      </c>
      <c r="C9" s="342">
        <v>0.68</v>
      </c>
      <c r="D9" s="179" t="s">
        <v>47</v>
      </c>
    </row>
    <row r="10" spans="1:4" x14ac:dyDescent="0.2">
      <c r="A10" s="334">
        <f>'Encodage réponses Es'!R$1</f>
        <v>9</v>
      </c>
      <c r="B10" s="338" t="str">
        <f>IF('Encodage réponses Es'!R$43="","",'Encodage réponses Es'!R$43)</f>
        <v/>
      </c>
      <c r="C10" s="342">
        <v>0.84</v>
      </c>
      <c r="D10" s="179" t="s">
        <v>47</v>
      </c>
    </row>
    <row r="11" spans="1:4" x14ac:dyDescent="0.2">
      <c r="A11" s="334">
        <f>'Encodage réponses Es'!S$1</f>
        <v>10</v>
      </c>
      <c r="B11" s="338" t="str">
        <f>IF('Encodage réponses Es'!S$43="","",'Encodage réponses Es'!S$43)</f>
        <v/>
      </c>
      <c r="C11" s="342">
        <v>0.81</v>
      </c>
      <c r="D11" s="179" t="s">
        <v>47</v>
      </c>
    </row>
    <row r="12" spans="1:4" x14ac:dyDescent="0.2">
      <c r="A12" s="334">
        <f>'Encodage réponses Es'!T$1</f>
        <v>11</v>
      </c>
      <c r="B12" s="338" t="str">
        <f>IF('Encodage réponses Es'!T$43="","",'Encodage réponses Es'!T$43)</f>
        <v/>
      </c>
      <c r="C12" s="342">
        <v>0.43</v>
      </c>
      <c r="D12" s="179" t="s">
        <v>47</v>
      </c>
    </row>
    <row r="13" spans="1:4" x14ac:dyDescent="0.2">
      <c r="A13" s="334">
        <f>'Encodage réponses Es'!U$1</f>
        <v>12</v>
      </c>
      <c r="B13" s="338" t="str">
        <f>IF('Encodage réponses Es'!U$43="","",'Encodage réponses Es'!U$43)</f>
        <v/>
      </c>
      <c r="C13" s="342">
        <v>0.31</v>
      </c>
      <c r="D13" s="179" t="s">
        <v>48</v>
      </c>
    </row>
    <row r="14" spans="1:4" x14ac:dyDescent="0.2">
      <c r="A14" s="334">
        <f>'Encodage réponses Es'!V$1</f>
        <v>13</v>
      </c>
      <c r="B14" s="338" t="str">
        <f>IF('Encodage réponses Es'!V$43="","",'Encodage réponses Es'!V$43)</f>
        <v/>
      </c>
      <c r="C14" s="342">
        <v>0.73</v>
      </c>
      <c r="D14" s="179" t="s">
        <v>48</v>
      </c>
    </row>
    <row r="15" spans="1:4" x14ac:dyDescent="0.2">
      <c r="A15" s="334">
        <f>'Encodage réponses Es'!W$1</f>
        <v>14</v>
      </c>
      <c r="B15" s="338" t="str">
        <f>IF('Encodage réponses Es'!W$43="","",'Encodage réponses Es'!W$43)</f>
        <v/>
      </c>
      <c r="C15" s="342">
        <v>0.53</v>
      </c>
      <c r="D15" s="179" t="s">
        <v>48</v>
      </c>
    </row>
    <row r="16" spans="1:4" x14ac:dyDescent="0.2">
      <c r="A16" s="334">
        <f>'Encodage réponses Es'!X$1</f>
        <v>15</v>
      </c>
      <c r="B16" s="338" t="str">
        <f>IF('Encodage réponses Es'!X$43="","",'Encodage réponses Es'!X$43)</f>
        <v/>
      </c>
      <c r="C16" s="342">
        <v>0.71</v>
      </c>
      <c r="D16" s="179" t="s">
        <v>48</v>
      </c>
    </row>
    <row r="17" spans="1:4" x14ac:dyDescent="0.2">
      <c r="A17" s="334">
        <f>'Encodage réponses Es'!Y$1</f>
        <v>16</v>
      </c>
      <c r="B17" s="338" t="str">
        <f>IF('Encodage réponses Es'!Y$43="","",'Encodage réponses Es'!Y$43)</f>
        <v/>
      </c>
      <c r="C17" s="342">
        <v>0.81</v>
      </c>
      <c r="D17" s="179" t="s">
        <v>48</v>
      </c>
    </row>
    <row r="18" spans="1:4" x14ac:dyDescent="0.2">
      <c r="A18" s="334">
        <f>'Encodage réponses Es'!Z$1</f>
        <v>17</v>
      </c>
      <c r="B18" s="338" t="str">
        <f>IF('Encodage réponses Es'!Z$43="","",'Encodage réponses Es'!Z$43)</f>
        <v/>
      </c>
      <c r="C18" s="342">
        <v>0.46</v>
      </c>
      <c r="D18" s="179" t="s">
        <v>48</v>
      </c>
    </row>
    <row r="19" spans="1:4" x14ac:dyDescent="0.2">
      <c r="A19" s="334">
        <f>'Encodage réponses Es'!AA$1</f>
        <v>18</v>
      </c>
      <c r="B19" s="338" t="str">
        <f>IF('Encodage réponses Es'!AA$43="","",'Encodage réponses Es'!AA$43)</f>
        <v/>
      </c>
      <c r="C19" s="342">
        <v>0.81</v>
      </c>
      <c r="D19" s="179" t="s">
        <v>48</v>
      </c>
    </row>
    <row r="20" spans="1:4" x14ac:dyDescent="0.2">
      <c r="A20" s="334">
        <f>'Encodage réponses Es'!AB$1</f>
        <v>19</v>
      </c>
      <c r="B20" s="338" t="str">
        <f>IF('Encodage réponses Es'!AB$43="","",'Encodage réponses Es'!AB$43)</f>
        <v/>
      </c>
      <c r="C20" s="342">
        <v>0.81</v>
      </c>
      <c r="D20" s="179" t="s">
        <v>49</v>
      </c>
    </row>
    <row r="21" spans="1:4" x14ac:dyDescent="0.2">
      <c r="A21" s="334">
        <f>'Encodage réponses Es'!AC$1</f>
        <v>20</v>
      </c>
      <c r="B21" s="338" t="str">
        <f>IF('Encodage réponses Es'!AC$43="","",'Encodage réponses Es'!AC$43)</f>
        <v/>
      </c>
      <c r="C21" s="342">
        <v>0.68</v>
      </c>
      <c r="D21" s="179" t="s">
        <v>49</v>
      </c>
    </row>
    <row r="22" spans="1:4" x14ac:dyDescent="0.2">
      <c r="A22" s="334">
        <f>'Encodage réponses Es'!AD$1</f>
        <v>21</v>
      </c>
      <c r="B22" s="338" t="str">
        <f>IF('Encodage réponses Es'!AD$43="","",'Encodage réponses Es'!AD$43)</f>
        <v/>
      </c>
      <c r="C22" s="342">
        <v>0.53</v>
      </c>
      <c r="D22" s="179" t="s">
        <v>49</v>
      </c>
    </row>
    <row r="23" spans="1:4" x14ac:dyDescent="0.2">
      <c r="A23" s="334">
        <f>'Encodage réponses Es'!AE$1</f>
        <v>22</v>
      </c>
      <c r="B23" s="338" t="str">
        <f>IF('Encodage réponses Es'!AE$43="","",'Encodage réponses Es'!AE$43)</f>
        <v/>
      </c>
      <c r="C23" s="342">
        <v>0.72</v>
      </c>
      <c r="D23" s="179" t="s">
        <v>49</v>
      </c>
    </row>
    <row r="24" spans="1:4" x14ac:dyDescent="0.2">
      <c r="A24" s="334">
        <f>'Encodage réponses Es'!AF$1</f>
        <v>23</v>
      </c>
      <c r="B24" s="338" t="str">
        <f>IF('Encodage réponses Es'!AF$43="","",'Encodage réponses Es'!AF$43)</f>
        <v/>
      </c>
      <c r="C24" s="342">
        <v>0.27</v>
      </c>
      <c r="D24" s="179" t="s">
        <v>49</v>
      </c>
    </row>
    <row r="25" spans="1:4" x14ac:dyDescent="0.2">
      <c r="A25" s="334">
        <f>'Encodage réponses Es'!AG$1</f>
        <v>24</v>
      </c>
      <c r="B25" s="338" t="str">
        <f>IF('Encodage réponses Es'!AG$43="","",'Encodage réponses Es'!AG$43)</f>
        <v/>
      </c>
      <c r="C25" s="342">
        <v>0.47</v>
      </c>
      <c r="D25" s="179" t="s">
        <v>49</v>
      </c>
    </row>
    <row r="26" spans="1:4" x14ac:dyDescent="0.2">
      <c r="A26" s="334">
        <f>'Encodage réponses Es'!AH$1</f>
        <v>25</v>
      </c>
      <c r="B26" s="338" t="str">
        <f>IF('Encodage réponses Es'!AH$43="","",'Encodage réponses Es'!AH$43)</f>
        <v/>
      </c>
      <c r="C26" s="342">
        <v>0.45</v>
      </c>
      <c r="D26" s="179" t="s">
        <v>49</v>
      </c>
    </row>
    <row r="27" spans="1:4" x14ac:dyDescent="0.2">
      <c r="A27" s="334">
        <f>'Encodage réponses Es'!AI$1</f>
        <v>26</v>
      </c>
      <c r="B27" s="338" t="str">
        <f>IF('Encodage réponses Es'!AI$43="","",'Encodage réponses Es'!AI$43)</f>
        <v/>
      </c>
      <c r="C27" s="342">
        <v>0.45</v>
      </c>
      <c r="D27" s="179" t="s">
        <v>49</v>
      </c>
    </row>
    <row r="28" spans="1:4" x14ac:dyDescent="0.2">
      <c r="A28" s="334">
        <f>'Encodage réponses Es'!AJ$1</f>
        <v>27</v>
      </c>
      <c r="B28" s="338" t="str">
        <f>IF('Encodage réponses Es'!AJ$43="","",'Encodage réponses Es'!AJ$43)</f>
        <v/>
      </c>
      <c r="C28" s="342">
        <v>0.57999999999999996</v>
      </c>
      <c r="D28" s="179" t="s">
        <v>49</v>
      </c>
    </row>
    <row r="29" spans="1:4" x14ac:dyDescent="0.2">
      <c r="A29" s="334">
        <f>'Encodage réponses Es'!AK$1</f>
        <v>28</v>
      </c>
      <c r="B29" s="338" t="str">
        <f>IF('Encodage réponses Es'!AK$43="","",'Encodage réponses Es'!AK$43)</f>
        <v/>
      </c>
      <c r="C29" s="342">
        <v>0.76</v>
      </c>
      <c r="D29" s="179" t="s">
        <v>48</v>
      </c>
    </row>
    <row r="30" spans="1:4" x14ac:dyDescent="0.2">
      <c r="A30" s="334">
        <v>29</v>
      </c>
      <c r="B30" s="338" t="str">
        <f>IF('Encodage réponses Es'!AL$43="","",'Encodage réponses Es'!AL$43)</f>
        <v/>
      </c>
      <c r="C30" s="342">
        <v>0.54</v>
      </c>
      <c r="D30" s="179" t="s">
        <v>48</v>
      </c>
    </row>
    <row r="31" spans="1:4" x14ac:dyDescent="0.2">
      <c r="A31" s="334">
        <f>'Encodage réponses Es'!AM$1</f>
        <v>30</v>
      </c>
      <c r="B31" s="338" t="str">
        <f>IF('Encodage réponses Es'!AM$43="","",'Encodage réponses Es'!AM$43)</f>
        <v/>
      </c>
      <c r="C31" s="342">
        <v>0.87</v>
      </c>
      <c r="D31" s="179" t="s">
        <v>48</v>
      </c>
    </row>
    <row r="32" spans="1:4" x14ac:dyDescent="0.2">
      <c r="A32" s="334">
        <f>'Encodage réponses Es'!AN$1</f>
        <v>31</v>
      </c>
      <c r="B32" s="338" t="str">
        <f>IF('Encodage réponses Es'!AN$43="","",'Encodage réponses Es'!AN$43)</f>
        <v/>
      </c>
      <c r="C32" s="342">
        <v>0.91</v>
      </c>
      <c r="D32" s="179" t="s">
        <v>48</v>
      </c>
    </row>
    <row r="33" spans="1:4" x14ac:dyDescent="0.2">
      <c r="A33" s="334">
        <f>'Encodage réponses Es'!AO$1</f>
        <v>32</v>
      </c>
      <c r="B33" s="338" t="str">
        <f>IF('Encodage réponses Es'!AO$43="","",'Encodage réponses Es'!AO$43)</f>
        <v/>
      </c>
      <c r="C33" s="342">
        <v>0.73</v>
      </c>
      <c r="D33" s="179" t="s">
        <v>48</v>
      </c>
    </row>
    <row r="34" spans="1:4" x14ac:dyDescent="0.2">
      <c r="A34" s="334">
        <f>'Encodage réponses Es'!AP$1</f>
        <v>33</v>
      </c>
      <c r="B34" s="338" t="str">
        <f>IF('Encodage réponses Es'!AP$43="","",'Encodage réponses Es'!AP$43)</f>
        <v/>
      </c>
      <c r="C34" s="342">
        <v>0.47</v>
      </c>
      <c r="D34" s="179" t="s">
        <v>48</v>
      </c>
    </row>
    <row r="35" spans="1:4" x14ac:dyDescent="0.2">
      <c r="A35" s="334">
        <f>'Encodage réponses Es'!AQ$1</f>
        <v>34</v>
      </c>
      <c r="B35" s="338" t="str">
        <f>IF('Encodage réponses Es'!AQ$43="","",'Encodage réponses Es'!AQ$43)</f>
        <v/>
      </c>
      <c r="C35" s="342">
        <v>0.4</v>
      </c>
      <c r="D35" s="179" t="s">
        <v>48</v>
      </c>
    </row>
    <row r="36" spans="1:4" x14ac:dyDescent="0.2">
      <c r="A36" s="335">
        <f>'Encodage réponses Es'!AR$1</f>
        <v>35</v>
      </c>
      <c r="B36" s="338" t="str">
        <f>IF('Encodage réponses Es'!AR$43="","",'Encodage réponses Es'!AR$43)</f>
        <v/>
      </c>
      <c r="C36" s="343">
        <v>0.26</v>
      </c>
      <c r="D36" s="200" t="s">
        <v>51</v>
      </c>
    </row>
    <row r="37" spans="1:4" x14ac:dyDescent="0.2">
      <c r="A37" s="334">
        <f>'Encodage réponses Es'!AS$1</f>
        <v>36</v>
      </c>
      <c r="B37" s="338" t="str">
        <f>IF('Encodage réponses Es'!AS$43="","",'Encodage réponses Es'!AS$43)</f>
        <v/>
      </c>
      <c r="C37" s="342">
        <v>0.3</v>
      </c>
      <c r="D37" s="179" t="s">
        <v>48</v>
      </c>
    </row>
    <row r="38" spans="1:4" x14ac:dyDescent="0.2">
      <c r="A38" s="334">
        <f>'Encodage réponses Es'!AT$1</f>
        <v>37</v>
      </c>
      <c r="B38" s="338" t="str">
        <f>IF('Encodage réponses Es'!AT$43="","",'Encodage réponses Es'!AT$43)</f>
        <v/>
      </c>
      <c r="C38" s="342">
        <v>0.66</v>
      </c>
      <c r="D38" s="179" t="s">
        <v>48</v>
      </c>
    </row>
    <row r="39" spans="1:4" x14ac:dyDescent="0.2">
      <c r="A39" s="334">
        <f>'Encodage réponses Es'!AU$1</f>
        <v>38</v>
      </c>
      <c r="B39" s="338" t="str">
        <f>IF('Encodage réponses Es'!AU$43="","",'Encodage réponses Es'!AU$43)</f>
        <v/>
      </c>
      <c r="C39" s="342">
        <v>0.67</v>
      </c>
      <c r="D39" s="179" t="s">
        <v>49</v>
      </c>
    </row>
    <row r="40" spans="1:4" x14ac:dyDescent="0.2">
      <c r="A40" s="334">
        <f>'Encodage réponses Es'!AV$1</f>
        <v>39</v>
      </c>
      <c r="B40" s="338" t="str">
        <f>IF('Encodage réponses Es'!AV$43="","",'Encodage réponses Es'!AV$43)</f>
        <v/>
      </c>
      <c r="C40" s="342">
        <v>0.75</v>
      </c>
      <c r="D40" s="179" t="s">
        <v>48</v>
      </c>
    </row>
    <row r="41" spans="1:4" x14ac:dyDescent="0.2">
      <c r="A41" s="334">
        <f>'Encodage réponses Es'!AW$1</f>
        <v>40</v>
      </c>
      <c r="B41" s="338" t="str">
        <f>IF('Encodage réponses Es'!AW$43="","",'Encodage réponses Es'!AW$43)</f>
        <v/>
      </c>
      <c r="C41" s="342">
        <v>0.77</v>
      </c>
      <c r="D41" s="179" t="s">
        <v>49</v>
      </c>
    </row>
    <row r="42" spans="1:4" x14ac:dyDescent="0.2">
      <c r="A42" s="334">
        <f>'Encodage réponses Es'!AX$1</f>
        <v>41</v>
      </c>
      <c r="B42" s="338" t="str">
        <f>IF('Encodage réponses Es'!AX$43="","",'Encodage réponses Es'!AX$43)</f>
        <v/>
      </c>
      <c r="C42" s="342">
        <v>0.72</v>
      </c>
      <c r="D42" s="179" t="s">
        <v>49</v>
      </c>
    </row>
    <row r="43" spans="1:4" x14ac:dyDescent="0.2">
      <c r="A43" s="334">
        <f>'Encodage réponses Es'!AY$1</f>
        <v>42</v>
      </c>
      <c r="B43" s="338" t="str">
        <f>IF('Encodage réponses Es'!AY$43="","",'Encodage réponses Es'!AY$43)</f>
        <v/>
      </c>
      <c r="C43" s="342">
        <v>0.27</v>
      </c>
      <c r="D43" s="179" t="s">
        <v>49</v>
      </c>
    </row>
    <row r="44" spans="1:4" x14ac:dyDescent="0.2">
      <c r="A44" s="334">
        <v>43</v>
      </c>
      <c r="B44" s="338" t="str">
        <f>IF('Encodage réponses Es'!AZ$43="","",'Encodage réponses Es'!AZ$43)</f>
        <v/>
      </c>
      <c r="C44" s="342">
        <v>0.79</v>
      </c>
      <c r="D44" s="179" t="s">
        <v>49</v>
      </c>
    </row>
    <row r="45" spans="1:4" x14ac:dyDescent="0.2">
      <c r="A45" s="334">
        <v>44</v>
      </c>
      <c r="B45" s="338" t="str">
        <f>IF('Encodage réponses Es'!BA$43="","",'Encodage réponses Es'!BA$43)</f>
        <v/>
      </c>
      <c r="C45" s="342">
        <v>0.75</v>
      </c>
      <c r="D45" s="179" t="s">
        <v>49</v>
      </c>
    </row>
    <row r="46" spans="1:4" x14ac:dyDescent="0.2">
      <c r="A46" s="334">
        <v>45</v>
      </c>
      <c r="B46" s="338" t="str">
        <f>IF('Encodage réponses Es'!BB$43="","",'Encodage réponses Es'!BB$43)</f>
        <v/>
      </c>
      <c r="C46" s="342">
        <v>0.75</v>
      </c>
      <c r="D46" s="179" t="s">
        <v>49</v>
      </c>
    </row>
    <row r="47" spans="1:4" x14ac:dyDescent="0.2">
      <c r="A47" s="334">
        <v>46</v>
      </c>
      <c r="B47" s="338" t="str">
        <f>IF('Encodage réponses Es'!BC$43="","",'Encodage réponses Es'!BC$43)</f>
        <v/>
      </c>
      <c r="C47" s="342">
        <v>0.72</v>
      </c>
      <c r="D47" s="179" t="s">
        <v>49</v>
      </c>
    </row>
    <row r="48" spans="1:4" x14ac:dyDescent="0.2">
      <c r="A48" s="334">
        <v>47</v>
      </c>
      <c r="B48" s="338" t="str">
        <f>IF('Encodage réponses Es'!BD$43="","",'Encodage réponses Es'!BD$43)</f>
        <v/>
      </c>
      <c r="C48" s="342">
        <v>0.68</v>
      </c>
      <c r="D48" s="179" t="s">
        <v>49</v>
      </c>
    </row>
    <row r="49" spans="1:4" x14ac:dyDescent="0.2">
      <c r="A49" s="334">
        <v>48</v>
      </c>
      <c r="B49" s="338" t="str">
        <f>IF('Encodage réponses Es'!BE$43="","",'Encodage réponses Es'!BE$43)</f>
        <v/>
      </c>
      <c r="C49" s="342">
        <v>0.7</v>
      </c>
      <c r="D49" s="179" t="s">
        <v>49</v>
      </c>
    </row>
    <row r="50" spans="1:4" x14ac:dyDescent="0.2">
      <c r="A50" s="334">
        <v>49</v>
      </c>
      <c r="B50" s="338" t="str">
        <f>IF('Encodage réponses Es'!BF$43="","",'Encodage réponses Es'!BF$43)</f>
        <v/>
      </c>
      <c r="C50" s="342">
        <v>0.73</v>
      </c>
      <c r="D50" s="179" t="s">
        <v>49</v>
      </c>
    </row>
    <row r="51" spans="1:4" x14ac:dyDescent="0.2">
      <c r="A51" s="334">
        <v>50</v>
      </c>
      <c r="B51" s="338" t="str">
        <f>IF('Encodage réponses Es'!BG$43="","",'Encodage réponses Es'!BG$43)</f>
        <v/>
      </c>
      <c r="C51" s="342">
        <v>0.94</v>
      </c>
      <c r="D51" s="179" t="s">
        <v>50</v>
      </c>
    </row>
    <row r="52" spans="1:4" x14ac:dyDescent="0.2">
      <c r="A52" s="334">
        <v>51</v>
      </c>
      <c r="B52" s="338" t="str">
        <f>IF('Encodage réponses Es'!BH$43="","",'Encodage réponses Es'!BH$43)</f>
        <v/>
      </c>
      <c r="C52" s="342">
        <v>0.92</v>
      </c>
      <c r="D52" s="179" t="s">
        <v>50</v>
      </c>
    </row>
    <row r="53" spans="1:4" x14ac:dyDescent="0.2">
      <c r="A53" s="334">
        <v>52</v>
      </c>
      <c r="B53" s="338" t="str">
        <f>IF('Encodage réponses Es'!BI$43="","",'Encodage réponses Es'!BI$43)</f>
        <v/>
      </c>
      <c r="C53" s="342">
        <v>0.72</v>
      </c>
      <c r="D53" s="179" t="s">
        <v>50</v>
      </c>
    </row>
    <row r="54" spans="1:4" x14ac:dyDescent="0.2">
      <c r="A54" s="334">
        <v>53</v>
      </c>
      <c r="B54" s="338" t="str">
        <f>IF('Encodage réponses Es'!BJ$43="","",'Encodage réponses Es'!BJ$43)</f>
        <v/>
      </c>
      <c r="C54" s="342">
        <v>0.63</v>
      </c>
      <c r="D54" s="179" t="s">
        <v>50</v>
      </c>
    </row>
    <row r="55" spans="1:4" x14ac:dyDescent="0.2">
      <c r="A55" s="334">
        <v>54</v>
      </c>
      <c r="B55" s="338" t="str">
        <f>IF('Encodage réponses Es'!BK$43="","",'Encodage réponses Es'!BK$43)</f>
        <v/>
      </c>
      <c r="C55" s="342">
        <v>0.84</v>
      </c>
      <c r="D55" s="179" t="s">
        <v>50</v>
      </c>
    </row>
    <row r="56" spans="1:4" x14ac:dyDescent="0.2">
      <c r="A56" s="334">
        <v>55</v>
      </c>
      <c r="B56" s="338" t="str">
        <f>IF('Encodage réponses Es'!BL$43="","",'Encodage réponses Es'!BL$43)</f>
        <v/>
      </c>
      <c r="C56" s="342">
        <v>0.73</v>
      </c>
      <c r="D56" s="179" t="s">
        <v>50</v>
      </c>
    </row>
    <row r="57" spans="1:4" x14ac:dyDescent="0.2">
      <c r="A57" s="334">
        <v>56</v>
      </c>
      <c r="B57" s="338" t="str">
        <f>IF('Encodage réponses Es'!BM$43="","",'Encodage réponses Es'!BM$43)</f>
        <v/>
      </c>
      <c r="C57" s="342">
        <v>0.5</v>
      </c>
      <c r="D57" s="179" t="s">
        <v>50</v>
      </c>
    </row>
    <row r="58" spans="1:4" x14ac:dyDescent="0.2">
      <c r="A58" s="334">
        <v>57</v>
      </c>
      <c r="B58" s="338" t="str">
        <f>IF('Encodage réponses Es'!BN$43="","",'Encodage réponses Es'!BN$43)</f>
        <v/>
      </c>
      <c r="C58" s="342">
        <v>0.52</v>
      </c>
      <c r="D58" s="179" t="s">
        <v>50</v>
      </c>
    </row>
    <row r="59" spans="1:4" x14ac:dyDescent="0.2">
      <c r="A59" s="334">
        <v>58</v>
      </c>
      <c r="B59" s="338" t="str">
        <f>IF('Encodage réponses Es'!BO$43="","",'Encodage réponses Es'!BO$43)</f>
        <v/>
      </c>
      <c r="C59" s="342">
        <v>0.7</v>
      </c>
      <c r="D59" s="179" t="s">
        <v>50</v>
      </c>
    </row>
    <row r="60" spans="1:4" x14ac:dyDescent="0.2">
      <c r="A60" s="334">
        <v>59</v>
      </c>
      <c r="B60" s="338" t="str">
        <f>IF('Encodage réponses Es'!BP$43="","",'Encodage réponses Es'!BP$43)</f>
        <v/>
      </c>
      <c r="C60" s="342">
        <v>0.75</v>
      </c>
      <c r="D60" s="179" t="s">
        <v>50</v>
      </c>
    </row>
    <row r="61" spans="1:4" x14ac:dyDescent="0.2">
      <c r="A61" s="334">
        <v>60</v>
      </c>
      <c r="B61" s="338" t="str">
        <f>IF('Encodage réponses Es'!BQ$43="","",'Encodage réponses Es'!BQ$43)</f>
        <v/>
      </c>
      <c r="C61" s="342">
        <v>0.83</v>
      </c>
      <c r="D61" s="179" t="s">
        <v>48</v>
      </c>
    </row>
    <row r="62" spans="1:4" x14ac:dyDescent="0.2">
      <c r="A62" s="334">
        <v>61</v>
      </c>
      <c r="B62" s="338" t="str">
        <f>IF('Encodage réponses Es'!BR$43="","",'Encodage réponses Es'!BR$43)</f>
        <v/>
      </c>
      <c r="C62" s="342">
        <v>0.2</v>
      </c>
      <c r="D62" s="179" t="s">
        <v>48</v>
      </c>
    </row>
    <row r="63" spans="1:4" x14ac:dyDescent="0.2">
      <c r="A63" s="334">
        <v>62</v>
      </c>
      <c r="B63" s="338" t="str">
        <f>IF('Encodage réponses Es'!BS$43="","",'Encodage réponses Es'!BS$43)</f>
        <v/>
      </c>
      <c r="C63" s="342">
        <v>0.71</v>
      </c>
      <c r="D63" s="179" t="s">
        <v>48</v>
      </c>
    </row>
    <row r="64" spans="1:4" x14ac:dyDescent="0.2">
      <c r="A64" s="334">
        <v>63</v>
      </c>
      <c r="B64" s="338" t="str">
        <f>IF('Encodage réponses Es'!BT$43="","",'Encodage réponses Es'!BT$43)</f>
        <v/>
      </c>
      <c r="C64" s="342">
        <v>0.49</v>
      </c>
      <c r="D64" s="179" t="s">
        <v>48</v>
      </c>
    </row>
    <row r="65" spans="1:4" x14ac:dyDescent="0.2">
      <c r="A65" s="334">
        <v>64</v>
      </c>
      <c r="B65" s="338" t="str">
        <f>IF('Encodage réponses Es'!BU$43="","",'Encodage réponses Es'!BU$43)</f>
        <v/>
      </c>
      <c r="C65" s="342">
        <v>0.75</v>
      </c>
      <c r="D65" s="179" t="s">
        <v>48</v>
      </c>
    </row>
    <row r="66" spans="1:4" x14ac:dyDescent="0.2">
      <c r="A66" s="334">
        <v>65</v>
      </c>
      <c r="B66" s="338" t="str">
        <f>IF('Encodage réponses Es'!BV$43="","",'Encodage réponses Es'!BV$43)</f>
        <v/>
      </c>
      <c r="C66" s="342">
        <v>0.33</v>
      </c>
      <c r="D66" s="179" t="s">
        <v>48</v>
      </c>
    </row>
    <row r="67" spans="1:4" x14ac:dyDescent="0.2">
      <c r="A67" s="334">
        <v>66</v>
      </c>
      <c r="B67" s="338" t="str">
        <f>IF('Encodage réponses Es'!BW$43="","",'Encodage réponses Es'!BW$43)</f>
        <v/>
      </c>
      <c r="C67" s="342">
        <v>0.23</v>
      </c>
      <c r="D67" s="179" t="s">
        <v>48</v>
      </c>
    </row>
    <row r="68" spans="1:4" x14ac:dyDescent="0.2">
      <c r="A68" s="335">
        <v>67</v>
      </c>
      <c r="B68" s="338" t="str">
        <f>IF('Encodage réponses Es'!BX$43="","",'Encodage réponses Es'!BX$43)</f>
        <v/>
      </c>
      <c r="C68" s="343">
        <v>0.56000000000000005</v>
      </c>
      <c r="D68" s="200" t="s">
        <v>53</v>
      </c>
    </row>
    <row r="69" spans="1:4" x14ac:dyDescent="0.2">
      <c r="A69" s="335">
        <v>68</v>
      </c>
      <c r="B69" s="338" t="str">
        <f>IF('Encodage réponses Es'!BY$43="","",'Encodage réponses Es'!BY$43)</f>
        <v/>
      </c>
      <c r="C69" s="343">
        <v>0.52</v>
      </c>
      <c r="D69" s="200" t="s">
        <v>53</v>
      </c>
    </row>
    <row r="70" spans="1:4" x14ac:dyDescent="0.2">
      <c r="A70" s="335">
        <v>69</v>
      </c>
      <c r="B70" s="338" t="str">
        <f>IF('Encodage réponses Es'!BZ$43="","",'Encodage réponses Es'!BZ$43)</f>
        <v/>
      </c>
      <c r="C70" s="343">
        <v>0.65</v>
      </c>
      <c r="D70" s="200" t="s">
        <v>53</v>
      </c>
    </row>
    <row r="71" spans="1:4" x14ac:dyDescent="0.2">
      <c r="A71" s="335">
        <v>70</v>
      </c>
      <c r="B71" s="338" t="str">
        <f>IF('Encodage réponses Es'!CA$43="","",'Encodage réponses Es'!CA$43)</f>
        <v/>
      </c>
      <c r="C71" s="343">
        <v>0.67</v>
      </c>
      <c r="D71" s="200" t="s">
        <v>53</v>
      </c>
    </row>
    <row r="72" spans="1:4" x14ac:dyDescent="0.2">
      <c r="A72" s="335">
        <v>71</v>
      </c>
      <c r="B72" s="338" t="str">
        <f>IF('Encodage réponses Es'!CB$43="","",'Encodage réponses Es'!CB$43)</f>
        <v/>
      </c>
      <c r="C72" s="343">
        <v>0.43</v>
      </c>
      <c r="D72" s="200" t="s">
        <v>53</v>
      </c>
    </row>
    <row r="73" spans="1:4" x14ac:dyDescent="0.2">
      <c r="A73" s="335">
        <v>72</v>
      </c>
      <c r="B73" s="338" t="str">
        <f>IF('Encodage réponses Es'!CC$43="","",'Encodage réponses Es'!CC$43)</f>
        <v/>
      </c>
      <c r="C73" s="343">
        <v>0.52</v>
      </c>
      <c r="D73" s="200" t="s">
        <v>51</v>
      </c>
    </row>
    <row r="74" spans="1:4" x14ac:dyDescent="0.2">
      <c r="A74" s="335">
        <v>73</v>
      </c>
      <c r="B74" s="338" t="str">
        <f>IF('Encodage réponses Es'!CD$43="","",'Encodage réponses Es'!CD$43)</f>
        <v/>
      </c>
      <c r="C74" s="343">
        <v>0.3</v>
      </c>
      <c r="D74" s="200" t="s">
        <v>51</v>
      </c>
    </row>
    <row r="75" spans="1:4" x14ac:dyDescent="0.2">
      <c r="A75" s="335">
        <v>74</v>
      </c>
      <c r="B75" s="338" t="str">
        <f>IF('Encodage réponses Es'!CE$43="","",'Encodage réponses Es'!CE$43)</f>
        <v/>
      </c>
      <c r="C75" s="343">
        <v>0.7</v>
      </c>
      <c r="D75" s="200" t="s">
        <v>53</v>
      </c>
    </row>
    <row r="76" spans="1:4" x14ac:dyDescent="0.2">
      <c r="A76" s="335">
        <v>75</v>
      </c>
      <c r="B76" s="338" t="str">
        <f>IF('Encodage réponses Es'!CF$43="","",'Encodage réponses Es'!CF$43)</f>
        <v/>
      </c>
      <c r="C76" s="343">
        <v>0.62</v>
      </c>
      <c r="D76" s="200" t="s">
        <v>53</v>
      </c>
    </row>
    <row r="77" spans="1:4" x14ac:dyDescent="0.2">
      <c r="A77" s="335">
        <v>76</v>
      </c>
      <c r="B77" s="338" t="str">
        <f>IF('Encodage réponses Es'!CG$43="","",'Encodage réponses Es'!CG$43)</f>
        <v/>
      </c>
      <c r="C77" s="343">
        <v>0.46</v>
      </c>
      <c r="D77" s="200" t="s">
        <v>53</v>
      </c>
    </row>
    <row r="78" spans="1:4" x14ac:dyDescent="0.2">
      <c r="A78" s="335">
        <v>77</v>
      </c>
      <c r="B78" s="338" t="str">
        <f>IF('Encodage réponses Es'!CH$43="","",'Encodage réponses Es'!CH$43)</f>
        <v/>
      </c>
      <c r="C78" s="343">
        <v>0.75</v>
      </c>
      <c r="D78" s="200" t="s">
        <v>52</v>
      </c>
    </row>
    <row r="79" spans="1:4" x14ac:dyDescent="0.2">
      <c r="A79" s="335">
        <v>78</v>
      </c>
      <c r="B79" s="338" t="str">
        <f>IF('Encodage réponses Es'!CI$43="","",'Encodage réponses Es'!CI$43)</f>
        <v/>
      </c>
      <c r="C79" s="343">
        <v>0.6</v>
      </c>
      <c r="D79" s="200" t="s">
        <v>52</v>
      </c>
    </row>
    <row r="80" spans="1:4" x14ac:dyDescent="0.2">
      <c r="A80" s="335">
        <v>79</v>
      </c>
      <c r="B80" s="338" t="str">
        <f>IF('Encodage réponses Es'!CJ$43="","",'Encodage réponses Es'!CJ$43)</f>
        <v/>
      </c>
      <c r="C80" s="343">
        <v>0.94</v>
      </c>
      <c r="D80" s="200" t="s">
        <v>52</v>
      </c>
    </row>
    <row r="81" spans="1:4" x14ac:dyDescent="0.2">
      <c r="A81" s="335">
        <v>80</v>
      </c>
      <c r="B81" s="338" t="str">
        <f>IF('Encodage réponses Es'!CK$43="","",'Encodage réponses Es'!CK$43)</f>
        <v/>
      </c>
      <c r="C81" s="343">
        <v>0.7</v>
      </c>
      <c r="D81" s="200" t="s">
        <v>52</v>
      </c>
    </row>
    <row r="82" spans="1:4" x14ac:dyDescent="0.2">
      <c r="A82" s="335">
        <v>81</v>
      </c>
      <c r="B82" s="338" t="str">
        <f>IF('Encodage réponses Es'!CL$43="","",'Encodage réponses Es'!CL$43)</f>
        <v/>
      </c>
      <c r="C82" s="343">
        <v>0.87</v>
      </c>
      <c r="D82" s="200" t="s">
        <v>52</v>
      </c>
    </row>
    <row r="83" spans="1:4" x14ac:dyDescent="0.2">
      <c r="A83" s="335">
        <v>82</v>
      </c>
      <c r="B83" s="338" t="str">
        <f>IF('Encodage réponses Es'!CM$43="","",'Encodage réponses Es'!CM$43)</f>
        <v/>
      </c>
      <c r="C83" s="343">
        <v>0.41</v>
      </c>
      <c r="D83" s="200" t="s">
        <v>52</v>
      </c>
    </row>
    <row r="84" spans="1:4" x14ac:dyDescent="0.2">
      <c r="A84" s="335">
        <v>83</v>
      </c>
      <c r="B84" s="338" t="str">
        <f>IF('Encodage réponses Es'!CN$43="","",'Encodage réponses Es'!CN$43)</f>
        <v/>
      </c>
      <c r="C84" s="343">
        <v>0.33</v>
      </c>
      <c r="D84" s="200" t="s">
        <v>51</v>
      </c>
    </row>
    <row r="85" spans="1:4" x14ac:dyDescent="0.2">
      <c r="A85" s="335">
        <v>84</v>
      </c>
      <c r="B85" s="338" t="str">
        <f>IF('Encodage réponses Es'!CO$43="","",'Encodage réponses Es'!CO$43)</f>
        <v/>
      </c>
      <c r="C85" s="343">
        <v>0.46</v>
      </c>
      <c r="D85" s="200" t="s">
        <v>52</v>
      </c>
    </row>
    <row r="86" spans="1:4" x14ac:dyDescent="0.2">
      <c r="A86" s="335">
        <v>85</v>
      </c>
      <c r="B86" s="338" t="str">
        <f>IF('Encodage réponses Es'!CP$43="","",'Encodage réponses Es'!CP$43)</f>
        <v/>
      </c>
      <c r="C86" s="343">
        <v>0.77</v>
      </c>
      <c r="D86" s="200" t="s">
        <v>51</v>
      </c>
    </row>
    <row r="87" spans="1:4" x14ac:dyDescent="0.2">
      <c r="A87" s="335">
        <v>86</v>
      </c>
      <c r="B87" s="338" t="str">
        <f>IF('Encodage réponses Es'!CQ$43="","",'Encodage réponses Es'!CQ$43)</f>
        <v/>
      </c>
      <c r="C87" s="343">
        <v>0.17</v>
      </c>
      <c r="D87" s="200" t="s">
        <v>51</v>
      </c>
    </row>
    <row r="88" spans="1:4" x14ac:dyDescent="0.2">
      <c r="A88" s="335">
        <v>87</v>
      </c>
      <c r="B88" s="338" t="str">
        <f>IF('Encodage réponses Es'!CR$43="","",'Encodage réponses Es'!CR$43)</f>
        <v/>
      </c>
      <c r="C88" s="343">
        <v>0.33</v>
      </c>
      <c r="D88" s="200" t="s">
        <v>51</v>
      </c>
    </row>
    <row r="89" spans="1:4" x14ac:dyDescent="0.2">
      <c r="A89" s="335">
        <v>88</v>
      </c>
      <c r="B89" s="338" t="str">
        <f>IF('Encodage réponses Es'!CS$43="","",'Encodage réponses Es'!CS$43)</f>
        <v/>
      </c>
      <c r="C89" s="343">
        <v>0.43</v>
      </c>
      <c r="D89" s="200" t="s">
        <v>51</v>
      </c>
    </row>
    <row r="90" spans="1:4" x14ac:dyDescent="0.2">
      <c r="A90" s="335">
        <v>89</v>
      </c>
      <c r="B90" s="338" t="str">
        <f>IF('Encodage réponses Es'!CT$43="","",'Encodage réponses Es'!CT$43)</f>
        <v/>
      </c>
      <c r="C90" s="343">
        <v>0.28000000000000003</v>
      </c>
      <c r="D90" s="200" t="s">
        <v>52</v>
      </c>
    </row>
    <row r="91" spans="1:4" x14ac:dyDescent="0.2">
      <c r="B91" s="339"/>
    </row>
  </sheetData>
  <sheetProtection algorithmName="SHA-512" hashValue="fAn6siAHWgbUtZ2XgVRQFGCi7DPeyt+1Tt1xdAzav4i/dIGATEaIntZ2EOZn4Ogpyvff1MLdP44/YyLi5L91Og==" saltValue="J3kVWdG/reVWdpsIpBxh2Q==" spinCount="100000" sheet="1" objects="1" scenarios="1" sort="0" autoFilter="0"/>
  <autoFilter ref="A1:D57"/>
  <phoneticPr fontId="2" type="noConversion"/>
  <conditionalFormatting sqref="B2">
    <cfRule type="cellIs" priority="7" stopIfTrue="1" operator="equal">
      <formula>IF(B2="","",C2)</formula>
    </cfRule>
    <cfRule type="cellIs" dxfId="3" priority="8" stopIfTrue="1" operator="lessThan">
      <formula>IF(B2&lt;&gt;"",C2,0)</formula>
    </cfRule>
    <cfRule type="cellIs" dxfId="2" priority="9" stopIfTrue="1" operator="greaterThan">
      <formula>IF(B2&lt;&gt;"",C2,101)</formula>
    </cfRule>
  </conditionalFormatting>
  <conditionalFormatting sqref="B3:B90">
    <cfRule type="cellIs" priority="1" stopIfTrue="1" operator="equal">
      <formula>IF(B3="","",C3)</formula>
    </cfRule>
    <cfRule type="cellIs" dxfId="1" priority="2" stopIfTrue="1" operator="lessThan">
      <formula>IF($B$3&lt;&gt;"",$C$3,0)</formula>
    </cfRule>
    <cfRule type="cellIs" dxfId="0" priority="3" stopIfTrue="1" operator="greaterThan">
      <formula>IF($B$3&lt;&gt;"",$C$3,101)</formula>
    </cfRule>
  </conditionalFormatting>
  <pageMargins left="0.39370078740157483" right="0.31496062992125984" top="0.51181102362204722" bottom="0.31496062992125984" header="0.51181102362204722" footer="0.31496062992125984"/>
  <pageSetup paperSize="9" scale="76" orientation="landscape" r:id="rId1"/>
  <headerFooter alignWithMargins="0">
    <oddFooter>&amp;LEENC 2017 &amp;A&amp;C3e primaire - &amp;F&amp;RPage &amp;P / &amp;N</oddFooter>
  </headerFooter>
  <rowBreaks count="1" manualBreakCount="1">
    <brk id="48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showGridLines="0" zoomScaleNormal="100" workbookViewId="0">
      <selection activeCell="F37" sqref="F37:H37"/>
    </sheetView>
  </sheetViews>
  <sheetFormatPr baseColWidth="10" defaultRowHeight="12.75" x14ac:dyDescent="0.2"/>
  <cols>
    <col min="1" max="1" width="8.7109375" style="278" customWidth="1"/>
    <col min="2" max="2" width="8.7109375" style="397" customWidth="1"/>
    <col min="3" max="5" width="8.7109375" style="278" customWidth="1"/>
    <col min="6" max="7" width="8" style="278" customWidth="1"/>
    <col min="8" max="8" width="7.5703125" style="278" customWidth="1"/>
    <col min="9" max="9" width="10" customWidth="1"/>
    <col min="10" max="10" width="10.140625" customWidth="1"/>
    <col min="11" max="11" width="8.5703125" customWidth="1"/>
  </cols>
  <sheetData>
    <row r="1" spans="1:11" ht="15" x14ac:dyDescent="0.2">
      <c r="A1" s="553" t="s">
        <v>63</v>
      </c>
      <c r="B1" s="554"/>
      <c r="C1" s="554"/>
      <c r="D1" s="554"/>
      <c r="E1" s="554"/>
      <c r="F1" s="554"/>
      <c r="G1" s="554"/>
      <c r="H1" s="554"/>
      <c r="I1" s="554"/>
      <c r="J1" s="554"/>
      <c r="K1" s="555"/>
    </row>
    <row r="2" spans="1:11" ht="13.5" customHeight="1" x14ac:dyDescent="0.2">
      <c r="A2" s="305"/>
      <c r="B2" s="401"/>
      <c r="C2" s="305"/>
      <c r="D2" s="305"/>
      <c r="E2" s="305"/>
      <c r="F2" s="305"/>
      <c r="G2" s="374" t="s">
        <v>40</v>
      </c>
      <c r="H2" s="375" t="s">
        <v>40</v>
      </c>
      <c r="I2" s="375" t="s">
        <v>94</v>
      </c>
      <c r="J2" s="556" t="s">
        <v>64</v>
      </c>
      <c r="K2" s="556"/>
    </row>
    <row r="3" spans="1:11" x14ac:dyDescent="0.2">
      <c r="A3" s="371"/>
      <c r="B3" s="402"/>
      <c r="C3" s="371"/>
      <c r="D3" s="371"/>
      <c r="E3" s="371"/>
      <c r="F3" s="371"/>
      <c r="G3" s="372" t="s">
        <v>92</v>
      </c>
      <c r="H3" s="372" t="s">
        <v>93</v>
      </c>
      <c r="I3" s="373" t="s">
        <v>95</v>
      </c>
      <c r="J3" s="557"/>
      <c r="K3" s="557"/>
    </row>
    <row r="4" spans="1:11" ht="15.75" customHeight="1" x14ac:dyDescent="0.25">
      <c r="A4" s="558" t="s">
        <v>70</v>
      </c>
      <c r="B4" s="558"/>
      <c r="C4" s="558"/>
      <c r="D4" s="558"/>
      <c r="E4" s="558"/>
      <c r="F4" s="558"/>
      <c r="G4" s="369">
        <v>0.6</v>
      </c>
      <c r="H4" s="369">
        <v>0.63</v>
      </c>
      <c r="I4" s="370">
        <v>0.53</v>
      </c>
      <c r="J4" s="547" t="str">
        <f>IF(Compétences!G41="","",INT(Compétences!G41*100+0.5)/100)</f>
        <v/>
      </c>
      <c r="K4" s="547"/>
    </row>
    <row r="5" spans="1:11" ht="15" x14ac:dyDescent="0.25">
      <c r="A5" s="548" t="s">
        <v>72</v>
      </c>
      <c r="B5" s="548"/>
      <c r="C5" s="548"/>
      <c r="D5" s="548"/>
      <c r="E5" s="548"/>
      <c r="F5" s="548"/>
      <c r="G5" s="548"/>
      <c r="H5" s="548"/>
      <c r="I5" s="548"/>
      <c r="J5" s="548"/>
      <c r="K5" s="548"/>
    </row>
    <row r="6" spans="1:11" ht="18.75" customHeight="1" x14ac:dyDescent="0.2">
      <c r="A6" s="559" t="s">
        <v>71</v>
      </c>
      <c r="B6" s="559"/>
      <c r="C6" s="559"/>
      <c r="D6" s="559"/>
      <c r="E6" s="559"/>
      <c r="F6" s="559"/>
      <c r="G6" s="368">
        <v>0.63</v>
      </c>
      <c r="H6" s="368">
        <v>0.65</v>
      </c>
      <c r="I6" s="368">
        <v>0.56999999999999995</v>
      </c>
      <c r="J6" s="549" t="str">
        <f>IF(Compétences!J41="","",Compétences!J41)</f>
        <v/>
      </c>
      <c r="K6" s="549"/>
    </row>
    <row r="7" spans="1:11" s="278" customFormat="1" ht="27" customHeight="1" x14ac:dyDescent="0.2">
      <c r="A7" s="543" t="s">
        <v>47</v>
      </c>
      <c r="B7" s="543"/>
      <c r="C7" s="543"/>
      <c r="D7" s="543"/>
      <c r="E7" s="543"/>
      <c r="F7" s="543"/>
      <c r="G7" s="367">
        <v>0.61</v>
      </c>
      <c r="H7" s="367">
        <v>0.64</v>
      </c>
      <c r="I7" s="367">
        <v>0.52</v>
      </c>
      <c r="J7" s="550" t="str">
        <f>IF(Compétences!AB41="","",Compétences!AB41)</f>
        <v/>
      </c>
      <c r="K7" s="550"/>
    </row>
    <row r="8" spans="1:11" s="278" customFormat="1" ht="27" customHeight="1" x14ac:dyDescent="0.2">
      <c r="A8" s="543" t="s">
        <v>48</v>
      </c>
      <c r="B8" s="543"/>
      <c r="C8" s="543"/>
      <c r="D8" s="543"/>
      <c r="E8" s="543"/>
      <c r="F8" s="543"/>
      <c r="G8" s="367">
        <v>0.6</v>
      </c>
      <c r="H8" s="367">
        <v>0.62</v>
      </c>
      <c r="I8" s="367">
        <v>0.53</v>
      </c>
      <c r="J8" s="550" t="str">
        <f>IF(Compétences!BB41="","",Compétences!BB41)</f>
        <v/>
      </c>
      <c r="K8" s="550"/>
    </row>
    <row r="9" spans="1:11" s="278" customFormat="1" ht="27" customHeight="1" x14ac:dyDescent="0.2">
      <c r="A9" s="543" t="s">
        <v>49</v>
      </c>
      <c r="B9" s="543"/>
      <c r="C9" s="543"/>
      <c r="D9" s="543"/>
      <c r="E9" s="543"/>
      <c r="F9" s="543"/>
      <c r="G9" s="367">
        <v>0.62</v>
      </c>
      <c r="H9" s="367">
        <v>0.65</v>
      </c>
      <c r="I9" s="367">
        <v>0.57999999999999996</v>
      </c>
      <c r="J9" s="551" t="str">
        <f>IF(Compétences!BX41="","",Compétences!BX41)</f>
        <v/>
      </c>
      <c r="K9" s="551"/>
    </row>
    <row r="10" spans="1:11" s="278" customFormat="1" ht="21" customHeight="1" x14ac:dyDescent="0.2">
      <c r="A10" s="543" t="s">
        <v>58</v>
      </c>
      <c r="B10" s="543"/>
      <c r="C10" s="543"/>
      <c r="D10" s="543"/>
      <c r="E10" s="543"/>
      <c r="F10" s="543"/>
      <c r="G10" s="367">
        <v>0.72</v>
      </c>
      <c r="H10" s="367">
        <v>0.74</v>
      </c>
      <c r="I10" s="367">
        <v>0.68</v>
      </c>
      <c r="J10" s="550" t="str">
        <f>IF(Compétences!CJ41="","",Compétences!CJ41)</f>
        <v/>
      </c>
      <c r="K10" s="550"/>
    </row>
    <row r="11" spans="1:11" s="278" customFormat="1" ht="13.5" customHeight="1" x14ac:dyDescent="0.2">
      <c r="A11" s="376"/>
      <c r="B11" s="403"/>
      <c r="C11" s="376"/>
      <c r="D11" s="376"/>
      <c r="E11" s="376"/>
      <c r="F11" s="376"/>
      <c r="G11" s="377"/>
      <c r="H11" s="377"/>
      <c r="I11" s="377"/>
      <c r="J11" s="378"/>
      <c r="K11" s="379"/>
    </row>
    <row r="12" spans="1:11" ht="12.75" customHeight="1" x14ac:dyDescent="0.2">
      <c r="A12" s="544" t="s">
        <v>73</v>
      </c>
      <c r="B12" s="544"/>
      <c r="C12" s="544"/>
      <c r="D12" s="544"/>
      <c r="E12" s="544"/>
      <c r="F12" s="544"/>
      <c r="G12" s="380">
        <v>0.54</v>
      </c>
      <c r="H12" s="381">
        <v>0.56999999999999995</v>
      </c>
      <c r="I12" s="380">
        <v>0.45</v>
      </c>
      <c r="J12" s="552" t="str">
        <f>IF(Compétences!M41="","",Compétences!M41)</f>
        <v/>
      </c>
      <c r="K12" s="552"/>
    </row>
    <row r="13" spans="1:11" s="278" customFormat="1" ht="35.25" customHeight="1" x14ac:dyDescent="0.2">
      <c r="A13" s="545" t="s">
        <v>53</v>
      </c>
      <c r="B13" s="545"/>
      <c r="C13" s="545"/>
      <c r="D13" s="545"/>
      <c r="E13" s="545"/>
      <c r="F13" s="545"/>
      <c r="G13" s="382">
        <v>0.57999999999999996</v>
      </c>
      <c r="H13" s="382">
        <v>0.62</v>
      </c>
      <c r="I13" s="382">
        <v>0.47</v>
      </c>
      <c r="J13" s="551" t="str">
        <f>IF(Compétences!CT41="","",Compétences!CT41)</f>
        <v/>
      </c>
      <c r="K13" s="551"/>
    </row>
    <row r="14" spans="1:11" s="278" customFormat="1" ht="26.25" customHeight="1" x14ac:dyDescent="0.2">
      <c r="A14" s="545" t="s">
        <v>51</v>
      </c>
      <c r="B14" s="545"/>
      <c r="C14" s="545"/>
      <c r="D14" s="545"/>
      <c r="E14" s="545"/>
      <c r="F14" s="545"/>
      <c r="G14" s="382">
        <v>0.4</v>
      </c>
      <c r="H14" s="382">
        <v>0.44</v>
      </c>
      <c r="I14" s="382">
        <v>0.32</v>
      </c>
      <c r="J14" s="551" t="str">
        <f>IF(Compétences!DD41="","",Compétences!DD41)</f>
        <v/>
      </c>
      <c r="K14" s="551"/>
    </row>
    <row r="15" spans="1:11" s="278" customFormat="1" ht="26.25" customHeight="1" x14ac:dyDescent="0.2">
      <c r="A15" s="546" t="s">
        <v>52</v>
      </c>
      <c r="B15" s="546"/>
      <c r="C15" s="546"/>
      <c r="D15" s="546"/>
      <c r="E15" s="546"/>
      <c r="F15" s="546"/>
      <c r="G15" s="382">
        <v>0.63</v>
      </c>
      <c r="H15" s="382">
        <v>0.66</v>
      </c>
      <c r="I15" s="382">
        <v>0.54</v>
      </c>
      <c r="J15" s="551" t="str">
        <f>IF(Compétences!DN41="","",Compétences!DN41)</f>
        <v/>
      </c>
      <c r="K15" s="551"/>
    </row>
    <row r="16" spans="1:11" s="278" customFormat="1" ht="13.5" customHeight="1" x14ac:dyDescent="0.2">
      <c r="A16" s="310"/>
      <c r="B16" s="404"/>
      <c r="C16" s="310"/>
      <c r="D16" s="310"/>
      <c r="E16" s="311"/>
      <c r="F16" s="311"/>
      <c r="G16" s="311"/>
      <c r="H16" s="312"/>
    </row>
    <row r="17" spans="1:11" ht="15" x14ac:dyDescent="0.2">
      <c r="A17" s="565" t="s">
        <v>65</v>
      </c>
      <c r="B17" s="565"/>
      <c r="C17" s="565"/>
      <c r="D17" s="565"/>
      <c r="E17" s="565"/>
      <c r="F17" s="565"/>
      <c r="G17" s="565"/>
      <c r="H17" s="565"/>
      <c r="I17" s="565"/>
      <c r="J17" s="565"/>
      <c r="K17" s="565"/>
    </row>
    <row r="18" spans="1:11" ht="224.25" customHeight="1" x14ac:dyDescent="0.2">
      <c r="A18" s="307"/>
      <c r="B18" s="405"/>
      <c r="C18" s="307"/>
      <c r="D18" s="307"/>
      <c r="E18" s="307"/>
      <c r="F18" s="307"/>
      <c r="G18" s="307"/>
      <c r="H18" s="307"/>
    </row>
    <row r="19" spans="1:11" ht="30.75" customHeight="1" x14ac:dyDescent="0.2">
      <c r="A19" s="306"/>
      <c r="B19" s="393" t="str">
        <f>IF($J$4="","",IF(AND($J$4&gt;=0,$J$4&lt;0.1)," ↑",""))</f>
        <v/>
      </c>
      <c r="C19" s="395" t="str">
        <f>IF($J$4="","",IF(AND($J$4&gt;=0.1,$J$4&lt;0.2),"↑",""))</f>
        <v/>
      </c>
      <c r="D19" s="395" t="str">
        <f>IF($J$4="","",IF(AND($J$4&gt;=0.2,$J$4&lt;0.3),"↑",""))</f>
        <v/>
      </c>
      <c r="E19" s="393" t="str">
        <f>IF($J$4="","",IF(AND($J$4&gt;=0.3,$J$4&lt;0.4),"↑",""))</f>
        <v/>
      </c>
      <c r="F19" s="393" t="str">
        <f>IF($J$4="","",IF(AND($J$4&gt;=0.4,$J$4&lt;0.5),"↑",""))</f>
        <v/>
      </c>
      <c r="G19" s="395" t="str">
        <f>IF($J$4="","",IF(AND($J$4&gt;=0.5,$J$4&lt;0.6),"↑",""))</f>
        <v/>
      </c>
      <c r="H19" s="396" t="str">
        <f>IF($J$4="","",IF(AND($J$4&gt;=0.6,$J$4&lt;0.7)," ↑",""))</f>
        <v/>
      </c>
      <c r="I19" s="393" t="str">
        <f>IF($J$4="","",IF(AND($J$4&gt;=0.7,$J$4&lt;0.8),"↑",""))</f>
        <v/>
      </c>
      <c r="J19" s="396" t="str">
        <f>IF($J$4="","",IF(AND($J$4&gt;=0.8,$J$4&lt;0.9)," ↑",""))</f>
        <v/>
      </c>
      <c r="K19" s="400" t="str">
        <f>IF($J$4="","",IF(AND($J$4&gt;=0.9,$J$4&lt;=1),"↑",""))</f>
        <v/>
      </c>
    </row>
    <row r="20" spans="1:11" ht="35.25" customHeight="1" x14ac:dyDescent="0.2">
      <c r="A20" s="567" t="s">
        <v>96</v>
      </c>
      <c r="B20" s="567"/>
      <c r="C20" s="567"/>
      <c r="D20" s="567"/>
      <c r="E20" s="567"/>
      <c r="F20" s="567"/>
      <c r="G20" s="567"/>
      <c r="H20" s="567"/>
      <c r="I20" s="567"/>
      <c r="J20" s="567"/>
      <c r="K20" s="567"/>
    </row>
    <row r="21" spans="1:11" ht="15" x14ac:dyDescent="0.2">
      <c r="A21" s="565" t="s">
        <v>68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</row>
    <row r="22" spans="1:11" ht="224.25" customHeight="1" x14ac:dyDescent="0.2">
      <c r="A22" s="287"/>
      <c r="B22" s="406"/>
      <c r="C22" s="287"/>
      <c r="D22" s="287"/>
      <c r="E22" s="287"/>
      <c r="F22" s="287"/>
      <c r="G22" s="287"/>
      <c r="H22" s="287"/>
    </row>
    <row r="23" spans="1:11" s="278" customFormat="1" ht="30.75" customHeight="1" x14ac:dyDescent="0.2">
      <c r="A23" s="306"/>
      <c r="B23" s="393" t="str">
        <f>IF($J$4="","",IF(AND($J$4&gt;=0,$J$4&lt;0.1)," ↑",""))</f>
        <v/>
      </c>
      <c r="C23" s="395" t="str">
        <f>IF($J$4="","",IF(AND($J$4&gt;=0.1,$J$4&lt;0.2),"↑",""))</f>
        <v/>
      </c>
      <c r="D23" s="395" t="str">
        <f>IF($J$4="","",IF(AND($J$4&gt;=0.2,$J$4&lt;0.3),"↑",""))</f>
        <v/>
      </c>
      <c r="E23" s="393" t="str">
        <f>IF($J$4="","",IF(AND($J$4&gt;=0.3,$J$4&lt;0.4),"↑",""))</f>
        <v/>
      </c>
      <c r="F23" s="393" t="str">
        <f>IF($J$4="","",IF(AND($J$4&gt;=0.4,$J$4&lt;0.5),"↑",""))</f>
        <v/>
      </c>
      <c r="G23" s="395" t="str">
        <f>IF($J$4="","",IF(AND($J$4&gt;=0.5,$J$4&lt;0.6),"↑",""))</f>
        <v/>
      </c>
      <c r="H23" s="396" t="str">
        <f>IF($J$4="","",IF(AND($J$4&gt;=0.6,$J$4&lt;0.7)," ↑",""))</f>
        <v/>
      </c>
      <c r="I23" s="393" t="str">
        <f>IF($J$4="","",IF(AND($J$4&gt;=0.7,$J$4&lt;0.8),"↑",""))</f>
        <v/>
      </c>
      <c r="J23" s="396" t="str">
        <f>IF($J$4="","",IF(AND($J$4&gt;=0.8,$J$4&lt;0.9)," ↑",""))</f>
        <v/>
      </c>
      <c r="K23" s="396" t="str">
        <f>IF($J$4="","",IF(AND($J$4&gt;=0.9,$J$4&lt;=1),"↑",""))</f>
        <v/>
      </c>
    </row>
    <row r="24" spans="1:11" ht="12.75" customHeight="1" x14ac:dyDescent="0.2">
      <c r="A24" s="567" t="s">
        <v>97</v>
      </c>
      <c r="B24" s="567"/>
      <c r="C24" s="567"/>
      <c r="D24" s="567"/>
      <c r="E24" s="567"/>
      <c r="F24" s="567"/>
      <c r="G24" s="567"/>
      <c r="H24" s="567"/>
      <c r="I24" s="567"/>
      <c r="J24" s="567"/>
      <c r="K24" s="567"/>
    </row>
    <row r="25" spans="1:11" ht="12.75" customHeight="1" x14ac:dyDescent="0.2">
      <c r="A25" s="567"/>
      <c r="B25" s="567"/>
      <c r="C25" s="567"/>
      <c r="D25" s="567"/>
      <c r="E25" s="567"/>
      <c r="F25" s="567"/>
      <c r="G25" s="567"/>
      <c r="H25" s="567"/>
      <c r="I25" s="567"/>
      <c r="J25" s="567"/>
      <c r="K25" s="567"/>
    </row>
    <row r="26" spans="1:11" x14ac:dyDescent="0.2">
      <c r="A26" s="566" t="s">
        <v>47</v>
      </c>
      <c r="B26" s="566"/>
      <c r="C26" s="566"/>
      <c r="D26" s="566"/>
      <c r="E26" s="566"/>
      <c r="F26" s="566"/>
      <c r="G26" s="566"/>
      <c r="H26" s="566"/>
      <c r="I26" s="566"/>
      <c r="J26" s="566"/>
      <c r="K26" s="566"/>
    </row>
    <row r="27" spans="1:11" s="278" customFormat="1" ht="30.75" customHeight="1" x14ac:dyDescent="0.2">
      <c r="A27" s="313" t="s">
        <v>74</v>
      </c>
      <c r="B27" s="407" t="s">
        <v>69</v>
      </c>
      <c r="C27" s="390" t="s">
        <v>75</v>
      </c>
      <c r="D27" s="399" t="s">
        <v>66</v>
      </c>
      <c r="E27" s="399" t="s">
        <v>67</v>
      </c>
      <c r="F27" s="573" t="s">
        <v>64</v>
      </c>
      <c r="G27" s="573"/>
      <c r="H27" s="573"/>
      <c r="I27" s="387"/>
    </row>
    <row r="28" spans="1:11" s="278" customFormat="1" ht="15.95" customHeight="1" x14ac:dyDescent="0.2">
      <c r="A28" s="560">
        <v>1</v>
      </c>
      <c r="B28" s="408">
        <v>1</v>
      </c>
      <c r="C28" s="352">
        <v>0.84</v>
      </c>
      <c r="D28" s="352">
        <v>0.88</v>
      </c>
      <c r="E28" s="315">
        <v>0.75</v>
      </c>
      <c r="F28" s="541" t="str">
        <f>IF(Compétences!P$45="","",Compétences!P$45)</f>
        <v/>
      </c>
      <c r="G28" s="541"/>
      <c r="H28" s="542"/>
      <c r="I28" s="531"/>
      <c r="J28" s="532"/>
      <c r="K28" s="532"/>
    </row>
    <row r="29" spans="1:11" s="278" customFormat="1" ht="15.95" customHeight="1" x14ac:dyDescent="0.2">
      <c r="A29" s="562"/>
      <c r="B29" s="409">
        <v>2</v>
      </c>
      <c r="C29" s="357">
        <v>0.36</v>
      </c>
      <c r="D29" s="357">
        <v>0.39</v>
      </c>
      <c r="E29" s="318">
        <v>0.28999999999999998</v>
      </c>
      <c r="F29" s="535" t="str">
        <f>IF(Compétences!Q$45="","",Compétences!Q$45)</f>
        <v/>
      </c>
      <c r="G29" s="535"/>
      <c r="H29" s="536"/>
      <c r="I29" s="531"/>
      <c r="J29" s="532"/>
      <c r="K29" s="532"/>
    </row>
    <row r="30" spans="1:11" s="278" customFormat="1" ht="15.95" customHeight="1" x14ac:dyDescent="0.2">
      <c r="A30" s="562"/>
      <c r="B30" s="410">
        <v>3</v>
      </c>
      <c r="C30" s="356">
        <v>0.33</v>
      </c>
      <c r="D30" s="356">
        <v>0.38</v>
      </c>
      <c r="E30" s="317">
        <v>0.22</v>
      </c>
      <c r="F30" s="537" t="str">
        <f>IF(Compétences!R$45="","",Compétences!R$45)</f>
        <v/>
      </c>
      <c r="G30" s="537"/>
      <c r="H30" s="538"/>
      <c r="I30" s="531"/>
      <c r="J30" s="532"/>
      <c r="K30" s="532"/>
    </row>
    <row r="31" spans="1:11" s="278" customFormat="1" ht="15.95" customHeight="1" x14ac:dyDescent="0.2">
      <c r="A31" s="561"/>
      <c r="B31" s="409">
        <v>4</v>
      </c>
      <c r="C31" s="357">
        <v>0.45</v>
      </c>
      <c r="D31" s="357">
        <v>0.5</v>
      </c>
      <c r="E31" s="318">
        <v>0.35</v>
      </c>
      <c r="F31" s="535" t="str">
        <f>IF(Compétences!S$45="","",Compétences!S$45)</f>
        <v/>
      </c>
      <c r="G31" s="535"/>
      <c r="H31" s="536"/>
      <c r="I31" s="531"/>
      <c r="J31" s="532"/>
      <c r="K31" s="532"/>
    </row>
    <row r="32" spans="1:11" s="278" customFormat="1" ht="15.95" customHeight="1" x14ac:dyDescent="0.2">
      <c r="A32" s="560">
        <v>2</v>
      </c>
      <c r="B32" s="410">
        <v>5</v>
      </c>
      <c r="C32" s="356">
        <v>0.74</v>
      </c>
      <c r="D32" s="356">
        <v>0.79</v>
      </c>
      <c r="E32" s="317">
        <v>0.64</v>
      </c>
      <c r="F32" s="537" t="str">
        <f>IF(Compétences!T$45="","",Compétences!T$45)</f>
        <v/>
      </c>
      <c r="G32" s="537"/>
      <c r="H32" s="538"/>
      <c r="I32" s="531"/>
      <c r="J32" s="532"/>
      <c r="K32" s="532"/>
    </row>
    <row r="33" spans="1:11" s="278" customFormat="1" ht="15.95" customHeight="1" x14ac:dyDescent="0.2">
      <c r="A33" s="561"/>
      <c r="B33" s="409">
        <v>6</v>
      </c>
      <c r="C33" s="357">
        <v>0.31</v>
      </c>
      <c r="D33" s="357">
        <v>0.35</v>
      </c>
      <c r="E33" s="318">
        <v>0.2</v>
      </c>
      <c r="F33" s="535" t="str">
        <f>IF(Compétences!U$45="","",Compétences!U$45)</f>
        <v/>
      </c>
      <c r="G33" s="535"/>
      <c r="H33" s="536"/>
      <c r="I33" s="531"/>
      <c r="J33" s="532"/>
      <c r="K33" s="532"/>
    </row>
    <row r="34" spans="1:11" s="278" customFormat="1" ht="15.95" customHeight="1" x14ac:dyDescent="0.2">
      <c r="A34" s="560">
        <v>3</v>
      </c>
      <c r="B34" s="410">
        <v>7</v>
      </c>
      <c r="C34" s="356">
        <v>0.87</v>
      </c>
      <c r="D34" s="356">
        <v>0.9</v>
      </c>
      <c r="E34" s="317">
        <v>0.8</v>
      </c>
      <c r="F34" s="537" t="str">
        <f>IF(Compétences!V$45="","",Compétences!V$45)</f>
        <v/>
      </c>
      <c r="G34" s="537"/>
      <c r="H34" s="538"/>
      <c r="I34" s="531"/>
      <c r="J34" s="532"/>
      <c r="K34" s="532"/>
    </row>
    <row r="35" spans="1:11" s="278" customFormat="1" ht="15.95" customHeight="1" x14ac:dyDescent="0.2">
      <c r="A35" s="562"/>
      <c r="B35" s="409">
        <v>8</v>
      </c>
      <c r="C35" s="357">
        <v>0.68</v>
      </c>
      <c r="D35" s="357">
        <v>0.72</v>
      </c>
      <c r="E35" s="318">
        <v>0.59</v>
      </c>
      <c r="F35" s="535" t="str">
        <f>IF(Compétences!W$45="","",Compétences!W$45)</f>
        <v/>
      </c>
      <c r="G35" s="535"/>
      <c r="H35" s="536"/>
      <c r="I35" s="531"/>
      <c r="J35" s="532"/>
      <c r="K35" s="532"/>
    </row>
    <row r="36" spans="1:11" s="278" customFormat="1" ht="15.95" customHeight="1" x14ac:dyDescent="0.2">
      <c r="A36" s="562"/>
      <c r="B36" s="410">
        <v>9</v>
      </c>
      <c r="C36" s="356">
        <v>0.84</v>
      </c>
      <c r="D36" s="356">
        <v>0.85</v>
      </c>
      <c r="E36" s="317">
        <v>0.81</v>
      </c>
      <c r="F36" s="537" t="str">
        <f>IF(Compétences!X$45="","",Compétences!X$45)</f>
        <v/>
      </c>
      <c r="G36" s="537"/>
      <c r="H36" s="538"/>
      <c r="I36" s="533"/>
      <c r="J36" s="534"/>
      <c r="K36" s="534"/>
    </row>
    <row r="37" spans="1:11" s="278" customFormat="1" ht="15.95" customHeight="1" x14ac:dyDescent="0.2">
      <c r="A37" s="561"/>
      <c r="B37" s="409">
        <v>10</v>
      </c>
      <c r="C37" s="357">
        <v>0.81</v>
      </c>
      <c r="D37" s="357">
        <v>0.84</v>
      </c>
      <c r="E37" s="318">
        <v>0.75</v>
      </c>
      <c r="F37" s="535" t="str">
        <f>IF(Compétences!Y$45="","",Compétences!Y$45)</f>
        <v/>
      </c>
      <c r="G37" s="535"/>
      <c r="H37" s="536"/>
      <c r="I37" s="539"/>
      <c r="J37" s="540"/>
      <c r="K37" s="540"/>
    </row>
    <row r="38" spans="1:11" s="278" customFormat="1" ht="15.95" customHeight="1" x14ac:dyDescent="0.2">
      <c r="A38" s="316">
        <v>4</v>
      </c>
      <c r="B38" s="410">
        <v>11</v>
      </c>
      <c r="C38" s="356">
        <v>0.43</v>
      </c>
      <c r="D38" s="356">
        <v>0.47</v>
      </c>
      <c r="E38" s="317">
        <v>0.35</v>
      </c>
      <c r="F38" s="598" t="str">
        <f>IF(Compétences!Z$45="","",Compétences!Z$45)</f>
        <v/>
      </c>
      <c r="G38" s="598"/>
      <c r="H38" s="599"/>
      <c r="I38" s="539"/>
      <c r="J38" s="540"/>
      <c r="K38" s="540"/>
    </row>
    <row r="39" spans="1:11" s="278" customFormat="1" ht="21" customHeight="1" x14ac:dyDescent="0.2">
      <c r="A39" s="308"/>
      <c r="B39" s="411"/>
      <c r="C39" s="384"/>
      <c r="D39" s="384"/>
      <c r="E39" s="358"/>
      <c r="F39" s="320"/>
      <c r="G39" s="360"/>
      <c r="H39" s="359"/>
      <c r="I39" s="366"/>
      <c r="J39" s="366"/>
      <c r="K39" s="366"/>
    </row>
    <row r="40" spans="1:11" s="278" customFormat="1" ht="12" customHeight="1" x14ac:dyDescent="0.2">
      <c r="A40" s="597" t="s">
        <v>76</v>
      </c>
      <c r="B40" s="566"/>
      <c r="C40" s="566"/>
      <c r="D40" s="566"/>
      <c r="E40" s="566"/>
      <c r="F40" s="566"/>
      <c r="G40" s="566"/>
      <c r="H40" s="566"/>
      <c r="I40" s="566"/>
      <c r="J40" s="566"/>
      <c r="K40" s="566"/>
    </row>
    <row r="41" spans="1:11" s="278" customFormat="1" ht="20.100000000000001" customHeight="1" x14ac:dyDescent="0.2">
      <c r="A41" s="313" t="s">
        <v>74</v>
      </c>
      <c r="B41" s="407" t="s">
        <v>69</v>
      </c>
      <c r="C41" s="383" t="s">
        <v>75</v>
      </c>
      <c r="D41" s="361" t="s">
        <v>66</v>
      </c>
      <c r="E41" s="314" t="s">
        <v>67</v>
      </c>
      <c r="F41" s="576" t="s">
        <v>64</v>
      </c>
      <c r="G41" s="576"/>
      <c r="H41" s="576"/>
      <c r="I41" s="525"/>
      <c r="J41" s="525"/>
      <c r="K41" s="525"/>
    </row>
    <row r="42" spans="1:11" s="278" customFormat="1" ht="15.95" customHeight="1" x14ac:dyDescent="0.2">
      <c r="A42" s="560">
        <v>5</v>
      </c>
      <c r="B42" s="409">
        <v>12</v>
      </c>
      <c r="C42" s="357">
        <v>0.31</v>
      </c>
      <c r="D42" s="357">
        <v>0.33</v>
      </c>
      <c r="E42" s="365">
        <v>0.26</v>
      </c>
      <c r="F42" s="535" t="str">
        <f>IF(Compétences!AC$45="","",Compétences!AC$45)</f>
        <v/>
      </c>
      <c r="G42" s="535"/>
      <c r="H42" s="536"/>
      <c r="I42" s="539"/>
      <c r="J42" s="540"/>
      <c r="K42" s="540"/>
    </row>
    <row r="43" spans="1:11" s="278" customFormat="1" ht="15.95" customHeight="1" x14ac:dyDescent="0.2">
      <c r="A43" s="562"/>
      <c r="B43" s="410">
        <v>13</v>
      </c>
      <c r="C43" s="356">
        <v>0.73</v>
      </c>
      <c r="D43" s="356">
        <v>0.77</v>
      </c>
      <c r="E43" s="386">
        <v>0.65</v>
      </c>
      <c r="F43" s="537" t="str">
        <f>IF(Compétences!AD$45="","",Compétences!AD$45)</f>
        <v/>
      </c>
      <c r="G43" s="537"/>
      <c r="H43" s="538"/>
      <c r="I43" s="539"/>
      <c r="J43" s="540"/>
      <c r="K43" s="540"/>
    </row>
    <row r="44" spans="1:11" s="278" customFormat="1" ht="15.95" customHeight="1" x14ac:dyDescent="0.2">
      <c r="A44" s="562"/>
      <c r="B44" s="409">
        <v>14</v>
      </c>
      <c r="C44" s="357">
        <v>0.53</v>
      </c>
      <c r="D44" s="357">
        <v>0.57999999999999996</v>
      </c>
      <c r="E44" s="365">
        <v>0.42</v>
      </c>
      <c r="F44" s="535" t="str">
        <f>IF(Compétences!AE$45="","",Compétences!AE$45)</f>
        <v/>
      </c>
      <c r="G44" s="535"/>
      <c r="H44" s="536"/>
      <c r="I44" s="531"/>
      <c r="J44" s="532"/>
      <c r="K44" s="532"/>
    </row>
    <row r="45" spans="1:11" s="278" customFormat="1" ht="15.95" customHeight="1" x14ac:dyDescent="0.2">
      <c r="A45" s="562"/>
      <c r="B45" s="410">
        <v>15</v>
      </c>
      <c r="C45" s="356">
        <v>0.71</v>
      </c>
      <c r="D45" s="356">
        <v>0.74</v>
      </c>
      <c r="E45" s="386">
        <v>0.65</v>
      </c>
      <c r="F45" s="537" t="str">
        <f>IF(Compétences!AF$45="","",Compétences!AF$45)</f>
        <v/>
      </c>
      <c r="G45" s="537"/>
      <c r="H45" s="538"/>
      <c r="I45" s="531"/>
      <c r="J45" s="532"/>
      <c r="K45" s="532"/>
    </row>
    <row r="46" spans="1:11" ht="15.95" customHeight="1" x14ac:dyDescent="0.2">
      <c r="A46" s="562"/>
      <c r="B46" s="409">
        <v>16</v>
      </c>
      <c r="C46" s="357">
        <v>0.81</v>
      </c>
      <c r="D46" s="357">
        <v>0.84</v>
      </c>
      <c r="E46" s="365">
        <v>0.73</v>
      </c>
      <c r="F46" s="535" t="str">
        <f>IF(Compétences!AG$45="","",Compétences!AG$45)</f>
        <v/>
      </c>
      <c r="G46" s="535"/>
      <c r="H46" s="536"/>
      <c r="I46" s="531"/>
      <c r="J46" s="532"/>
      <c r="K46" s="532"/>
    </row>
    <row r="47" spans="1:11" ht="15.95" customHeight="1" x14ac:dyDescent="0.2">
      <c r="A47" s="562"/>
      <c r="B47" s="410">
        <v>17</v>
      </c>
      <c r="C47" s="356">
        <v>0.46</v>
      </c>
      <c r="D47" s="356">
        <v>0.49</v>
      </c>
      <c r="E47" s="386">
        <v>0.39</v>
      </c>
      <c r="F47" s="537" t="str">
        <f>IF(Compétences!AH$45="","",Compétences!AH$45)</f>
        <v/>
      </c>
      <c r="G47" s="537"/>
      <c r="H47" s="538"/>
      <c r="I47" s="533"/>
      <c r="J47" s="534"/>
      <c r="K47" s="534"/>
    </row>
    <row r="48" spans="1:11" s="278" customFormat="1" ht="15.95" customHeight="1" x14ac:dyDescent="0.2">
      <c r="A48" s="561"/>
      <c r="B48" s="409">
        <v>18</v>
      </c>
      <c r="C48" s="357">
        <v>0.81</v>
      </c>
      <c r="D48" s="357">
        <v>0.84</v>
      </c>
      <c r="E48" s="365">
        <v>0.74</v>
      </c>
      <c r="F48" s="535" t="str">
        <f>IF(Compétences!AI$45="","",Compétences!AI$45)</f>
        <v/>
      </c>
      <c r="G48" s="535"/>
      <c r="H48" s="536"/>
      <c r="I48" s="531"/>
      <c r="J48" s="532"/>
      <c r="K48" s="532"/>
    </row>
    <row r="49" spans="1:11" s="278" customFormat="1" ht="15.95" customHeight="1" x14ac:dyDescent="0.2">
      <c r="A49" s="560">
        <v>7</v>
      </c>
      <c r="B49" s="408">
        <v>28</v>
      </c>
      <c r="C49" s="352">
        <v>0.76</v>
      </c>
      <c r="D49" s="352">
        <v>0.78</v>
      </c>
      <c r="E49" s="319">
        <v>0.71</v>
      </c>
      <c r="F49" s="600" t="str">
        <f>IF(Compétences!AJ$45="","",Compétences!AJ$45)</f>
        <v/>
      </c>
      <c r="G49" s="600"/>
      <c r="H49" s="601"/>
      <c r="I49" s="531"/>
      <c r="J49" s="532"/>
      <c r="K49" s="532"/>
    </row>
    <row r="50" spans="1:11" s="278" customFormat="1" ht="15.95" customHeight="1" x14ac:dyDescent="0.2">
      <c r="A50" s="561"/>
      <c r="B50" s="412">
        <v>29</v>
      </c>
      <c r="C50" s="355">
        <v>0.54</v>
      </c>
      <c r="D50" s="355">
        <v>0.56000000000000005</v>
      </c>
      <c r="E50" s="320">
        <v>0.5</v>
      </c>
      <c r="F50" s="577" t="str">
        <f>IF(Compétences!AK$45="","",Compétences!AK$45)</f>
        <v/>
      </c>
      <c r="G50" s="577"/>
      <c r="H50" s="578"/>
      <c r="I50" s="531"/>
      <c r="J50" s="532"/>
      <c r="K50" s="532"/>
    </row>
    <row r="51" spans="1:11" s="278" customFormat="1" ht="15.95" customHeight="1" x14ac:dyDescent="0.2">
      <c r="A51" s="560">
        <v>8</v>
      </c>
      <c r="B51" s="413">
        <v>30</v>
      </c>
      <c r="C51" s="352">
        <v>0.87</v>
      </c>
      <c r="D51" s="352">
        <v>0.89</v>
      </c>
      <c r="E51" s="319">
        <v>0.82</v>
      </c>
      <c r="F51" s="600" t="str">
        <f>IF(Compétences!AL$45="","",Compétences!AL$45)</f>
        <v/>
      </c>
      <c r="G51" s="600"/>
      <c r="H51" s="601"/>
      <c r="I51" s="531"/>
      <c r="J51" s="532"/>
      <c r="K51" s="532"/>
    </row>
    <row r="52" spans="1:11" s="278" customFormat="1" ht="15.95" customHeight="1" x14ac:dyDescent="0.2">
      <c r="A52" s="562"/>
      <c r="B52" s="412">
        <v>31</v>
      </c>
      <c r="C52" s="355">
        <v>0.91</v>
      </c>
      <c r="D52" s="355">
        <v>0.92</v>
      </c>
      <c r="E52" s="362">
        <v>0.87</v>
      </c>
      <c r="F52" s="577" t="str">
        <f>IF(Compétences!AM$45="","",Compétences!AM$45)</f>
        <v/>
      </c>
      <c r="G52" s="577"/>
      <c r="H52" s="578"/>
      <c r="I52" s="531"/>
      <c r="J52" s="532"/>
      <c r="K52" s="532"/>
    </row>
    <row r="53" spans="1:11" s="278" customFormat="1" ht="15.95" customHeight="1" x14ac:dyDescent="0.2">
      <c r="A53" s="561"/>
      <c r="B53" s="414">
        <v>32</v>
      </c>
      <c r="C53" s="352">
        <v>0.73</v>
      </c>
      <c r="D53" s="352">
        <v>0.76</v>
      </c>
      <c r="E53" s="321">
        <v>0.65</v>
      </c>
      <c r="F53" s="600" t="str">
        <f>IF(Compétences!AN$45="","",Compétences!AN$45)</f>
        <v/>
      </c>
      <c r="G53" s="600"/>
      <c r="H53" s="601"/>
      <c r="I53" s="531"/>
      <c r="J53" s="532"/>
      <c r="K53" s="532"/>
    </row>
    <row r="54" spans="1:11" s="278" customFormat="1" ht="15.95" customHeight="1" x14ac:dyDescent="0.2">
      <c r="A54" s="560">
        <v>9</v>
      </c>
      <c r="B54" s="415">
        <v>33</v>
      </c>
      <c r="C54" s="355">
        <v>0.47</v>
      </c>
      <c r="D54" s="355">
        <v>0.49</v>
      </c>
      <c r="E54" s="362">
        <v>0.42</v>
      </c>
      <c r="F54" s="574" t="str">
        <f>IF(Compétences!AO$45="","",Compétences!AO$45)</f>
        <v/>
      </c>
      <c r="G54" s="574"/>
      <c r="H54" s="575"/>
      <c r="I54" s="531"/>
      <c r="J54" s="532"/>
      <c r="K54" s="532"/>
    </row>
    <row r="55" spans="1:11" s="278" customFormat="1" ht="15.95" customHeight="1" x14ac:dyDescent="0.2">
      <c r="A55" s="561"/>
      <c r="B55" s="416">
        <v>34</v>
      </c>
      <c r="C55" s="352">
        <v>0.4</v>
      </c>
      <c r="D55" s="352">
        <v>0.42</v>
      </c>
      <c r="E55" s="321">
        <v>0.34</v>
      </c>
      <c r="F55" s="541" t="str">
        <f>IF(Compétences!AP$45="","",Compétences!AP$45)</f>
        <v/>
      </c>
      <c r="G55" s="541"/>
      <c r="H55" s="542"/>
      <c r="I55" s="531"/>
      <c r="J55" s="532"/>
      <c r="K55" s="532"/>
    </row>
    <row r="56" spans="1:11" s="278" customFormat="1" ht="15.95" customHeight="1" x14ac:dyDescent="0.2">
      <c r="A56" s="560">
        <v>11</v>
      </c>
      <c r="B56" s="417">
        <v>36</v>
      </c>
      <c r="C56" s="355">
        <v>0.3</v>
      </c>
      <c r="D56" s="355">
        <v>0.33</v>
      </c>
      <c r="E56" s="362">
        <v>0.23</v>
      </c>
      <c r="F56" s="574" t="str">
        <f>IF(Compétences!AQ$45="","",Compétences!AQ$45)</f>
        <v/>
      </c>
      <c r="G56" s="574"/>
      <c r="H56" s="575"/>
      <c r="I56" s="533"/>
      <c r="J56" s="534"/>
      <c r="K56" s="534"/>
    </row>
    <row r="57" spans="1:11" s="278" customFormat="1" ht="15.95" customHeight="1" x14ac:dyDescent="0.2">
      <c r="A57" s="561"/>
      <c r="B57" s="418">
        <v>37</v>
      </c>
      <c r="C57" s="352">
        <v>0.66</v>
      </c>
      <c r="D57" s="352">
        <v>0.68</v>
      </c>
      <c r="E57" s="385">
        <v>0.59</v>
      </c>
      <c r="F57" s="541" t="str">
        <f>IF(Compétences!AR$45="","",Compétences!AR$45)</f>
        <v/>
      </c>
      <c r="G57" s="541"/>
      <c r="H57" s="542"/>
      <c r="I57" s="539"/>
      <c r="J57" s="540"/>
      <c r="K57" s="540"/>
    </row>
    <row r="58" spans="1:11" s="278" customFormat="1" ht="15.95" customHeight="1" x14ac:dyDescent="0.2">
      <c r="A58" s="316">
        <v>13</v>
      </c>
      <c r="B58" s="419">
        <v>39</v>
      </c>
      <c r="C58" s="355">
        <v>0.75</v>
      </c>
      <c r="D58" s="355">
        <v>0.78</v>
      </c>
      <c r="E58" s="362">
        <v>0.69</v>
      </c>
      <c r="F58" s="574" t="str">
        <f>IF(Compétences!AS$45="","",Compétences!AS$45)</f>
        <v/>
      </c>
      <c r="G58" s="574"/>
      <c r="H58" s="575"/>
      <c r="I58" s="531"/>
      <c r="J58" s="532"/>
      <c r="K58" s="532"/>
    </row>
    <row r="59" spans="1:11" s="278" customFormat="1" ht="15.95" customHeight="1" x14ac:dyDescent="0.2">
      <c r="A59" s="560">
        <v>19</v>
      </c>
      <c r="B59" s="418">
        <v>60</v>
      </c>
      <c r="C59" s="352">
        <v>0.83</v>
      </c>
      <c r="D59" s="352">
        <v>0.85</v>
      </c>
      <c r="E59" s="385">
        <v>0.8</v>
      </c>
      <c r="F59" s="541" t="str">
        <f>IF(Compétences!AT$45="","",Compétences!AT$45)</f>
        <v/>
      </c>
      <c r="G59" s="541"/>
      <c r="H59" s="542"/>
      <c r="I59" s="533"/>
      <c r="J59" s="534"/>
      <c r="K59" s="534"/>
    </row>
    <row r="60" spans="1:11" s="278" customFormat="1" ht="15.95" customHeight="1" x14ac:dyDescent="0.2">
      <c r="A60" s="562"/>
      <c r="B60" s="415">
        <v>61</v>
      </c>
      <c r="C60" s="355">
        <v>0.2</v>
      </c>
      <c r="D60" s="355">
        <v>0.22</v>
      </c>
      <c r="E60" s="320">
        <v>0.14000000000000001</v>
      </c>
      <c r="F60" s="574" t="str">
        <f>IF(Compétences!AU$45="","",Compétences!AU$45)</f>
        <v/>
      </c>
      <c r="G60" s="574"/>
      <c r="H60" s="575"/>
      <c r="I60" s="531"/>
      <c r="J60" s="532"/>
      <c r="K60" s="532"/>
    </row>
    <row r="61" spans="1:11" s="278" customFormat="1" ht="15.95" customHeight="1" x14ac:dyDescent="0.2">
      <c r="A61" s="562"/>
      <c r="B61" s="418">
        <v>62</v>
      </c>
      <c r="C61" s="352">
        <v>0.71</v>
      </c>
      <c r="D61" s="352">
        <v>0.74</v>
      </c>
      <c r="E61" s="385">
        <v>0.63</v>
      </c>
      <c r="F61" s="541" t="str">
        <f>IF(Compétences!AV$45="","",Compétences!AV$45)</f>
        <v/>
      </c>
      <c r="G61" s="541"/>
      <c r="H61" s="542"/>
      <c r="I61" s="531"/>
      <c r="J61" s="532"/>
      <c r="K61" s="532"/>
    </row>
    <row r="62" spans="1:11" s="278" customFormat="1" ht="15.95" customHeight="1" x14ac:dyDescent="0.2">
      <c r="A62" s="562"/>
      <c r="B62" s="415">
        <v>63</v>
      </c>
      <c r="C62" s="355">
        <v>0.49</v>
      </c>
      <c r="D62" s="355">
        <v>0.54</v>
      </c>
      <c r="E62" s="388">
        <v>0.38</v>
      </c>
      <c r="F62" s="574" t="str">
        <f>IF(Compétences!AW$45="","",Compétences!AW$45)</f>
        <v/>
      </c>
      <c r="G62" s="574"/>
      <c r="H62" s="575"/>
      <c r="I62" s="531"/>
      <c r="J62" s="532"/>
      <c r="K62" s="532"/>
    </row>
    <row r="63" spans="1:11" s="278" customFormat="1" ht="15.95" customHeight="1" x14ac:dyDescent="0.2">
      <c r="A63" s="562"/>
      <c r="B63" s="418">
        <v>64</v>
      </c>
      <c r="C63" s="352">
        <v>0.75</v>
      </c>
      <c r="D63" s="352">
        <v>0.77</v>
      </c>
      <c r="E63" s="385">
        <v>0.72</v>
      </c>
      <c r="F63" s="541" t="str">
        <f>IF(Compétences!AX$45="","",Compétences!AX$45)</f>
        <v/>
      </c>
      <c r="G63" s="541"/>
      <c r="H63" s="542"/>
      <c r="I63" s="533"/>
      <c r="J63" s="534"/>
      <c r="K63" s="534"/>
    </row>
    <row r="64" spans="1:11" s="278" customFormat="1" ht="15.95" customHeight="1" x14ac:dyDescent="0.2">
      <c r="A64" s="562"/>
      <c r="B64" s="420">
        <v>65</v>
      </c>
      <c r="C64" s="355">
        <v>0.33</v>
      </c>
      <c r="D64" s="355">
        <v>0.36</v>
      </c>
      <c r="E64" s="362">
        <v>0.25</v>
      </c>
      <c r="F64" s="574" t="str">
        <f>IF(Compétences!AY$45="","",Compétences!AY$45)</f>
        <v/>
      </c>
      <c r="G64" s="574"/>
      <c r="H64" s="575"/>
      <c r="I64" s="531"/>
      <c r="J64" s="532"/>
      <c r="K64" s="532"/>
    </row>
    <row r="65" spans="1:11" ht="15.95" customHeight="1" x14ac:dyDescent="0.2">
      <c r="A65" s="561"/>
      <c r="B65" s="418">
        <v>66</v>
      </c>
      <c r="C65" s="352">
        <v>0.23</v>
      </c>
      <c r="D65" s="352">
        <v>0.27</v>
      </c>
      <c r="E65" s="385">
        <v>0.15</v>
      </c>
      <c r="F65" s="541" t="str">
        <f>IF(Compétences!AZ$45="","",Compétences!AZ$45)</f>
        <v/>
      </c>
      <c r="G65" s="541"/>
      <c r="H65" s="542"/>
      <c r="I65" s="531"/>
      <c r="J65" s="532"/>
      <c r="K65" s="532"/>
    </row>
    <row r="66" spans="1:11" s="278" customFormat="1" ht="21" customHeight="1" x14ac:dyDescent="0.2">
      <c r="A66" s="568"/>
      <c r="B66" s="568"/>
      <c r="C66" s="568"/>
      <c r="D66" s="568"/>
      <c r="E66" s="568"/>
      <c r="F66" s="568"/>
      <c r="G66" s="568"/>
      <c r="H66" s="568"/>
    </row>
    <row r="67" spans="1:11" x14ac:dyDescent="0.2">
      <c r="A67" s="530" t="s">
        <v>77</v>
      </c>
      <c r="B67" s="530"/>
      <c r="C67" s="530"/>
      <c r="D67" s="530"/>
      <c r="E67" s="530"/>
      <c r="F67" s="530"/>
      <c r="G67" s="530"/>
      <c r="H67" s="530"/>
      <c r="I67" s="530"/>
      <c r="J67" s="530"/>
      <c r="K67" s="530"/>
    </row>
    <row r="68" spans="1:11" ht="12.75" customHeight="1" x14ac:dyDescent="0.2">
      <c r="A68" s="389" t="s">
        <v>74</v>
      </c>
      <c r="B68" s="407" t="s">
        <v>69</v>
      </c>
      <c r="C68" s="390" t="s">
        <v>75</v>
      </c>
      <c r="D68" s="391" t="s">
        <v>66</v>
      </c>
      <c r="E68" s="392" t="s">
        <v>67</v>
      </c>
      <c r="F68" s="573" t="s">
        <v>64</v>
      </c>
      <c r="G68" s="573"/>
      <c r="H68" s="573"/>
      <c r="I68" s="525"/>
      <c r="J68" s="525"/>
      <c r="K68" s="525"/>
    </row>
    <row r="69" spans="1:11" ht="15.95" customHeight="1" x14ac:dyDescent="0.2">
      <c r="A69" s="569">
        <v>6</v>
      </c>
      <c r="B69" s="418">
        <v>19</v>
      </c>
      <c r="C69" s="352">
        <v>0.81</v>
      </c>
      <c r="D69" s="352">
        <v>0.83</v>
      </c>
      <c r="E69" s="352">
        <v>0.77</v>
      </c>
      <c r="F69" s="519" t="str">
        <f>IF(Compétences!BC$45="","",Compétences!BC$45)</f>
        <v/>
      </c>
      <c r="G69" s="519"/>
      <c r="H69" s="520"/>
      <c r="I69" s="523"/>
      <c r="J69" s="524"/>
      <c r="K69" s="524"/>
    </row>
    <row r="70" spans="1:11" ht="15.95" customHeight="1" x14ac:dyDescent="0.2">
      <c r="A70" s="562"/>
      <c r="B70" s="421">
        <v>20</v>
      </c>
      <c r="C70" s="365">
        <v>0.68</v>
      </c>
      <c r="D70" s="365">
        <v>0.7</v>
      </c>
      <c r="E70" s="365">
        <v>0.65</v>
      </c>
      <c r="F70" s="517" t="str">
        <f>IF(Compétences!BD$45="","",Compétences!BD$45)</f>
        <v/>
      </c>
      <c r="G70" s="517"/>
      <c r="H70" s="518"/>
      <c r="I70" s="526"/>
      <c r="J70" s="527"/>
      <c r="K70" s="527"/>
    </row>
    <row r="71" spans="1:11" ht="15.95" customHeight="1" x14ac:dyDescent="0.2">
      <c r="A71" s="562"/>
      <c r="B71" s="418">
        <v>21</v>
      </c>
      <c r="C71" s="352">
        <v>0.53</v>
      </c>
      <c r="D71" s="352">
        <v>0.56000000000000005</v>
      </c>
      <c r="E71" s="352">
        <v>0.47</v>
      </c>
      <c r="F71" s="521" t="str">
        <f>IF(Compétences!BE$45="","",Compétences!BE$45)</f>
        <v/>
      </c>
      <c r="G71" s="521"/>
      <c r="H71" s="522"/>
      <c r="I71" s="523"/>
      <c r="J71" s="524"/>
      <c r="K71" s="524"/>
    </row>
    <row r="72" spans="1:11" ht="15.95" customHeight="1" x14ac:dyDescent="0.2">
      <c r="A72" s="562"/>
      <c r="B72" s="422">
        <v>22</v>
      </c>
      <c r="C72" s="365">
        <v>0.72</v>
      </c>
      <c r="D72" s="365">
        <v>0.74</v>
      </c>
      <c r="E72" s="365">
        <v>0.68</v>
      </c>
      <c r="F72" s="517" t="str">
        <f>IF(Compétences!BF$45="","",Compétences!BF$45)</f>
        <v/>
      </c>
      <c r="G72" s="517"/>
      <c r="H72" s="518"/>
      <c r="I72" s="526"/>
      <c r="J72" s="527"/>
      <c r="K72" s="527"/>
    </row>
    <row r="73" spans="1:11" ht="15.95" customHeight="1" x14ac:dyDescent="0.2">
      <c r="A73" s="562"/>
      <c r="B73" s="418">
        <v>23</v>
      </c>
      <c r="C73" s="352">
        <v>0.27</v>
      </c>
      <c r="D73" s="352">
        <v>0.28000000000000003</v>
      </c>
      <c r="E73" s="352">
        <v>0.23</v>
      </c>
      <c r="F73" s="519" t="str">
        <f>IF(Compétences!BG$45="","",Compétences!BG$45)</f>
        <v/>
      </c>
      <c r="G73" s="519"/>
      <c r="H73" s="520"/>
      <c r="I73" s="523"/>
      <c r="J73" s="524"/>
      <c r="K73" s="524"/>
    </row>
    <row r="74" spans="1:11" ht="15.95" customHeight="1" x14ac:dyDescent="0.2">
      <c r="A74" s="562"/>
      <c r="B74" s="422">
        <v>24</v>
      </c>
      <c r="C74" s="365">
        <v>0.47</v>
      </c>
      <c r="D74" s="365">
        <v>0.5</v>
      </c>
      <c r="E74" s="365">
        <v>0.42</v>
      </c>
      <c r="F74" s="517" t="str">
        <f>IF(Compétences!BH$45="","",Compétences!BH$45)</f>
        <v/>
      </c>
      <c r="G74" s="517"/>
      <c r="H74" s="518"/>
      <c r="I74" s="526"/>
      <c r="J74" s="527"/>
      <c r="K74" s="527"/>
    </row>
    <row r="75" spans="1:11" ht="15.95" customHeight="1" x14ac:dyDescent="0.2">
      <c r="A75" s="562"/>
      <c r="B75" s="418">
        <v>25</v>
      </c>
      <c r="C75" s="352">
        <v>0.45</v>
      </c>
      <c r="D75" s="352">
        <v>0.47</v>
      </c>
      <c r="E75" s="352">
        <v>0.39</v>
      </c>
      <c r="F75" s="519" t="str">
        <f>IF(Compétences!BI$45="","",Compétences!BI$45)</f>
        <v/>
      </c>
      <c r="G75" s="519"/>
      <c r="H75" s="520"/>
      <c r="I75" s="523"/>
      <c r="J75" s="524"/>
      <c r="K75" s="524"/>
    </row>
    <row r="76" spans="1:11" ht="15.95" customHeight="1" x14ac:dyDescent="0.2">
      <c r="A76" s="562"/>
      <c r="B76" s="422">
        <v>26</v>
      </c>
      <c r="C76" s="365">
        <v>0.45</v>
      </c>
      <c r="D76" s="365">
        <v>0.47</v>
      </c>
      <c r="E76" s="365">
        <v>0.4</v>
      </c>
      <c r="F76" s="517" t="str">
        <f>IF(Compétences!BJ$45="","",Compétences!BJ$45)</f>
        <v/>
      </c>
      <c r="G76" s="517"/>
      <c r="H76" s="518"/>
      <c r="I76" s="526"/>
      <c r="J76" s="527"/>
      <c r="K76" s="527"/>
    </row>
    <row r="77" spans="1:11" ht="15.95" customHeight="1" x14ac:dyDescent="0.2">
      <c r="A77" s="570"/>
      <c r="B77" s="418">
        <v>27</v>
      </c>
      <c r="C77" s="352">
        <v>0.57999999999999996</v>
      </c>
      <c r="D77" s="352">
        <v>0.62</v>
      </c>
      <c r="E77" s="352">
        <v>0.51</v>
      </c>
      <c r="F77" s="519" t="str">
        <f>IF(Compétences!BK$45="","",Compétences!BK$45)</f>
        <v/>
      </c>
      <c r="G77" s="519"/>
      <c r="H77" s="520"/>
      <c r="I77" s="523"/>
      <c r="J77" s="524"/>
      <c r="K77" s="524"/>
    </row>
    <row r="78" spans="1:11" ht="15.95" customHeight="1" x14ac:dyDescent="0.2">
      <c r="A78" s="309">
        <v>12</v>
      </c>
      <c r="B78" s="422">
        <v>38</v>
      </c>
      <c r="C78" s="365">
        <v>0.67</v>
      </c>
      <c r="D78" s="365">
        <v>0.69</v>
      </c>
      <c r="E78" s="365">
        <v>0.61</v>
      </c>
      <c r="F78" s="517" t="str">
        <f>IF(Compétences!BL$45="","",Compétences!BL$45)</f>
        <v/>
      </c>
      <c r="G78" s="517"/>
      <c r="H78" s="518"/>
      <c r="I78" s="526"/>
      <c r="J78" s="527"/>
      <c r="K78" s="527"/>
    </row>
    <row r="79" spans="1:11" ht="15.95" customHeight="1" x14ac:dyDescent="0.2">
      <c r="A79" s="563">
        <v>14</v>
      </c>
      <c r="B79" s="418">
        <v>40</v>
      </c>
      <c r="C79" s="352">
        <v>0.77</v>
      </c>
      <c r="D79" s="352">
        <v>0.8</v>
      </c>
      <c r="E79" s="352">
        <v>0.7</v>
      </c>
      <c r="F79" s="519" t="str">
        <f>IF(Compétences!BM$45="","",Compétences!BM$45)</f>
        <v/>
      </c>
      <c r="G79" s="519"/>
      <c r="H79" s="520"/>
      <c r="I79" s="523"/>
      <c r="J79" s="524"/>
      <c r="K79" s="524"/>
    </row>
    <row r="80" spans="1:11" ht="15.95" customHeight="1" x14ac:dyDescent="0.2">
      <c r="A80" s="564"/>
      <c r="B80" s="421">
        <v>41</v>
      </c>
      <c r="C80" s="365">
        <v>0.72</v>
      </c>
      <c r="D80" s="354">
        <v>0.75</v>
      </c>
      <c r="E80" s="354">
        <v>0.65</v>
      </c>
      <c r="F80" s="517" t="str">
        <f>IF(Compétences!BN$45="","",Compétences!BN$45)</f>
        <v/>
      </c>
      <c r="G80" s="517"/>
      <c r="H80" s="518"/>
      <c r="I80" s="523"/>
      <c r="J80" s="524"/>
      <c r="K80" s="524"/>
    </row>
    <row r="81" spans="1:11" ht="15.95" customHeight="1" x14ac:dyDescent="0.2">
      <c r="A81" s="309">
        <v>15</v>
      </c>
      <c r="B81" s="418">
        <v>42</v>
      </c>
      <c r="C81" s="352">
        <v>0.27</v>
      </c>
      <c r="D81" s="352">
        <v>0.3</v>
      </c>
      <c r="E81" s="352">
        <v>0.19</v>
      </c>
      <c r="F81" s="519" t="str">
        <f>IF(Compétences!BO$45="","",Compétences!BO$45)</f>
        <v/>
      </c>
      <c r="G81" s="519"/>
      <c r="H81" s="520"/>
      <c r="I81" s="531"/>
      <c r="J81" s="532"/>
      <c r="K81" s="532"/>
    </row>
    <row r="82" spans="1:11" ht="15.95" customHeight="1" x14ac:dyDescent="0.2">
      <c r="A82" s="563">
        <v>16</v>
      </c>
      <c r="B82" s="421">
        <v>43</v>
      </c>
      <c r="C82" s="365">
        <v>0.79</v>
      </c>
      <c r="D82" s="355">
        <v>0.8</v>
      </c>
      <c r="E82" s="354">
        <v>0.77</v>
      </c>
      <c r="F82" s="517" t="str">
        <f>IF(Compétences!BP$45="","",Compétences!BP$45)</f>
        <v/>
      </c>
      <c r="G82" s="517"/>
      <c r="H82" s="518"/>
      <c r="I82" s="523"/>
      <c r="J82" s="524"/>
      <c r="K82" s="524"/>
    </row>
    <row r="83" spans="1:11" ht="15.95" customHeight="1" x14ac:dyDescent="0.2">
      <c r="A83" s="571"/>
      <c r="B83" s="418">
        <v>44</v>
      </c>
      <c r="C83" s="352">
        <v>0.75</v>
      </c>
      <c r="D83" s="352">
        <v>0.76</v>
      </c>
      <c r="E83" s="352">
        <v>0.71</v>
      </c>
      <c r="F83" s="519" t="str">
        <f>IF(Compétences!BQ$45="","",Compétences!BQ$45)</f>
        <v/>
      </c>
      <c r="G83" s="519"/>
      <c r="H83" s="520"/>
      <c r="I83" s="523"/>
      <c r="J83" s="524"/>
      <c r="K83" s="524"/>
    </row>
    <row r="84" spans="1:11" ht="15.95" customHeight="1" x14ac:dyDescent="0.2">
      <c r="A84" s="571"/>
      <c r="B84" s="421">
        <v>45</v>
      </c>
      <c r="C84" s="365">
        <v>0.75</v>
      </c>
      <c r="D84" s="354">
        <v>0.76</v>
      </c>
      <c r="E84" s="354">
        <v>0.71</v>
      </c>
      <c r="F84" s="517" t="str">
        <f>IF(Compétences!BR$45="","",Compétences!BR$45)</f>
        <v/>
      </c>
      <c r="G84" s="517"/>
      <c r="H84" s="518"/>
      <c r="I84" s="523"/>
      <c r="J84" s="524"/>
      <c r="K84" s="524"/>
    </row>
    <row r="85" spans="1:11" ht="15.95" customHeight="1" x14ac:dyDescent="0.2">
      <c r="A85" s="571"/>
      <c r="B85" s="418">
        <v>46</v>
      </c>
      <c r="C85" s="352">
        <v>0.72</v>
      </c>
      <c r="D85" s="352">
        <v>0.73</v>
      </c>
      <c r="E85" s="352">
        <v>0.68</v>
      </c>
      <c r="F85" s="519" t="str">
        <f>IF(Compétences!BS$45="","",Compétences!BS$45)</f>
        <v/>
      </c>
      <c r="G85" s="519"/>
      <c r="H85" s="520"/>
      <c r="I85" s="523"/>
      <c r="J85" s="524"/>
      <c r="K85" s="524"/>
    </row>
    <row r="86" spans="1:11" ht="15.95" customHeight="1" x14ac:dyDescent="0.2">
      <c r="A86" s="571"/>
      <c r="B86" s="422">
        <v>47</v>
      </c>
      <c r="C86" s="365">
        <v>0.68</v>
      </c>
      <c r="D86" s="354">
        <v>0.69</v>
      </c>
      <c r="E86" s="354">
        <v>0.64</v>
      </c>
      <c r="F86" s="517" t="str">
        <f>IF(Compétences!BT$45="","",Compétences!BT$45)</f>
        <v/>
      </c>
      <c r="G86" s="517"/>
      <c r="H86" s="518"/>
      <c r="I86" s="526"/>
      <c r="J86" s="527"/>
      <c r="K86" s="527"/>
    </row>
    <row r="87" spans="1:11" ht="15.95" customHeight="1" x14ac:dyDescent="0.2">
      <c r="A87" s="571"/>
      <c r="B87" s="418">
        <v>48</v>
      </c>
      <c r="C87" s="352">
        <v>0.7</v>
      </c>
      <c r="D87" s="352">
        <v>0.71</v>
      </c>
      <c r="E87" s="352">
        <v>0.68</v>
      </c>
      <c r="F87" s="519" t="str">
        <f>IF(Compétences!BU$45="","",Compétences!BU$45)</f>
        <v/>
      </c>
      <c r="G87" s="519"/>
      <c r="H87" s="520"/>
      <c r="I87" s="523"/>
      <c r="J87" s="524"/>
      <c r="K87" s="524"/>
    </row>
    <row r="88" spans="1:11" ht="15.95" customHeight="1" x14ac:dyDescent="0.2">
      <c r="A88" s="572"/>
      <c r="B88" s="415">
        <v>49</v>
      </c>
      <c r="C88" s="394">
        <v>0.73</v>
      </c>
      <c r="D88" s="394">
        <v>0.73</v>
      </c>
      <c r="E88" s="394">
        <v>0.71</v>
      </c>
      <c r="F88" s="517" t="str">
        <f>IF(Compétences!BV$45="","",Compétences!BV$45)</f>
        <v/>
      </c>
      <c r="G88" s="517"/>
      <c r="H88" s="518"/>
      <c r="I88" s="528"/>
      <c r="J88" s="529"/>
      <c r="K88" s="529"/>
    </row>
    <row r="89" spans="1:11" x14ac:dyDescent="0.2">
      <c r="A89" s="325"/>
      <c r="B89" s="398"/>
      <c r="C89" s="325"/>
      <c r="D89" s="325"/>
      <c r="E89" s="325"/>
      <c r="F89" s="325"/>
      <c r="G89" s="325"/>
      <c r="H89" s="325"/>
      <c r="I89" s="278"/>
    </row>
    <row r="90" spans="1:11" x14ac:dyDescent="0.2">
      <c r="A90" s="588" t="s">
        <v>78</v>
      </c>
      <c r="B90" s="530"/>
      <c r="C90" s="530"/>
      <c r="D90" s="530"/>
      <c r="E90" s="530"/>
      <c r="F90" s="530"/>
      <c r="G90" s="530"/>
      <c r="H90" s="530"/>
      <c r="I90" s="530"/>
      <c r="J90" s="530"/>
      <c r="K90" s="530"/>
    </row>
    <row r="91" spans="1:11" ht="12.75" customHeight="1" x14ac:dyDescent="0.2">
      <c r="A91" s="323" t="s">
        <v>74</v>
      </c>
      <c r="B91" s="423" t="s">
        <v>69</v>
      </c>
      <c r="C91" s="383" t="s">
        <v>75</v>
      </c>
      <c r="D91" s="361" t="s">
        <v>66</v>
      </c>
      <c r="E91" s="322" t="s">
        <v>67</v>
      </c>
      <c r="F91" s="576" t="s">
        <v>64</v>
      </c>
      <c r="G91" s="576"/>
      <c r="H91" s="576"/>
    </row>
    <row r="92" spans="1:11" ht="15.95" customHeight="1" x14ac:dyDescent="0.2">
      <c r="A92" s="579">
        <v>17</v>
      </c>
      <c r="B92" s="418">
        <v>50</v>
      </c>
      <c r="C92" s="352">
        <v>0.94</v>
      </c>
      <c r="D92" s="353">
        <v>0.95</v>
      </c>
      <c r="E92" s="352">
        <v>0.9</v>
      </c>
      <c r="F92" s="519" t="str">
        <f>IF(Compétences!BY$45="","",Compétences!BY$45)</f>
        <v/>
      </c>
      <c r="G92" s="519" t="str">
        <f>IF(Compétences!BY$45="","",Compétences!BY$45)</f>
        <v/>
      </c>
      <c r="H92" s="520" t="str">
        <f>IF(Compétences!BY$45="","",Compétences!BY$45)</f>
        <v/>
      </c>
      <c r="I92" s="539"/>
      <c r="J92" s="540"/>
      <c r="K92" s="540"/>
    </row>
    <row r="93" spans="1:11" ht="15.95" customHeight="1" x14ac:dyDescent="0.2">
      <c r="A93" s="580"/>
      <c r="B93" s="424">
        <v>51</v>
      </c>
      <c r="C93" s="363">
        <v>0.92</v>
      </c>
      <c r="D93" s="362">
        <v>0.93</v>
      </c>
      <c r="E93" s="362">
        <v>0.89</v>
      </c>
      <c r="F93" s="577" t="str">
        <f>IF(Compétences!BZ$45="","",Compétences!BZ$45)</f>
        <v/>
      </c>
      <c r="G93" s="577" t="str">
        <f>IF(Compétences!BZ$45="","",Compétences!BZ$45)</f>
        <v/>
      </c>
      <c r="H93" s="578" t="str">
        <f>IF(Compétences!BZ$45="","",Compétences!BZ$45)</f>
        <v/>
      </c>
      <c r="I93" s="539"/>
      <c r="J93" s="540"/>
      <c r="K93" s="540"/>
    </row>
    <row r="94" spans="1:11" ht="15.95" customHeight="1" x14ac:dyDescent="0.2">
      <c r="A94" s="580"/>
      <c r="B94" s="418">
        <v>52</v>
      </c>
      <c r="C94" s="352">
        <v>0.72</v>
      </c>
      <c r="D94" s="353">
        <v>0.72</v>
      </c>
      <c r="E94" s="352">
        <v>0.69</v>
      </c>
      <c r="F94" s="519" t="str">
        <f>IF(Compétences!CA$45="","",Compétences!CA$45)</f>
        <v/>
      </c>
      <c r="G94" s="519" t="str">
        <f>IF(Compétences!CA$45="","",Compétences!CA$45)</f>
        <v/>
      </c>
      <c r="H94" s="520" t="str">
        <f>IF(Compétences!CA$45="","",Compétences!CA$45)</f>
        <v/>
      </c>
      <c r="I94" s="539"/>
      <c r="J94" s="540"/>
      <c r="K94" s="540"/>
    </row>
    <row r="95" spans="1:11" ht="15.95" customHeight="1" x14ac:dyDescent="0.2">
      <c r="A95" s="581"/>
      <c r="B95" s="424">
        <v>53</v>
      </c>
      <c r="C95" s="362">
        <v>0.63</v>
      </c>
      <c r="D95" s="362">
        <v>0.63</v>
      </c>
      <c r="E95" s="362">
        <v>0.56999999999999995</v>
      </c>
      <c r="F95" s="577" t="str">
        <f>IF(Compétences!CB$45="","",Compétences!CB$45)</f>
        <v/>
      </c>
      <c r="G95" s="577" t="str">
        <f>IF(Compétences!CB$45="","",Compétences!CB$45)</f>
        <v/>
      </c>
      <c r="H95" s="578" t="str">
        <f>IF(Compétences!CB$45="","",Compétences!CB$45)</f>
        <v/>
      </c>
      <c r="I95" s="539"/>
      <c r="J95" s="540"/>
      <c r="K95" s="540"/>
    </row>
    <row r="96" spans="1:11" ht="15.95" customHeight="1" x14ac:dyDescent="0.2">
      <c r="A96" s="582">
        <v>18</v>
      </c>
      <c r="B96" s="418">
        <v>54</v>
      </c>
      <c r="C96" s="352">
        <v>0.84</v>
      </c>
      <c r="D96" s="353">
        <v>0.84</v>
      </c>
      <c r="E96" s="352">
        <v>0.8</v>
      </c>
      <c r="F96" s="519" t="str">
        <f>IF(Compétences!CC$45="","",Compétences!CC$45)</f>
        <v/>
      </c>
      <c r="G96" s="519" t="str">
        <f>IF(Compétences!CC$45="","",Compétences!CC$45)</f>
        <v/>
      </c>
      <c r="H96" s="520" t="str">
        <f>IF(Compétences!CC$45="","",Compétences!CC$45)</f>
        <v/>
      </c>
      <c r="I96" s="539"/>
      <c r="J96" s="540"/>
      <c r="K96" s="540"/>
    </row>
    <row r="97" spans="1:11" ht="15.95" customHeight="1" x14ac:dyDescent="0.2">
      <c r="A97" s="583"/>
      <c r="B97" s="424">
        <v>55</v>
      </c>
      <c r="C97" s="362">
        <v>0.73</v>
      </c>
      <c r="D97" s="362">
        <v>0.73</v>
      </c>
      <c r="E97" s="362">
        <v>0.69</v>
      </c>
      <c r="F97" s="577" t="str">
        <f>IF(Compétences!CD$45="","",Compétences!CD$45)</f>
        <v/>
      </c>
      <c r="G97" s="577" t="str">
        <f>IF(Compétences!CD$45="","",Compétences!CD$45)</f>
        <v/>
      </c>
      <c r="H97" s="578" t="str">
        <f>IF(Compétences!CD$45="","",Compétences!CD$45)</f>
        <v/>
      </c>
      <c r="I97" s="539"/>
      <c r="J97" s="540"/>
      <c r="K97" s="540"/>
    </row>
    <row r="98" spans="1:11" ht="15.95" customHeight="1" x14ac:dyDescent="0.2">
      <c r="A98" s="583"/>
      <c r="B98" s="418">
        <v>56</v>
      </c>
      <c r="C98" s="352">
        <v>0.5</v>
      </c>
      <c r="D98" s="353">
        <v>0.5</v>
      </c>
      <c r="E98" s="352">
        <v>0.46</v>
      </c>
      <c r="F98" s="519" t="str">
        <f>IF(Compétences!CE$45="","",Compétences!CE$45)</f>
        <v/>
      </c>
      <c r="G98" s="519" t="str">
        <f>IF(Compétences!CE$45="","",Compétences!CE$45)</f>
        <v/>
      </c>
      <c r="H98" s="520" t="str">
        <f>IF(Compétences!CE$45="","",Compétences!CE$45)</f>
        <v/>
      </c>
      <c r="I98" s="539"/>
      <c r="J98" s="540"/>
      <c r="K98" s="540"/>
    </row>
    <row r="99" spans="1:11" ht="15.95" customHeight="1" x14ac:dyDescent="0.2">
      <c r="A99" s="583"/>
      <c r="B99" s="424">
        <v>57</v>
      </c>
      <c r="C99" s="362">
        <v>0.52</v>
      </c>
      <c r="D99" s="362">
        <v>0.52</v>
      </c>
      <c r="E99" s="362">
        <v>0.47</v>
      </c>
      <c r="F99" s="577" t="str">
        <f>IF(Compétences!CF$45="","",Compétences!CF$45)</f>
        <v/>
      </c>
      <c r="G99" s="577" t="str">
        <f>IF(Compétences!CF$45="","",Compétences!CF$45)</f>
        <v/>
      </c>
      <c r="H99" s="578" t="str">
        <f>IF(Compétences!CF$45="","",Compétences!CF$45)</f>
        <v/>
      </c>
      <c r="I99" s="539"/>
      <c r="J99" s="540"/>
      <c r="K99" s="540"/>
    </row>
    <row r="100" spans="1:11" ht="15.95" customHeight="1" x14ac:dyDescent="0.2">
      <c r="A100" s="583"/>
      <c r="B100" s="418">
        <v>58</v>
      </c>
      <c r="C100" s="352">
        <v>0.7</v>
      </c>
      <c r="D100" s="353">
        <v>0.7</v>
      </c>
      <c r="E100" s="352">
        <v>0.64</v>
      </c>
      <c r="F100" s="519" t="str">
        <f>IF(Compétences!CG$45="","",Compétences!CG$45)</f>
        <v/>
      </c>
      <c r="G100" s="519" t="str">
        <f>IF(Compétences!CG$45="","",Compétences!CG$45)</f>
        <v/>
      </c>
      <c r="H100" s="520" t="str">
        <f>IF(Compétences!CG$45="","",Compétences!CG$45)</f>
        <v/>
      </c>
      <c r="I100" s="539"/>
      <c r="J100" s="540"/>
      <c r="K100" s="540"/>
    </row>
    <row r="101" spans="1:11" ht="15.95" customHeight="1" x14ac:dyDescent="0.2">
      <c r="A101" s="584"/>
      <c r="B101" s="424">
        <v>59</v>
      </c>
      <c r="C101" s="362">
        <v>0.75</v>
      </c>
      <c r="D101" s="362">
        <v>0.75</v>
      </c>
      <c r="E101" s="362">
        <v>0.7</v>
      </c>
      <c r="F101" s="577" t="str">
        <f>IF(Compétences!CH$45="","",Compétences!CH$45)</f>
        <v/>
      </c>
      <c r="G101" s="577" t="str">
        <f>IF(Compétences!CH$45="","",Compétences!CH$45)</f>
        <v/>
      </c>
      <c r="H101" s="578" t="str">
        <f>IF(Compétences!CH$45="","",Compétences!CH$45)</f>
        <v/>
      </c>
      <c r="I101" s="531"/>
      <c r="J101" s="532"/>
      <c r="K101" s="532"/>
    </row>
    <row r="102" spans="1:11" x14ac:dyDescent="0.2">
      <c r="A102" s="534"/>
      <c r="B102" s="534"/>
      <c r="C102" s="534"/>
      <c r="D102" s="534"/>
      <c r="E102" s="534"/>
      <c r="F102" s="534"/>
      <c r="G102" s="534"/>
      <c r="H102" s="534"/>
      <c r="I102" s="278"/>
    </row>
    <row r="103" spans="1:11" x14ac:dyDescent="0.2">
      <c r="A103" s="588" t="s">
        <v>79</v>
      </c>
      <c r="B103" s="530"/>
      <c r="C103" s="530"/>
      <c r="D103" s="530"/>
      <c r="E103" s="530"/>
      <c r="F103" s="530"/>
      <c r="G103" s="530"/>
      <c r="H103" s="530"/>
      <c r="I103" s="530"/>
      <c r="J103" s="530"/>
      <c r="K103" s="530"/>
    </row>
    <row r="104" spans="1:11" ht="12.75" customHeight="1" x14ac:dyDescent="0.2">
      <c r="A104" s="323" t="s">
        <v>74</v>
      </c>
      <c r="B104" s="423" t="s">
        <v>69</v>
      </c>
      <c r="C104" s="383" t="s">
        <v>75</v>
      </c>
      <c r="D104" s="361" t="s">
        <v>66</v>
      </c>
      <c r="E104" s="322" t="s">
        <v>67</v>
      </c>
      <c r="F104" s="576" t="s">
        <v>64</v>
      </c>
      <c r="G104" s="576"/>
      <c r="H104" s="576"/>
    </row>
    <row r="105" spans="1:11" ht="15.95" customHeight="1" x14ac:dyDescent="0.2">
      <c r="A105" s="579">
        <v>20</v>
      </c>
      <c r="B105" s="418">
        <v>67</v>
      </c>
      <c r="C105" s="352">
        <v>0.56000000000000005</v>
      </c>
      <c r="D105" s="353">
        <v>0.6</v>
      </c>
      <c r="E105" s="364">
        <v>0.46</v>
      </c>
      <c r="F105" s="519" t="str">
        <f>IF(Compétences!CK$45="","",Compétences!CK$45)</f>
        <v/>
      </c>
      <c r="G105" s="519"/>
      <c r="H105" s="520"/>
      <c r="I105" s="523"/>
      <c r="J105" s="524"/>
      <c r="K105" s="524"/>
    </row>
    <row r="106" spans="1:11" ht="15.95" customHeight="1" x14ac:dyDescent="0.2">
      <c r="A106" s="581"/>
      <c r="B106" s="424">
        <v>68</v>
      </c>
      <c r="C106" s="363">
        <v>0.52</v>
      </c>
      <c r="D106" s="362">
        <v>0.56000000000000005</v>
      </c>
      <c r="E106" s="362">
        <v>0.42</v>
      </c>
      <c r="F106" s="577" t="str">
        <f>IF(Compétences!CL$45="","",Compétences!CL$45)</f>
        <v/>
      </c>
      <c r="G106" s="577"/>
      <c r="H106" s="578"/>
      <c r="I106" s="526"/>
      <c r="J106" s="527"/>
      <c r="K106" s="527"/>
    </row>
    <row r="107" spans="1:11" ht="15.95" customHeight="1" x14ac:dyDescent="0.2">
      <c r="A107" s="324">
        <v>21</v>
      </c>
      <c r="B107" s="418">
        <v>69</v>
      </c>
      <c r="C107" s="352">
        <v>0.65</v>
      </c>
      <c r="D107" s="353">
        <v>0.69</v>
      </c>
      <c r="E107" s="364">
        <v>0.57999999999999996</v>
      </c>
      <c r="F107" s="519" t="str">
        <f>IF(Compétences!CM$45="","",Compétences!CM$45)</f>
        <v/>
      </c>
      <c r="G107" s="519"/>
      <c r="H107" s="520"/>
      <c r="I107" s="523"/>
      <c r="J107" s="524"/>
      <c r="K107" s="524"/>
    </row>
    <row r="108" spans="1:11" ht="15.95" customHeight="1" x14ac:dyDescent="0.2">
      <c r="A108" s="324">
        <v>22</v>
      </c>
      <c r="B108" s="424">
        <v>70</v>
      </c>
      <c r="C108" s="362">
        <v>0.67</v>
      </c>
      <c r="D108" s="362">
        <v>0.71</v>
      </c>
      <c r="E108" s="362">
        <v>0.6</v>
      </c>
      <c r="F108" s="577" t="str">
        <f>IF(Compétences!CN$45="","",Compétences!CN$45)</f>
        <v/>
      </c>
      <c r="G108" s="577"/>
      <c r="H108" s="578"/>
      <c r="I108" s="526"/>
      <c r="J108" s="527"/>
      <c r="K108" s="527"/>
    </row>
    <row r="109" spans="1:11" ht="15.95" customHeight="1" x14ac:dyDescent="0.2">
      <c r="A109" s="324">
        <v>23</v>
      </c>
      <c r="B109" s="418">
        <v>71</v>
      </c>
      <c r="C109" s="352">
        <v>0.43</v>
      </c>
      <c r="D109" s="353">
        <v>0.47</v>
      </c>
      <c r="E109" s="364">
        <v>0.32</v>
      </c>
      <c r="F109" s="519" t="str">
        <f>IF(Compétences!CO$45="","",Compétences!CO$45)</f>
        <v/>
      </c>
      <c r="G109" s="519"/>
      <c r="H109" s="520"/>
      <c r="I109" s="523"/>
      <c r="J109" s="524"/>
      <c r="K109" s="524"/>
    </row>
    <row r="110" spans="1:11" ht="15.95" customHeight="1" x14ac:dyDescent="0.2">
      <c r="A110" s="579">
        <v>26</v>
      </c>
      <c r="B110" s="425">
        <v>74</v>
      </c>
      <c r="C110" s="362">
        <v>0.7</v>
      </c>
      <c r="D110" s="362">
        <v>0.75</v>
      </c>
      <c r="E110" s="362">
        <v>0.59</v>
      </c>
      <c r="F110" s="577" t="str">
        <f>IF(Compétences!CP$45="","",Compétences!CP$45)</f>
        <v/>
      </c>
      <c r="G110" s="577"/>
      <c r="H110" s="578"/>
      <c r="I110" s="526"/>
      <c r="J110" s="527"/>
      <c r="K110" s="527"/>
    </row>
    <row r="111" spans="1:11" ht="15.95" customHeight="1" x14ac:dyDescent="0.2">
      <c r="A111" s="580"/>
      <c r="B111" s="418">
        <v>75</v>
      </c>
      <c r="C111" s="352">
        <v>0.62</v>
      </c>
      <c r="D111" s="353">
        <v>0.67</v>
      </c>
      <c r="E111" s="364">
        <v>0.48</v>
      </c>
      <c r="F111" s="519" t="str">
        <f>IF(Compétences!CQ$45="","",Compétences!CQ$45)</f>
        <v/>
      </c>
      <c r="G111" s="519"/>
      <c r="H111" s="520"/>
      <c r="I111" s="523"/>
      <c r="J111" s="524"/>
      <c r="K111" s="524"/>
    </row>
    <row r="112" spans="1:11" ht="15.95" customHeight="1" x14ac:dyDescent="0.2">
      <c r="A112" s="581"/>
      <c r="B112" s="426">
        <v>76</v>
      </c>
      <c r="C112" s="362">
        <v>0.46</v>
      </c>
      <c r="D112" s="362">
        <v>0.52</v>
      </c>
      <c r="E112" s="362">
        <v>0.33</v>
      </c>
      <c r="F112" s="577" t="str">
        <f>IF(Compétences!CR$45="","",Compétences!CR$45)</f>
        <v/>
      </c>
      <c r="G112" s="577"/>
      <c r="H112" s="578"/>
      <c r="I112" s="593"/>
      <c r="J112" s="594"/>
      <c r="K112" s="594"/>
    </row>
    <row r="113" spans="1:11" x14ac:dyDescent="0.2">
      <c r="A113" s="534"/>
      <c r="B113" s="534"/>
      <c r="C113" s="534"/>
      <c r="D113" s="534"/>
      <c r="E113" s="534"/>
      <c r="F113" s="534"/>
      <c r="G113" s="534"/>
      <c r="H113" s="534"/>
    </row>
    <row r="114" spans="1:11" x14ac:dyDescent="0.2">
      <c r="A114" s="588" t="s">
        <v>80</v>
      </c>
      <c r="B114" s="530"/>
      <c r="C114" s="530"/>
      <c r="D114" s="530"/>
      <c r="E114" s="530"/>
      <c r="F114" s="530"/>
      <c r="G114" s="530"/>
      <c r="H114" s="530"/>
      <c r="I114" s="530"/>
      <c r="J114" s="530"/>
      <c r="K114" s="530"/>
    </row>
    <row r="115" spans="1:11" ht="12.75" customHeight="1" x14ac:dyDescent="0.2">
      <c r="A115" s="323" t="s">
        <v>74</v>
      </c>
      <c r="B115" s="423" t="s">
        <v>69</v>
      </c>
      <c r="C115" s="383" t="s">
        <v>75</v>
      </c>
      <c r="D115" s="361" t="s">
        <v>66</v>
      </c>
      <c r="E115" s="322" t="s">
        <v>67</v>
      </c>
      <c r="F115" s="576" t="s">
        <v>64</v>
      </c>
      <c r="G115" s="576"/>
      <c r="H115" s="576"/>
      <c r="I115" s="525"/>
      <c r="J115" s="525"/>
      <c r="K115" s="525"/>
    </row>
    <row r="116" spans="1:11" ht="15.95" customHeight="1" x14ac:dyDescent="0.2">
      <c r="A116" s="324">
        <v>10</v>
      </c>
      <c r="B116" s="418">
        <v>35</v>
      </c>
      <c r="C116" s="352">
        <v>0.26</v>
      </c>
      <c r="D116" s="353">
        <v>0.3</v>
      </c>
      <c r="E116" s="364">
        <v>0.17</v>
      </c>
      <c r="F116" s="519" t="str">
        <f>IF(Compétences!CU$45="","",Compétences!CU$45)</f>
        <v/>
      </c>
      <c r="G116" s="519"/>
      <c r="H116" s="520"/>
      <c r="I116" s="592"/>
      <c r="J116" s="589"/>
      <c r="K116" s="589"/>
    </row>
    <row r="117" spans="1:11" ht="15.95" customHeight="1" x14ac:dyDescent="0.2">
      <c r="A117" s="324">
        <v>24</v>
      </c>
      <c r="B117" s="424">
        <v>72</v>
      </c>
      <c r="C117" s="363">
        <v>0.52</v>
      </c>
      <c r="D117" s="362">
        <v>0.56999999999999995</v>
      </c>
      <c r="E117" s="362">
        <v>0.42</v>
      </c>
      <c r="F117" s="577" t="str">
        <f>IF(Compétences!CV$45="","",Compétences!CV$45)</f>
        <v/>
      </c>
      <c r="G117" s="577"/>
      <c r="H117" s="578"/>
      <c r="I117" s="593"/>
      <c r="J117" s="594"/>
      <c r="K117" s="594"/>
    </row>
    <row r="118" spans="1:11" ht="15.95" customHeight="1" x14ac:dyDescent="0.2">
      <c r="A118" s="324">
        <v>25</v>
      </c>
      <c r="B118" s="418">
        <v>73</v>
      </c>
      <c r="C118" s="352">
        <v>0.3</v>
      </c>
      <c r="D118" s="353">
        <v>0.42</v>
      </c>
      <c r="E118" s="364">
        <v>0.31</v>
      </c>
      <c r="F118" s="519" t="str">
        <f>IF(Compétences!CW$45="","",Compétences!CW$45)</f>
        <v/>
      </c>
      <c r="G118" s="519"/>
      <c r="H118" s="520"/>
      <c r="I118" s="592"/>
      <c r="J118" s="589"/>
      <c r="K118" s="589"/>
    </row>
    <row r="119" spans="1:11" ht="15.95" customHeight="1" x14ac:dyDescent="0.2">
      <c r="A119" s="324">
        <v>29</v>
      </c>
      <c r="B119" s="424">
        <v>83</v>
      </c>
      <c r="C119" s="362">
        <v>0.33</v>
      </c>
      <c r="D119" s="362">
        <v>0.37</v>
      </c>
      <c r="E119" s="362">
        <v>0.24</v>
      </c>
      <c r="F119" s="577" t="str">
        <f>IF(Compétences!CX$45="","",Compétences!CX$45)</f>
        <v/>
      </c>
      <c r="G119" s="577"/>
      <c r="H119" s="578"/>
      <c r="I119" s="593"/>
      <c r="J119" s="594"/>
      <c r="K119" s="594"/>
    </row>
    <row r="120" spans="1:11" ht="15.95" customHeight="1" x14ac:dyDescent="0.2">
      <c r="A120" s="324">
        <v>31</v>
      </c>
      <c r="B120" s="418">
        <v>85</v>
      </c>
      <c r="C120" s="352">
        <v>0.77</v>
      </c>
      <c r="D120" s="353">
        <v>0.81</v>
      </c>
      <c r="E120" s="364">
        <v>0.68</v>
      </c>
      <c r="F120" s="519" t="str">
        <f>IF(Compétences!CY$45="","",Compétences!CY$45)</f>
        <v/>
      </c>
      <c r="G120" s="519"/>
      <c r="H120" s="520"/>
      <c r="I120" s="592"/>
      <c r="J120" s="589"/>
      <c r="K120" s="589"/>
    </row>
    <row r="121" spans="1:11" ht="15.95" customHeight="1" x14ac:dyDescent="0.2">
      <c r="A121" s="324">
        <v>32</v>
      </c>
      <c r="B121" s="424">
        <v>86</v>
      </c>
      <c r="C121" s="362">
        <v>0.17</v>
      </c>
      <c r="D121" s="362">
        <v>0.2</v>
      </c>
      <c r="E121" s="362">
        <v>0.13</v>
      </c>
      <c r="F121" s="577" t="str">
        <f>IF(Compétences!CZ$45="","",Compétences!CZ$45)</f>
        <v/>
      </c>
      <c r="G121" s="577"/>
      <c r="H121" s="578"/>
      <c r="I121" s="593"/>
      <c r="J121" s="594"/>
      <c r="K121" s="594"/>
    </row>
    <row r="122" spans="1:11" ht="15.95" customHeight="1" x14ac:dyDescent="0.2">
      <c r="A122" s="579">
        <v>33</v>
      </c>
      <c r="B122" s="418">
        <v>87</v>
      </c>
      <c r="C122" s="352">
        <v>0.33</v>
      </c>
      <c r="D122" s="353">
        <v>0.36</v>
      </c>
      <c r="E122" s="364">
        <v>0.27</v>
      </c>
      <c r="F122" s="519" t="str">
        <f>IF(Compétences!DA$45="","",Compétences!DA$45)</f>
        <v/>
      </c>
      <c r="G122" s="519"/>
      <c r="H122" s="520"/>
      <c r="I122" s="592"/>
      <c r="J122" s="589"/>
      <c r="K122" s="589"/>
    </row>
    <row r="123" spans="1:11" ht="15.95" customHeight="1" x14ac:dyDescent="0.2">
      <c r="A123" s="581"/>
      <c r="B123" s="427">
        <v>88</v>
      </c>
      <c r="C123" s="362">
        <v>0.43</v>
      </c>
      <c r="D123" s="362">
        <v>0.48</v>
      </c>
      <c r="E123" s="362">
        <v>0.36</v>
      </c>
      <c r="F123" s="577" t="str">
        <f>IF(Compétences!DB$45="","",Compétences!DB$45)</f>
        <v/>
      </c>
      <c r="G123" s="577"/>
      <c r="H123" s="578"/>
      <c r="I123" s="593"/>
      <c r="J123" s="594"/>
      <c r="K123" s="594"/>
    </row>
    <row r="125" spans="1:11" s="278" customFormat="1" x14ac:dyDescent="0.2">
      <c r="A125" s="588" t="s">
        <v>81</v>
      </c>
      <c r="B125" s="530"/>
      <c r="C125" s="530"/>
      <c r="D125" s="530"/>
      <c r="E125" s="530"/>
      <c r="F125" s="530"/>
      <c r="G125" s="530"/>
      <c r="H125" s="530"/>
      <c r="I125" s="530"/>
      <c r="J125" s="530"/>
      <c r="K125" s="530"/>
    </row>
    <row r="126" spans="1:11" s="278" customFormat="1" ht="12.75" customHeight="1" x14ac:dyDescent="0.2">
      <c r="A126" s="323" t="s">
        <v>74</v>
      </c>
      <c r="B126" s="423" t="s">
        <v>69</v>
      </c>
      <c r="C126" s="383" t="s">
        <v>75</v>
      </c>
      <c r="D126" s="361" t="s">
        <v>66</v>
      </c>
      <c r="E126" s="322" t="s">
        <v>67</v>
      </c>
      <c r="F126" s="576" t="s">
        <v>64</v>
      </c>
      <c r="G126" s="576"/>
      <c r="H126" s="576"/>
      <c r="I126" s="591"/>
      <c r="J126" s="591"/>
      <c r="K126" s="591"/>
    </row>
    <row r="127" spans="1:11" s="278" customFormat="1" ht="15.95" customHeight="1" x14ac:dyDescent="0.2">
      <c r="A127" s="579">
        <v>27</v>
      </c>
      <c r="B127" s="418">
        <v>77</v>
      </c>
      <c r="C127" s="352">
        <v>0.75</v>
      </c>
      <c r="D127" s="364">
        <v>0.78</v>
      </c>
      <c r="E127" s="364">
        <v>0.69</v>
      </c>
      <c r="F127" s="519" t="str">
        <f>IF(Compétences!DE$45="","",Compétences!DE$45)</f>
        <v/>
      </c>
      <c r="G127" s="519"/>
      <c r="H127" s="520"/>
      <c r="I127" s="595"/>
      <c r="J127" s="595"/>
      <c r="K127" s="595"/>
    </row>
    <row r="128" spans="1:11" s="278" customFormat="1" ht="15.95" customHeight="1" x14ac:dyDescent="0.2">
      <c r="A128" s="581"/>
      <c r="B128" s="424">
        <v>78</v>
      </c>
      <c r="C128" s="363">
        <v>0.6</v>
      </c>
      <c r="D128" s="362">
        <v>0.65</v>
      </c>
      <c r="E128" s="362">
        <v>0.49</v>
      </c>
      <c r="F128" s="577" t="str">
        <f>IF(Compétences!DF$45="","",Compétences!DF$45)</f>
        <v/>
      </c>
      <c r="G128" s="577"/>
      <c r="H128" s="578"/>
      <c r="I128" s="594"/>
      <c r="J128" s="594"/>
      <c r="K128" s="594"/>
    </row>
    <row r="129" spans="1:11" s="278" customFormat="1" ht="15.95" customHeight="1" x14ac:dyDescent="0.2">
      <c r="A129" s="585">
        <v>28</v>
      </c>
      <c r="B129" s="428">
        <v>79</v>
      </c>
      <c r="C129" s="352">
        <v>0.94</v>
      </c>
      <c r="D129" s="353">
        <v>0.95</v>
      </c>
      <c r="E129" s="364">
        <v>0.9</v>
      </c>
      <c r="F129" s="519" t="str">
        <f>IF(Compétences!DG$45="","",Compétences!DG$45)</f>
        <v/>
      </c>
      <c r="G129" s="519"/>
      <c r="H129" s="520"/>
      <c r="I129" s="596"/>
      <c r="J129" s="596"/>
      <c r="K129" s="596"/>
    </row>
    <row r="130" spans="1:11" s="278" customFormat="1" ht="15.95" customHeight="1" x14ac:dyDescent="0.2">
      <c r="A130" s="586"/>
      <c r="B130" s="429">
        <v>80</v>
      </c>
      <c r="C130" s="362">
        <v>0.7</v>
      </c>
      <c r="D130" s="362">
        <v>0.74</v>
      </c>
      <c r="E130" s="362">
        <v>0.61</v>
      </c>
      <c r="F130" s="577" t="str">
        <f>IF(Compétences!DH$45="","",Compétences!DH$45)</f>
        <v/>
      </c>
      <c r="G130" s="577"/>
      <c r="H130" s="578"/>
      <c r="I130" s="594"/>
      <c r="J130" s="594"/>
      <c r="K130" s="594"/>
    </row>
    <row r="131" spans="1:11" s="278" customFormat="1" ht="15.95" customHeight="1" x14ac:dyDescent="0.2">
      <c r="A131" s="586"/>
      <c r="B131" s="428">
        <v>81</v>
      </c>
      <c r="C131" s="352">
        <v>0.87</v>
      </c>
      <c r="D131" s="353">
        <v>0.9</v>
      </c>
      <c r="E131" s="364">
        <v>0.82</v>
      </c>
      <c r="F131" s="519" t="str">
        <f>IF(Compétences!DI$45="","",Compétences!DI$45)</f>
        <v/>
      </c>
      <c r="G131" s="519"/>
      <c r="H131" s="520"/>
      <c r="I131" s="589"/>
      <c r="J131" s="589"/>
      <c r="K131" s="589"/>
    </row>
    <row r="132" spans="1:11" s="278" customFormat="1" ht="15.95" customHeight="1" x14ac:dyDescent="0.2">
      <c r="A132" s="587"/>
      <c r="B132" s="430">
        <v>82</v>
      </c>
      <c r="C132" s="362">
        <v>0.41</v>
      </c>
      <c r="D132" s="362">
        <v>0.47</v>
      </c>
      <c r="E132" s="362">
        <v>0.28999999999999998</v>
      </c>
      <c r="F132" s="577" t="str">
        <f>IF(Compétences!DJ$45="","",Compétences!DJ$45)</f>
        <v/>
      </c>
      <c r="G132" s="577"/>
      <c r="H132" s="578"/>
      <c r="I132" s="594"/>
      <c r="J132" s="594"/>
      <c r="K132" s="594"/>
    </row>
    <row r="133" spans="1:11" s="278" customFormat="1" ht="15.95" customHeight="1" x14ac:dyDescent="0.2">
      <c r="A133" s="324">
        <v>30</v>
      </c>
      <c r="B133" s="418">
        <v>84</v>
      </c>
      <c r="C133" s="352">
        <v>0.46</v>
      </c>
      <c r="D133" s="353">
        <v>0.5</v>
      </c>
      <c r="E133" s="364">
        <v>0.39</v>
      </c>
      <c r="F133" s="519" t="str">
        <f>IF(Compétences!DK$45="","",Compétences!DK$45)</f>
        <v/>
      </c>
      <c r="G133" s="519"/>
      <c r="H133" s="520"/>
      <c r="I133" s="589"/>
      <c r="J133" s="589"/>
      <c r="K133" s="589"/>
    </row>
    <row r="134" spans="1:11" s="278" customFormat="1" ht="15.95" customHeight="1" x14ac:dyDescent="0.2">
      <c r="A134" s="324">
        <v>34</v>
      </c>
      <c r="B134" s="427">
        <v>89</v>
      </c>
      <c r="C134" s="362">
        <v>0.28000000000000003</v>
      </c>
      <c r="D134" s="362">
        <v>0.33</v>
      </c>
      <c r="E134" s="362">
        <v>0.17</v>
      </c>
      <c r="F134" s="577" t="str">
        <f>IF(Compétences!DL$45="","",Compétences!DL$45)</f>
        <v/>
      </c>
      <c r="G134" s="577"/>
      <c r="H134" s="578"/>
      <c r="I134" s="590"/>
      <c r="J134" s="590"/>
      <c r="K134" s="590"/>
    </row>
  </sheetData>
  <sheetProtection algorithmName="SHA-512" hashValue="uZciOgxXZwKCnh/7kHTBafCh06E5Ww8Fr7obFZIj7TviTKhknuldWUxQcf/rQkhk4QxPa8GKI9m7RVn/z2ZOkA==" saltValue="i86rA2u4TLvRoe6FdS0I5g==" spinCount="100000" sheet="1" objects="1" scenarios="1" selectLockedCells="1"/>
  <mergeCells count="245"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A90:K90"/>
    <mergeCell ref="A40:K40"/>
    <mergeCell ref="F38:H38"/>
    <mergeCell ref="F46:H46"/>
    <mergeCell ref="F47:H47"/>
    <mergeCell ref="F48:H48"/>
    <mergeCell ref="I131:K131"/>
    <mergeCell ref="I132:K132"/>
    <mergeCell ref="I110:K110"/>
    <mergeCell ref="I111:K111"/>
    <mergeCell ref="I112:K112"/>
    <mergeCell ref="F122:H122"/>
    <mergeCell ref="F123:H123"/>
    <mergeCell ref="F127:H127"/>
    <mergeCell ref="F128:H128"/>
    <mergeCell ref="F129:H129"/>
    <mergeCell ref="F106:H106"/>
    <mergeCell ref="F107:H107"/>
    <mergeCell ref="F108:H108"/>
    <mergeCell ref="F109:H109"/>
    <mergeCell ref="F110:H110"/>
    <mergeCell ref="F111:H111"/>
    <mergeCell ref="F112:H112"/>
    <mergeCell ref="F49:H49"/>
    <mergeCell ref="I133:K133"/>
    <mergeCell ref="I134:K134"/>
    <mergeCell ref="I126:K126"/>
    <mergeCell ref="A125:K125"/>
    <mergeCell ref="A114:K114"/>
    <mergeCell ref="I120:K120"/>
    <mergeCell ref="I121:K121"/>
    <mergeCell ref="I122:K122"/>
    <mergeCell ref="I123:K123"/>
    <mergeCell ref="F126:H126"/>
    <mergeCell ref="I127:K127"/>
    <mergeCell ref="I128:K128"/>
    <mergeCell ref="I129:K129"/>
    <mergeCell ref="I130:K130"/>
    <mergeCell ref="F115:H115"/>
    <mergeCell ref="I115:K115"/>
    <mergeCell ref="I116:K116"/>
    <mergeCell ref="I117:K117"/>
    <mergeCell ref="I118:K118"/>
    <mergeCell ref="I119:K119"/>
    <mergeCell ref="F130:H130"/>
    <mergeCell ref="F131:H131"/>
    <mergeCell ref="F132:H132"/>
    <mergeCell ref="F133:H133"/>
    <mergeCell ref="F134:H134"/>
    <mergeCell ref="F27:H27"/>
    <mergeCell ref="I81:K81"/>
    <mergeCell ref="F91:H91"/>
    <mergeCell ref="I92:K92"/>
    <mergeCell ref="I93:K93"/>
    <mergeCell ref="I94:K94"/>
    <mergeCell ref="I95:K95"/>
    <mergeCell ref="I96:K96"/>
    <mergeCell ref="I97:K97"/>
    <mergeCell ref="I98:K98"/>
    <mergeCell ref="I99:K99"/>
    <mergeCell ref="I100:K100"/>
    <mergeCell ref="I101:K101"/>
    <mergeCell ref="F104:H104"/>
    <mergeCell ref="I105:K105"/>
    <mergeCell ref="I106:K106"/>
    <mergeCell ref="I107:K107"/>
    <mergeCell ref="I108:K108"/>
    <mergeCell ref="I109:K109"/>
    <mergeCell ref="F118:H118"/>
    <mergeCell ref="F119:H119"/>
    <mergeCell ref="F120:H120"/>
    <mergeCell ref="F121:H121"/>
    <mergeCell ref="F116:H116"/>
    <mergeCell ref="F117:H117"/>
    <mergeCell ref="A92:A95"/>
    <mergeCell ref="A96:A101"/>
    <mergeCell ref="A102:H102"/>
    <mergeCell ref="A110:A112"/>
    <mergeCell ref="A122:A123"/>
    <mergeCell ref="A129:A132"/>
    <mergeCell ref="A113:H113"/>
    <mergeCell ref="A127:A128"/>
    <mergeCell ref="A105:A106"/>
    <mergeCell ref="F92:H92"/>
    <mergeCell ref="F93:H93"/>
    <mergeCell ref="F94:H94"/>
    <mergeCell ref="F95:H95"/>
    <mergeCell ref="F96:H96"/>
    <mergeCell ref="F97:H97"/>
    <mergeCell ref="F98:H98"/>
    <mergeCell ref="F99:H99"/>
    <mergeCell ref="F100:H100"/>
    <mergeCell ref="F101:H101"/>
    <mergeCell ref="F105:H105"/>
    <mergeCell ref="A103:K103"/>
    <mergeCell ref="I29:K29"/>
    <mergeCell ref="I30:K30"/>
    <mergeCell ref="I31:K31"/>
    <mergeCell ref="I32:K32"/>
    <mergeCell ref="I33:K33"/>
    <mergeCell ref="I34:K34"/>
    <mergeCell ref="I35:K35"/>
    <mergeCell ref="I42:K42"/>
    <mergeCell ref="F42:H42"/>
    <mergeCell ref="I36:K36"/>
    <mergeCell ref="I37:K37"/>
    <mergeCell ref="I38:K38"/>
    <mergeCell ref="F41:H41"/>
    <mergeCell ref="I41:K41"/>
    <mergeCell ref="I57:K57"/>
    <mergeCell ref="I58:K58"/>
    <mergeCell ref="I59:K59"/>
    <mergeCell ref="I60:K60"/>
    <mergeCell ref="A66:H66"/>
    <mergeCell ref="A59:A65"/>
    <mergeCell ref="A69:A77"/>
    <mergeCell ref="A82:A88"/>
    <mergeCell ref="I61:K61"/>
    <mergeCell ref="I62:K62"/>
    <mergeCell ref="I63:K63"/>
    <mergeCell ref="I64:K64"/>
    <mergeCell ref="I65:K65"/>
    <mergeCell ref="F68:H68"/>
    <mergeCell ref="F69:H69"/>
    <mergeCell ref="F70:H70"/>
    <mergeCell ref="F59:H59"/>
    <mergeCell ref="F60:H60"/>
    <mergeCell ref="F61:H61"/>
    <mergeCell ref="F62:H62"/>
    <mergeCell ref="F63:H63"/>
    <mergeCell ref="F64:H64"/>
    <mergeCell ref="F65:H65"/>
    <mergeCell ref="I87:K87"/>
    <mergeCell ref="A1:K1"/>
    <mergeCell ref="J2:K3"/>
    <mergeCell ref="A4:F4"/>
    <mergeCell ref="A6:F6"/>
    <mergeCell ref="A7:F7"/>
    <mergeCell ref="A8:F8"/>
    <mergeCell ref="A9:F9"/>
    <mergeCell ref="F82:H82"/>
    <mergeCell ref="F83:H83"/>
    <mergeCell ref="A56:A57"/>
    <mergeCell ref="A32:A33"/>
    <mergeCell ref="A34:A37"/>
    <mergeCell ref="A49:A50"/>
    <mergeCell ref="A51:A53"/>
    <mergeCell ref="A54:A55"/>
    <mergeCell ref="A28:A31"/>
    <mergeCell ref="A79:A80"/>
    <mergeCell ref="A42:A48"/>
    <mergeCell ref="A17:K17"/>
    <mergeCell ref="A26:K26"/>
    <mergeCell ref="A20:K20"/>
    <mergeCell ref="A24:K25"/>
    <mergeCell ref="A21:K21"/>
    <mergeCell ref="I28:K28"/>
    <mergeCell ref="A10:F10"/>
    <mergeCell ref="A12:F12"/>
    <mergeCell ref="A13:F13"/>
    <mergeCell ref="A14:F14"/>
    <mergeCell ref="A15:F15"/>
    <mergeCell ref="J4:K4"/>
    <mergeCell ref="A5:K5"/>
    <mergeCell ref="J6:K6"/>
    <mergeCell ref="J7:K7"/>
    <mergeCell ref="J8:K8"/>
    <mergeCell ref="J9:K9"/>
    <mergeCell ref="J10:K10"/>
    <mergeCell ref="J12:K12"/>
    <mergeCell ref="J13:K13"/>
    <mergeCell ref="J14:K14"/>
    <mergeCell ref="J15:K15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I44:K44"/>
    <mergeCell ref="I45:K45"/>
    <mergeCell ref="I46:K46"/>
    <mergeCell ref="I47:K47"/>
    <mergeCell ref="F44:H44"/>
    <mergeCell ref="F45:H45"/>
    <mergeCell ref="F37:H37"/>
    <mergeCell ref="I43:K43"/>
    <mergeCell ref="F43:H43"/>
    <mergeCell ref="I48:K48"/>
    <mergeCell ref="I49:K49"/>
    <mergeCell ref="I50:K50"/>
    <mergeCell ref="I51:K51"/>
    <mergeCell ref="I52:K52"/>
    <mergeCell ref="I53:K53"/>
    <mergeCell ref="I54:K54"/>
    <mergeCell ref="I55:K55"/>
    <mergeCell ref="I56:K56"/>
    <mergeCell ref="I88:K88"/>
    <mergeCell ref="A67:K67"/>
    <mergeCell ref="I72:K72"/>
    <mergeCell ref="I73:K73"/>
    <mergeCell ref="I74:K74"/>
    <mergeCell ref="I76:K76"/>
    <mergeCell ref="I75:K75"/>
    <mergeCell ref="I77:K77"/>
    <mergeCell ref="I78:K78"/>
    <mergeCell ref="I79:K79"/>
    <mergeCell ref="I80:K80"/>
    <mergeCell ref="F72:H72"/>
    <mergeCell ref="F73:H73"/>
    <mergeCell ref="F74:H74"/>
    <mergeCell ref="F75:H75"/>
    <mergeCell ref="F76:H76"/>
    <mergeCell ref="F77:H77"/>
    <mergeCell ref="F78:H78"/>
    <mergeCell ref="F87:H87"/>
    <mergeCell ref="F88:H88"/>
    <mergeCell ref="F81:H81"/>
    <mergeCell ref="I82:K82"/>
    <mergeCell ref="I83:K83"/>
    <mergeCell ref="F79:H79"/>
    <mergeCell ref="F80:H80"/>
    <mergeCell ref="F84:H84"/>
    <mergeCell ref="F85:H85"/>
    <mergeCell ref="F86:H86"/>
    <mergeCell ref="F71:H71"/>
    <mergeCell ref="I69:K69"/>
    <mergeCell ref="I68:K68"/>
    <mergeCell ref="I70:K70"/>
    <mergeCell ref="I71:K71"/>
    <mergeCell ref="I84:K84"/>
    <mergeCell ref="I85:K85"/>
    <mergeCell ref="I86:K8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25"/>
  <sheetViews>
    <sheetView showGridLines="0" tabSelected="1" workbookViewId="0">
      <selection activeCell="A27" sqref="A27"/>
    </sheetView>
  </sheetViews>
  <sheetFormatPr baseColWidth="10" defaultRowHeight="12.75" x14ac:dyDescent="0.2"/>
  <sheetData>
    <row r="1" spans="1:10" ht="15.75" x14ac:dyDescent="0.25">
      <c r="A1" s="344" t="s">
        <v>83</v>
      </c>
      <c r="B1" s="344"/>
      <c r="C1" s="344"/>
      <c r="D1" s="344"/>
      <c r="E1" s="344"/>
      <c r="F1" s="344"/>
      <c r="G1" s="344"/>
      <c r="H1" s="344"/>
      <c r="I1" s="345"/>
      <c r="J1" s="345"/>
    </row>
    <row r="2" spans="1:10" ht="15.75" x14ac:dyDescent="0.25">
      <c r="A2" s="346" t="s">
        <v>91</v>
      </c>
      <c r="B2" s="347"/>
      <c r="C2" s="347"/>
      <c r="D2" s="347"/>
      <c r="E2" s="347"/>
      <c r="F2" s="347"/>
      <c r="G2" s="348"/>
      <c r="H2" s="348"/>
      <c r="I2" s="348"/>
      <c r="J2" s="348"/>
    </row>
    <row r="3" spans="1:10" ht="15" x14ac:dyDescent="0.2">
      <c r="A3" s="240"/>
      <c r="B3" s="348"/>
      <c r="C3" s="348"/>
      <c r="D3" s="348"/>
      <c r="E3" s="348"/>
      <c r="F3" s="348"/>
      <c r="G3" s="348"/>
      <c r="H3" s="348"/>
      <c r="I3" s="348"/>
      <c r="J3" s="348"/>
    </row>
    <row r="4" spans="1:10" ht="15.75" x14ac:dyDescent="0.25">
      <c r="A4" s="240" t="s">
        <v>84</v>
      </c>
      <c r="B4" s="348"/>
      <c r="C4" s="348"/>
      <c r="D4" s="348"/>
      <c r="E4" s="348"/>
      <c r="F4" s="348"/>
      <c r="G4" s="348"/>
      <c r="H4" s="348"/>
      <c r="I4" s="348"/>
      <c r="J4" s="348"/>
    </row>
    <row r="5" spans="1:10" ht="15" x14ac:dyDescent="0.2">
      <c r="A5" s="240" t="s">
        <v>85</v>
      </c>
      <c r="B5" s="348"/>
      <c r="C5" s="348"/>
      <c r="D5" s="348"/>
      <c r="E5" s="348"/>
      <c r="F5" s="348"/>
      <c r="G5" s="348"/>
      <c r="H5" s="348"/>
      <c r="I5" s="348"/>
      <c r="J5" s="348"/>
    </row>
    <row r="6" spans="1:10" ht="15" x14ac:dyDescent="0.2">
      <c r="A6" s="240"/>
      <c r="B6" s="348"/>
      <c r="C6" s="348"/>
      <c r="D6" s="348"/>
      <c r="E6" s="348"/>
      <c r="F6" s="348"/>
      <c r="G6" s="348"/>
      <c r="H6" s="348"/>
      <c r="I6" s="348"/>
      <c r="J6" s="348"/>
    </row>
    <row r="7" spans="1:10" ht="15" x14ac:dyDescent="0.2">
      <c r="A7" s="240"/>
      <c r="B7" s="348"/>
      <c r="C7" s="240" t="s">
        <v>86</v>
      </c>
      <c r="D7" s="348"/>
      <c r="E7" s="348"/>
      <c r="F7" s="348"/>
      <c r="G7" s="348"/>
      <c r="H7" s="348"/>
      <c r="I7" s="348"/>
      <c r="J7" s="348"/>
    </row>
    <row r="8" spans="1:10" ht="15" x14ac:dyDescent="0.2">
      <c r="A8" s="240"/>
      <c r="B8" s="348"/>
      <c r="C8" s="240" t="s">
        <v>87</v>
      </c>
      <c r="D8" s="348"/>
      <c r="E8" s="348"/>
      <c r="F8" s="348"/>
      <c r="G8" s="348"/>
      <c r="H8" s="348"/>
      <c r="I8" s="348"/>
      <c r="J8" s="348"/>
    </row>
    <row r="9" spans="1:10" ht="15" x14ac:dyDescent="0.2">
      <c r="A9" s="240"/>
      <c r="B9" s="348"/>
      <c r="C9" s="240" t="s">
        <v>88</v>
      </c>
      <c r="D9" s="348"/>
      <c r="E9" s="348"/>
      <c r="F9" s="348"/>
      <c r="G9" s="348"/>
      <c r="H9" s="348"/>
      <c r="I9" s="348"/>
      <c r="J9" s="348"/>
    </row>
    <row r="10" spans="1:10" ht="15" x14ac:dyDescent="0.2">
      <c r="A10" s="240"/>
      <c r="B10" s="348"/>
      <c r="C10" s="240" t="s">
        <v>103</v>
      </c>
      <c r="D10" s="348"/>
      <c r="E10" s="348"/>
      <c r="F10" s="348"/>
      <c r="G10" s="348"/>
      <c r="H10" s="348"/>
      <c r="I10" s="348"/>
      <c r="J10" s="348"/>
    </row>
    <row r="11" spans="1:10" ht="15" x14ac:dyDescent="0.2">
      <c r="A11" s="240"/>
      <c r="B11" s="348"/>
      <c r="C11" s="240" t="s">
        <v>89</v>
      </c>
      <c r="D11" s="348"/>
      <c r="E11" s="348"/>
      <c r="F11" s="348"/>
      <c r="G11" s="348"/>
      <c r="H11" s="348"/>
      <c r="I11" s="348"/>
      <c r="J11" s="348"/>
    </row>
    <row r="12" spans="1:10" ht="15" x14ac:dyDescent="0.2">
      <c r="A12" s="240"/>
      <c r="B12" s="348"/>
      <c r="C12" s="240" t="s">
        <v>90</v>
      </c>
      <c r="D12" s="348"/>
      <c r="E12" s="348"/>
      <c r="F12" s="348"/>
      <c r="G12" s="348"/>
      <c r="H12" s="348"/>
      <c r="I12" s="348"/>
      <c r="J12" s="348"/>
    </row>
    <row r="13" spans="1:10" ht="15" x14ac:dyDescent="0.2">
      <c r="A13" s="240"/>
      <c r="B13" s="348"/>
      <c r="C13" s="349"/>
      <c r="D13" s="348"/>
      <c r="E13" s="348"/>
      <c r="F13" s="348"/>
      <c r="G13" s="348"/>
      <c r="H13" s="348"/>
      <c r="I13" s="348"/>
      <c r="J13" s="348"/>
    </row>
    <row r="14" spans="1:10" ht="15" x14ac:dyDescent="0.2">
      <c r="A14" s="240"/>
      <c r="B14" s="348"/>
      <c r="C14" s="349"/>
      <c r="D14" s="348"/>
      <c r="E14" s="348"/>
      <c r="F14" s="348"/>
      <c r="G14" s="348"/>
      <c r="H14" s="348"/>
      <c r="I14" s="348"/>
      <c r="J14" s="348"/>
    </row>
    <row r="15" spans="1:10" ht="15.75" x14ac:dyDescent="0.25">
      <c r="A15" s="350" t="s">
        <v>98</v>
      </c>
      <c r="B15" s="351"/>
      <c r="C15" s="351"/>
      <c r="D15" s="351"/>
      <c r="E15" s="351"/>
      <c r="F15" s="351"/>
      <c r="G15" s="351"/>
      <c r="H15" s="351"/>
      <c r="I15" s="351"/>
      <c r="J15" s="351"/>
    </row>
    <row r="16" spans="1:10" s="278" customFormat="1" ht="15" x14ac:dyDescent="0.2">
      <c r="A16" s="350"/>
      <c r="B16" s="351"/>
      <c r="C16" s="351"/>
      <c r="D16" s="351"/>
      <c r="E16" s="351"/>
      <c r="F16" s="351"/>
      <c r="G16" s="351"/>
      <c r="H16" s="351"/>
      <c r="I16" s="351"/>
      <c r="J16" s="351"/>
    </row>
    <row r="17" spans="1:10" ht="15" x14ac:dyDescent="0.2">
      <c r="A17" s="240" t="s">
        <v>99</v>
      </c>
      <c r="B17" s="348"/>
      <c r="C17" s="348"/>
      <c r="D17" s="348"/>
      <c r="E17" s="348"/>
      <c r="F17" s="348"/>
      <c r="G17" s="348"/>
      <c r="H17" s="348"/>
      <c r="I17" s="348"/>
      <c r="J17" s="348"/>
    </row>
    <row r="18" spans="1:10" s="278" customFormat="1" ht="15" x14ac:dyDescent="0.2">
      <c r="A18" s="240" t="s">
        <v>100</v>
      </c>
      <c r="B18" s="348"/>
      <c r="C18" s="348"/>
      <c r="D18" s="348"/>
      <c r="E18" s="348"/>
      <c r="F18" s="348"/>
      <c r="G18" s="348"/>
      <c r="H18" s="348"/>
      <c r="I18" s="348"/>
      <c r="J18" s="348"/>
    </row>
    <row r="19" spans="1:10" s="278" customFormat="1" ht="15" x14ac:dyDescent="0.2">
      <c r="A19" s="240" t="s">
        <v>101</v>
      </c>
      <c r="B19" s="348"/>
      <c r="C19" s="348"/>
      <c r="D19" s="348"/>
      <c r="E19" s="348"/>
      <c r="F19" s="348"/>
      <c r="G19" s="348"/>
      <c r="H19" s="348"/>
      <c r="I19" s="348"/>
      <c r="J19" s="348"/>
    </row>
    <row r="20" spans="1:10" s="278" customFormat="1" ht="15" x14ac:dyDescent="0.2">
      <c r="A20" s="240" t="s">
        <v>102</v>
      </c>
      <c r="B20" s="348"/>
      <c r="C20" s="348"/>
      <c r="D20" s="348"/>
      <c r="E20" s="348"/>
      <c r="F20" s="348"/>
      <c r="G20" s="348"/>
      <c r="H20" s="348"/>
      <c r="I20" s="348"/>
      <c r="J20" s="348"/>
    </row>
    <row r="21" spans="1:10" s="278" customFormat="1" x14ac:dyDescent="0.2">
      <c r="A21" s="348"/>
      <c r="B21" s="348"/>
      <c r="C21" s="348"/>
      <c r="D21" s="348"/>
      <c r="E21" s="348"/>
      <c r="F21" s="348"/>
      <c r="G21" s="348"/>
      <c r="H21" s="348"/>
      <c r="I21" s="348"/>
      <c r="J21" s="348"/>
    </row>
    <row r="22" spans="1:10" ht="15.75" x14ac:dyDescent="0.25">
      <c r="A22" s="23" t="s">
        <v>10</v>
      </c>
      <c r="B22" s="22"/>
      <c r="C22" s="22"/>
      <c r="D22" s="22"/>
      <c r="E22" s="22"/>
      <c r="F22" s="22"/>
      <c r="G22" s="22"/>
      <c r="H22" s="22"/>
    </row>
    <row r="23" spans="1:10" x14ac:dyDescent="0.2">
      <c r="A23" s="22"/>
      <c r="B23" s="22"/>
      <c r="C23" s="22"/>
      <c r="D23" s="22"/>
      <c r="E23" s="22"/>
      <c r="F23" s="22"/>
      <c r="G23" s="22"/>
      <c r="H23" s="22"/>
    </row>
    <row r="24" spans="1:10" ht="15" x14ac:dyDescent="0.2">
      <c r="A24" s="21" t="s">
        <v>59</v>
      </c>
      <c r="B24" s="22"/>
      <c r="C24" s="22"/>
      <c r="D24" s="22"/>
      <c r="E24" s="22"/>
      <c r="F24" s="22"/>
      <c r="G24" s="22"/>
      <c r="H24" s="22"/>
    </row>
    <row r="25" spans="1:10" ht="15" x14ac:dyDescent="0.2">
      <c r="A25" s="21" t="s">
        <v>60</v>
      </c>
      <c r="B25" s="22"/>
      <c r="C25" s="22"/>
      <c r="D25" s="22"/>
      <c r="E25" s="22"/>
      <c r="F25" s="22"/>
      <c r="G25" s="22"/>
      <c r="H25" s="22"/>
    </row>
  </sheetData>
  <sheetProtection algorithmName="SHA-512" hashValue="tXx/PkgVH8YItYsfQyUwCfsu6ZSuZ+NQj0pr3Fln6bi+Kv5iDx6n22CT8ickXxVl0Gh8HQqkLod7JTajmv9Mpg==" saltValue="r1SYdrRgoh7BOsdIeg4cg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Encodage réponses Es</vt:lpstr>
      <vt:lpstr>Compétences</vt:lpstr>
      <vt:lpstr>Tri</vt:lpstr>
      <vt:lpstr>Résultats et commentaires</vt:lpstr>
      <vt:lpstr>Intructions RC</vt:lpstr>
      <vt:lpstr>Compétences!Impression_des_titres</vt:lpstr>
      <vt:lpstr>'Encodage réponses Es'!Impression_des_titres</vt:lpstr>
      <vt:lpstr>Tri!Impression_des_titres</vt:lpstr>
      <vt:lpstr>Compétences!Zone_d_impression</vt:lpstr>
      <vt:lpstr>Tri!Zone_d_impression</vt:lpstr>
    </vt:vector>
  </TitlesOfParts>
  <Manager>PILOTAGE</Manager>
  <Company>AGERS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Evaluation externe</dc:subject>
  <dc:creator>ALEXANDRE Charlotte</dc:creator>
  <cp:lastModifiedBy>François Brixy</cp:lastModifiedBy>
  <cp:lastPrinted>2018-01-25T09:50:05Z</cp:lastPrinted>
  <dcterms:created xsi:type="dcterms:W3CDTF">1996-10-21T11:03:58Z</dcterms:created>
  <dcterms:modified xsi:type="dcterms:W3CDTF">2018-02-12T10:30:03Z</dcterms:modified>
</cp:coreProperties>
</file>