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550" windowHeight="3180" tabRatio="684" activeTab="0"/>
  </bookViews>
  <sheets>
    <sheet name="Encodage réponses Es" sheetId="1" r:id="rId1"/>
    <sheet name="Compétences" sheetId="2" r:id="rId2"/>
    <sheet name="Tri" sheetId="3" r:id="rId3"/>
  </sheets>
  <definedNames>
    <definedName name="_xlnm._FilterDatabase" localSheetId="2" hidden="1">'Tri'!$A$1:$D$63</definedName>
    <definedName name="_xlnm.Print_Titles" localSheetId="1">'Compétences'!$A:$D</definedName>
    <definedName name="_xlnm.Print_Titles" localSheetId="0">'Encodage réponses Es'!$A:$D</definedName>
    <definedName name="_xlnm.Print_Titles" localSheetId="2">'Tri'!$1:$1</definedName>
    <definedName name="_xlnm.Print_Area" localSheetId="1">'Compétences'!$A$1:$CT$54</definedName>
    <definedName name="_xlnm.Print_Area" localSheetId="0">'Encodage réponses Es'!$A$1:$BW$53</definedName>
    <definedName name="_xlnm.Print_Area" localSheetId="2">'Tri'!$A$1:$D$63</definedName>
  </definedNames>
  <calcPr fullCalcOnLoad="1"/>
</workbook>
</file>

<file path=xl/sharedStrings.xml><?xml version="1.0" encoding="utf-8"?>
<sst xmlns="http://schemas.openxmlformats.org/spreadsheetml/2006/main" count="213" uniqueCount="82">
  <si>
    <t>Total en %</t>
  </si>
  <si>
    <t>Ecart-type</t>
  </si>
  <si>
    <t>% de réussite à l'item</t>
  </si>
  <si>
    <t>Moyenne</t>
  </si>
  <si>
    <t>0/9</t>
  </si>
  <si>
    <t>10/19</t>
  </si>
  <si>
    <t>20/29</t>
  </si>
  <si>
    <t>30/39</t>
  </si>
  <si>
    <t>40/49</t>
  </si>
  <si>
    <t>50/59</t>
  </si>
  <si>
    <t>60/69</t>
  </si>
  <si>
    <t>70/79</t>
  </si>
  <si>
    <t>80/89</t>
  </si>
  <si>
    <t>90/100</t>
  </si>
  <si>
    <t>Participants</t>
  </si>
  <si>
    <t>a</t>
  </si>
  <si>
    <t>Items</t>
  </si>
  <si>
    <t>Compétences</t>
  </si>
  <si>
    <t>Nombre de réponses</t>
  </si>
  <si>
    <t>Abs
Pb</t>
  </si>
  <si>
    <t>Items réussis / 8</t>
  </si>
  <si>
    <t>Items réussis / 6</t>
  </si>
  <si>
    <t>Items réussis / 13</t>
  </si>
  <si>
    <t>Items réussis / 2</t>
  </si>
  <si>
    <t>Items réussis / 4</t>
  </si>
  <si>
    <t>Items réussis / 5</t>
  </si>
  <si>
    <t>Réponses correctes</t>
  </si>
  <si>
    <t>Réponses incorrectes</t>
  </si>
  <si>
    <t xml:space="preserve">   Pas de réponse</t>
  </si>
  <si>
    <t>d</t>
  </si>
  <si>
    <t>Rappel des codes à utiliser</t>
  </si>
  <si>
    <t>réponse incorrecte</t>
  </si>
  <si>
    <t>réponse correcte</t>
  </si>
  <si>
    <t>pas de réponse</t>
  </si>
  <si>
    <t>absent</t>
  </si>
  <si>
    <t>Initiation scientifique</t>
  </si>
  <si>
    <t>Formation historique et géographique</t>
  </si>
  <si>
    <t>Score global</t>
  </si>
  <si>
    <t>Total/39</t>
  </si>
  <si>
    <t>C2 - L'énigme étant posée, rechercher et identifier des indices susceptibles d'influencer la situation envisagée</t>
  </si>
  <si>
    <t>C3 - Dans le cadre d'une énigme, agencer les indices en vue de formuler au moins une question, une supposition, une hypothèse</t>
  </si>
  <si>
    <t>C5 - Concevoir et adapter une procédure expérimentale pour analyser la situation en regard de l'énigme</t>
  </si>
  <si>
    <t>C7 - Identifier et estimer la grandeur à mesurer et à l'associer à un instrument de mesure adéquat</t>
  </si>
  <si>
    <t>C9 - Repérer et noter correctement une information issue d'un écrit scientifique</t>
  </si>
  <si>
    <t>C11 - Repérer et noter correctement une information issue d'un schéma, croquis, d'une photo ou d'un document audiovisuel</t>
  </si>
  <si>
    <t>C12 - Comparer, trier des éléments en vue de les classer de manière scientifique</t>
  </si>
  <si>
    <t>Noter les résultats des expériences sans les réajuster s'ils ne correspondent pas à ce qui est attendu</t>
  </si>
  <si>
    <t>FORMATION HISTORIQUE
Utiliser des représentations du temps</t>
  </si>
  <si>
    <t>FORMATION HISTORIQUE
Utiliser des repères de temps</t>
  </si>
  <si>
    <t>FORMATION GEOGRAPHIQUE
Utiliser des représentations de l'espace</t>
  </si>
  <si>
    <t>FORMATION GEOGRAPHIQUE
Localiser un lieu, un espace - Situer</t>
  </si>
  <si>
    <t>FORMATION GEOGRAPHIQUE
Lire une image géographique</t>
  </si>
  <si>
    <t>FORMATION GEOGRAPHIQUE
Les composantes du paysage - Identifier</t>
  </si>
  <si>
    <t>Total/21</t>
  </si>
  <si>
    <t>Total/60</t>
  </si>
  <si>
    <t>C4 - Différencier les faits établis des hypothèses de travail, des réactions affectives et des jugements de valeurs</t>
  </si>
  <si>
    <t>Moyenne / 2</t>
  </si>
  <si>
    <t>Moyenne / 4</t>
  </si>
  <si>
    <t>Moyenne / 5</t>
  </si>
  <si>
    <t>Moyenne / 13</t>
  </si>
  <si>
    <t>Moyenne / 8</t>
  </si>
  <si>
    <t>Moyenne / 6</t>
  </si>
  <si>
    <t>Ecole</t>
  </si>
  <si>
    <t>Classe</t>
  </si>
  <si>
    <t>Réponses</t>
  </si>
  <si>
    <t xml:space="preserve">          Evaluation externe non certificative
          Eveil 2009
          2e primaire</t>
  </si>
  <si>
    <t>Ecole :</t>
  </si>
  <si>
    <t>Classe :</t>
  </si>
  <si>
    <t>Item réussi / 1</t>
  </si>
  <si>
    <t>Moyenne / 1</t>
  </si>
  <si>
    <t>% de réussite</t>
  </si>
  <si>
    <t>FORMATION HISTORIQUE - Utiliser des représentations du temps</t>
  </si>
  <si>
    <t>FORMATION HISTORIQUE - Utiliser des repères de temps</t>
  </si>
  <si>
    <t>FORMATION GEOGRAPHIQUE - Utiliser des représentations de l'espace</t>
  </si>
  <si>
    <t>FORMATION GEOGRAPHIQUE  - Localiser un lieu, un espace - Situer</t>
  </si>
  <si>
    <t>FORMATION GEOGRAPHIQUE  - Lire une image géographique</t>
  </si>
  <si>
    <t>FORMATION GEOGRAPHIQUE - Les composantes du paysage - Identifier</t>
  </si>
  <si>
    <t>Pas de réponse</t>
  </si>
  <si>
    <t>Dans le cadre d'une expérience, agencer les indices en vue de formuler au moins une supposition ou une prédiction</t>
  </si>
  <si>
    <t>% de réussite "Communauté fr."</t>
  </si>
  <si>
    <t>Moy Com fr</t>
  </si>
  <si>
    <t>% de réussite Communauté fr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</si>
</sst>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0.00\ %"/>
    <numFmt numFmtId="189" formatCode="0.0"/>
    <numFmt numFmtId="190" formatCode="0.000000"/>
    <numFmt numFmtId="191" formatCode="0.000000000"/>
    <numFmt numFmtId="192" formatCode="0.00000000"/>
    <numFmt numFmtId="193" formatCode="0.0000000"/>
    <numFmt numFmtId="194" formatCode="0.00000"/>
    <numFmt numFmtId="195" formatCode="0.0000"/>
    <numFmt numFmtId="196" formatCode="0.000"/>
    <numFmt numFmtId="197" formatCode="0.0000000000"/>
    <numFmt numFmtId="198" formatCode="0.0%"/>
    <numFmt numFmtId="199" formatCode="&quot;Vrai&quot;;&quot;Vrai&quot;;&quot;Faux&quot;"/>
    <numFmt numFmtId="200" formatCode="&quot;Actif&quot;;&quot;Actif&quot;;&quot;Inactif&quot;"/>
    <numFmt numFmtId="201" formatCode="[$-80C]dddd\ d\ mmmm\ yyyy"/>
    <numFmt numFmtId="202" formatCode="_ * #,##0_ ;_ * \-#,##0_ ;_ * &quot;-&quot;??_ ;_ @_ 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b/>
      <u val="single"/>
      <sz val="10"/>
      <name val="Arial"/>
      <family val="2"/>
    </font>
    <font>
      <b/>
      <sz val="10"/>
      <color indexed="17"/>
      <name val="Arial"/>
      <family val="0"/>
    </font>
    <font>
      <b/>
      <i/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8"/>
      <name val="Calibri"/>
      <family val="2"/>
    </font>
    <font>
      <sz val="2.5"/>
      <color indexed="8"/>
      <name val="Arial"/>
      <family val="2"/>
    </font>
    <font>
      <sz val="5.75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.25"/>
      <color indexed="8"/>
      <name val="Arial"/>
      <family val="2"/>
    </font>
    <font>
      <sz val="1.25"/>
      <color indexed="8"/>
      <name val="Arial"/>
      <family val="2"/>
    </font>
    <font>
      <sz val="2.75"/>
      <color indexed="8"/>
      <name val="Arial"/>
      <family val="2"/>
    </font>
    <font>
      <sz val="3.25"/>
      <color indexed="8"/>
      <name val="Arial"/>
      <family val="2"/>
    </font>
    <font>
      <sz val="1"/>
      <color indexed="8"/>
      <name val="Arial"/>
      <family val="2"/>
    </font>
    <font>
      <sz val="3.75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4.25"/>
      <color indexed="8"/>
      <name val="Arial"/>
      <family val="2"/>
    </font>
    <font>
      <sz val="4"/>
      <color indexed="8"/>
      <name val="Arial"/>
      <family val="2"/>
    </font>
    <font>
      <sz val="4.75"/>
      <color indexed="8"/>
      <name val="Arial"/>
      <family val="2"/>
    </font>
    <font>
      <sz val="4.5"/>
      <color indexed="8"/>
      <name val="Arial"/>
      <family val="2"/>
    </font>
    <font>
      <sz val="3.5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7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otted"/>
      <top style="thin"/>
      <bottom style="thin"/>
    </border>
    <border>
      <left style="dotted"/>
      <right style="dashed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 style="dashed"/>
      <top style="thin"/>
      <bottom style="thin"/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dotted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medium"/>
    </border>
    <border>
      <left style="dotted"/>
      <right style="dotted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medium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thin"/>
      <top style="thin"/>
      <bottom style="thin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dashed"/>
      <right style="dotted"/>
      <top style="thin"/>
      <bottom style="thin"/>
    </border>
    <border>
      <left style="dashed"/>
      <right style="dotted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medium"/>
    </border>
    <border>
      <left style="dotted"/>
      <right style="thin"/>
      <top style="medium"/>
      <bottom style="thin"/>
    </border>
    <border>
      <left style="medium"/>
      <right style="dotted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3" borderId="0" applyNumberFormat="0" applyBorder="0" applyAlignment="0" applyProtection="0"/>
    <xf numFmtId="0" fontId="32" fillId="12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" borderId="1" applyNumberFormat="0" applyAlignment="0" applyProtection="0"/>
    <xf numFmtId="0" fontId="27" fillId="0" borderId="2" applyNumberFormat="0" applyFill="0" applyAlignment="0" applyProtection="0"/>
    <xf numFmtId="0" fontId="0" fillId="4" borderId="3" applyNumberFormat="0" applyFont="0" applyAlignment="0" applyProtection="0"/>
    <xf numFmtId="0" fontId="24" fillId="3" borderId="1" applyNumberFormat="0" applyAlignment="0" applyProtection="0"/>
    <xf numFmtId="0" fontId="2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1" fillId="17" borderId="0" applyNumberFormat="0" applyBorder="0" applyAlignment="0" applyProtection="0"/>
    <xf numFmtId="0" fontId="25" fillId="2" borderId="4" applyNumberFormat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28" fillId="18" borderId="9" applyNumberFormat="0" applyAlignment="0" applyProtection="0"/>
  </cellStyleXfs>
  <cellXfs count="464">
    <xf numFmtId="0" fontId="0" fillId="0" borderId="0" xfId="0" applyAlignment="1">
      <alignment/>
    </xf>
    <xf numFmtId="49" fontId="5" fillId="0" borderId="0" xfId="0" applyNumberFormat="1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" fillId="5" borderId="12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2" fillId="3" borderId="12" xfId="0" applyFont="1" applyFill="1" applyBorder="1" applyAlignment="1" applyProtection="1">
      <alignment horizontal="center"/>
      <protection hidden="1"/>
    </xf>
    <xf numFmtId="0" fontId="2" fillId="4" borderId="14" xfId="0" applyFont="1" applyFill="1" applyBorder="1" applyAlignment="1" applyProtection="1">
      <alignment horizontal="center"/>
      <protection hidden="1"/>
    </xf>
    <xf numFmtId="0" fontId="2" fillId="4" borderId="15" xfId="0" applyFont="1" applyFill="1" applyBorder="1" applyAlignment="1" applyProtection="1">
      <alignment horizontal="center"/>
      <protection hidden="1"/>
    </xf>
    <xf numFmtId="0" fontId="2" fillId="4" borderId="16" xfId="0" applyFont="1" applyFill="1" applyBorder="1" applyAlignment="1" applyProtection="1">
      <alignment horizontal="center"/>
      <protection hidden="1"/>
    </xf>
    <xf numFmtId="0" fontId="2" fillId="4" borderId="17" xfId="0" applyFont="1" applyFill="1" applyBorder="1" applyAlignment="1" applyProtection="1">
      <alignment horizontal="center"/>
      <protection hidden="1"/>
    </xf>
    <xf numFmtId="0" fontId="2" fillId="4" borderId="18" xfId="0" applyFont="1" applyFill="1" applyBorder="1" applyAlignment="1" applyProtection="1">
      <alignment horizontal="center"/>
      <protection hidden="1"/>
    </xf>
    <xf numFmtId="0" fontId="2" fillId="5" borderId="19" xfId="0" applyFont="1" applyFill="1" applyBorder="1" applyAlignment="1" applyProtection="1">
      <alignment horizontal="center"/>
      <protection hidden="1"/>
    </xf>
    <xf numFmtId="0" fontId="2" fillId="3" borderId="11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 shrinkToFit="1"/>
      <protection hidden="1"/>
    </xf>
    <xf numFmtId="0" fontId="0" fillId="0" borderId="21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7" fillId="0" borderId="22" xfId="0" applyFont="1" applyFill="1" applyBorder="1" applyAlignment="1" applyProtection="1">
      <alignment horizont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0" fontId="7" fillId="0" borderId="21" xfId="0" applyFont="1" applyFill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center"/>
      <protection hidden="1"/>
    </xf>
    <xf numFmtId="0" fontId="7" fillId="0" borderId="24" xfId="0" applyFont="1" applyBorder="1" applyAlignment="1" applyProtection="1">
      <alignment/>
      <protection hidden="1"/>
    </xf>
    <xf numFmtId="0" fontId="7" fillId="0" borderId="25" xfId="0" applyFont="1" applyBorder="1" applyAlignment="1" applyProtection="1">
      <alignment/>
      <protection hidden="1"/>
    </xf>
    <xf numFmtId="0" fontId="2" fillId="17" borderId="23" xfId="0" applyFont="1" applyFill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3" borderId="11" xfId="0" applyFont="1" applyFill="1" applyBorder="1" applyAlignment="1" applyProtection="1">
      <alignment horizontal="center"/>
      <protection hidden="1"/>
    </xf>
    <xf numFmtId="0" fontId="0" fillId="0" borderId="26" xfId="0" applyFont="1" applyFill="1" applyBorder="1" applyAlignment="1" applyProtection="1">
      <alignment horizontal="center"/>
      <protection hidden="1"/>
    </xf>
    <xf numFmtId="0" fontId="0" fillId="0" borderId="22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 shrinkToFit="1"/>
      <protection hidden="1"/>
    </xf>
    <xf numFmtId="0" fontId="8" fillId="0" borderId="28" xfId="0" applyFont="1" applyFill="1" applyBorder="1" applyAlignment="1" applyProtection="1">
      <alignment horizontal="center" shrinkToFit="1"/>
      <protection hidden="1"/>
    </xf>
    <xf numFmtId="0" fontId="0" fillId="0" borderId="26" xfId="0" applyFont="1" applyFill="1" applyBorder="1" applyAlignment="1" applyProtection="1">
      <alignment horizontal="center" shrinkToFit="1"/>
      <protection hidden="1"/>
    </xf>
    <xf numFmtId="0" fontId="0" fillId="0" borderId="29" xfId="0" applyFont="1" applyFill="1" applyBorder="1" applyAlignment="1" applyProtection="1">
      <alignment horizontal="center" shrinkToFit="1"/>
      <protection hidden="1"/>
    </xf>
    <xf numFmtId="0" fontId="0" fillId="0" borderId="30" xfId="0" applyFont="1" applyFill="1" applyBorder="1" applyAlignment="1" applyProtection="1">
      <alignment horizontal="center" shrinkToFit="1"/>
      <protection hidden="1"/>
    </xf>
    <xf numFmtId="0" fontId="0" fillId="0" borderId="11" xfId="0" applyFont="1" applyFill="1" applyBorder="1" applyAlignment="1" applyProtection="1">
      <alignment horizontal="center" shrinkToFit="1"/>
      <protection hidden="1"/>
    </xf>
    <xf numFmtId="0" fontId="2" fillId="3" borderId="31" xfId="0" applyFont="1" applyFill="1" applyBorder="1" applyAlignment="1" applyProtection="1">
      <alignment horizontal="center"/>
      <protection hidden="1"/>
    </xf>
    <xf numFmtId="0" fontId="2" fillId="5" borderId="31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1" fontId="6" fillId="0" borderId="25" xfId="0" applyNumberFormat="1" applyFont="1" applyFill="1" applyBorder="1" applyAlignment="1" applyProtection="1">
      <alignment horizontal="center"/>
      <protection hidden="1"/>
    </xf>
    <xf numFmtId="1" fontId="6" fillId="0" borderId="34" xfId="0" applyNumberFormat="1" applyFont="1" applyFill="1" applyBorder="1" applyAlignment="1" applyProtection="1">
      <alignment horizontal="center"/>
      <protection hidden="1"/>
    </xf>
    <xf numFmtId="1" fontId="2" fillId="5" borderId="35" xfId="0" applyNumberFormat="1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 horizontal="center"/>
      <protection hidden="1"/>
    </xf>
    <xf numFmtId="1" fontId="2" fillId="3" borderId="35" xfId="0" applyNumberFormat="1" applyFont="1" applyFill="1" applyBorder="1" applyAlignment="1" applyProtection="1">
      <alignment horizontal="center"/>
      <protection hidden="1"/>
    </xf>
    <xf numFmtId="0" fontId="2" fillId="3" borderId="18" xfId="0" applyFont="1" applyFill="1" applyBorder="1" applyAlignment="1" applyProtection="1">
      <alignment horizontal="center"/>
      <protection hidden="1"/>
    </xf>
    <xf numFmtId="1" fontId="2" fillId="10" borderId="35" xfId="0" applyNumberFormat="1" applyFont="1" applyFill="1" applyBorder="1" applyAlignment="1" applyProtection="1">
      <alignment horizontal="center"/>
      <protection hidden="1"/>
    </xf>
    <xf numFmtId="1" fontId="2" fillId="10" borderId="18" xfId="0" applyNumberFormat="1" applyFont="1" applyFill="1" applyBorder="1" applyAlignment="1" applyProtection="1">
      <alignment horizontal="center"/>
      <protection hidden="1"/>
    </xf>
    <xf numFmtId="0" fontId="2" fillId="10" borderId="11" xfId="0" applyFont="1" applyFill="1" applyBorder="1" applyAlignment="1" applyProtection="1">
      <alignment/>
      <protection hidden="1"/>
    </xf>
    <xf numFmtId="0" fontId="2" fillId="10" borderId="34" xfId="0" applyFont="1" applyFill="1" applyBorder="1" applyAlignment="1" applyProtection="1">
      <alignment/>
      <protection hidden="1"/>
    </xf>
    <xf numFmtId="9" fontId="6" fillId="10" borderId="36" xfId="0" applyNumberFormat="1" applyFont="1" applyFill="1" applyBorder="1" applyAlignment="1" applyProtection="1">
      <alignment horizontal="center"/>
      <protection hidden="1"/>
    </xf>
    <xf numFmtId="9" fontId="6" fillId="10" borderId="37" xfId="0" applyNumberFormat="1" applyFont="1" applyFill="1" applyBorder="1" applyAlignment="1" applyProtection="1">
      <alignment horizontal="center"/>
      <protection hidden="1"/>
    </xf>
    <xf numFmtId="9" fontId="0" fillId="0" borderId="10" xfId="0" applyNumberFormat="1" applyFont="1" applyBorder="1" applyAlignment="1" applyProtection="1">
      <alignment/>
      <protection hidden="1"/>
    </xf>
    <xf numFmtId="1" fontId="5" fillId="0" borderId="10" xfId="0" applyNumberFormat="1" applyFont="1" applyBorder="1" applyAlignment="1" applyProtection="1">
      <alignment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2" fillId="3" borderId="34" xfId="0" applyFont="1" applyFill="1" applyBorder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9" fontId="6" fillId="3" borderId="36" xfId="0" applyNumberFormat="1" applyFont="1" applyFill="1" applyBorder="1" applyAlignment="1" applyProtection="1">
      <alignment horizontal="center"/>
      <protection hidden="1"/>
    </xf>
    <xf numFmtId="9" fontId="6" fillId="3" borderId="37" xfId="0" applyNumberFormat="1" applyFont="1" applyFill="1" applyBorder="1" applyAlignment="1" applyProtection="1">
      <alignment horizontal="center"/>
      <protection hidden="1"/>
    </xf>
    <xf numFmtId="1" fontId="0" fillId="0" borderId="10" xfId="0" applyNumberFormat="1" applyFont="1" applyBorder="1" applyAlignment="1" applyProtection="1">
      <alignment/>
      <protection hidden="1"/>
    </xf>
    <xf numFmtId="0" fontId="0" fillId="0" borderId="39" xfId="0" applyFont="1" applyFill="1" applyBorder="1" applyAlignment="1" applyProtection="1">
      <alignment horizontal="center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20" xfId="0" applyFont="1" applyFill="1" applyBorder="1" applyAlignment="1" applyProtection="1">
      <alignment horizontal="center"/>
      <protection hidden="1"/>
    </xf>
    <xf numFmtId="1" fontId="6" fillId="10" borderId="20" xfId="0" applyNumberFormat="1" applyFont="1" applyFill="1" applyBorder="1" applyAlignment="1" applyProtection="1">
      <alignment horizontal="right"/>
      <protection hidden="1"/>
    </xf>
    <xf numFmtId="1" fontId="6" fillId="10" borderId="40" xfId="0" applyNumberFormat="1" applyFont="1" applyFill="1" applyBorder="1" applyAlignment="1" applyProtection="1">
      <alignment horizontal="center"/>
      <protection hidden="1"/>
    </xf>
    <xf numFmtId="0" fontId="2" fillId="3" borderId="20" xfId="0" applyFont="1" applyFill="1" applyBorder="1" applyAlignment="1" applyProtection="1">
      <alignment/>
      <protection hidden="1"/>
    </xf>
    <xf numFmtId="1" fontId="6" fillId="3" borderId="40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/>
      <protection hidden="1"/>
    </xf>
    <xf numFmtId="1" fontId="0" fillId="0" borderId="41" xfId="0" applyNumberFormat="1" applyFont="1" applyBorder="1" applyAlignment="1" applyProtection="1">
      <alignment/>
      <protection hidden="1"/>
    </xf>
    <xf numFmtId="1" fontId="6" fillId="0" borderId="42" xfId="0" applyNumberFormat="1" applyFont="1" applyFill="1" applyBorder="1" applyAlignment="1" applyProtection="1">
      <alignment horizontal="center"/>
      <protection hidden="1"/>
    </xf>
    <xf numFmtId="1" fontId="6" fillId="0" borderId="18" xfId="0" applyNumberFormat="1" applyFont="1" applyFill="1" applyBorder="1" applyAlignment="1" applyProtection="1">
      <alignment horizontal="center"/>
      <protection hidden="1"/>
    </xf>
    <xf numFmtId="0" fontId="0" fillId="0" borderId="41" xfId="0" applyFont="1" applyBorder="1" applyAlignment="1" applyProtection="1">
      <alignment/>
      <protection hidden="1"/>
    </xf>
    <xf numFmtId="0" fontId="8" fillId="0" borderId="43" xfId="0" applyFont="1" applyFill="1" applyBorder="1" applyAlignment="1" applyProtection="1">
      <alignment horizontal="left"/>
      <protection hidden="1"/>
    </xf>
    <xf numFmtId="0" fontId="8" fillId="0" borderId="44" xfId="0" applyFont="1" applyFill="1" applyBorder="1" applyAlignment="1" applyProtection="1">
      <alignment horizontal="center"/>
      <protection hidden="1"/>
    </xf>
    <xf numFmtId="0" fontId="8" fillId="0" borderId="45" xfId="0" applyFont="1" applyFill="1" applyBorder="1" applyAlignment="1" applyProtection="1">
      <alignment horizontal="center"/>
      <protection hidden="1"/>
    </xf>
    <xf numFmtId="0" fontId="0" fillId="0" borderId="43" xfId="0" applyFont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46" xfId="0" applyFont="1" applyFill="1" applyBorder="1" applyAlignment="1" applyProtection="1">
      <alignment horizontal="center"/>
      <protection hidden="1"/>
    </xf>
    <xf numFmtId="0" fontId="0" fillId="6" borderId="0" xfId="0" applyFont="1" applyFill="1" applyAlignment="1" applyProtection="1">
      <alignment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2" fillId="0" borderId="47" xfId="0" applyFont="1" applyBorder="1" applyAlignment="1" applyProtection="1">
      <alignment horizontal="right"/>
      <protection hidden="1"/>
    </xf>
    <xf numFmtId="0" fontId="2" fillId="5" borderId="23" xfId="0" applyFont="1" applyFill="1" applyBorder="1" applyAlignment="1" applyProtection="1">
      <alignment horizontal="center"/>
      <protection hidden="1"/>
    </xf>
    <xf numFmtId="0" fontId="2" fillId="5" borderId="11" xfId="0" applyFont="1" applyFill="1" applyBorder="1" applyAlignment="1" applyProtection="1">
      <alignment horizontal="center"/>
      <protection hidden="1"/>
    </xf>
    <xf numFmtId="0" fontId="2" fillId="3" borderId="21" xfId="0" applyFont="1" applyFill="1" applyBorder="1" applyAlignment="1" applyProtection="1">
      <alignment horizontal="center"/>
      <protection hidden="1"/>
    </xf>
    <xf numFmtId="0" fontId="2" fillId="3" borderId="23" xfId="0" applyFont="1" applyFill="1" applyBorder="1" applyAlignment="1" applyProtection="1">
      <alignment horizontal="center"/>
      <protection hidden="1"/>
    </xf>
    <xf numFmtId="0" fontId="2" fillId="0" borderId="48" xfId="0" applyFont="1" applyBorder="1" applyAlignment="1" applyProtection="1">
      <alignment wrapText="1"/>
      <protection hidden="1"/>
    </xf>
    <xf numFmtId="0" fontId="1" fillId="0" borderId="49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1" fillId="0" borderId="44" xfId="0" applyFont="1" applyFill="1" applyBorder="1" applyAlignment="1" applyProtection="1">
      <alignment horizontal="center"/>
      <protection hidden="1"/>
    </xf>
    <xf numFmtId="0" fontId="1" fillId="0" borderId="46" xfId="0" applyFont="1" applyFill="1" applyBorder="1" applyAlignment="1" applyProtection="1" quotePrefix="1">
      <alignment horizontal="center"/>
      <protection hidden="1"/>
    </xf>
    <xf numFmtId="0" fontId="2" fillId="0" borderId="50" xfId="0" applyFont="1" applyBorder="1" applyAlignment="1" applyProtection="1">
      <alignment horizontal="center"/>
      <protection hidden="1"/>
    </xf>
    <xf numFmtId="0" fontId="2" fillId="0" borderId="51" xfId="0" applyFont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2" fillId="5" borderId="26" xfId="0" applyFont="1" applyFill="1" applyBorder="1" applyAlignment="1" applyProtection="1">
      <alignment horizontal="center"/>
      <protection hidden="1"/>
    </xf>
    <xf numFmtId="0" fontId="2" fillId="5" borderId="22" xfId="0" applyFont="1" applyFill="1" applyBorder="1" applyAlignment="1" applyProtection="1">
      <alignment horizontal="center"/>
      <protection hidden="1"/>
    </xf>
    <xf numFmtId="0" fontId="2" fillId="5" borderId="21" xfId="0" applyFont="1" applyFill="1" applyBorder="1" applyAlignment="1" applyProtection="1">
      <alignment horizontal="center"/>
      <protection hidden="1"/>
    </xf>
    <xf numFmtId="0" fontId="2" fillId="3" borderId="22" xfId="0" applyFont="1" applyFill="1" applyBorder="1" applyAlignment="1" applyProtection="1">
      <alignment horizontal="center"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1" fillId="0" borderId="45" xfId="0" applyNumberFormat="1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Alignment="1" applyProtection="1" quotePrefix="1">
      <alignment horizontal="center"/>
      <protection hidden="1"/>
    </xf>
    <xf numFmtId="0" fontId="1" fillId="0" borderId="44" xfId="0" applyFont="1" applyFill="1" applyBorder="1" applyAlignment="1" applyProtection="1" quotePrefix="1">
      <alignment horizontal="center"/>
      <protection hidden="1"/>
    </xf>
    <xf numFmtId="0" fontId="0" fillId="0" borderId="51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38" xfId="0" applyFont="1" applyBorder="1" applyAlignment="1" applyProtection="1">
      <alignment/>
      <protection hidden="1"/>
    </xf>
    <xf numFmtId="0" fontId="0" fillId="0" borderId="41" xfId="0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46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ont="1" applyFill="1" applyBorder="1" applyAlignment="1" applyProtection="1">
      <alignment horizontal="center"/>
      <protection locked="0"/>
    </xf>
    <xf numFmtId="0" fontId="10" fillId="10" borderId="52" xfId="0" applyFont="1" applyFill="1" applyBorder="1" applyAlignment="1" applyProtection="1">
      <alignment/>
      <protection hidden="1"/>
    </xf>
    <xf numFmtId="0" fontId="0" fillId="10" borderId="53" xfId="0" applyFont="1" applyFill="1" applyBorder="1" applyAlignment="1" applyProtection="1">
      <alignment/>
      <protection hidden="1"/>
    </xf>
    <xf numFmtId="0" fontId="7" fillId="10" borderId="34" xfId="0" applyFont="1" applyFill="1" applyBorder="1" applyAlignment="1" applyProtection="1">
      <alignment/>
      <protection hidden="1"/>
    </xf>
    <xf numFmtId="0" fontId="0" fillId="10" borderId="54" xfId="0" applyFont="1" applyFill="1" applyBorder="1" applyAlignment="1" applyProtection="1">
      <alignment/>
      <protection hidden="1"/>
    </xf>
    <xf numFmtId="0" fontId="2" fillId="10" borderId="0" xfId="0" applyFont="1" applyFill="1" applyBorder="1" applyAlignment="1" applyProtection="1">
      <alignment horizontal="center"/>
      <protection hidden="1"/>
    </xf>
    <xf numFmtId="0" fontId="0" fillId="10" borderId="55" xfId="0" applyFont="1" applyFill="1" applyBorder="1" applyAlignment="1" applyProtection="1">
      <alignment/>
      <protection hidden="1"/>
    </xf>
    <xf numFmtId="0" fontId="2" fillId="10" borderId="29" xfId="0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0" fillId="0" borderId="45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46" xfId="0" applyFont="1" applyFill="1" applyBorder="1" applyAlignment="1" applyProtection="1">
      <alignment horizontal="center"/>
      <protection hidden="1"/>
    </xf>
    <xf numFmtId="0" fontId="0" fillId="0" borderId="56" xfId="0" applyFont="1" applyFill="1" applyBorder="1" applyAlignment="1" applyProtection="1">
      <alignment horizontal="center"/>
      <protection hidden="1"/>
    </xf>
    <xf numFmtId="0" fontId="0" fillId="0" borderId="57" xfId="0" applyFont="1" applyBorder="1" applyAlignment="1" applyProtection="1">
      <alignment horizontal="center"/>
      <protection hidden="1"/>
    </xf>
    <xf numFmtId="0" fontId="0" fillId="0" borderId="58" xfId="0" applyFont="1" applyBorder="1" applyAlignment="1" applyProtection="1">
      <alignment horizontal="center"/>
      <protection hidden="1"/>
    </xf>
    <xf numFmtId="0" fontId="0" fillId="0" borderId="59" xfId="0" applyFont="1" applyBorder="1" applyAlignment="1" applyProtection="1">
      <alignment horizontal="center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9" fontId="0" fillId="0" borderId="60" xfId="0" applyNumberFormat="1" applyFont="1" applyBorder="1" applyAlignment="1" applyProtection="1">
      <alignment/>
      <protection hidden="1"/>
    </xf>
    <xf numFmtId="1" fontId="5" fillId="0" borderId="60" xfId="0" applyNumberFormat="1" applyFont="1" applyBorder="1" applyAlignment="1" applyProtection="1">
      <alignment/>
      <protection hidden="1"/>
    </xf>
    <xf numFmtId="1" fontId="0" fillId="0" borderId="60" xfId="0" applyNumberFormat="1" applyFont="1" applyBorder="1" applyAlignment="1" applyProtection="1">
      <alignment/>
      <protection hidden="1"/>
    </xf>
    <xf numFmtId="0" fontId="0" fillId="0" borderId="61" xfId="0" applyFont="1" applyFill="1" applyBorder="1" applyAlignment="1" applyProtection="1">
      <alignment horizontal="center"/>
      <protection hidden="1"/>
    </xf>
    <xf numFmtId="0" fontId="2" fillId="5" borderId="62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9" fontId="6" fillId="0" borderId="40" xfId="0" applyNumberFormat="1" applyFont="1" applyFill="1" applyBorder="1" applyAlignment="1" applyProtection="1">
      <alignment horizontal="center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1" fontId="2" fillId="0" borderId="38" xfId="0" applyNumberFormat="1" applyFont="1" applyFill="1" applyBorder="1" applyAlignment="1" applyProtection="1">
      <alignment horizontal="center"/>
      <protection hidden="1"/>
    </xf>
    <xf numFmtId="1" fontId="6" fillId="0" borderId="38" xfId="0" applyNumberFormat="1" applyFont="1" applyFill="1" applyBorder="1" applyAlignment="1" applyProtection="1">
      <alignment horizontal="center"/>
      <protection hidden="1"/>
    </xf>
    <xf numFmtId="9" fontId="6" fillId="0" borderId="38" xfId="0" applyNumberFormat="1" applyFont="1" applyFill="1" applyBorder="1" applyAlignment="1" applyProtection="1">
      <alignment horizontal="center"/>
      <protection hidden="1"/>
    </xf>
    <xf numFmtId="0" fontId="2" fillId="17" borderId="29" xfId="0" applyFont="1" applyFill="1" applyBorder="1" applyAlignment="1" applyProtection="1">
      <alignment horizontal="center" shrinkToFit="1"/>
      <protection hidden="1"/>
    </xf>
    <xf numFmtId="0" fontId="2" fillId="17" borderId="20" xfId="0" applyFont="1" applyFill="1" applyBorder="1" applyAlignment="1" applyProtection="1">
      <alignment horizontal="center" shrinkToFit="1"/>
      <protection hidden="1"/>
    </xf>
    <xf numFmtId="0" fontId="2" fillId="17" borderId="23" xfId="0" applyFont="1" applyFill="1" applyBorder="1" applyAlignment="1" applyProtection="1">
      <alignment horizontal="center" shrinkToFit="1"/>
      <protection hidden="1"/>
    </xf>
    <xf numFmtId="0" fontId="2" fillId="17" borderId="11" xfId="0" applyFont="1" applyFill="1" applyBorder="1" applyAlignment="1" applyProtection="1">
      <alignment horizontal="center" shrinkToFit="1"/>
      <protection hidden="1"/>
    </xf>
    <xf numFmtId="0" fontId="2" fillId="17" borderId="26" xfId="0" applyFont="1" applyFill="1" applyBorder="1" applyAlignment="1" applyProtection="1">
      <alignment horizontal="center" shrinkToFit="1"/>
      <protection hidden="1"/>
    </xf>
    <xf numFmtId="9" fontId="6" fillId="0" borderId="35" xfId="0" applyNumberFormat="1" applyFont="1" applyFill="1" applyBorder="1" applyAlignment="1" applyProtection="1">
      <alignment horizontal="center"/>
      <protection hidden="1"/>
    </xf>
    <xf numFmtId="0" fontId="1" fillId="0" borderId="46" xfId="0" applyNumberFormat="1" applyFont="1" applyFill="1" applyBorder="1" applyAlignment="1" applyProtection="1" quotePrefix="1">
      <alignment horizontal="center"/>
      <protection hidden="1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3" xfId="0" applyFont="1" applyFill="1" applyBorder="1" applyAlignment="1" applyProtection="1">
      <alignment horizontal="center"/>
      <protection hidden="1"/>
    </xf>
    <xf numFmtId="0" fontId="0" fillId="0" borderId="63" xfId="0" applyFont="1" applyFill="1" applyBorder="1" applyAlignment="1" applyProtection="1">
      <alignment/>
      <protection hidden="1"/>
    </xf>
    <xf numFmtId="0" fontId="2" fillId="5" borderId="57" xfId="0" applyFont="1" applyFill="1" applyBorder="1" applyAlignment="1" applyProtection="1">
      <alignment horizontal="center"/>
      <protection hidden="1"/>
    </xf>
    <xf numFmtId="0" fontId="9" fillId="0" borderId="63" xfId="0" applyFont="1" applyFill="1" applyBorder="1" applyAlignment="1" applyProtection="1">
      <alignment/>
      <protection hidden="1"/>
    </xf>
    <xf numFmtId="9" fontId="2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1" fillId="0" borderId="66" xfId="0" applyFont="1" applyFill="1" applyBorder="1" applyAlignment="1" applyProtection="1">
      <alignment horizontal="center"/>
      <protection hidden="1"/>
    </xf>
    <xf numFmtId="0" fontId="0" fillId="0" borderId="66" xfId="0" applyNumberFormat="1" applyFont="1" applyFill="1" applyBorder="1" applyAlignment="1" applyProtection="1">
      <alignment horizontal="center"/>
      <protection locked="0"/>
    </xf>
    <xf numFmtId="0" fontId="0" fillId="0" borderId="64" xfId="0" applyNumberFormat="1" applyFont="1" applyFill="1" applyBorder="1" applyAlignment="1" applyProtection="1">
      <alignment horizontal="center"/>
      <protection locked="0"/>
    </xf>
    <xf numFmtId="0" fontId="0" fillId="0" borderId="45" xfId="0" applyNumberFormat="1" applyFont="1" applyFill="1" applyBorder="1" applyAlignment="1" applyProtection="1">
      <alignment horizontal="center"/>
      <protection locked="0"/>
    </xf>
    <xf numFmtId="0" fontId="0" fillId="0" borderId="65" xfId="0" applyNumberFormat="1" applyFont="1" applyFill="1" applyBorder="1" applyAlignment="1" applyProtection="1">
      <alignment horizontal="center"/>
      <protection locked="0"/>
    </xf>
    <xf numFmtId="0" fontId="0" fillId="0" borderId="67" xfId="0" applyFont="1" applyFill="1" applyBorder="1" applyAlignment="1" applyProtection="1">
      <alignment horizontal="center"/>
      <protection hidden="1"/>
    </xf>
    <xf numFmtId="0" fontId="7" fillId="0" borderId="23" xfId="0" applyFont="1" applyBorder="1" applyAlignment="1" applyProtection="1">
      <alignment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7" fillId="0" borderId="68" xfId="0" applyFont="1" applyBorder="1" applyAlignment="1" applyProtection="1">
      <alignment/>
      <protection hidden="1"/>
    </xf>
    <xf numFmtId="0" fontId="2" fillId="3" borderId="57" xfId="0" applyFont="1" applyFill="1" applyBorder="1" applyAlignment="1" applyProtection="1">
      <alignment horizontal="center"/>
      <protection hidden="1"/>
    </xf>
    <xf numFmtId="0" fontId="1" fillId="0" borderId="66" xfId="0" applyFont="1" applyFill="1" applyBorder="1" applyAlignment="1" applyProtection="1" quotePrefix="1">
      <alignment horizontal="center"/>
      <protection hidden="1"/>
    </xf>
    <xf numFmtId="0" fontId="2" fillId="17" borderId="30" xfId="0" applyFont="1" applyFill="1" applyBorder="1" applyAlignment="1" applyProtection="1">
      <alignment horizont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0" fontId="2" fillId="3" borderId="69" xfId="0" applyFont="1" applyFill="1" applyBorder="1" applyAlignment="1" applyProtection="1">
      <alignment/>
      <protection hidden="1"/>
    </xf>
    <xf numFmtId="0" fontId="2" fillId="5" borderId="69" xfId="0" applyFont="1" applyFill="1" applyBorder="1" applyAlignment="1" applyProtection="1">
      <alignment/>
      <protection hidden="1"/>
    </xf>
    <xf numFmtId="0" fontId="0" fillId="0" borderId="65" xfId="0" applyFont="1" applyFill="1" applyBorder="1" applyAlignment="1" applyProtection="1">
      <alignment horizontal="center"/>
      <protection hidden="1"/>
    </xf>
    <xf numFmtId="0" fontId="0" fillId="0" borderId="70" xfId="0" applyFont="1" applyFill="1" applyBorder="1" applyAlignment="1" applyProtection="1">
      <alignment horizontal="center"/>
      <protection hidden="1"/>
    </xf>
    <xf numFmtId="0" fontId="2" fillId="3" borderId="19" xfId="0" applyFont="1" applyFill="1" applyBorder="1" applyAlignment="1" applyProtection="1">
      <alignment horizontal="center"/>
      <protection hidden="1"/>
    </xf>
    <xf numFmtId="0" fontId="8" fillId="0" borderId="71" xfId="0" applyFont="1" applyFill="1" applyBorder="1" applyAlignment="1" applyProtection="1">
      <alignment horizontal="center" shrinkToFit="1"/>
      <protection hidden="1"/>
    </xf>
    <xf numFmtId="0" fontId="2" fillId="3" borderId="26" xfId="0" applyFont="1" applyFill="1" applyBorder="1" applyAlignment="1" applyProtection="1">
      <alignment horizontal="center"/>
      <protection hidden="1"/>
    </xf>
    <xf numFmtId="0" fontId="2" fillId="4" borderId="49" xfId="0" applyFont="1" applyFill="1" applyBorder="1" applyAlignment="1" applyProtection="1">
      <alignment horizontal="center"/>
      <protection hidden="1"/>
    </xf>
    <xf numFmtId="0" fontId="8" fillId="0" borderId="23" xfId="0" applyFont="1" applyFill="1" applyBorder="1" applyAlignment="1" applyProtection="1">
      <alignment horizontal="center" shrinkToFit="1"/>
      <protection hidden="1"/>
    </xf>
    <xf numFmtId="9" fontId="2" fillId="0" borderId="22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2" xfId="0" applyFont="1" applyFill="1" applyBorder="1" applyAlignment="1" applyProtection="1">
      <alignment horizontal="center" shrinkToFit="1"/>
      <protection hidden="1"/>
    </xf>
    <xf numFmtId="0" fontId="2" fillId="17" borderId="22" xfId="0" applyFont="1" applyFill="1" applyBorder="1" applyAlignment="1" applyProtection="1">
      <alignment horizontal="center" shrinkToFit="1"/>
      <protection hidden="1"/>
    </xf>
    <xf numFmtId="0" fontId="8" fillId="0" borderId="33" xfId="0" applyFont="1" applyFill="1" applyBorder="1" applyAlignment="1" applyProtection="1">
      <alignment horizontal="center" shrinkToFit="1"/>
      <protection hidden="1"/>
    </xf>
    <xf numFmtId="0" fontId="2" fillId="4" borderId="45" xfId="0" applyFont="1" applyFill="1" applyBorder="1" applyAlignment="1" applyProtection="1">
      <alignment horizontal="center"/>
      <protection hidden="1"/>
    </xf>
    <xf numFmtId="0" fontId="2" fillId="4" borderId="46" xfId="0" applyFont="1" applyFill="1" applyBorder="1" applyAlignment="1" applyProtection="1">
      <alignment horizontal="center"/>
      <protection hidden="1"/>
    </xf>
    <xf numFmtId="0" fontId="2" fillId="3" borderId="71" xfId="0" applyFont="1" applyFill="1" applyBorder="1" applyAlignment="1" applyProtection="1">
      <alignment horizontal="center"/>
      <protection hidden="1"/>
    </xf>
    <xf numFmtId="0" fontId="2" fillId="4" borderId="72" xfId="0" applyFont="1" applyFill="1" applyBorder="1" applyAlignment="1" applyProtection="1">
      <alignment horizontal="center"/>
      <protection hidden="1"/>
    </xf>
    <xf numFmtId="0" fontId="0" fillId="0" borderId="73" xfId="0" applyFont="1" applyFill="1" applyBorder="1" applyAlignment="1" applyProtection="1">
      <alignment/>
      <protection hidden="1"/>
    </xf>
    <xf numFmtId="0" fontId="0" fillId="0" borderId="50" xfId="0" applyFont="1" applyFill="1" applyBorder="1" applyAlignment="1" applyProtection="1">
      <alignment horizontal="center" shrinkToFit="1"/>
      <protection hidden="1"/>
    </xf>
    <xf numFmtId="0" fontId="2" fillId="4" borderId="66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/>
      <protection hidden="1"/>
    </xf>
    <xf numFmtId="189" fontId="6" fillId="3" borderId="59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1" fontId="5" fillId="0" borderId="0" xfId="0" applyNumberFormat="1" applyFont="1" applyFill="1" applyBorder="1" applyAlignment="1" applyProtection="1">
      <alignment/>
      <protection hidden="1"/>
    </xf>
    <xf numFmtId="0" fontId="2" fillId="5" borderId="74" xfId="0" applyFont="1" applyFill="1" applyBorder="1" applyAlignment="1" applyProtection="1">
      <alignment horizontal="center"/>
      <protection hidden="1"/>
    </xf>
    <xf numFmtId="0" fontId="2" fillId="4" borderId="75" xfId="0" applyFont="1" applyFill="1" applyBorder="1" applyAlignment="1" applyProtection="1">
      <alignment horizontal="center"/>
      <protection hidden="1"/>
    </xf>
    <xf numFmtId="0" fontId="0" fillId="0" borderId="76" xfId="0" applyFont="1" applyFill="1" applyBorder="1" applyAlignment="1" applyProtection="1">
      <alignment horizontal="center"/>
      <protection hidden="1"/>
    </xf>
    <xf numFmtId="0" fontId="0" fillId="0" borderId="64" xfId="0" applyFont="1" applyFill="1" applyBorder="1" applyAlignment="1" applyProtection="1">
      <alignment horizontal="center"/>
      <protection hidden="1"/>
    </xf>
    <xf numFmtId="0" fontId="2" fillId="4" borderId="77" xfId="0" applyFont="1" applyFill="1" applyBorder="1" applyAlignment="1" applyProtection="1">
      <alignment horizontal="center"/>
      <protection hidden="1"/>
    </xf>
    <xf numFmtId="0" fontId="2" fillId="4" borderId="56" xfId="0" applyFont="1" applyFill="1" applyBorder="1" applyAlignment="1" applyProtection="1">
      <alignment horizontal="center"/>
      <protection hidden="1"/>
    </xf>
    <xf numFmtId="1" fontId="6" fillId="5" borderId="36" xfId="0" applyNumberFormat="1" applyFont="1" applyFill="1" applyBorder="1" applyAlignment="1" applyProtection="1">
      <alignment horizontal="center"/>
      <protection hidden="1"/>
    </xf>
    <xf numFmtId="189" fontId="6" fillId="5" borderId="36" xfId="0" applyNumberFormat="1" applyFont="1" applyFill="1" applyBorder="1" applyAlignment="1" applyProtection="1">
      <alignment horizontal="center"/>
      <protection hidden="1"/>
    </xf>
    <xf numFmtId="0" fontId="0" fillId="0" borderId="78" xfId="0" applyFont="1" applyFill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/>
      <protection hidden="1"/>
    </xf>
    <xf numFmtId="0" fontId="2" fillId="4" borderId="79" xfId="0" applyFont="1" applyFill="1" applyBorder="1" applyAlignment="1" applyProtection="1">
      <alignment horizontal="center"/>
      <protection hidden="1"/>
    </xf>
    <xf numFmtId="0" fontId="2" fillId="4" borderId="11" xfId="0" applyFont="1" applyFill="1" applyBorder="1" applyAlignment="1" applyProtection="1">
      <alignment horizontal="center"/>
      <protection hidden="1"/>
    </xf>
    <xf numFmtId="0" fontId="2" fillId="4" borderId="26" xfId="0" applyFont="1" applyFill="1" applyBorder="1" applyAlignment="1" applyProtection="1">
      <alignment horizontal="center"/>
      <protection hidden="1"/>
    </xf>
    <xf numFmtId="0" fontId="2" fillId="4" borderId="22" xfId="0" applyFont="1" applyFill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8" fillId="0" borderId="80" xfId="0" applyFont="1" applyFill="1" applyBorder="1" applyAlignment="1" applyProtection="1">
      <alignment horizontal="center" shrinkToFit="1"/>
      <protection hidden="1"/>
    </xf>
    <xf numFmtId="0" fontId="8" fillId="0" borderId="22" xfId="0" applyFont="1" applyFill="1" applyBorder="1" applyAlignment="1" applyProtection="1">
      <alignment horizontal="center" shrinkToFit="1"/>
      <protection hidden="1"/>
    </xf>
    <xf numFmtId="0" fontId="8" fillId="0" borderId="26" xfId="0" applyFont="1" applyFill="1" applyBorder="1" applyAlignment="1" applyProtection="1">
      <alignment horizontal="center" shrinkToFit="1"/>
      <protection hidden="1"/>
    </xf>
    <xf numFmtId="0" fontId="8" fillId="0" borderId="32" xfId="0" applyFont="1" applyFill="1" applyBorder="1" applyAlignment="1" applyProtection="1">
      <alignment horizontal="center" shrinkToFit="1"/>
      <protection hidden="1"/>
    </xf>
    <xf numFmtId="0" fontId="2" fillId="16" borderId="41" xfId="0" applyFont="1" applyFill="1" applyBorder="1" applyAlignment="1" applyProtection="1">
      <alignment/>
      <protection hidden="1"/>
    </xf>
    <xf numFmtId="0" fontId="2" fillId="16" borderId="81" xfId="0" applyFont="1" applyFill="1" applyBorder="1" applyAlignment="1" applyProtection="1">
      <alignment/>
      <protection hidden="1"/>
    </xf>
    <xf numFmtId="0" fontId="2" fillId="0" borderId="82" xfId="0" applyFont="1" applyBorder="1" applyAlignment="1" applyProtection="1">
      <alignment horizontal="right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14" fillId="0" borderId="41" xfId="0" applyFont="1" applyBorder="1" applyAlignment="1" applyProtection="1">
      <alignment horizontal="center" vertical="center" textRotation="90"/>
      <protection hidden="1"/>
    </xf>
    <xf numFmtId="0" fontId="2" fillId="0" borderId="51" xfId="0" applyFont="1" applyBorder="1" applyAlignment="1" applyProtection="1">
      <alignment horizontal="right"/>
      <protection hidden="1"/>
    </xf>
    <xf numFmtId="0" fontId="2" fillId="0" borderId="82" xfId="0" applyFont="1" applyBorder="1" applyAlignment="1" applyProtection="1">
      <alignment horizontal="right" vertical="center"/>
      <protection hidden="1"/>
    </xf>
    <xf numFmtId="0" fontId="2" fillId="16" borderId="81" xfId="0" applyFont="1" applyFill="1" applyBorder="1" applyAlignment="1" applyProtection="1">
      <alignment vertical="center"/>
      <protection hidden="1"/>
    </xf>
    <xf numFmtId="0" fontId="2" fillId="3" borderId="83" xfId="0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/>
      <protection hidden="1"/>
    </xf>
    <xf numFmtId="0" fontId="0" fillId="0" borderId="84" xfId="0" applyFont="1" applyFill="1" applyBorder="1" applyAlignment="1" applyProtection="1">
      <alignment horizontal="center"/>
      <protection hidden="1"/>
    </xf>
    <xf numFmtId="0" fontId="0" fillId="0" borderId="83" xfId="0" applyFont="1" applyFill="1" applyBorder="1" applyAlignment="1" applyProtection="1">
      <alignment horizontal="center"/>
      <protection hidden="1"/>
    </xf>
    <xf numFmtId="0" fontId="0" fillId="0" borderId="42" xfId="0" applyFont="1" applyFill="1" applyBorder="1" applyAlignment="1" applyProtection="1">
      <alignment horizontal="center"/>
      <protection hidden="1"/>
    </xf>
    <xf numFmtId="0" fontId="2" fillId="3" borderId="69" xfId="0" applyFont="1" applyFill="1" applyBorder="1" applyAlignment="1" applyProtection="1">
      <alignment horizontal="center"/>
      <protection hidden="1"/>
    </xf>
    <xf numFmtId="0" fontId="2" fillId="3" borderId="59" xfId="0" applyFont="1" applyFill="1" applyBorder="1" applyAlignment="1" applyProtection="1">
      <alignment horizontal="center"/>
      <protection hidden="1"/>
    </xf>
    <xf numFmtId="0" fontId="0" fillId="0" borderId="80" xfId="0" applyFont="1" applyFill="1" applyBorder="1" applyAlignment="1" applyProtection="1">
      <alignment horizontal="center" shrinkToFit="1"/>
      <protection hidden="1"/>
    </xf>
    <xf numFmtId="0" fontId="2" fillId="17" borderId="85" xfId="0" applyFont="1" applyFill="1" applyBorder="1" applyAlignment="1" applyProtection="1">
      <alignment horizontal="center" shrinkToFit="1"/>
      <protection hidden="1"/>
    </xf>
    <xf numFmtId="0" fontId="0" fillId="0" borderId="85" xfId="0" applyFont="1" applyFill="1" applyBorder="1" applyAlignment="1" applyProtection="1">
      <alignment horizontal="center" shrinkToFit="1"/>
      <protection hidden="1"/>
    </xf>
    <xf numFmtId="0" fontId="2" fillId="3" borderId="36" xfId="0" applyFont="1" applyFill="1" applyBorder="1" applyAlignment="1" applyProtection="1">
      <alignment horizontal="center"/>
      <protection hidden="1"/>
    </xf>
    <xf numFmtId="0" fontId="0" fillId="0" borderId="71" xfId="0" applyFont="1" applyFill="1" applyBorder="1" applyAlignment="1" applyProtection="1">
      <alignment horizontal="center" shrinkToFit="1"/>
      <protection hidden="1"/>
    </xf>
    <xf numFmtId="0" fontId="2" fillId="5" borderId="11" xfId="0" applyFont="1" applyFill="1" applyBorder="1" applyAlignment="1" applyProtection="1">
      <alignment/>
      <protection hidden="1"/>
    </xf>
    <xf numFmtId="0" fontId="2" fillId="17" borderId="71" xfId="0" applyFont="1" applyFill="1" applyBorder="1" applyAlignment="1" applyProtection="1">
      <alignment horizontal="center" shrinkToFit="1"/>
      <protection hidden="1"/>
    </xf>
    <xf numFmtId="0" fontId="8" fillId="0" borderId="86" xfId="0" applyFont="1" applyFill="1" applyBorder="1" applyAlignment="1" applyProtection="1">
      <alignment horizontal="center" shrinkToFit="1"/>
      <protection hidden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5" borderId="69" xfId="0" applyFont="1" applyFill="1" applyBorder="1" applyAlignment="1" applyProtection="1">
      <alignment horizontal="center"/>
      <protection hidden="1"/>
    </xf>
    <xf numFmtId="0" fontId="0" fillId="3" borderId="69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87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9" fontId="0" fillId="5" borderId="69" xfId="0" applyNumberFormat="1" applyFont="1" applyFill="1" applyBorder="1" applyAlignment="1" applyProtection="1">
      <alignment horizontal="center"/>
      <protection hidden="1"/>
    </xf>
    <xf numFmtId="0" fontId="0" fillId="5" borderId="69" xfId="0" applyFont="1" applyFill="1" applyBorder="1" applyAlignment="1" applyProtection="1">
      <alignment/>
      <protection hidden="1"/>
    </xf>
    <xf numFmtId="9" fontId="0" fillId="3" borderId="69" xfId="0" applyNumberFormat="1" applyFont="1" applyFill="1" applyBorder="1" applyAlignment="1" applyProtection="1">
      <alignment horizontal="center"/>
      <protection hidden="1"/>
    </xf>
    <xf numFmtId="0" fontId="0" fillId="3" borderId="69" xfId="0" applyFont="1" applyFill="1" applyBorder="1" applyAlignment="1" applyProtection="1">
      <alignment/>
      <protection hidden="1"/>
    </xf>
    <xf numFmtId="0" fontId="2" fillId="0" borderId="5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189" fontId="6" fillId="3" borderId="36" xfId="0" applyNumberFormat="1" applyFont="1" applyFill="1" applyBorder="1" applyAlignment="1" applyProtection="1">
      <alignment horizontal="center"/>
      <protection hidden="1"/>
    </xf>
    <xf numFmtId="0" fontId="2" fillId="4" borderId="42" xfId="0" applyFont="1" applyFill="1" applyBorder="1" applyAlignment="1" applyProtection="1">
      <alignment horizontal="center" vertical="center" wrapText="1"/>
      <protection hidden="1"/>
    </xf>
    <xf numFmtId="9" fontId="2" fillId="0" borderId="5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3" xfId="0" applyFont="1" applyFill="1" applyBorder="1" applyAlignment="1" applyProtection="1">
      <alignment horizontal="center" shrinkToFit="1"/>
      <protection hidden="1"/>
    </xf>
    <xf numFmtId="0" fontId="8" fillId="0" borderId="83" xfId="0" applyFont="1" applyFill="1" applyBorder="1" applyAlignment="1" applyProtection="1">
      <alignment horizontal="center" shrinkToFit="1"/>
      <protection hidden="1"/>
    </xf>
    <xf numFmtId="0" fontId="2" fillId="17" borderId="83" xfId="0" applyFont="1" applyFill="1" applyBorder="1" applyAlignment="1" applyProtection="1">
      <alignment horizontal="center" shrinkToFit="1"/>
      <protection hidden="1"/>
    </xf>
    <xf numFmtId="0" fontId="2" fillId="17" borderId="50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 shrinkToFit="1"/>
      <protection hidden="1"/>
    </xf>
    <xf numFmtId="0" fontId="8" fillId="0" borderId="48" xfId="0" applyFont="1" applyFill="1" applyBorder="1" applyAlignment="1" applyProtection="1">
      <alignment horizontal="center" shrinkToFit="1"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2" fillId="0" borderId="88" xfId="0" applyFont="1" applyBorder="1" applyAlignment="1" applyProtection="1">
      <alignment horizontal="right"/>
      <protection hidden="1"/>
    </xf>
    <xf numFmtId="0" fontId="2" fillId="17" borderId="32" xfId="0" applyFont="1" applyFill="1" applyBorder="1" applyAlignment="1" applyProtection="1">
      <alignment horizontal="center" shrinkToFit="1"/>
      <protection hidden="1"/>
    </xf>
    <xf numFmtId="0" fontId="0" fillId="0" borderId="32" xfId="0" applyFont="1" applyFill="1" applyBorder="1" applyAlignment="1" applyProtection="1">
      <alignment horizontal="center" shrinkToFit="1"/>
      <protection hidden="1"/>
    </xf>
    <xf numFmtId="0" fontId="15" fillId="3" borderId="0" xfId="0" applyFont="1" applyFill="1" applyBorder="1" applyAlignment="1" applyProtection="1">
      <alignment wrapText="1"/>
      <protection hidden="1"/>
    </xf>
    <xf numFmtId="1" fontId="6" fillId="3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60" xfId="0" applyFont="1" applyBorder="1" applyAlignment="1" applyProtection="1">
      <alignment/>
      <protection hidden="1"/>
    </xf>
    <xf numFmtId="9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5" borderId="20" xfId="0" applyFont="1" applyFill="1" applyBorder="1" applyAlignment="1" applyProtection="1">
      <alignment/>
      <protection hidden="1"/>
    </xf>
    <xf numFmtId="1" fontId="6" fillId="5" borderId="40" xfId="0" applyNumberFormat="1" applyFont="1" applyFill="1" applyBorder="1" applyAlignment="1" applyProtection="1">
      <alignment horizontal="center"/>
      <protection hidden="1"/>
    </xf>
    <xf numFmtId="9" fontId="6" fillId="5" borderId="36" xfId="0" applyNumberFormat="1" applyFont="1" applyFill="1" applyBorder="1" applyAlignment="1" applyProtection="1">
      <alignment horizontal="center"/>
      <protection hidden="1"/>
    </xf>
    <xf numFmtId="0" fontId="2" fillId="5" borderId="18" xfId="0" applyFont="1" applyFill="1" applyBorder="1" applyAlignment="1" applyProtection="1">
      <alignment/>
      <protection hidden="1"/>
    </xf>
    <xf numFmtId="9" fontId="6" fillId="5" borderId="35" xfId="0" applyNumberFormat="1" applyFont="1" applyFill="1" applyBorder="1" applyAlignment="1" applyProtection="1">
      <alignment horizontal="center"/>
      <protection hidden="1"/>
    </xf>
    <xf numFmtId="0" fontId="2" fillId="19" borderId="31" xfId="0" applyFont="1" applyFill="1" applyBorder="1" applyAlignment="1" applyProtection="1">
      <alignment horizontal="center"/>
      <protection hidden="1"/>
    </xf>
    <xf numFmtId="0" fontId="2" fillId="19" borderId="58" xfId="0" applyFont="1" applyFill="1" applyBorder="1" applyAlignment="1" applyProtection="1">
      <alignment horizontal="center" vertical="center" wrapText="1"/>
      <protection hidden="1"/>
    </xf>
    <xf numFmtId="0" fontId="2" fillId="19" borderId="30" xfId="0" applyFont="1" applyFill="1" applyBorder="1" applyAlignment="1" applyProtection="1">
      <alignment horizontal="center"/>
      <protection hidden="1"/>
    </xf>
    <xf numFmtId="0" fontId="2" fillId="19" borderId="22" xfId="0" applyFont="1" applyFill="1" applyBorder="1" applyAlignment="1" applyProtection="1">
      <alignment horizontal="center"/>
      <protection hidden="1"/>
    </xf>
    <xf numFmtId="0" fontId="0" fillId="19" borderId="69" xfId="0" applyFont="1" applyFill="1" applyBorder="1" applyAlignment="1" applyProtection="1">
      <alignment horizontal="center"/>
      <protection hidden="1"/>
    </xf>
    <xf numFmtId="0" fontId="0" fillId="19" borderId="29" xfId="0" applyFont="1" applyFill="1" applyBorder="1" applyAlignment="1" applyProtection="1">
      <alignment wrapText="1"/>
      <protection hidden="1"/>
    </xf>
    <xf numFmtId="1" fontId="0" fillId="19" borderId="57" xfId="0" applyNumberFormat="1" applyFont="1" applyFill="1" applyBorder="1" applyAlignment="1" applyProtection="1">
      <alignment vertical="center" wrapText="1"/>
      <protection hidden="1"/>
    </xf>
    <xf numFmtId="0" fontId="0" fillId="0" borderId="89" xfId="0" applyFont="1" applyBorder="1" applyAlignment="1" applyProtection="1">
      <alignment horizontal="center"/>
      <protection hidden="1"/>
    </xf>
    <xf numFmtId="0" fontId="0" fillId="0" borderId="90" xfId="0" applyFont="1" applyBorder="1" applyAlignment="1" applyProtection="1">
      <alignment horizontal="center"/>
      <protection hidden="1"/>
    </xf>
    <xf numFmtId="9" fontId="2" fillId="6" borderId="22" xfId="0" applyNumberFormat="1" applyFont="1" applyFill="1" applyBorder="1" applyAlignment="1" applyProtection="1">
      <alignment horizontal="center" vertical="center" shrinkToFit="1"/>
      <protection hidden="1"/>
    </xf>
    <xf numFmtId="9" fontId="33" fillId="0" borderId="0" xfId="60" applyFont="1" applyAlignment="1">
      <alignment/>
    </xf>
    <xf numFmtId="0" fontId="0" fillId="6" borderId="89" xfId="0" applyFont="1" applyFill="1" applyBorder="1" applyAlignment="1" applyProtection="1">
      <alignment/>
      <protection hidden="1"/>
    </xf>
    <xf numFmtId="9" fontId="6" fillId="6" borderId="91" xfId="0" applyNumberFormat="1" applyFont="1" applyFill="1" applyBorder="1" applyAlignment="1" applyProtection="1">
      <alignment horizontal="center"/>
      <protection hidden="1"/>
    </xf>
    <xf numFmtId="9" fontId="52" fillId="0" borderId="0" xfId="58" applyFont="1" applyFill="1" applyBorder="1" applyAlignment="1" applyProtection="1">
      <alignment horizontal="center"/>
      <protection hidden="1"/>
    </xf>
    <xf numFmtId="9" fontId="2" fillId="6" borderId="58" xfId="58" applyFont="1" applyFill="1" applyBorder="1" applyAlignment="1" applyProtection="1">
      <alignment horizontal="center" vertical="center" shrinkToFit="1"/>
      <protection hidden="1"/>
    </xf>
    <xf numFmtId="9" fontId="2" fillId="6" borderId="28" xfId="58" applyFont="1" applyFill="1" applyBorder="1" applyAlignment="1" applyProtection="1">
      <alignment horizontal="center"/>
      <protection hidden="1"/>
    </xf>
    <xf numFmtId="9" fontId="2" fillId="6" borderId="22" xfId="58" applyFont="1" applyFill="1" applyBorder="1" applyAlignment="1" applyProtection="1">
      <alignment horizontal="center"/>
      <protection hidden="1"/>
    </xf>
    <xf numFmtId="9" fontId="2" fillId="6" borderId="33" xfId="58" applyFont="1" applyFill="1" applyBorder="1" applyAlignment="1" applyProtection="1">
      <alignment horizontal="center"/>
      <protection hidden="1"/>
    </xf>
    <xf numFmtId="0" fontId="2" fillId="6" borderId="33" xfId="58" applyNumberFormat="1" applyFont="1" applyFill="1" applyBorder="1" applyAlignment="1" applyProtection="1">
      <alignment horizontal="center"/>
      <protection hidden="1"/>
    </xf>
    <xf numFmtId="0" fontId="2" fillId="6" borderId="22" xfId="58" applyNumberFormat="1" applyFont="1" applyFill="1" applyBorder="1" applyAlignment="1" applyProtection="1">
      <alignment horizontal="center"/>
      <protection hidden="1"/>
    </xf>
    <xf numFmtId="0" fontId="52" fillId="0" borderId="0" xfId="58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9" fontId="51" fillId="0" borderId="0" xfId="58" applyFont="1" applyFill="1" applyBorder="1" applyAlignment="1" applyProtection="1">
      <alignment horizontal="center"/>
      <protection hidden="1"/>
    </xf>
    <xf numFmtId="0" fontId="6" fillId="6" borderId="29" xfId="0" applyFont="1" applyFill="1" applyBorder="1" applyAlignment="1" applyProtection="1">
      <alignment horizontal="center" wrapText="1"/>
      <protection hidden="1"/>
    </xf>
    <xf numFmtId="0" fontId="12" fillId="0" borderId="0" xfId="0" applyFont="1" applyFill="1" applyBorder="1" applyAlignment="1" applyProtection="1">
      <alignment horizontal="right"/>
      <protection hidden="1"/>
    </xf>
    <xf numFmtId="0" fontId="2" fillId="16" borderId="81" xfId="0" applyFont="1" applyFill="1" applyBorder="1" applyAlignment="1" applyProtection="1">
      <alignment horizontal="center" shrinkToFit="1"/>
      <protection locked="0"/>
    </xf>
    <xf numFmtId="0" fontId="2" fillId="16" borderId="92" xfId="0" applyFont="1" applyFill="1" applyBorder="1" applyAlignment="1" applyProtection="1">
      <alignment horizontal="center" shrinkToFit="1"/>
      <protection locked="0"/>
    </xf>
    <xf numFmtId="0" fontId="2" fillId="16" borderId="93" xfId="0" applyFont="1" applyFill="1" applyBorder="1" applyAlignment="1" applyProtection="1">
      <alignment horizontal="center" shrinkToFit="1"/>
      <protection locked="0"/>
    </xf>
    <xf numFmtId="0" fontId="2" fillId="16" borderId="94" xfId="0" applyFont="1" applyFill="1" applyBorder="1" applyAlignment="1" applyProtection="1">
      <alignment horizontal="center" shrinkToFit="1"/>
      <protection locked="0"/>
    </xf>
    <xf numFmtId="0" fontId="0" fillId="0" borderId="95" xfId="0" applyFont="1" applyBorder="1" applyAlignment="1" applyProtection="1">
      <alignment horizontal="center"/>
      <protection locked="0"/>
    </xf>
    <xf numFmtId="0" fontId="0" fillId="0" borderId="96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3" fillId="0" borderId="87" xfId="0" applyFont="1" applyFill="1" applyBorder="1" applyAlignment="1" applyProtection="1">
      <alignment horizontal="center" vertical="center" textRotation="90" wrapText="1"/>
      <protection hidden="1"/>
    </xf>
    <xf numFmtId="0" fontId="13" fillId="0" borderId="97" xfId="0" applyFont="1" applyFill="1" applyBorder="1" applyAlignment="1" applyProtection="1">
      <alignment horizontal="center" vertical="center" textRotation="90" wrapText="1"/>
      <protection hidden="1"/>
    </xf>
    <xf numFmtId="0" fontId="13" fillId="0" borderId="0" xfId="0" applyFont="1" applyFill="1" applyBorder="1" applyAlignment="1" applyProtection="1">
      <alignment horizontal="center" vertical="center" textRotation="90" wrapText="1"/>
      <protection hidden="1"/>
    </xf>
    <xf numFmtId="0" fontId="13" fillId="0" borderId="10" xfId="0" applyFont="1" applyFill="1" applyBorder="1" applyAlignment="1" applyProtection="1">
      <alignment horizontal="center" vertical="center" textRotation="90" wrapText="1"/>
      <protection hidden="1"/>
    </xf>
    <xf numFmtId="0" fontId="13" fillId="0" borderId="41" xfId="0" applyFont="1" applyFill="1" applyBorder="1" applyAlignment="1" applyProtection="1">
      <alignment horizontal="center" vertical="center" textRotation="90" wrapText="1"/>
      <protection hidden="1"/>
    </xf>
    <xf numFmtId="0" fontId="13" fillId="0" borderId="98" xfId="0" applyFont="1" applyFill="1" applyBorder="1" applyAlignment="1" applyProtection="1">
      <alignment horizontal="center" vertical="center" textRotation="90" wrapText="1"/>
      <protection hidden="1"/>
    </xf>
    <xf numFmtId="0" fontId="2" fillId="5" borderId="11" xfId="0" applyFont="1" applyFill="1" applyBorder="1" applyAlignment="1" applyProtection="1">
      <alignment horizontal="center" vertical="center" wrapText="1"/>
      <protection hidden="1"/>
    </xf>
    <xf numFmtId="0" fontId="2" fillId="5" borderId="36" xfId="0" applyFont="1" applyFill="1" applyBorder="1" applyAlignment="1" applyProtection="1">
      <alignment horizontal="center" vertical="center" wrapText="1"/>
      <protection hidden="1"/>
    </xf>
    <xf numFmtId="0" fontId="2" fillId="3" borderId="11" xfId="0" applyFont="1" applyFill="1" applyBorder="1" applyAlignment="1" applyProtection="1">
      <alignment horizontal="center" vertical="center" wrapText="1"/>
      <protection hidden="1"/>
    </xf>
    <xf numFmtId="0" fontId="2" fillId="3" borderId="36" xfId="0" applyFont="1" applyFill="1" applyBorder="1" applyAlignment="1" applyProtection="1">
      <alignment horizontal="center" vertical="center" wrapText="1"/>
      <protection hidden="1"/>
    </xf>
    <xf numFmtId="0" fontId="2" fillId="10" borderId="11" xfId="0" applyFont="1" applyFill="1" applyBorder="1" applyAlignment="1" applyProtection="1">
      <alignment horizontal="center" vertical="center" wrapText="1"/>
      <protection hidden="1"/>
    </xf>
    <xf numFmtId="0" fontId="2" fillId="10" borderId="36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 horizontal="center"/>
      <protection hidden="1"/>
    </xf>
    <xf numFmtId="0" fontId="7" fillId="10" borderId="0" xfId="0" applyFont="1" applyFill="1" applyBorder="1" applyAlignment="1" applyProtection="1">
      <alignment horizontal="center"/>
      <protection hidden="1"/>
    </xf>
    <xf numFmtId="0" fontId="7" fillId="10" borderId="25" xfId="0" applyFont="1" applyFill="1" applyBorder="1" applyAlignment="1" applyProtection="1">
      <alignment horizontal="center"/>
      <protection hidden="1"/>
    </xf>
    <xf numFmtId="0" fontId="6" fillId="6" borderId="0" xfId="0" applyFont="1" applyFill="1" applyAlignment="1" applyProtection="1">
      <alignment horizontal="center"/>
      <protection hidden="1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35" xfId="0" applyFont="1" applyBorder="1" applyAlignment="1" applyProtection="1">
      <alignment horizontal="center"/>
      <protection locked="0"/>
    </xf>
    <xf numFmtId="0" fontId="11" fillId="10" borderId="0" xfId="0" applyFont="1" applyFill="1" applyBorder="1" applyAlignment="1" applyProtection="1">
      <alignment horizontal="center"/>
      <protection hidden="1"/>
    </xf>
    <xf numFmtId="0" fontId="11" fillId="10" borderId="25" xfId="0" applyFont="1" applyFill="1" applyBorder="1" applyAlignment="1" applyProtection="1">
      <alignment horizontal="center"/>
      <protection hidden="1"/>
    </xf>
    <xf numFmtId="0" fontId="7" fillId="10" borderId="29" xfId="0" applyFont="1" applyFill="1" applyBorder="1" applyAlignment="1" applyProtection="1">
      <alignment horizontal="center"/>
      <protection hidden="1"/>
    </xf>
    <xf numFmtId="0" fontId="7" fillId="10" borderId="20" xfId="0" applyFont="1" applyFill="1" applyBorder="1" applyAlignment="1" applyProtection="1">
      <alignment horizontal="center"/>
      <protection hidden="1"/>
    </xf>
    <xf numFmtId="0" fontId="2" fillId="0" borderId="87" xfId="0" applyFont="1" applyBorder="1" applyAlignment="1" applyProtection="1">
      <alignment horizontal="center"/>
      <protection hidden="1"/>
    </xf>
    <xf numFmtId="0" fontId="2" fillId="0" borderId="99" xfId="0" applyFont="1" applyBorder="1" applyAlignment="1" applyProtection="1">
      <alignment horizontal="center"/>
      <protection hidden="1"/>
    </xf>
    <xf numFmtId="0" fontId="2" fillId="0" borderId="59" xfId="0" applyFont="1" applyFill="1" applyBorder="1" applyAlignment="1" applyProtection="1">
      <alignment horizontal="center"/>
      <protection hidden="1"/>
    </xf>
    <xf numFmtId="0" fontId="2" fillId="0" borderId="50" xfId="0" applyFont="1" applyFill="1" applyBorder="1" applyAlignment="1" applyProtection="1">
      <alignment horizontal="center"/>
      <protection hidden="1"/>
    </xf>
    <xf numFmtId="0" fontId="2" fillId="0" borderId="100" xfId="0" applyFont="1" applyFill="1" applyBorder="1" applyAlignment="1" applyProtection="1">
      <alignment horizontal="center"/>
      <protection hidden="1"/>
    </xf>
    <xf numFmtId="0" fontId="2" fillId="0" borderId="51" xfId="0" applyFont="1" applyFill="1" applyBorder="1" applyAlignment="1" applyProtection="1">
      <alignment horizontal="center"/>
      <protection hidden="1"/>
    </xf>
    <xf numFmtId="0" fontId="2" fillId="3" borderId="52" xfId="0" applyFont="1" applyFill="1" applyBorder="1" applyAlignment="1" applyProtection="1">
      <alignment horizontal="center" vertical="center"/>
      <protection hidden="1"/>
    </xf>
    <xf numFmtId="0" fontId="2" fillId="3" borderId="47" xfId="0" applyFont="1" applyFill="1" applyBorder="1" applyAlignment="1" applyProtection="1">
      <alignment horizontal="center" vertical="center"/>
      <protection hidden="1"/>
    </xf>
    <xf numFmtId="0" fontId="2" fillId="3" borderId="101" xfId="0" applyFont="1" applyFill="1" applyBorder="1" applyAlignment="1" applyProtection="1">
      <alignment horizontal="center" vertical="center"/>
      <protection hidden="1"/>
    </xf>
    <xf numFmtId="0" fontId="2" fillId="3" borderId="98" xfId="0" applyFont="1" applyFill="1" applyBorder="1" applyAlignment="1" applyProtection="1">
      <alignment horizontal="center" vertical="center"/>
      <protection hidden="1"/>
    </xf>
    <xf numFmtId="0" fontId="2" fillId="0" borderId="102" xfId="0" applyFont="1" applyFill="1" applyBorder="1" applyAlignment="1" applyProtection="1">
      <alignment horizontal="center"/>
      <protection hidden="1"/>
    </xf>
    <xf numFmtId="0" fontId="2" fillId="0" borderId="103" xfId="0" applyFont="1" applyFill="1" applyBorder="1" applyAlignment="1" applyProtection="1">
      <alignment horizontal="center"/>
      <protection hidden="1"/>
    </xf>
    <xf numFmtId="1" fontId="6" fillId="0" borderId="55" xfId="0" applyNumberFormat="1" applyFont="1" applyFill="1" applyBorder="1" applyAlignment="1" applyProtection="1">
      <alignment horizontal="center" vertical="center"/>
      <protection hidden="1"/>
    </xf>
    <xf numFmtId="0" fontId="2" fillId="0" borderId="48" xfId="0" applyFont="1" applyFill="1" applyBorder="1" applyAlignment="1" applyProtection="1">
      <alignment horizontal="center" vertical="center"/>
      <protection hidden="1"/>
    </xf>
    <xf numFmtId="0" fontId="0" fillId="0" borderId="48" xfId="0" applyFill="1" applyBorder="1" applyAlignment="1" applyProtection="1">
      <alignment horizontal="center" vertical="center"/>
      <protection hidden="1"/>
    </xf>
    <xf numFmtId="1" fontId="6" fillId="0" borderId="100" xfId="0" applyNumberFormat="1" applyFont="1" applyFill="1" applyBorder="1" applyAlignment="1" applyProtection="1">
      <alignment horizontal="center" vertical="center"/>
      <protection hidden="1"/>
    </xf>
    <xf numFmtId="0" fontId="0" fillId="0" borderId="51" xfId="0" applyFill="1" applyBorder="1" applyAlignment="1" applyProtection="1">
      <alignment horizontal="center" vertical="center"/>
      <protection hidden="1"/>
    </xf>
    <xf numFmtId="1" fontId="2" fillId="5" borderId="5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98" xfId="0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 applyProtection="1">
      <alignment horizontal="center" vertical="center"/>
      <protection hidden="1"/>
    </xf>
    <xf numFmtId="1" fontId="2" fillId="3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47" xfId="0" applyFill="1" applyBorder="1" applyAlignment="1" applyProtection="1">
      <alignment horizontal="center" vertical="center" wrapText="1"/>
      <protection hidden="1"/>
    </xf>
    <xf numFmtId="0" fontId="0" fillId="3" borderId="101" xfId="0" applyFill="1" applyBorder="1" applyAlignment="1" applyProtection="1">
      <alignment horizontal="center" vertical="center" wrapText="1"/>
      <protection hidden="1"/>
    </xf>
    <xf numFmtId="0" fontId="0" fillId="3" borderId="98" xfId="0" applyFill="1" applyBorder="1" applyAlignment="1" applyProtection="1">
      <alignment horizontal="center" vertical="center" wrapText="1"/>
      <protection hidden="1"/>
    </xf>
    <xf numFmtId="1" fontId="6" fillId="0" borderId="59" xfId="0" applyNumberFormat="1" applyFont="1" applyFill="1" applyBorder="1" applyAlignment="1" applyProtection="1">
      <alignment horizontal="center" vertical="center"/>
      <protection hidden="1"/>
    </xf>
    <xf numFmtId="1" fontId="6" fillId="0" borderId="50" xfId="0" applyNumberFormat="1" applyFont="1" applyFill="1" applyBorder="1" applyAlignment="1" applyProtection="1">
      <alignment horizontal="center" vertical="center"/>
      <protection hidden="1"/>
    </xf>
    <xf numFmtId="1" fontId="6" fillId="0" borderId="48" xfId="0" applyNumberFormat="1" applyFont="1" applyFill="1" applyBorder="1" applyAlignment="1" applyProtection="1">
      <alignment horizontal="center" vertical="center"/>
      <protection hidden="1"/>
    </xf>
    <xf numFmtId="1" fontId="6" fillId="0" borderId="54" xfId="0" applyNumberFormat="1" applyFont="1" applyFill="1" applyBorder="1" applyAlignment="1" applyProtection="1">
      <alignment horizontal="center" vertical="center"/>
      <protection hidden="1"/>
    </xf>
    <xf numFmtId="1" fontId="6" fillId="0" borderId="10" xfId="0" applyNumberFormat="1" applyFont="1" applyFill="1" applyBorder="1" applyAlignment="1" applyProtection="1">
      <alignment horizontal="center" vertical="center"/>
      <protection hidden="1"/>
    </xf>
    <xf numFmtId="1" fontId="6" fillId="0" borderId="51" xfId="0" applyNumberFormat="1" applyFont="1" applyFill="1" applyBorder="1" applyAlignment="1" applyProtection="1">
      <alignment horizontal="center" vertical="center"/>
      <protection hidden="1"/>
    </xf>
    <xf numFmtId="0" fontId="2" fillId="3" borderId="53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/>
      <protection hidden="1"/>
    </xf>
    <xf numFmtId="0" fontId="2" fillId="0" borderId="10" xfId="0" applyFont="1" applyFill="1" applyBorder="1" applyAlignment="1" applyProtection="1">
      <alignment horizontal="center"/>
      <protection hidden="1"/>
    </xf>
    <xf numFmtId="0" fontId="2" fillId="0" borderId="101" xfId="0" applyFont="1" applyFill="1" applyBorder="1" applyAlignment="1" applyProtection="1">
      <alignment horizontal="center"/>
      <protection hidden="1"/>
    </xf>
    <xf numFmtId="0" fontId="2" fillId="0" borderId="98" xfId="0" applyFont="1" applyFill="1" applyBorder="1" applyAlignment="1" applyProtection="1">
      <alignment horizontal="center"/>
      <protection hidden="1"/>
    </xf>
    <xf numFmtId="0" fontId="2" fillId="0" borderId="52" xfId="0" applyFont="1" applyFill="1" applyBorder="1" applyAlignment="1" applyProtection="1">
      <alignment horizontal="center"/>
      <protection hidden="1"/>
    </xf>
    <xf numFmtId="0" fontId="2" fillId="0" borderId="47" xfId="0" applyFont="1" applyFill="1" applyBorder="1" applyAlignment="1" applyProtection="1">
      <alignment horizontal="center"/>
      <protection hidden="1"/>
    </xf>
    <xf numFmtId="1" fontId="2" fillId="5" borderId="58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57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57" xfId="0" applyFont="1" applyFill="1" applyBorder="1" applyAlignment="1" applyProtection="1">
      <alignment horizontal="center" vertical="center" wrapText="1"/>
      <protection hidden="1"/>
    </xf>
    <xf numFmtId="0" fontId="0" fillId="5" borderId="50" xfId="0" applyFont="1" applyFill="1" applyBorder="1" applyAlignment="1" applyProtection="1">
      <alignment horizontal="center" vertical="center" wrapText="1"/>
      <protection hidden="1"/>
    </xf>
    <xf numFmtId="1" fontId="2" fillId="5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36" xfId="0" applyFill="1" applyBorder="1" applyAlignment="1" applyProtection="1">
      <alignment horizontal="center" vertical="center" wrapText="1"/>
      <protection hidden="1"/>
    </xf>
    <xf numFmtId="0" fontId="0" fillId="5" borderId="18" xfId="0" applyFill="1" applyBorder="1" applyAlignment="1" applyProtection="1">
      <alignment horizontal="center" vertical="center" wrapText="1"/>
      <protection hidden="1"/>
    </xf>
    <xf numFmtId="0" fontId="0" fillId="5" borderId="35" xfId="0" applyFill="1" applyBorder="1" applyAlignment="1" applyProtection="1">
      <alignment horizontal="center" vertical="center" wrapText="1"/>
      <protection hidden="1"/>
    </xf>
    <xf numFmtId="1" fontId="2" fillId="5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5" borderId="47" xfId="0" applyFill="1" applyBorder="1" applyAlignment="1" applyProtection="1">
      <alignment horizontal="center" vertical="center" wrapText="1"/>
      <protection hidden="1"/>
    </xf>
    <xf numFmtId="0" fontId="0" fillId="5" borderId="101" xfId="0" applyFill="1" applyBorder="1" applyAlignment="1" applyProtection="1">
      <alignment horizontal="center" vertical="center" wrapText="1"/>
      <protection hidden="1"/>
    </xf>
    <xf numFmtId="0" fontId="0" fillId="5" borderId="98" xfId="0" applyFill="1" applyBorder="1" applyAlignment="1" applyProtection="1">
      <alignment horizontal="center" vertical="center" wrapText="1"/>
      <protection hidden="1"/>
    </xf>
    <xf numFmtId="0" fontId="0" fillId="0" borderId="101" xfId="0" applyBorder="1" applyAlignment="1" applyProtection="1">
      <alignment horizontal="center" vertical="center" wrapText="1"/>
      <protection hidden="1"/>
    </xf>
    <xf numFmtId="1" fontId="2" fillId="5" borderId="76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5" borderId="48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0" fillId="5" borderId="41" xfId="0" applyFill="1" applyBorder="1" applyAlignment="1" applyProtection="1">
      <alignment horizontal="center" vertical="center" wrapText="1"/>
      <protection hidden="1"/>
    </xf>
    <xf numFmtId="49" fontId="2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9" xfId="0" applyFont="1" applyBorder="1" applyAlignment="1" applyProtection="1">
      <alignment wrapText="1"/>
      <protection hidden="1"/>
    </xf>
    <xf numFmtId="0" fontId="0" fillId="0" borderId="48" xfId="0" applyFont="1" applyBorder="1" applyAlignment="1" applyProtection="1">
      <alignment wrapText="1"/>
      <protection hidden="1"/>
    </xf>
    <xf numFmtId="49" fontId="2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2" fillId="3" borderId="48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76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29" xfId="0" applyFont="1" applyFill="1" applyBorder="1" applyAlignment="1" applyProtection="1">
      <alignment wrapText="1"/>
      <protection hidden="1"/>
    </xf>
    <xf numFmtId="0" fontId="0" fillId="3" borderId="48" xfId="0" applyFont="1" applyFill="1" applyBorder="1" applyAlignment="1" applyProtection="1">
      <alignment wrapText="1"/>
      <protection hidden="1"/>
    </xf>
    <xf numFmtId="1" fontId="6" fillId="0" borderId="52" xfId="0" applyNumberFormat="1" applyFont="1" applyFill="1" applyBorder="1" applyAlignment="1" applyProtection="1">
      <alignment horizontal="center" vertical="center"/>
      <protection hidden="1"/>
    </xf>
    <xf numFmtId="1" fontId="6" fillId="0" borderId="47" xfId="0" applyNumberFormat="1" applyFont="1" applyFill="1" applyBorder="1" applyAlignment="1" applyProtection="1">
      <alignment horizontal="center" vertical="center"/>
      <protection hidden="1"/>
    </xf>
    <xf numFmtId="0" fontId="2" fillId="3" borderId="29" xfId="0" applyFont="1" applyFill="1" applyBorder="1" applyAlignment="1" applyProtection="1">
      <alignment horizontal="center" vertical="center" wrapText="1"/>
      <protection hidden="1"/>
    </xf>
    <xf numFmtId="0" fontId="2" fillId="3" borderId="48" xfId="0" applyFont="1" applyFill="1" applyBorder="1" applyAlignment="1" applyProtection="1">
      <alignment horizontal="center" vertical="center" wrapText="1"/>
      <protection hidden="1"/>
    </xf>
    <xf numFmtId="1" fontId="6" fillId="0" borderId="102" xfId="0" applyNumberFormat="1" applyFont="1" applyFill="1" applyBorder="1" applyAlignment="1" applyProtection="1">
      <alignment horizontal="center" vertical="center"/>
      <protection hidden="1"/>
    </xf>
    <xf numFmtId="0" fontId="2" fillId="0" borderId="103" xfId="0" applyFont="1" applyFill="1" applyBorder="1" applyAlignment="1" applyProtection="1">
      <alignment horizontal="center" vertical="center"/>
      <protection hidden="1"/>
    </xf>
    <xf numFmtId="1" fontId="6" fillId="0" borderId="103" xfId="0" applyNumberFormat="1" applyFont="1" applyFill="1" applyBorder="1" applyAlignment="1" applyProtection="1">
      <alignment horizontal="center" vertical="center"/>
      <protection hidden="1"/>
    </xf>
    <xf numFmtId="0" fontId="2" fillId="3" borderId="52" xfId="0" applyFont="1" applyFill="1" applyBorder="1" applyAlignment="1" applyProtection="1">
      <alignment horizontal="center" vertical="center" wrapText="1"/>
      <protection hidden="1"/>
    </xf>
    <xf numFmtId="0" fontId="2" fillId="3" borderId="47" xfId="0" applyFont="1" applyFill="1" applyBorder="1" applyAlignment="1" applyProtection="1">
      <alignment horizontal="center" vertical="center" wrapText="1"/>
      <protection hidden="1"/>
    </xf>
    <xf numFmtId="0" fontId="2" fillId="3" borderId="101" xfId="0" applyFont="1" applyFill="1" applyBorder="1" applyAlignment="1" applyProtection="1">
      <alignment horizontal="center" vertical="center" wrapText="1"/>
      <protection hidden="1"/>
    </xf>
    <xf numFmtId="0" fontId="2" fillId="3" borderId="98" xfId="0" applyFont="1" applyFill="1" applyBorder="1" applyAlignment="1" applyProtection="1">
      <alignment horizontal="center" vertical="center" wrapText="1"/>
      <protection hidden="1"/>
    </xf>
    <xf numFmtId="1" fontId="2" fillId="3" borderId="29" xfId="0" applyNumberFormat="1" applyFont="1" applyFill="1" applyBorder="1" applyAlignment="1" applyProtection="1">
      <alignment horizontal="center" vertical="center" wrapText="1"/>
      <protection hidden="1"/>
    </xf>
    <xf numFmtId="1" fontId="2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9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2" fillId="16" borderId="81" xfId="0" applyFont="1" applyFill="1" applyBorder="1" applyAlignment="1" applyProtection="1">
      <alignment horizontal="center" vertical="center" shrinkToFit="1"/>
      <protection hidden="1"/>
    </xf>
    <xf numFmtId="0" fontId="2" fillId="16" borderId="92" xfId="0" applyFont="1" applyFill="1" applyBorder="1" applyAlignment="1" applyProtection="1">
      <alignment horizontal="center" vertical="center" shrinkToFit="1"/>
      <protection hidden="1"/>
    </xf>
    <xf numFmtId="0" fontId="0" fillId="0" borderId="104" xfId="0" applyFont="1" applyBorder="1" applyAlignment="1" applyProtection="1">
      <alignment horizontal="center"/>
      <protection hidden="1"/>
    </xf>
    <xf numFmtId="0" fontId="0" fillId="0" borderId="97" xfId="0" applyFont="1" applyBorder="1" applyAlignment="1" applyProtection="1">
      <alignment horizontal="center"/>
      <protection hidden="1"/>
    </xf>
    <xf numFmtId="0" fontId="0" fillId="0" borderId="83" xfId="0" applyFont="1" applyBorder="1" applyAlignment="1" applyProtection="1">
      <alignment horizontal="center"/>
      <protection hidden="1"/>
    </xf>
    <xf numFmtId="0" fontId="2" fillId="16" borderId="105" xfId="0" applyFont="1" applyFill="1" applyBorder="1" applyAlignment="1" applyProtection="1">
      <alignment horizontal="center" vertical="center"/>
      <protection hidden="1"/>
    </xf>
    <xf numFmtId="0" fontId="2" fillId="16" borderId="41" xfId="0" applyFont="1" applyFill="1" applyBorder="1" applyAlignment="1" applyProtection="1">
      <alignment horizontal="center" vertical="center"/>
      <protection hidden="1"/>
    </xf>
    <xf numFmtId="0" fontId="2" fillId="16" borderId="105" xfId="0" applyFont="1" applyFill="1" applyBorder="1" applyAlignment="1" applyProtection="1">
      <alignment horizontal="center" vertical="center" shrinkToFit="1"/>
      <protection hidden="1"/>
    </xf>
    <xf numFmtId="0" fontId="2" fillId="16" borderId="106" xfId="0" applyFont="1" applyFill="1" applyBorder="1" applyAlignment="1" applyProtection="1">
      <alignment horizontal="center" vertical="center" shrinkToFit="1"/>
      <protection hidden="1"/>
    </xf>
    <xf numFmtId="0" fontId="2" fillId="16" borderId="41" xfId="0" applyFont="1" applyFill="1" applyBorder="1" applyAlignment="1" applyProtection="1">
      <alignment horizontal="center" vertical="center" shrinkToFit="1"/>
      <protection hidden="1"/>
    </xf>
    <xf numFmtId="0" fontId="2" fillId="16" borderId="98" xfId="0" applyFont="1" applyFill="1" applyBorder="1" applyAlignment="1" applyProtection="1">
      <alignment horizontal="center" vertical="center" shrinkToFit="1"/>
      <protection hidden="1"/>
    </xf>
    <xf numFmtId="0" fontId="0" fillId="0" borderId="107" xfId="0" applyFont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6" fillId="3" borderId="76" xfId="0" applyFont="1" applyFill="1" applyBorder="1" applyAlignment="1" applyProtection="1">
      <alignment horizontal="center" vertical="center" wrapText="1"/>
      <protection hidden="1"/>
    </xf>
    <xf numFmtId="0" fontId="6" fillId="3" borderId="29" xfId="0" applyFont="1" applyFill="1" applyBorder="1" applyAlignment="1" applyProtection="1">
      <alignment horizontal="center" vertical="center" wrapText="1"/>
      <protection hidden="1"/>
    </xf>
    <xf numFmtId="0" fontId="6" fillId="3" borderId="48" xfId="0" applyFont="1" applyFill="1" applyBorder="1" applyAlignment="1" applyProtection="1">
      <alignment horizontal="center" vertical="center" wrapText="1"/>
      <protection hidden="1"/>
    </xf>
    <xf numFmtId="49" fontId="6" fillId="3" borderId="76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29" xfId="0" applyNumberFormat="1" applyFont="1" applyFill="1" applyBorder="1" applyAlignment="1" applyProtection="1">
      <alignment horizontal="center" vertical="center" wrapText="1"/>
      <protection hidden="1"/>
    </xf>
    <xf numFmtId="49" fontId="6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15" fillId="19" borderId="76" xfId="0" applyFont="1" applyFill="1" applyBorder="1" applyAlignment="1" applyProtection="1">
      <alignment horizontal="center" wrapText="1"/>
      <protection hidden="1"/>
    </xf>
    <xf numFmtId="0" fontId="15" fillId="19" borderId="29" xfId="0" applyFont="1" applyFill="1" applyBorder="1" applyAlignment="1" applyProtection="1">
      <alignment horizontal="center" wrapText="1"/>
      <protection hidden="1"/>
    </xf>
    <xf numFmtId="0" fontId="15" fillId="19" borderId="48" xfId="0" applyFont="1" applyFill="1" applyBorder="1" applyAlignment="1" applyProtection="1">
      <alignment horizontal="center" wrapText="1"/>
      <protection hidden="1"/>
    </xf>
    <xf numFmtId="1" fontId="6" fillId="19" borderId="76" xfId="0" applyNumberFormat="1" applyFont="1" applyFill="1" applyBorder="1" applyAlignment="1" applyProtection="1">
      <alignment horizontal="center" vertical="center" wrapText="1"/>
      <protection hidden="1"/>
    </xf>
    <xf numFmtId="1" fontId="6" fillId="19" borderId="29" xfId="0" applyNumberFormat="1" applyFont="1" applyFill="1" applyBorder="1" applyAlignment="1" applyProtection="1">
      <alignment horizontal="center" vertical="center" wrapText="1"/>
      <protection hidden="1"/>
    </xf>
    <xf numFmtId="1" fontId="6" fillId="19" borderId="48" xfId="0" applyNumberFormat="1" applyFont="1" applyFill="1" applyBorder="1" applyAlignment="1" applyProtection="1">
      <alignment horizontal="center" vertical="center" wrapText="1"/>
      <protection hidden="1"/>
    </xf>
    <xf numFmtId="0" fontId="2" fillId="19" borderId="52" xfId="0" applyFont="1" applyFill="1" applyBorder="1" applyAlignment="1" applyProtection="1">
      <alignment horizontal="center" vertical="center"/>
      <protection hidden="1"/>
    </xf>
    <xf numFmtId="0" fontId="2" fillId="19" borderId="47" xfId="0" applyFont="1" applyFill="1" applyBorder="1" applyAlignment="1" applyProtection="1">
      <alignment horizontal="center" vertical="center"/>
      <protection hidden="1"/>
    </xf>
    <xf numFmtId="0" fontId="2" fillId="19" borderId="101" xfId="0" applyFont="1" applyFill="1" applyBorder="1" applyAlignment="1" applyProtection="1">
      <alignment horizontal="center" vertical="center"/>
      <protection hidden="1"/>
    </xf>
    <xf numFmtId="0" fontId="2" fillId="19" borderId="98" xfId="0" applyFont="1" applyFill="1" applyBorder="1" applyAlignment="1" applyProtection="1">
      <alignment horizontal="center" vertical="center"/>
      <protection hidden="1"/>
    </xf>
    <xf numFmtId="0" fontId="2" fillId="0" borderId="108" xfId="0" applyFont="1" applyFill="1" applyBorder="1" applyAlignment="1" applyProtection="1">
      <alignment horizontal="center"/>
      <protection hidden="1"/>
    </xf>
    <xf numFmtId="0" fontId="2" fillId="0" borderId="66" xfId="0" applyFont="1" applyFill="1" applyBorder="1" applyAlignment="1" applyProtection="1">
      <alignment horizontal="center"/>
      <protection hidden="1"/>
    </xf>
  </cellXfs>
  <cellStyles count="5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Milliers 3" xfId="50"/>
    <cellStyle name="Currency" xfId="51"/>
    <cellStyle name="Currency [0]" xfId="52"/>
    <cellStyle name="Neutre" xfId="53"/>
    <cellStyle name="Normal 2" xfId="54"/>
    <cellStyle name="Normal 3" xfId="55"/>
    <cellStyle name="Normal 4" xfId="56"/>
    <cellStyle name="Normal 5" xfId="57"/>
    <cellStyle name="Percent" xfId="58"/>
    <cellStyle name="Pourcentage 2" xfId="59"/>
    <cellStyle name="Pourcentage 3" xfId="60"/>
    <cellStyle name="Satisfaisant" xfId="61"/>
    <cellStyle name="Sortie" xfId="62"/>
    <cellStyle name="Texte explicatif" xfId="63"/>
    <cellStyle name="Titre" xfId="64"/>
    <cellStyle name="Titre 1" xfId="65"/>
    <cellStyle name="Titre 2" xfId="66"/>
    <cellStyle name="Titre 3" xfId="67"/>
    <cellStyle name="Titre 4" xfId="68"/>
    <cellStyle name="Total" xfId="69"/>
    <cellStyle name="Vérification" xfId="70"/>
  </cellStyles>
  <dxfs count="68">
    <dxf>
      <font>
        <b/>
        <i/>
        <color indexed="9"/>
      </font>
      <fill>
        <patternFill>
          <bgColor indexed="10"/>
        </patternFill>
      </fill>
    </dxf>
    <dxf/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  <color indexed="9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5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b/>
        <i val="0"/>
        <strike val="0"/>
      </font>
      <fill>
        <patternFill>
          <bgColor indexed="42"/>
        </patternFill>
      </fill>
    </dxf>
    <dxf>
      <font>
        <strike val="0"/>
        <color indexed="10"/>
      </font>
    </dxf>
    <dxf>
      <font>
        <strike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22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  <color rgb="FFE6E6FF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E6E64C"/>
      <rgbColor rgb="00FF00FF"/>
      <rgbColor rgb="005FFFBE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A5FFFF"/>
      <rgbColor rgb="0099FF99"/>
      <rgbColor rgb="00FFFF99"/>
      <rgbColor rgb="0099CCFF"/>
      <rgbColor rgb="00FF99CC"/>
      <rgbColor rgb="00CC99FF"/>
      <rgbColor rgb="00FFCC99"/>
      <rgbColor rgb="003366FF"/>
      <rgbColor rgb="000099FF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"/>
          <c:w val="0.92275"/>
          <c:h val="0.98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E6E64C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Es'!$BQ$43:$BQ$52</c:f>
              <c:strCache/>
            </c:strRef>
          </c:cat>
          <c:val>
            <c:numRef>
              <c:f>'Encodage réponses Es'!$BR$43:$BR$52</c:f>
              <c:numCache/>
            </c:numRef>
          </c:val>
        </c:ser>
        <c:gapWidth val="20"/>
        <c:axId val="56805561"/>
        <c:axId val="41488002"/>
      </c:barChart>
      <c:catAx>
        <c:axId val="568055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88002"/>
        <c:crosses val="autoZero"/>
        <c:auto val="1"/>
        <c:lblOffset val="100"/>
        <c:tickLblSkip val="1"/>
        <c:noMultiLvlLbl val="0"/>
      </c:catAx>
      <c:valAx>
        <c:axId val="41488002"/>
        <c:scaling>
          <c:orientation val="minMax"/>
        </c:scaling>
        <c:axPos val="b"/>
        <c:delete val="1"/>
        <c:majorTickMark val="out"/>
        <c:minorTickMark val="none"/>
        <c:tickLblPos val="none"/>
        <c:crossAx val="56805561"/>
        <c:crossesAt val="1"/>
        <c:crossBetween val="between"/>
        <c:dispUnits/>
      </c:valAx>
      <c:spPr>
        <a:solidFill>
          <a:srgbClr val="E6E64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Compétences!$AS$1</c:f>
              <c:strCache>
                <c:ptCount val="1"/>
                <c:pt idx="0">
                  <c:v>Noter les résultats des expériences sans les réajuster s'ils ne correspondent pas à ce qui est attendu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Compétences!$AT$41:$AT$42</c:f>
              <c:numCache/>
            </c:numRef>
          </c:cat>
          <c:val>
            <c:numRef>
              <c:f>Compétences!$AU$41:$AU$42</c:f>
              <c:numCache/>
            </c:numRef>
          </c:val>
        </c:ser>
        <c:gapWidth val="30"/>
        <c:axId val="2108899"/>
        <c:axId val="18980092"/>
      </c:barChart>
      <c:catAx>
        <c:axId val="2108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80092"/>
        <c:crosses val="autoZero"/>
        <c:auto val="1"/>
        <c:lblOffset val="100"/>
        <c:tickLblSkip val="1"/>
        <c:noMultiLvlLbl val="0"/>
      </c:catAx>
      <c:valAx>
        <c:axId val="189800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088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Compétences!$E$1</c:f>
              <c:strCache>
                <c:ptCount val="1"/>
                <c:pt idx="0">
                  <c:v>C2 - L'énigme étant posée, rechercher et identifier des indices susceptibles d'influencer la situation envisagée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Compétences!$F$41:$F$42</c:f>
              <c:numCache/>
            </c:numRef>
          </c:cat>
          <c:val>
            <c:numRef>
              <c:f>Compétences!$G$41:$G$42</c:f>
              <c:numCache/>
            </c:numRef>
          </c:val>
        </c:ser>
        <c:gapWidth val="30"/>
        <c:axId val="36603101"/>
        <c:axId val="60992454"/>
      </c:barChart>
      <c:catAx>
        <c:axId val="36603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92454"/>
        <c:crosses val="autoZero"/>
        <c:auto val="1"/>
        <c:lblOffset val="100"/>
        <c:tickLblSkip val="1"/>
        <c:noMultiLvlLbl val="0"/>
      </c:catAx>
      <c:valAx>
        <c:axId val="60992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6031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Compétences!$H$1</c:f>
              <c:strCache>
                <c:ptCount val="1"/>
                <c:pt idx="0">
                  <c:v>C3 - Dans le cadre d'une énigme, agencer les indices en vue de formuler au moins une question, une supposition, une hypothèse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Compétences!$I$41:$I$42</c:f>
              <c:numCache/>
            </c:numRef>
          </c:cat>
          <c:val>
            <c:numRef>
              <c:f>Compétences!$J$41:$J$42</c:f>
              <c:numCache/>
            </c:numRef>
          </c:val>
        </c:ser>
        <c:gapWidth val="30"/>
        <c:axId val="12061175"/>
        <c:axId val="41441712"/>
      </c:barChart>
      <c:catAx>
        <c:axId val="120611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441712"/>
        <c:crosses val="autoZero"/>
        <c:auto val="1"/>
        <c:lblOffset val="100"/>
        <c:tickLblSkip val="1"/>
        <c:noMultiLvlLbl val="0"/>
      </c:catAx>
      <c:valAx>
        <c:axId val="41441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6117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Compétences!$K$1</c:f>
              <c:strCache>
                <c:ptCount val="1"/>
                <c:pt idx="0">
                  <c:v>C4 - Différencier les faits établis des hypothèses de travail, des réactions affectives et des jugements de valeurs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Compétences!$M$41:$M$43</c:f>
              <c:numCache/>
            </c:numRef>
          </c:cat>
          <c:val>
            <c:numRef>
              <c:f>Compétences!$N$41:$N$43</c:f>
              <c:numCache/>
            </c:numRef>
          </c:val>
        </c:ser>
        <c:gapWidth val="30"/>
        <c:axId val="37431089"/>
        <c:axId val="1335482"/>
      </c:barChart>
      <c:catAx>
        <c:axId val="374310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35482"/>
        <c:crosses val="autoZero"/>
        <c:auto val="1"/>
        <c:lblOffset val="100"/>
        <c:tickLblSkip val="1"/>
        <c:noMultiLvlLbl val="0"/>
      </c:catAx>
      <c:valAx>
        <c:axId val="13354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43108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Compétences!$O$1</c:f>
              <c:strCache>
                <c:ptCount val="1"/>
                <c:pt idx="0">
                  <c:v>C5 - Concevoir et adapter une procédure expérimentale pour analyser la situation en regard de l'énigme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Compétences!$Q$41:$Q$43</c:f>
              <c:numCache/>
            </c:numRef>
          </c:cat>
          <c:val>
            <c:numRef>
              <c:f>Compétences!$R$41:$R$43</c:f>
              <c:numCache/>
            </c:numRef>
          </c:val>
        </c:ser>
        <c:gapWidth val="30"/>
        <c:axId val="12019339"/>
        <c:axId val="41065188"/>
      </c:barChart>
      <c:catAx>
        <c:axId val="120193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1"/>
        <c:lblOffset val="100"/>
        <c:tickLblSkip val="1"/>
        <c:noMultiLvlLbl val="0"/>
      </c:catAx>
      <c:valAx>
        <c:axId val="410651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01933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Compétences!$S$1</c:f>
              <c:strCache>
                <c:ptCount val="1"/>
                <c:pt idx="0">
                  <c:v>C7 - Identifier et estimer la grandeur à mesurer et à l'associer à un instrument de mesure adéquat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Compétences!$W$41:$W$45</c:f>
              <c:numCache/>
            </c:numRef>
          </c:cat>
          <c:val>
            <c:numRef>
              <c:f>Compétences!$X$41:$X$45</c:f>
              <c:numCache/>
            </c:numRef>
          </c:val>
        </c:ser>
        <c:gapWidth val="30"/>
        <c:axId val="34042373"/>
        <c:axId val="37945902"/>
      </c:barChart>
      <c:catAx>
        <c:axId val="340423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45902"/>
        <c:crosses val="autoZero"/>
        <c:auto val="1"/>
        <c:lblOffset val="100"/>
        <c:tickLblSkip val="1"/>
        <c:noMultiLvlLbl val="0"/>
      </c:catAx>
      <c:valAx>
        <c:axId val="379459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042373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Compétences!$Y$1</c:f>
              <c:strCache>
                <c:ptCount val="1"/>
                <c:pt idx="0">
                  <c:v>C9 - Repérer et noter correctement une information issue d'un écrit scientifique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Compétences!$AA$41:$AA$43</c:f>
              <c:numCache/>
            </c:numRef>
          </c:cat>
          <c:val>
            <c:numRef>
              <c:f>Compétences!$AB$41:$AB$43</c:f>
              <c:numCache/>
            </c:numRef>
          </c:val>
        </c:ser>
        <c:gapWidth val="30"/>
        <c:axId val="5968799"/>
        <c:axId val="53719192"/>
      </c:barChart>
      <c:catAx>
        <c:axId val="5968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719192"/>
        <c:crosses val="autoZero"/>
        <c:auto val="1"/>
        <c:lblOffset val="100"/>
        <c:tickLblSkip val="1"/>
        <c:noMultiLvlLbl val="0"/>
      </c:catAx>
      <c:valAx>
        <c:axId val="537191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6879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Compétences!$AC$1</c:f>
              <c:strCache>
                <c:ptCount val="1"/>
                <c:pt idx="0">
                  <c:v>C11 - Repérer et noter correctement une information issue d'un schéma, croquis, d'une photo ou d'un document audiovisuel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Compétences!$AH$41:$AH$46</c:f>
              <c:numCache/>
            </c:numRef>
          </c:cat>
          <c:val>
            <c:numRef>
              <c:f>Compétences!$AI$41:$AI$46</c:f>
              <c:numCache/>
            </c:numRef>
          </c:val>
        </c:ser>
        <c:gapWidth val="30"/>
        <c:axId val="13710681"/>
        <c:axId val="56287266"/>
      </c:barChart>
      <c:catAx>
        <c:axId val="137106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87266"/>
        <c:crosses val="autoZero"/>
        <c:auto val="1"/>
        <c:lblOffset val="100"/>
        <c:tickLblSkip val="1"/>
        <c:noMultiLvlLbl val="0"/>
      </c:catAx>
      <c:valAx>
        <c:axId val="562872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371068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Compétences!$AJ$1</c:f>
              <c:strCache>
                <c:ptCount val="1"/>
                <c:pt idx="0">
                  <c:v>C12 - Comparer, trier des éléments en vue de les classer de manière scientifique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Compétences!$AN$41:$AN$45</c:f>
              <c:numCache/>
            </c:numRef>
          </c:cat>
          <c:val>
            <c:numRef>
              <c:f>Compétences!$AO$41:$AO$45</c:f>
              <c:numCache/>
            </c:numRef>
          </c:val>
        </c:ser>
        <c:gapWidth val="30"/>
        <c:axId val="36823347"/>
        <c:axId val="62974668"/>
      </c:barChart>
      <c:catAx>
        <c:axId val="368233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74668"/>
        <c:crosses val="autoZero"/>
        <c:auto val="1"/>
        <c:lblOffset val="100"/>
        <c:tickLblSkip val="1"/>
        <c:noMultiLvlLbl val="0"/>
      </c:catAx>
      <c:valAx>
        <c:axId val="6297466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823347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Compétences!$AP$1</c:f>
              <c:strCache>
                <c:ptCount val="1"/>
                <c:pt idx="0">
                  <c:v>Dans le cadre d'une expérience, agencer les indices en vue de formuler au moins une supposition ou une prédiction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Compétences!$AQ$41:$AQ$42</c:f>
              <c:numCache/>
            </c:numRef>
          </c:cat>
          <c:val>
            <c:numRef>
              <c:f>Compétences!$AR$41:$AR$42</c:f>
              <c:numCache/>
            </c:numRef>
          </c:val>
        </c:ser>
        <c:gapWidth val="30"/>
        <c:axId val="29901101"/>
        <c:axId val="674454"/>
      </c:barChart>
      <c:catAx>
        <c:axId val="299011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74454"/>
        <c:crosses val="autoZero"/>
        <c:auto val="1"/>
        <c:lblOffset val="100"/>
        <c:tickLblSkip val="1"/>
        <c:noMultiLvlLbl val="0"/>
      </c:catAx>
      <c:valAx>
        <c:axId val="6744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901101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1475"/>
          <c:h val="0.98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Es'!$BV$43:$BV$52</c:f>
              <c:strCache/>
            </c:strRef>
          </c:cat>
          <c:val>
            <c:numRef>
              <c:f>'Encodage réponses Es'!$BW$43:$BW$52</c:f>
              <c:numCache/>
            </c:numRef>
          </c:val>
        </c:ser>
        <c:gapWidth val="20"/>
        <c:axId val="37847699"/>
        <c:axId val="5084972"/>
      </c:barChart>
      <c:catAx>
        <c:axId val="378476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972"/>
        <c:crosses val="autoZero"/>
        <c:auto val="1"/>
        <c:lblOffset val="100"/>
        <c:tickLblSkip val="1"/>
        <c:noMultiLvlLbl val="0"/>
      </c:catAx>
      <c:valAx>
        <c:axId val="5084972"/>
        <c:scaling>
          <c:orientation val="minMax"/>
        </c:scaling>
        <c:axPos val="b"/>
        <c:delete val="1"/>
        <c:majorTickMark val="out"/>
        <c:minorTickMark val="none"/>
        <c:tickLblPos val="none"/>
        <c:crossAx val="3784769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2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Compétences!$BK$1</c:f>
              <c:strCache>
                <c:ptCount val="1"/>
                <c:pt idx="0">
                  <c:v>FORMATION HISTORIQUE
Utiliser des repères de temps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Compétences!$BP$41:$BP$46</c:f>
              <c:numCache/>
            </c:numRef>
          </c:cat>
          <c:val>
            <c:numRef>
              <c:f>Compétences!$BQ$41:$BQ$46</c:f>
              <c:numCache/>
            </c:numRef>
          </c:val>
        </c:ser>
        <c:gapWidth val="30"/>
        <c:axId val="6070087"/>
        <c:axId val="54630784"/>
      </c:barChart>
      <c:catAx>
        <c:axId val="60700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30784"/>
        <c:crosses val="autoZero"/>
        <c:auto val="1"/>
        <c:lblOffset val="100"/>
        <c:tickLblSkip val="1"/>
        <c:noMultiLvlLbl val="0"/>
      </c:catAx>
      <c:valAx>
        <c:axId val="546307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07008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35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Compétences!$BR$1</c:f>
              <c:strCache>
                <c:ptCount val="1"/>
                <c:pt idx="0">
                  <c:v>FORMATION GEOGRAPHIQUE
Utiliser des représentations de l'espace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Compétences!$BW$41:$BW$46</c:f>
              <c:numCache/>
            </c:numRef>
          </c:cat>
          <c:val>
            <c:numRef>
              <c:f>Compétences!$BX$41:$BX$46</c:f>
              <c:numCache/>
            </c:numRef>
          </c:val>
        </c:ser>
        <c:gapWidth val="30"/>
        <c:axId val="21915009"/>
        <c:axId val="63017354"/>
      </c:barChart>
      <c:catAx>
        <c:axId val="21915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7354"/>
        <c:crosses val="autoZero"/>
        <c:auto val="1"/>
        <c:lblOffset val="100"/>
        <c:tickLblSkip val="1"/>
        <c:noMultiLvlLbl val="0"/>
      </c:catAx>
      <c:valAx>
        <c:axId val="6301735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1915009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67"/>
          <c:h val="0.9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Compétences!$BY$1</c:f>
              <c:strCache>
                <c:ptCount val="1"/>
                <c:pt idx="0">
                  <c:v>FORMATION GEOGRAPHIQUE
Localiser un lieu, un espace - Situer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Compétences!$CG$41:$CG$49</c:f>
              <c:numCache/>
            </c:numRef>
          </c:cat>
          <c:val>
            <c:numRef>
              <c:f>Compétences!$CH$41:$CH$49</c:f>
              <c:numCache/>
            </c:numRef>
          </c:val>
        </c:ser>
        <c:gapWidth val="30"/>
        <c:axId val="30285275"/>
        <c:axId val="4132020"/>
      </c:barChart>
      <c:catAx>
        <c:axId val="30285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32020"/>
        <c:crosses val="autoZero"/>
        <c:auto val="1"/>
        <c:lblOffset val="100"/>
        <c:tickLblSkip val="1"/>
        <c:noMultiLvlLbl val="0"/>
      </c:catAx>
      <c:valAx>
        <c:axId val="413202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028527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9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Compétences!$CI$1</c:f>
              <c:strCache>
                <c:ptCount val="1"/>
                <c:pt idx="0">
                  <c:v>FORMATION GEOGRAPHIQUE
Lire une image géographique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Compétences!$CK$41:$CK$43</c:f>
              <c:numCache/>
            </c:numRef>
          </c:cat>
          <c:val>
            <c:numRef>
              <c:f>Compétences!$CL$41:$CL$43</c:f>
              <c:numCache/>
            </c:numRef>
          </c:val>
        </c:ser>
        <c:gapWidth val="30"/>
        <c:axId val="37188181"/>
        <c:axId val="66258174"/>
      </c:barChart>
      <c:catAx>
        <c:axId val="371881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 val="autoZero"/>
        <c:auto val="1"/>
        <c:lblOffset val="100"/>
        <c:tickLblSkip val="1"/>
        <c:noMultiLvlLbl val="0"/>
      </c:catAx>
      <c:valAx>
        <c:axId val="6625817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7188181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67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Compétences!$CM$1</c:f>
              <c:strCache>
                <c:ptCount val="1"/>
                <c:pt idx="0">
                  <c:v>FORMATION GEOGRAPHIQUE
Les composantes du paysage - Identifier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Compétences!$CS$41:$CS$47</c:f>
              <c:numCache/>
            </c:numRef>
          </c:cat>
          <c:val>
            <c:numRef>
              <c:f>Compétences!$CT$41:$CT$47</c:f>
              <c:numCache/>
            </c:numRef>
          </c:val>
        </c:ser>
        <c:gapWidth val="30"/>
        <c:axId val="59452655"/>
        <c:axId val="65311848"/>
      </c:barChart>
      <c:catAx>
        <c:axId val="594526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 val="autoZero"/>
        <c:auto val="1"/>
        <c:lblOffset val="100"/>
        <c:tickLblSkip val="1"/>
        <c:noMultiLvlLbl val="0"/>
      </c:catAx>
      <c:valAx>
        <c:axId val="653118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9452655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"/>
          <c:w val="0.90775"/>
          <c:h val="0.98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99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'Encodage réponses Es'!$BT$43:$BT$52</c:f>
              <c:strCache/>
            </c:strRef>
          </c:cat>
          <c:val>
            <c:numRef>
              <c:f>'Encodage réponses Es'!$BU$43:$BU$52</c:f>
              <c:numCache/>
            </c:numRef>
          </c:val>
        </c:ser>
        <c:gapWidth val="20"/>
        <c:axId val="45764749"/>
        <c:axId val="9229558"/>
      </c:barChart>
      <c:catAx>
        <c:axId val="45764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229558"/>
        <c:crosses val="autoZero"/>
        <c:auto val="1"/>
        <c:lblOffset val="100"/>
        <c:tickLblSkip val="1"/>
        <c:noMultiLvlLbl val="0"/>
      </c:catAx>
      <c:valAx>
        <c:axId val="9229558"/>
        <c:scaling>
          <c:orientation val="minMax"/>
        </c:scaling>
        <c:axPos val="b"/>
        <c:delete val="1"/>
        <c:majorTickMark val="out"/>
        <c:minorTickMark val="none"/>
        <c:tickLblPos val="none"/>
        <c:crossAx val="457647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5957159"/>
        <c:axId val="9396704"/>
      </c:barChart>
      <c:catAx>
        <c:axId val="15957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6704"/>
        <c:crosses val="autoZero"/>
        <c:auto val="1"/>
        <c:lblOffset val="100"/>
        <c:tickLblSkip val="1"/>
        <c:noMultiLvlLbl val="0"/>
      </c:catAx>
      <c:valAx>
        <c:axId val="9396704"/>
        <c:scaling>
          <c:orientation val="minMax"/>
        </c:scaling>
        <c:axPos val="b"/>
        <c:delete val="1"/>
        <c:majorTickMark val="out"/>
        <c:minorTickMark val="none"/>
        <c:tickLblPos val="none"/>
        <c:crossAx val="1595715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17461473"/>
        <c:axId val="22935530"/>
      </c:barChart>
      <c:catAx>
        <c:axId val="174614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5530"/>
        <c:crosses val="autoZero"/>
        <c:auto val="1"/>
        <c:lblOffset val="100"/>
        <c:tickLblSkip val="1"/>
        <c:noMultiLvlLbl val="0"/>
      </c:catAx>
      <c:valAx>
        <c:axId val="22935530"/>
        <c:scaling>
          <c:orientation val="minMax"/>
        </c:scaling>
        <c:axPos val="b"/>
        <c:delete val="1"/>
        <c:majorTickMark val="out"/>
        <c:minorTickMark val="none"/>
        <c:tickLblPos val="none"/>
        <c:crossAx val="17461473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5093179"/>
        <c:axId val="45838612"/>
      </c:barChart>
      <c:catAx>
        <c:axId val="50931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38612"/>
        <c:crosses val="autoZero"/>
        <c:auto val="1"/>
        <c:lblOffset val="100"/>
        <c:tickLblSkip val="1"/>
        <c:noMultiLvlLbl val="0"/>
      </c:catAx>
      <c:valAx>
        <c:axId val="45838612"/>
        <c:scaling>
          <c:orientation val="minMax"/>
        </c:scaling>
        <c:axPos val="b"/>
        <c:delete val="1"/>
        <c:majorTickMark val="out"/>
        <c:minorTickMark val="none"/>
        <c:tickLblPos val="none"/>
        <c:crossAx val="5093179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9894325"/>
        <c:axId val="21940062"/>
      </c:barChart>
      <c:catAx>
        <c:axId val="9894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40062"/>
        <c:crosses val="autoZero"/>
        <c:auto val="1"/>
        <c:lblOffset val="100"/>
        <c:tickLblSkip val="1"/>
        <c:noMultiLvlLbl val="0"/>
      </c:catAx>
      <c:valAx>
        <c:axId val="21940062"/>
        <c:scaling>
          <c:orientation val="minMax"/>
        </c:scaling>
        <c:axPos val="b"/>
        <c:delete val="1"/>
        <c:majorTickMark val="out"/>
        <c:minorTickMark val="none"/>
        <c:tickLblPos val="none"/>
        <c:crossAx val="9894325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Compétences!#REF!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3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Compétences!#REF!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Compétences!#REF!</c:f>
              <c:numCache>
                <c:ptCount val="1"/>
                <c:pt idx="0">
                  <c:v>1</c:v>
                </c:pt>
              </c:numCache>
            </c:numRef>
          </c:val>
        </c:ser>
        <c:gapWidth val="20"/>
        <c:axId val="63242831"/>
        <c:axId val="32314568"/>
      </c:barChart>
      <c:catAx>
        <c:axId val="63242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314568"/>
        <c:crosses val="autoZero"/>
        <c:auto val="1"/>
        <c:lblOffset val="100"/>
        <c:tickLblSkip val="1"/>
        <c:noMultiLvlLbl val="0"/>
      </c:catAx>
      <c:valAx>
        <c:axId val="32314568"/>
        <c:scaling>
          <c:orientation val="minMax"/>
        </c:scaling>
        <c:axPos val="b"/>
        <c:delete val="1"/>
        <c:majorTickMark val="out"/>
        <c:minorTickMark val="none"/>
        <c:tickLblPos val="none"/>
        <c:crossAx val="63242831"/>
        <c:crossesAt val="1"/>
        <c:crossBetween val="between"/>
        <c:dispUnits/>
      </c:valAx>
      <c:spPr>
        <a:solidFill>
          <a:srgbClr val="E6E6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CC99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75"/>
          <c:y val="0.009"/>
          <c:w val="0.9617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Compétences!$AV$1</c:f>
              <c:strCache>
                <c:ptCount val="1"/>
                <c:pt idx="0">
                  <c:v>FORMATION HISTORIQUE
Utiliser des représentations du temps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6E6E6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A5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Compétences!$BI$41:$BI$54</c:f>
              <c:numCache/>
            </c:numRef>
          </c:cat>
          <c:val>
            <c:numRef>
              <c:f>Compétences!$BJ$41:$BJ$54</c:f>
              <c:numCache/>
            </c:numRef>
          </c:val>
        </c:ser>
        <c:gapWidth val="30"/>
        <c:axId val="22395657"/>
        <c:axId val="234322"/>
      </c:barChart>
      <c:catAx>
        <c:axId val="22395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322"/>
        <c:crosses val="autoZero"/>
        <c:auto val="1"/>
        <c:lblOffset val="100"/>
        <c:tickLblSkip val="1"/>
        <c:noMultiLvlLbl val="0"/>
      </c:catAx>
      <c:valAx>
        <c:axId val="2343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395657"/>
        <c:crossesAt val="1"/>
        <c:crossBetween val="between"/>
        <c:dispUnits/>
      </c:valAx>
      <c:spPr>
        <a:solidFill>
          <a:srgbClr val="A5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Relationship Id="rId6" Type="http://schemas.openxmlformats.org/officeDocument/2006/relationships/chart" Target="/xl/charts/chart9.xml" /><Relationship Id="rId7" Type="http://schemas.openxmlformats.org/officeDocument/2006/relationships/chart" Target="/xl/charts/chart10.xml" /><Relationship Id="rId8" Type="http://schemas.openxmlformats.org/officeDocument/2006/relationships/chart" Target="/xl/charts/chart11.xml" /><Relationship Id="rId9" Type="http://schemas.openxmlformats.org/officeDocument/2006/relationships/chart" Target="/xl/charts/chart12.xml" /><Relationship Id="rId10" Type="http://schemas.openxmlformats.org/officeDocument/2006/relationships/chart" Target="/xl/charts/chart13.xml" /><Relationship Id="rId11" Type="http://schemas.openxmlformats.org/officeDocument/2006/relationships/chart" Target="/xl/charts/chart14.xml" /><Relationship Id="rId12" Type="http://schemas.openxmlformats.org/officeDocument/2006/relationships/chart" Target="/xl/charts/chart15.xml" /><Relationship Id="rId13" Type="http://schemas.openxmlformats.org/officeDocument/2006/relationships/chart" Target="/xl/charts/chart16.xml" /><Relationship Id="rId14" Type="http://schemas.openxmlformats.org/officeDocument/2006/relationships/chart" Target="/xl/charts/chart17.xml" /><Relationship Id="rId15" Type="http://schemas.openxmlformats.org/officeDocument/2006/relationships/chart" Target="/xl/charts/chart18.xml" /><Relationship Id="rId16" Type="http://schemas.openxmlformats.org/officeDocument/2006/relationships/chart" Target="/xl/charts/chart19.xml" /><Relationship Id="rId17" Type="http://schemas.openxmlformats.org/officeDocument/2006/relationships/chart" Target="/xl/charts/chart20.xml" /><Relationship Id="rId18" Type="http://schemas.openxmlformats.org/officeDocument/2006/relationships/chart" Target="/xl/charts/chart21.xml" /><Relationship Id="rId19" Type="http://schemas.openxmlformats.org/officeDocument/2006/relationships/chart" Target="/xl/charts/chart22.xml" /><Relationship Id="rId20" Type="http://schemas.openxmlformats.org/officeDocument/2006/relationships/chart" Target="/xl/charts/chart23.xml" /><Relationship Id="rId21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67</xdr:col>
      <xdr:colOff>85725</xdr:colOff>
      <xdr:row>41</xdr:row>
      <xdr:rowOff>9525</xdr:rowOff>
    </xdr:from>
    <xdr:to>
      <xdr:col>69</xdr:col>
      <xdr:colOff>723900</xdr:colOff>
      <xdr:row>52</xdr:row>
      <xdr:rowOff>152400</xdr:rowOff>
    </xdr:to>
    <xdr:graphicFrame>
      <xdr:nvGraphicFramePr>
        <xdr:cNvPr id="1" name="Chart 3"/>
        <xdr:cNvGraphicFramePr/>
      </xdr:nvGraphicFramePr>
      <xdr:xfrm>
        <a:off x="21764625" y="6086475"/>
        <a:ext cx="1438275" cy="182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72</xdr:col>
      <xdr:colOff>723900</xdr:colOff>
      <xdr:row>41</xdr:row>
      <xdr:rowOff>9525</xdr:rowOff>
    </xdr:from>
    <xdr:to>
      <xdr:col>74</xdr:col>
      <xdr:colOff>723900</xdr:colOff>
      <xdr:row>52</xdr:row>
      <xdr:rowOff>152400</xdr:rowOff>
    </xdr:to>
    <xdr:graphicFrame>
      <xdr:nvGraphicFramePr>
        <xdr:cNvPr id="2" name="Chart 40"/>
        <xdr:cNvGraphicFramePr/>
      </xdr:nvGraphicFramePr>
      <xdr:xfrm>
        <a:off x="24755475" y="6086475"/>
        <a:ext cx="14287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71</xdr:col>
      <xdr:colOff>0</xdr:colOff>
      <xdr:row>41</xdr:row>
      <xdr:rowOff>9525</xdr:rowOff>
    </xdr:from>
    <xdr:to>
      <xdr:col>72</xdr:col>
      <xdr:colOff>723900</xdr:colOff>
      <xdr:row>52</xdr:row>
      <xdr:rowOff>152400</xdr:rowOff>
    </xdr:to>
    <xdr:graphicFrame>
      <xdr:nvGraphicFramePr>
        <xdr:cNvPr id="3" name="Chart 58"/>
        <xdr:cNvGraphicFramePr/>
      </xdr:nvGraphicFramePr>
      <xdr:xfrm>
        <a:off x="23326725" y="6086475"/>
        <a:ext cx="142875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41</xdr:row>
      <xdr:rowOff>0</xdr:rowOff>
    </xdr:from>
    <xdr:to>
      <xdr:col>5</xdr:col>
      <xdr:colOff>0</xdr:colOff>
      <xdr:row>44</xdr:row>
      <xdr:rowOff>0</xdr:rowOff>
    </xdr:to>
    <xdr:graphicFrame>
      <xdr:nvGraphicFramePr>
        <xdr:cNvPr id="1" name="Chart 2053"/>
        <xdr:cNvGraphicFramePr/>
      </xdr:nvGraphicFramePr>
      <xdr:xfrm>
        <a:off x="3409950" y="6296025"/>
        <a:ext cx="0" cy="40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45</xdr:col>
      <xdr:colOff>0</xdr:colOff>
      <xdr:row>41</xdr:row>
      <xdr:rowOff>0</xdr:rowOff>
    </xdr:from>
    <xdr:to>
      <xdr:col>45</xdr:col>
      <xdr:colOff>0</xdr:colOff>
      <xdr:row>44</xdr:row>
      <xdr:rowOff>0</xdr:rowOff>
    </xdr:to>
    <xdr:graphicFrame>
      <xdr:nvGraphicFramePr>
        <xdr:cNvPr id="2" name="Chart 2061"/>
        <xdr:cNvGraphicFramePr/>
      </xdr:nvGraphicFramePr>
      <xdr:xfrm>
        <a:off x="25993725" y="6296025"/>
        <a:ext cx="0" cy="40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41</xdr:row>
      <xdr:rowOff>0</xdr:rowOff>
    </xdr:from>
    <xdr:to>
      <xdr:col>24</xdr:col>
      <xdr:colOff>0</xdr:colOff>
      <xdr:row>44</xdr:row>
      <xdr:rowOff>0</xdr:rowOff>
    </xdr:to>
    <xdr:graphicFrame>
      <xdr:nvGraphicFramePr>
        <xdr:cNvPr id="3" name="Chart 2079"/>
        <xdr:cNvGraphicFramePr/>
      </xdr:nvGraphicFramePr>
      <xdr:xfrm>
        <a:off x="15525750" y="6296025"/>
        <a:ext cx="0" cy="40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44</xdr:row>
      <xdr:rowOff>0</xdr:rowOff>
    </xdr:to>
    <xdr:graphicFrame>
      <xdr:nvGraphicFramePr>
        <xdr:cNvPr id="4" name="Chart 2084"/>
        <xdr:cNvGraphicFramePr/>
      </xdr:nvGraphicFramePr>
      <xdr:xfrm>
        <a:off x="5514975" y="6296025"/>
        <a:ext cx="0" cy="40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0</xdr:colOff>
      <xdr:row>41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5" name="Chart 2106"/>
        <xdr:cNvGraphicFramePr/>
      </xdr:nvGraphicFramePr>
      <xdr:xfrm>
        <a:off x="12763500" y="6296025"/>
        <a:ext cx="0" cy="40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60</xdr:col>
      <xdr:colOff>0</xdr:colOff>
      <xdr:row>40</xdr:row>
      <xdr:rowOff>9525</xdr:rowOff>
    </xdr:from>
    <xdr:to>
      <xdr:col>61</xdr:col>
      <xdr:colOff>695325</xdr:colOff>
      <xdr:row>53</xdr:row>
      <xdr:rowOff>180975</xdr:rowOff>
    </xdr:to>
    <xdr:graphicFrame>
      <xdr:nvGraphicFramePr>
        <xdr:cNvPr id="6" name="Chart 2118"/>
        <xdr:cNvGraphicFramePr/>
      </xdr:nvGraphicFramePr>
      <xdr:xfrm>
        <a:off x="31756350" y="6143625"/>
        <a:ext cx="1581150" cy="2190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45</xdr:col>
      <xdr:colOff>0</xdr:colOff>
      <xdr:row>40</xdr:row>
      <xdr:rowOff>9525</xdr:rowOff>
    </xdr:from>
    <xdr:to>
      <xdr:col>47</xdr:col>
      <xdr:colOff>0</xdr:colOff>
      <xdr:row>53</xdr:row>
      <xdr:rowOff>190500</xdr:rowOff>
    </xdr:to>
    <xdr:graphicFrame>
      <xdr:nvGraphicFramePr>
        <xdr:cNvPr id="7" name="Chart 2123"/>
        <xdr:cNvGraphicFramePr/>
      </xdr:nvGraphicFramePr>
      <xdr:xfrm>
        <a:off x="25993725" y="6143625"/>
        <a:ext cx="1800225" cy="2200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0</xdr:colOff>
      <xdr:row>40</xdr:row>
      <xdr:rowOff>9525</xdr:rowOff>
    </xdr:from>
    <xdr:to>
      <xdr:col>7</xdr:col>
      <xdr:colOff>0</xdr:colOff>
      <xdr:row>54</xdr:row>
      <xdr:rowOff>0</xdr:rowOff>
    </xdr:to>
    <xdr:graphicFrame>
      <xdr:nvGraphicFramePr>
        <xdr:cNvPr id="8" name="Chart 2124"/>
        <xdr:cNvGraphicFramePr/>
      </xdr:nvGraphicFramePr>
      <xdr:xfrm>
        <a:off x="3409950" y="6143625"/>
        <a:ext cx="1685925" cy="2209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40</xdr:row>
      <xdr:rowOff>0</xdr:rowOff>
    </xdr:from>
    <xdr:to>
      <xdr:col>9</xdr:col>
      <xdr:colOff>1219200</xdr:colOff>
      <xdr:row>54</xdr:row>
      <xdr:rowOff>0</xdr:rowOff>
    </xdr:to>
    <xdr:graphicFrame>
      <xdr:nvGraphicFramePr>
        <xdr:cNvPr id="9" name="Chart 2125"/>
        <xdr:cNvGraphicFramePr/>
      </xdr:nvGraphicFramePr>
      <xdr:xfrm>
        <a:off x="5514975" y="6134100"/>
        <a:ext cx="2019300" cy="2219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9525</xdr:colOff>
      <xdr:row>40</xdr:row>
      <xdr:rowOff>0</xdr:rowOff>
    </xdr:from>
    <xdr:to>
      <xdr:col>13</xdr:col>
      <xdr:colOff>1095375</xdr:colOff>
      <xdr:row>54</xdr:row>
      <xdr:rowOff>0</xdr:rowOff>
    </xdr:to>
    <xdr:graphicFrame>
      <xdr:nvGraphicFramePr>
        <xdr:cNvPr id="10" name="Chart 2126"/>
        <xdr:cNvGraphicFramePr/>
      </xdr:nvGraphicFramePr>
      <xdr:xfrm>
        <a:off x="8315325" y="6134100"/>
        <a:ext cx="1885950" cy="2219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9525</xdr:colOff>
      <xdr:row>40</xdr:row>
      <xdr:rowOff>0</xdr:rowOff>
    </xdr:from>
    <xdr:to>
      <xdr:col>17</xdr:col>
      <xdr:colOff>1171575</xdr:colOff>
      <xdr:row>54</xdr:row>
      <xdr:rowOff>9525</xdr:rowOff>
    </xdr:to>
    <xdr:graphicFrame>
      <xdr:nvGraphicFramePr>
        <xdr:cNvPr id="11" name="Chart 2127"/>
        <xdr:cNvGraphicFramePr/>
      </xdr:nvGraphicFramePr>
      <xdr:xfrm>
        <a:off x="10829925" y="6134100"/>
        <a:ext cx="1924050" cy="22288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22</xdr:col>
      <xdr:colOff>0</xdr:colOff>
      <xdr:row>40</xdr:row>
      <xdr:rowOff>0</xdr:rowOff>
    </xdr:from>
    <xdr:to>
      <xdr:col>24</xdr:col>
      <xdr:colOff>9525</xdr:colOff>
      <xdr:row>53</xdr:row>
      <xdr:rowOff>180975</xdr:rowOff>
    </xdr:to>
    <xdr:graphicFrame>
      <xdr:nvGraphicFramePr>
        <xdr:cNvPr id="12" name="Chart 2129"/>
        <xdr:cNvGraphicFramePr/>
      </xdr:nvGraphicFramePr>
      <xdr:xfrm>
        <a:off x="13982700" y="6134100"/>
        <a:ext cx="1552575" cy="22002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26</xdr:col>
      <xdr:colOff>0</xdr:colOff>
      <xdr:row>40</xdr:row>
      <xdr:rowOff>0</xdr:rowOff>
    </xdr:from>
    <xdr:to>
      <xdr:col>28</xdr:col>
      <xdr:colOff>9525</xdr:colOff>
      <xdr:row>54</xdr:row>
      <xdr:rowOff>0</xdr:rowOff>
    </xdr:to>
    <xdr:graphicFrame>
      <xdr:nvGraphicFramePr>
        <xdr:cNvPr id="13" name="Chart 2130"/>
        <xdr:cNvGraphicFramePr/>
      </xdr:nvGraphicFramePr>
      <xdr:xfrm>
        <a:off x="16135350" y="6134100"/>
        <a:ext cx="1619250" cy="22193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33</xdr:col>
      <xdr:colOff>0</xdr:colOff>
      <xdr:row>40</xdr:row>
      <xdr:rowOff>0</xdr:rowOff>
    </xdr:from>
    <xdr:to>
      <xdr:col>35</xdr:col>
      <xdr:colOff>0</xdr:colOff>
      <xdr:row>54</xdr:row>
      <xdr:rowOff>0</xdr:rowOff>
    </xdr:to>
    <xdr:graphicFrame>
      <xdr:nvGraphicFramePr>
        <xdr:cNvPr id="14" name="Chart 2131"/>
        <xdr:cNvGraphicFramePr/>
      </xdr:nvGraphicFramePr>
      <xdr:xfrm>
        <a:off x="19411950" y="6134100"/>
        <a:ext cx="1543050" cy="22193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39</xdr:col>
      <xdr:colOff>0</xdr:colOff>
      <xdr:row>40</xdr:row>
      <xdr:rowOff>0</xdr:rowOff>
    </xdr:from>
    <xdr:to>
      <xdr:col>41</xdr:col>
      <xdr:colOff>0</xdr:colOff>
      <xdr:row>53</xdr:row>
      <xdr:rowOff>180975</xdr:rowOff>
    </xdr:to>
    <xdr:graphicFrame>
      <xdr:nvGraphicFramePr>
        <xdr:cNvPr id="15" name="Chart 2132"/>
        <xdr:cNvGraphicFramePr/>
      </xdr:nvGraphicFramePr>
      <xdr:xfrm>
        <a:off x="22174200" y="6134100"/>
        <a:ext cx="1543050" cy="2200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42</xdr:col>
      <xdr:colOff>0</xdr:colOff>
      <xdr:row>40</xdr:row>
      <xdr:rowOff>0</xdr:rowOff>
    </xdr:from>
    <xdr:to>
      <xdr:col>43</xdr:col>
      <xdr:colOff>647700</xdr:colOff>
      <xdr:row>54</xdr:row>
      <xdr:rowOff>0</xdr:rowOff>
    </xdr:to>
    <xdr:graphicFrame>
      <xdr:nvGraphicFramePr>
        <xdr:cNvPr id="16" name="Chart 2133"/>
        <xdr:cNvGraphicFramePr/>
      </xdr:nvGraphicFramePr>
      <xdr:xfrm>
        <a:off x="24164925" y="6134100"/>
        <a:ext cx="1447800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67</xdr:col>
      <xdr:colOff>0</xdr:colOff>
      <xdr:row>40</xdr:row>
      <xdr:rowOff>0</xdr:rowOff>
    </xdr:from>
    <xdr:to>
      <xdr:col>68</xdr:col>
      <xdr:colOff>742950</xdr:colOff>
      <xdr:row>53</xdr:row>
      <xdr:rowOff>180975</xdr:rowOff>
    </xdr:to>
    <xdr:graphicFrame>
      <xdr:nvGraphicFramePr>
        <xdr:cNvPr id="17" name="Chart 2134"/>
        <xdr:cNvGraphicFramePr/>
      </xdr:nvGraphicFramePr>
      <xdr:xfrm>
        <a:off x="34851975" y="6134100"/>
        <a:ext cx="1514475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74</xdr:col>
      <xdr:colOff>0</xdr:colOff>
      <xdr:row>40</xdr:row>
      <xdr:rowOff>0</xdr:rowOff>
    </xdr:from>
    <xdr:to>
      <xdr:col>75</xdr:col>
      <xdr:colOff>752475</xdr:colOff>
      <xdr:row>53</xdr:row>
      <xdr:rowOff>190500</xdr:rowOff>
    </xdr:to>
    <xdr:graphicFrame>
      <xdr:nvGraphicFramePr>
        <xdr:cNvPr id="18" name="Chart 2135"/>
        <xdr:cNvGraphicFramePr/>
      </xdr:nvGraphicFramePr>
      <xdr:xfrm>
        <a:off x="37919025" y="6134100"/>
        <a:ext cx="1524000" cy="22098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84</xdr:col>
      <xdr:colOff>0</xdr:colOff>
      <xdr:row>40</xdr:row>
      <xdr:rowOff>0</xdr:rowOff>
    </xdr:from>
    <xdr:to>
      <xdr:col>85</xdr:col>
      <xdr:colOff>752475</xdr:colOff>
      <xdr:row>54</xdr:row>
      <xdr:rowOff>0</xdr:rowOff>
    </xdr:to>
    <xdr:graphicFrame>
      <xdr:nvGraphicFramePr>
        <xdr:cNvPr id="19" name="Chart 2136"/>
        <xdr:cNvGraphicFramePr/>
      </xdr:nvGraphicFramePr>
      <xdr:xfrm>
        <a:off x="41671875" y="6134100"/>
        <a:ext cx="1524000" cy="22193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88</xdr:col>
      <xdr:colOff>0</xdr:colOff>
      <xdr:row>40</xdr:row>
      <xdr:rowOff>0</xdr:rowOff>
    </xdr:from>
    <xdr:to>
      <xdr:col>90</xdr:col>
      <xdr:colOff>9525</xdr:colOff>
      <xdr:row>53</xdr:row>
      <xdr:rowOff>190500</xdr:rowOff>
    </xdr:to>
    <xdr:graphicFrame>
      <xdr:nvGraphicFramePr>
        <xdr:cNvPr id="20" name="Chart 2137"/>
        <xdr:cNvGraphicFramePr/>
      </xdr:nvGraphicFramePr>
      <xdr:xfrm>
        <a:off x="43824525" y="6134100"/>
        <a:ext cx="1533525" cy="22098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96</xdr:col>
      <xdr:colOff>0</xdr:colOff>
      <xdr:row>40</xdr:row>
      <xdr:rowOff>0</xdr:rowOff>
    </xdr:from>
    <xdr:to>
      <xdr:col>98</xdr:col>
      <xdr:colOff>0</xdr:colOff>
      <xdr:row>53</xdr:row>
      <xdr:rowOff>190500</xdr:rowOff>
    </xdr:to>
    <xdr:graphicFrame>
      <xdr:nvGraphicFramePr>
        <xdr:cNvPr id="21" name="Chart 2138"/>
        <xdr:cNvGraphicFramePr/>
      </xdr:nvGraphicFramePr>
      <xdr:xfrm>
        <a:off x="47129700" y="6134100"/>
        <a:ext cx="1524000" cy="22098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BX53"/>
  <sheetViews>
    <sheetView tabSelected="1" view="pageBreakPreview" zoomScaleSheetLayoutView="100" zoomScalePageLayoutView="0" workbookViewId="0" topLeftCell="A1">
      <pane xSplit="4" ySplit="2" topLeftCell="E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" sqref="E3"/>
    </sheetView>
  </sheetViews>
  <sheetFormatPr defaultColWidth="11.421875" defaultRowHeight="12.75"/>
  <cols>
    <col min="1" max="1" width="7.7109375" style="11" customWidth="1"/>
    <col min="2" max="3" width="11.00390625" style="11" customWidth="1"/>
    <col min="4" max="4" width="16.57421875" style="11" customWidth="1"/>
    <col min="5" max="66" width="4.421875" style="11" bestFit="1" customWidth="1"/>
    <col min="67" max="67" width="4.28125" style="11" customWidth="1"/>
    <col min="68" max="68" width="1.421875" style="11" customWidth="1"/>
    <col min="69" max="69" width="10.57421875" style="11" bestFit="1" customWidth="1"/>
    <col min="70" max="70" width="10.8515625" style="13" bestFit="1" customWidth="1"/>
    <col min="71" max="71" width="1.8515625" style="13" customWidth="1"/>
    <col min="72" max="72" width="10.57421875" style="11" bestFit="1" customWidth="1"/>
    <col min="73" max="73" width="10.8515625" style="13" bestFit="1" customWidth="1"/>
    <col min="74" max="74" width="10.57421875" style="11" bestFit="1" customWidth="1"/>
    <col min="75" max="75" width="10.8515625" style="13" bestFit="1" customWidth="1"/>
    <col min="76" max="16384" width="11.421875" style="11" customWidth="1"/>
  </cols>
  <sheetData>
    <row r="1" spans="1:75" s="115" customFormat="1" ht="26.25" customHeight="1">
      <c r="A1" s="234" t="s">
        <v>66</v>
      </c>
      <c r="B1" s="321"/>
      <c r="C1" s="322"/>
      <c r="D1" s="235" t="s">
        <v>16</v>
      </c>
      <c r="E1" s="110">
        <v>1</v>
      </c>
      <c r="F1" s="97">
        <v>2</v>
      </c>
      <c r="G1" s="97">
        <v>3</v>
      </c>
      <c r="H1" s="111">
        <v>4</v>
      </c>
      <c r="I1" s="97">
        <v>5</v>
      </c>
      <c r="J1" s="97">
        <v>6</v>
      </c>
      <c r="K1" s="97">
        <v>7</v>
      </c>
      <c r="L1" s="111">
        <v>8</v>
      </c>
      <c r="M1" s="97">
        <v>9</v>
      </c>
      <c r="N1" s="97">
        <v>10</v>
      </c>
      <c r="O1" s="97">
        <v>11</v>
      </c>
      <c r="P1" s="97">
        <v>12</v>
      </c>
      <c r="Q1" s="172">
        <v>13</v>
      </c>
      <c r="R1" s="113">
        <v>14</v>
      </c>
      <c r="S1" s="113">
        <v>15</v>
      </c>
      <c r="T1" s="113">
        <v>16</v>
      </c>
      <c r="U1" s="113">
        <v>17</v>
      </c>
      <c r="V1" s="100">
        <v>18</v>
      </c>
      <c r="W1" s="97">
        <v>19</v>
      </c>
      <c r="X1" s="97">
        <v>20</v>
      </c>
      <c r="Y1" s="111">
        <v>21</v>
      </c>
      <c r="Z1" s="97">
        <v>22</v>
      </c>
      <c r="AA1" s="111">
        <v>23</v>
      </c>
      <c r="AB1" s="111">
        <v>24</v>
      </c>
      <c r="AC1" s="97">
        <v>25</v>
      </c>
      <c r="AD1" s="97">
        <v>26</v>
      </c>
      <c r="AE1" s="98">
        <v>27</v>
      </c>
      <c r="AF1" s="112">
        <v>28</v>
      </c>
      <c r="AG1" s="97">
        <v>29</v>
      </c>
      <c r="AH1" s="111">
        <v>30</v>
      </c>
      <c r="AI1" s="111">
        <v>31</v>
      </c>
      <c r="AJ1" s="113">
        <v>32</v>
      </c>
      <c r="AK1" s="100">
        <v>33</v>
      </c>
      <c r="AL1" s="113">
        <v>34</v>
      </c>
      <c r="AM1" s="113">
        <v>35</v>
      </c>
      <c r="AN1" s="111">
        <v>36</v>
      </c>
      <c r="AO1" s="97">
        <v>37</v>
      </c>
      <c r="AP1" s="97">
        <v>38</v>
      </c>
      <c r="AQ1" s="97">
        <v>39</v>
      </c>
      <c r="AR1" s="113">
        <v>40</v>
      </c>
      <c r="AS1" s="185">
        <v>41</v>
      </c>
      <c r="AT1" s="297">
        <v>42</v>
      </c>
      <c r="AU1" s="298">
        <v>43</v>
      </c>
      <c r="AV1" s="100">
        <v>44</v>
      </c>
      <c r="AW1" s="113">
        <v>45</v>
      </c>
      <c r="AX1" s="100">
        <v>46</v>
      </c>
      <c r="AY1" s="113">
        <v>47</v>
      </c>
      <c r="AZ1" s="113">
        <v>48</v>
      </c>
      <c r="BA1" s="111">
        <v>49</v>
      </c>
      <c r="BB1" s="111">
        <v>50</v>
      </c>
      <c r="BC1" s="111">
        <v>51</v>
      </c>
      <c r="BD1" s="111">
        <v>52</v>
      </c>
      <c r="BE1" s="111">
        <v>53</v>
      </c>
      <c r="BF1" s="39">
        <v>54</v>
      </c>
      <c r="BG1" s="99">
        <v>55</v>
      </c>
      <c r="BH1" s="113">
        <v>56</v>
      </c>
      <c r="BI1" s="113">
        <v>57</v>
      </c>
      <c r="BJ1" s="100">
        <v>58</v>
      </c>
      <c r="BK1" s="111">
        <v>59</v>
      </c>
      <c r="BL1" s="111">
        <v>60</v>
      </c>
      <c r="BM1" s="111">
        <v>61</v>
      </c>
      <c r="BN1" s="97">
        <v>62</v>
      </c>
      <c r="BO1" s="101" t="s">
        <v>19</v>
      </c>
      <c r="BP1" s="114"/>
      <c r="BQ1" s="339" t="s">
        <v>37</v>
      </c>
      <c r="BR1" s="340"/>
      <c r="BS1" s="157"/>
      <c r="BT1" s="337" t="s">
        <v>35</v>
      </c>
      <c r="BU1" s="338"/>
      <c r="BV1" s="335" t="s">
        <v>36</v>
      </c>
      <c r="BW1" s="336"/>
    </row>
    <row r="2" spans="1:75" s="121" customFormat="1" ht="13.5" thickBot="1">
      <c r="A2" s="233" t="s">
        <v>67</v>
      </c>
      <c r="B2" s="323"/>
      <c r="C2" s="324"/>
      <c r="D2" s="236" t="s">
        <v>64</v>
      </c>
      <c r="E2" s="102">
        <v>1</v>
      </c>
      <c r="F2" s="103">
        <v>1</v>
      </c>
      <c r="G2" s="103">
        <v>1</v>
      </c>
      <c r="H2" s="116">
        <v>1</v>
      </c>
      <c r="I2" s="103">
        <v>1</v>
      </c>
      <c r="J2" s="103">
        <v>1</v>
      </c>
      <c r="K2" s="103">
        <v>1</v>
      </c>
      <c r="L2" s="118">
        <v>1</v>
      </c>
      <c r="M2" s="167">
        <v>1</v>
      </c>
      <c r="N2" s="103">
        <v>1</v>
      </c>
      <c r="O2" s="106">
        <v>1</v>
      </c>
      <c r="P2" s="103">
        <v>1</v>
      </c>
      <c r="Q2" s="106">
        <v>1</v>
      </c>
      <c r="R2" s="103">
        <v>1</v>
      </c>
      <c r="S2" s="117">
        <v>1</v>
      </c>
      <c r="T2" s="117">
        <v>1</v>
      </c>
      <c r="U2" s="117">
        <v>1</v>
      </c>
      <c r="V2" s="103">
        <v>1</v>
      </c>
      <c r="W2" s="176">
        <v>1</v>
      </c>
      <c r="X2" s="117">
        <v>1</v>
      </c>
      <c r="Y2" s="117">
        <v>1</v>
      </c>
      <c r="Z2" s="103">
        <v>1</v>
      </c>
      <c r="AA2" s="117">
        <v>1</v>
      </c>
      <c r="AB2" s="117">
        <v>1</v>
      </c>
      <c r="AC2" s="103">
        <v>1</v>
      </c>
      <c r="AD2" s="103">
        <v>1</v>
      </c>
      <c r="AE2" s="104">
        <v>1</v>
      </c>
      <c r="AF2" s="105">
        <v>1</v>
      </c>
      <c r="AG2" s="103">
        <v>1</v>
      </c>
      <c r="AH2" s="117">
        <v>1</v>
      </c>
      <c r="AI2" s="117">
        <v>1</v>
      </c>
      <c r="AJ2" s="117">
        <v>1</v>
      </c>
      <c r="AK2" s="103">
        <v>1</v>
      </c>
      <c r="AL2" s="117">
        <v>1</v>
      </c>
      <c r="AM2" s="117">
        <v>1</v>
      </c>
      <c r="AN2" s="117">
        <v>1</v>
      </c>
      <c r="AO2" s="103">
        <v>1</v>
      </c>
      <c r="AP2" s="103">
        <v>1</v>
      </c>
      <c r="AQ2" s="103">
        <v>1</v>
      </c>
      <c r="AR2" s="117">
        <v>1</v>
      </c>
      <c r="AS2" s="118">
        <v>1</v>
      </c>
      <c r="AT2" s="186">
        <v>1</v>
      </c>
      <c r="AU2" s="117">
        <v>1</v>
      </c>
      <c r="AV2" s="103">
        <v>1</v>
      </c>
      <c r="AW2" s="117">
        <v>1</v>
      </c>
      <c r="AX2" s="103">
        <v>1</v>
      </c>
      <c r="AY2" s="117">
        <v>1</v>
      </c>
      <c r="AZ2" s="117">
        <v>1</v>
      </c>
      <c r="BA2" s="117">
        <v>1</v>
      </c>
      <c r="BB2" s="118">
        <v>1</v>
      </c>
      <c r="BC2" s="117">
        <v>1</v>
      </c>
      <c r="BD2" s="117">
        <v>1</v>
      </c>
      <c r="BE2" s="117">
        <v>1</v>
      </c>
      <c r="BF2" s="104">
        <v>1</v>
      </c>
      <c r="BG2" s="119">
        <v>1</v>
      </c>
      <c r="BH2" s="117">
        <v>1</v>
      </c>
      <c r="BI2" s="117">
        <v>1</v>
      </c>
      <c r="BJ2" s="103">
        <v>1</v>
      </c>
      <c r="BK2" s="118">
        <v>1</v>
      </c>
      <c r="BL2" s="117">
        <v>1</v>
      </c>
      <c r="BM2" s="117">
        <v>1</v>
      </c>
      <c r="BN2" s="103">
        <v>1</v>
      </c>
      <c r="BO2" s="120" t="s">
        <v>15</v>
      </c>
      <c r="BP2" s="72"/>
      <c r="BQ2" s="63" t="s">
        <v>54</v>
      </c>
      <c r="BR2" s="62" t="s">
        <v>0</v>
      </c>
      <c r="BS2" s="158"/>
      <c r="BT2" s="61" t="s">
        <v>53</v>
      </c>
      <c r="BU2" s="60" t="s">
        <v>0</v>
      </c>
      <c r="BV2" s="59" t="s">
        <v>38</v>
      </c>
      <c r="BW2" s="58" t="s">
        <v>0</v>
      </c>
    </row>
    <row r="3" spans="1:75" s="5" customFormat="1" ht="11.25" customHeight="1">
      <c r="A3" s="329" t="s">
        <v>65</v>
      </c>
      <c r="B3" s="330"/>
      <c r="C3" s="325">
        <v>1</v>
      </c>
      <c r="D3" s="326"/>
      <c r="E3" s="125"/>
      <c r="F3" s="125"/>
      <c r="G3" s="125"/>
      <c r="H3" s="125"/>
      <c r="I3" s="125"/>
      <c r="J3" s="125"/>
      <c r="K3" s="125"/>
      <c r="L3" s="168"/>
      <c r="M3" s="125"/>
      <c r="N3" s="125"/>
      <c r="O3" s="125"/>
      <c r="P3" s="125"/>
      <c r="Q3" s="125"/>
      <c r="R3" s="125"/>
      <c r="S3" s="125"/>
      <c r="T3" s="168"/>
      <c r="U3" s="178"/>
      <c r="V3" s="178"/>
      <c r="W3" s="180"/>
      <c r="X3" s="125"/>
      <c r="Y3" s="125"/>
      <c r="Z3" s="125"/>
      <c r="AA3" s="168"/>
      <c r="AB3" s="168"/>
      <c r="AC3" s="125"/>
      <c r="AD3" s="125"/>
      <c r="AE3" s="126"/>
      <c r="AF3" s="127"/>
      <c r="AG3" s="125"/>
      <c r="AH3" s="125"/>
      <c r="AI3" s="125"/>
      <c r="AJ3" s="178"/>
      <c r="AK3" s="125"/>
      <c r="AL3" s="125"/>
      <c r="AM3" s="125"/>
      <c r="AN3" s="178"/>
      <c r="AO3" s="125"/>
      <c r="AP3" s="125"/>
      <c r="AQ3" s="125"/>
      <c r="AR3" s="125"/>
      <c r="AS3" s="168"/>
      <c r="AT3" s="178"/>
      <c r="AU3" s="178"/>
      <c r="AV3" s="125"/>
      <c r="AW3" s="125"/>
      <c r="AX3" s="125"/>
      <c r="AY3" s="125"/>
      <c r="AZ3" s="125"/>
      <c r="BA3" s="125"/>
      <c r="BB3" s="125"/>
      <c r="BC3" s="125"/>
      <c r="BD3" s="125"/>
      <c r="BE3" s="178"/>
      <c r="BF3" s="126"/>
      <c r="BG3" s="127"/>
      <c r="BH3" s="125"/>
      <c r="BI3" s="178"/>
      <c r="BJ3" s="125"/>
      <c r="BK3" s="168"/>
      <c r="BL3" s="178"/>
      <c r="BM3" s="178"/>
      <c r="BN3" s="125"/>
      <c r="BO3" s="107">
        <f>IF(E3="","",IF(COUNTIF(E3:BN3,"a")&gt;0,"a",IF(COUNTA(E3:BN3)&lt;62,"!","")))</f>
      </c>
      <c r="BP3" s="122"/>
      <c r="BQ3" s="56">
        <f>IF(OR(BT3="",BV3=""),"",BT3+BV3)</f>
      </c>
      <c r="BR3" s="156">
        <f>IF(BQ3="","",BQ3/60)</f>
      </c>
      <c r="BS3" s="159"/>
      <c r="BT3" s="56">
        <f>IF(OR(Compétences!F4="",Compétences!I4="",Compétences!M4="",Compétences!Q4="",Compétences!W4="",Compétences!AA4="",Compétences!AH4="",Compétences!AN4=""),"",Compétences!F4+Compétences!I4+Compétences!M4+Compétences!Q4+Compétences!W4+Compétences!AA4+Compétences!AH4+Compétences!AN4)</f>
      </c>
      <c r="BU3" s="156">
        <f aca="true" t="shared" si="0" ref="BU3:BU36">IF(BT3="","",BT3/21)</f>
      </c>
      <c r="BV3" s="56">
        <f>IF(OR(Compétences!BI4="",Compétences!BP4="",Compétences!BW4="",Compétences!CG4="",Compétences!CK4="",Compétences!CS4=""),"",Compétences!BI4+Compétences!BP4+Compétences!BW4+Compétences!CG4+Compétences!CK4+Compétences!CS4)</f>
      </c>
      <c r="BW3" s="156">
        <f>IF(BV3="","",BV3/39)</f>
      </c>
    </row>
    <row r="4" spans="1:75" s="5" customFormat="1" ht="11.25" customHeight="1">
      <c r="A4" s="331"/>
      <c r="B4" s="332"/>
      <c r="C4" s="327">
        <v>2</v>
      </c>
      <c r="D4" s="328"/>
      <c r="E4" s="125"/>
      <c r="F4" s="125"/>
      <c r="G4" s="125"/>
      <c r="H4" s="125"/>
      <c r="I4" s="125"/>
      <c r="J4" s="125"/>
      <c r="K4" s="125"/>
      <c r="L4" s="168"/>
      <c r="M4" s="125"/>
      <c r="N4" s="125"/>
      <c r="O4" s="125"/>
      <c r="P4" s="125"/>
      <c r="Q4" s="125"/>
      <c r="R4" s="125"/>
      <c r="S4" s="125"/>
      <c r="T4" s="168"/>
      <c r="U4" s="168"/>
      <c r="V4" s="168"/>
      <c r="W4" s="125"/>
      <c r="X4" s="125"/>
      <c r="Y4" s="125"/>
      <c r="Z4" s="125"/>
      <c r="AA4" s="168"/>
      <c r="AB4" s="168"/>
      <c r="AC4" s="125"/>
      <c r="AD4" s="125"/>
      <c r="AE4" s="126"/>
      <c r="AF4" s="127"/>
      <c r="AG4" s="125"/>
      <c r="AH4" s="125"/>
      <c r="AI4" s="125"/>
      <c r="AJ4" s="168"/>
      <c r="AK4" s="125"/>
      <c r="AL4" s="125"/>
      <c r="AM4" s="125"/>
      <c r="AN4" s="168"/>
      <c r="AO4" s="125"/>
      <c r="AP4" s="125"/>
      <c r="AQ4" s="125"/>
      <c r="AR4" s="125"/>
      <c r="AS4" s="168"/>
      <c r="AT4" s="168"/>
      <c r="AU4" s="168"/>
      <c r="AV4" s="125"/>
      <c r="AW4" s="125"/>
      <c r="AX4" s="125"/>
      <c r="AY4" s="125"/>
      <c r="AZ4" s="125"/>
      <c r="BA4" s="125"/>
      <c r="BB4" s="125"/>
      <c r="BC4" s="125"/>
      <c r="BD4" s="125"/>
      <c r="BE4" s="168"/>
      <c r="BF4" s="126"/>
      <c r="BG4" s="127"/>
      <c r="BH4" s="125"/>
      <c r="BI4" s="168"/>
      <c r="BJ4" s="125"/>
      <c r="BK4" s="168"/>
      <c r="BL4" s="168"/>
      <c r="BM4" s="168"/>
      <c r="BN4" s="125"/>
      <c r="BO4" s="107">
        <f aca="true" t="shared" si="1" ref="BO4:BO36">IF(E4="","",IF(COUNTIF(E4:BN4,"a")&gt;0,"a",IF(COUNTA(E4:BN4)&lt;62,"!","")))</f>
      </c>
      <c r="BP4" s="72"/>
      <c r="BQ4" s="57">
        <f aca="true" t="shared" si="2" ref="BQ4:BQ36">IF(OR(BT4="",BV4=""),"",BT4+BV4)</f>
      </c>
      <c r="BR4" s="156">
        <f aca="true" t="shared" si="3" ref="BR4:BR36">IF(BQ4="","",BQ4/60)</f>
      </c>
      <c r="BS4" s="159"/>
      <c r="BT4" s="57">
        <f>IF(OR(Compétences!F5="",Compétences!I5="",Compétences!M5="",Compétences!Q5="",Compétences!W5="",Compétences!AA5="",Compétences!AH5="",Compétences!AN5=""),"",Compétences!F5+Compétences!I5+Compétences!M5+Compétences!Q5+Compétences!W5+Compétences!AA5+Compétences!AH5+Compétences!AN5)</f>
      </c>
      <c r="BU4" s="156">
        <f t="shared" si="0"/>
      </c>
      <c r="BV4" s="57">
        <f>IF(OR(Compétences!BI5="",Compétences!BP5="",Compétences!BW5="",Compétences!CG5="",Compétences!CK5="",Compétences!CS5=""),"",Compétences!BI5+Compétences!BP5+Compétences!BW5+Compétences!CG5+Compétences!CK5+Compétences!CS5)</f>
      </c>
      <c r="BW4" s="156">
        <f aca="true" t="shared" si="4" ref="BW4:BW36">IF(BV4="","",BV4/39)</f>
      </c>
    </row>
    <row r="5" spans="1:75" s="5" customFormat="1" ht="11.25" customHeight="1">
      <c r="A5" s="331"/>
      <c r="B5" s="332"/>
      <c r="C5" s="327">
        <v>3</v>
      </c>
      <c r="D5" s="328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68"/>
      <c r="U5" s="168"/>
      <c r="V5" s="168"/>
      <c r="W5" s="125"/>
      <c r="X5" s="125"/>
      <c r="Y5" s="125"/>
      <c r="Z5" s="125"/>
      <c r="AA5" s="168"/>
      <c r="AB5" s="168"/>
      <c r="AC5" s="125"/>
      <c r="AD5" s="125"/>
      <c r="AE5" s="126"/>
      <c r="AF5" s="127"/>
      <c r="AG5" s="125"/>
      <c r="AH5" s="125"/>
      <c r="AI5" s="125"/>
      <c r="AJ5" s="168"/>
      <c r="AK5" s="125"/>
      <c r="AL5" s="125"/>
      <c r="AM5" s="125"/>
      <c r="AN5" s="168"/>
      <c r="AO5" s="125"/>
      <c r="AP5" s="125"/>
      <c r="AQ5" s="125"/>
      <c r="AR5" s="125"/>
      <c r="AS5" s="168"/>
      <c r="AT5" s="168"/>
      <c r="AU5" s="168"/>
      <c r="AV5" s="125"/>
      <c r="AW5" s="125"/>
      <c r="AX5" s="125"/>
      <c r="AY5" s="125"/>
      <c r="AZ5" s="125"/>
      <c r="BA5" s="125"/>
      <c r="BB5" s="125"/>
      <c r="BC5" s="125"/>
      <c r="BD5" s="125"/>
      <c r="BE5" s="168"/>
      <c r="BF5" s="126"/>
      <c r="BG5" s="127"/>
      <c r="BH5" s="125"/>
      <c r="BI5" s="168"/>
      <c r="BJ5" s="125"/>
      <c r="BK5" s="168"/>
      <c r="BL5" s="168"/>
      <c r="BM5" s="168"/>
      <c r="BN5" s="125"/>
      <c r="BO5" s="107">
        <f t="shared" si="1"/>
      </c>
      <c r="BP5" s="72"/>
      <c r="BQ5" s="57">
        <f t="shared" si="2"/>
      </c>
      <c r="BR5" s="156">
        <f t="shared" si="3"/>
      </c>
      <c r="BS5" s="159"/>
      <c r="BT5" s="57">
        <f>IF(OR(Compétences!F6="",Compétences!I6="",Compétences!M6="",Compétences!Q6="",Compétences!W6="",Compétences!AA6="",Compétences!AH6="",Compétences!AN6=""),"",Compétences!F6+Compétences!I6+Compétences!M6+Compétences!Q6+Compétences!W6+Compétences!AA6+Compétences!AH6+Compétences!AN6)</f>
      </c>
      <c r="BU5" s="156">
        <f t="shared" si="0"/>
      </c>
      <c r="BV5" s="57">
        <f>IF(OR(Compétences!BI6="",Compétences!BP6="",Compétences!BW6="",Compétences!CG6="",Compétences!CK6="",Compétences!CS6=""),"",Compétences!BI6+Compétences!BP6+Compétences!BW6+Compétences!CG6+Compétences!CK6+Compétences!CS6)</f>
      </c>
      <c r="BW5" s="156">
        <f t="shared" si="4"/>
      </c>
    </row>
    <row r="6" spans="1:75" s="5" customFormat="1" ht="11.25" customHeight="1">
      <c r="A6" s="331"/>
      <c r="B6" s="332"/>
      <c r="C6" s="327">
        <v>4</v>
      </c>
      <c r="D6" s="328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68"/>
      <c r="U6" s="168"/>
      <c r="V6" s="168"/>
      <c r="W6" s="125"/>
      <c r="X6" s="125"/>
      <c r="Y6" s="125"/>
      <c r="Z6" s="125"/>
      <c r="AA6" s="168"/>
      <c r="AB6" s="168"/>
      <c r="AC6" s="125"/>
      <c r="AD6" s="125"/>
      <c r="AE6" s="126"/>
      <c r="AF6" s="127"/>
      <c r="AG6" s="125"/>
      <c r="AH6" s="125"/>
      <c r="AI6" s="125"/>
      <c r="AJ6" s="168"/>
      <c r="AK6" s="125"/>
      <c r="AL6" s="125"/>
      <c r="AM6" s="125"/>
      <c r="AN6" s="168"/>
      <c r="AO6" s="125"/>
      <c r="AP6" s="125"/>
      <c r="AQ6" s="125"/>
      <c r="AR6" s="125"/>
      <c r="AS6" s="168"/>
      <c r="AT6" s="168"/>
      <c r="AU6" s="168"/>
      <c r="AV6" s="125"/>
      <c r="AW6" s="125"/>
      <c r="AX6" s="125"/>
      <c r="AY6" s="125"/>
      <c r="AZ6" s="125"/>
      <c r="BA6" s="125"/>
      <c r="BB6" s="125"/>
      <c r="BC6" s="125"/>
      <c r="BD6" s="125"/>
      <c r="BE6" s="168"/>
      <c r="BF6" s="126"/>
      <c r="BG6" s="127"/>
      <c r="BH6" s="125"/>
      <c r="BI6" s="168"/>
      <c r="BJ6" s="125"/>
      <c r="BK6" s="168"/>
      <c r="BL6" s="168"/>
      <c r="BM6" s="168"/>
      <c r="BN6" s="125"/>
      <c r="BO6" s="107">
        <f t="shared" si="1"/>
      </c>
      <c r="BP6" s="72"/>
      <c r="BQ6" s="57">
        <f t="shared" si="2"/>
      </c>
      <c r="BR6" s="156">
        <f t="shared" si="3"/>
      </c>
      <c r="BS6" s="159"/>
      <c r="BT6" s="57">
        <f>IF(OR(Compétences!F7="",Compétences!I7="",Compétences!M7="",Compétences!Q7="",Compétences!W7="",Compétences!AA7="",Compétences!AH7="",Compétences!AN7=""),"",Compétences!F7+Compétences!I7+Compétences!M7+Compétences!Q7+Compétences!W7+Compétences!AA7+Compétences!AH7+Compétences!AN7)</f>
      </c>
      <c r="BU6" s="156">
        <f t="shared" si="0"/>
      </c>
      <c r="BV6" s="57">
        <f>IF(OR(Compétences!BI7="",Compétences!BP7="",Compétences!BW7="",Compétences!CG7="",Compétences!CK7="",Compétences!CS7=""),"",Compétences!BI7+Compétences!BP7+Compétences!BW7+Compétences!CG7+Compétences!CK7+Compétences!CS7)</f>
      </c>
      <c r="BW6" s="156">
        <f t="shared" si="4"/>
      </c>
    </row>
    <row r="7" spans="1:75" s="5" customFormat="1" ht="11.25" customHeight="1">
      <c r="A7" s="331"/>
      <c r="B7" s="332"/>
      <c r="C7" s="327">
        <v>5</v>
      </c>
      <c r="D7" s="328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68"/>
      <c r="U7" s="168"/>
      <c r="V7" s="168"/>
      <c r="W7" s="125"/>
      <c r="X7" s="125"/>
      <c r="Y7" s="125"/>
      <c r="Z7" s="125"/>
      <c r="AA7" s="168"/>
      <c r="AB7" s="168"/>
      <c r="AC7" s="125"/>
      <c r="AD7" s="125"/>
      <c r="AE7" s="126"/>
      <c r="AF7" s="127"/>
      <c r="AG7" s="125"/>
      <c r="AH7" s="125"/>
      <c r="AI7" s="125"/>
      <c r="AJ7" s="168"/>
      <c r="AK7" s="125"/>
      <c r="AL7" s="125"/>
      <c r="AM7" s="125"/>
      <c r="AN7" s="168"/>
      <c r="AO7" s="125"/>
      <c r="AP7" s="125"/>
      <c r="AQ7" s="125"/>
      <c r="AR7" s="125"/>
      <c r="AS7" s="168"/>
      <c r="AT7" s="168"/>
      <c r="AU7" s="168"/>
      <c r="AV7" s="125"/>
      <c r="AW7" s="125"/>
      <c r="AX7" s="125"/>
      <c r="AY7" s="125"/>
      <c r="AZ7" s="125"/>
      <c r="BA7" s="125"/>
      <c r="BB7" s="125"/>
      <c r="BC7" s="125"/>
      <c r="BD7" s="125"/>
      <c r="BE7" s="168"/>
      <c r="BF7" s="126"/>
      <c r="BG7" s="127"/>
      <c r="BH7" s="125"/>
      <c r="BI7" s="168"/>
      <c r="BJ7" s="125"/>
      <c r="BK7" s="168"/>
      <c r="BL7" s="168"/>
      <c r="BM7" s="168"/>
      <c r="BN7" s="125"/>
      <c r="BO7" s="107">
        <f t="shared" si="1"/>
      </c>
      <c r="BP7" s="72"/>
      <c r="BQ7" s="57">
        <f t="shared" si="2"/>
      </c>
      <c r="BR7" s="156">
        <f t="shared" si="3"/>
      </c>
      <c r="BS7" s="159"/>
      <c r="BT7" s="57">
        <f>IF(OR(Compétences!F8="",Compétences!I8="",Compétences!M8="",Compétences!Q8="",Compétences!W8="",Compétences!AA8="",Compétences!AH8="",Compétences!AN8=""),"",Compétences!F8+Compétences!I8+Compétences!M8+Compétences!Q8+Compétences!W8+Compétences!AA8+Compétences!AH8+Compétences!AN8)</f>
      </c>
      <c r="BU7" s="156">
        <f t="shared" si="0"/>
      </c>
      <c r="BV7" s="57">
        <f>IF(OR(Compétences!BI8="",Compétences!BP8="",Compétences!BW8="",Compétences!CG8="",Compétences!CK8="",Compétences!CS8=""),"",Compétences!BI8+Compétences!BP8+Compétences!BW8+Compétences!CG8+Compétences!CK8+Compétences!CS8)</f>
      </c>
      <c r="BW7" s="156">
        <f t="shared" si="4"/>
      </c>
    </row>
    <row r="8" spans="1:75" s="5" customFormat="1" ht="11.25" customHeight="1">
      <c r="A8" s="331"/>
      <c r="B8" s="332"/>
      <c r="C8" s="327">
        <v>6</v>
      </c>
      <c r="D8" s="328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68"/>
      <c r="U8" s="168"/>
      <c r="V8" s="168"/>
      <c r="W8" s="125"/>
      <c r="X8" s="125"/>
      <c r="Y8" s="125"/>
      <c r="Z8" s="125"/>
      <c r="AA8" s="168"/>
      <c r="AB8" s="168"/>
      <c r="AC8" s="125"/>
      <c r="AD8" s="125"/>
      <c r="AE8" s="126"/>
      <c r="AF8" s="127"/>
      <c r="AG8" s="125"/>
      <c r="AH8" s="125"/>
      <c r="AI8" s="125"/>
      <c r="AJ8" s="168"/>
      <c r="AK8" s="125"/>
      <c r="AL8" s="125"/>
      <c r="AM8" s="125"/>
      <c r="AN8" s="168"/>
      <c r="AO8" s="125"/>
      <c r="AP8" s="125"/>
      <c r="AQ8" s="125"/>
      <c r="AR8" s="125"/>
      <c r="AS8" s="168"/>
      <c r="AT8" s="168"/>
      <c r="AU8" s="168"/>
      <c r="AV8" s="125"/>
      <c r="AW8" s="125"/>
      <c r="AX8" s="125"/>
      <c r="AY8" s="125"/>
      <c r="AZ8" s="125"/>
      <c r="BA8" s="125"/>
      <c r="BB8" s="125"/>
      <c r="BC8" s="125"/>
      <c r="BD8" s="125"/>
      <c r="BE8" s="168"/>
      <c r="BF8" s="126"/>
      <c r="BG8" s="127"/>
      <c r="BH8" s="125"/>
      <c r="BI8" s="168"/>
      <c r="BJ8" s="125"/>
      <c r="BK8" s="168"/>
      <c r="BL8" s="168"/>
      <c r="BM8" s="168"/>
      <c r="BN8" s="125"/>
      <c r="BO8" s="107">
        <f t="shared" si="1"/>
      </c>
      <c r="BP8" s="72"/>
      <c r="BQ8" s="57">
        <f t="shared" si="2"/>
      </c>
      <c r="BR8" s="156">
        <f t="shared" si="3"/>
      </c>
      <c r="BS8" s="159"/>
      <c r="BT8" s="57">
        <f>IF(OR(Compétences!F9="",Compétences!I9="",Compétences!M9="",Compétences!Q9="",Compétences!W9="",Compétences!AA9="",Compétences!AH9="",Compétences!AN9=""),"",Compétences!F9+Compétences!I9+Compétences!M9+Compétences!Q9+Compétences!W9+Compétences!AA9+Compétences!AH9+Compétences!AN9)</f>
      </c>
      <c r="BU8" s="156">
        <f t="shared" si="0"/>
      </c>
      <c r="BV8" s="57">
        <f>IF(OR(Compétences!BI9="",Compétences!BP9="",Compétences!BW9="",Compétences!CG9="",Compétences!CK9="",Compétences!CS9=""),"",Compétences!BI9+Compétences!BP9+Compétences!BW9+Compétences!CG9+Compétences!CK9+Compétences!CS9)</f>
      </c>
      <c r="BW8" s="156">
        <f t="shared" si="4"/>
      </c>
    </row>
    <row r="9" spans="1:75" s="5" customFormat="1" ht="11.25" customHeight="1">
      <c r="A9" s="331"/>
      <c r="B9" s="332"/>
      <c r="C9" s="327">
        <v>7</v>
      </c>
      <c r="D9" s="328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68"/>
      <c r="U9" s="168"/>
      <c r="V9" s="168"/>
      <c r="W9" s="125"/>
      <c r="X9" s="125"/>
      <c r="Y9" s="125"/>
      <c r="Z9" s="125"/>
      <c r="AA9" s="168"/>
      <c r="AB9" s="168"/>
      <c r="AC9" s="125"/>
      <c r="AD9" s="125"/>
      <c r="AE9" s="126"/>
      <c r="AF9" s="127"/>
      <c r="AG9" s="125"/>
      <c r="AH9" s="125"/>
      <c r="AI9" s="125"/>
      <c r="AJ9" s="168"/>
      <c r="AK9" s="125"/>
      <c r="AL9" s="125"/>
      <c r="AM9" s="125"/>
      <c r="AN9" s="168"/>
      <c r="AO9" s="125"/>
      <c r="AP9" s="125"/>
      <c r="AQ9" s="125"/>
      <c r="AR9" s="125"/>
      <c r="AS9" s="168"/>
      <c r="AT9" s="168"/>
      <c r="AU9" s="168"/>
      <c r="AV9" s="125"/>
      <c r="AW9" s="125"/>
      <c r="AX9" s="125"/>
      <c r="AY9" s="125"/>
      <c r="AZ9" s="125"/>
      <c r="BA9" s="125"/>
      <c r="BB9" s="125"/>
      <c r="BC9" s="125"/>
      <c r="BD9" s="125"/>
      <c r="BE9" s="168"/>
      <c r="BF9" s="126"/>
      <c r="BG9" s="127"/>
      <c r="BH9" s="125"/>
      <c r="BI9" s="168"/>
      <c r="BJ9" s="125"/>
      <c r="BK9" s="168"/>
      <c r="BL9" s="168"/>
      <c r="BM9" s="168"/>
      <c r="BN9" s="125"/>
      <c r="BO9" s="107">
        <f t="shared" si="1"/>
      </c>
      <c r="BP9" s="72"/>
      <c r="BQ9" s="57">
        <f t="shared" si="2"/>
      </c>
      <c r="BR9" s="156">
        <f t="shared" si="3"/>
      </c>
      <c r="BS9" s="159"/>
      <c r="BT9" s="57">
        <f>IF(OR(Compétences!F10="",Compétences!I10="",Compétences!M10="",Compétences!Q10="",Compétences!W10="",Compétences!AA10="",Compétences!AH10="",Compétences!AN10=""),"",Compétences!F10+Compétences!I10+Compétences!M10+Compétences!Q10+Compétences!W10+Compétences!AA10+Compétences!AH10+Compétences!AN10)</f>
      </c>
      <c r="BU9" s="156">
        <f t="shared" si="0"/>
      </c>
      <c r="BV9" s="57">
        <f>IF(OR(Compétences!BI10="",Compétences!BP10="",Compétences!BW10="",Compétences!CG10="",Compétences!CK10="",Compétences!CS10=""),"",Compétences!BI10+Compétences!BP10+Compétences!BW10+Compétences!CG10+Compétences!CK10+Compétences!CS10)</f>
      </c>
      <c r="BW9" s="156">
        <f t="shared" si="4"/>
      </c>
    </row>
    <row r="10" spans="1:75" s="5" customFormat="1" ht="11.25" customHeight="1">
      <c r="A10" s="331"/>
      <c r="B10" s="332"/>
      <c r="C10" s="327">
        <v>8</v>
      </c>
      <c r="D10" s="328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68"/>
      <c r="U10" s="168"/>
      <c r="V10" s="168"/>
      <c r="W10" s="125"/>
      <c r="X10" s="125"/>
      <c r="Y10" s="125"/>
      <c r="Z10" s="125"/>
      <c r="AA10" s="168"/>
      <c r="AB10" s="168"/>
      <c r="AC10" s="125"/>
      <c r="AD10" s="125"/>
      <c r="AE10" s="126"/>
      <c r="AF10" s="127"/>
      <c r="AG10" s="125"/>
      <c r="AH10" s="125"/>
      <c r="AI10" s="125"/>
      <c r="AJ10" s="168"/>
      <c r="AK10" s="125"/>
      <c r="AL10" s="125"/>
      <c r="AM10" s="125"/>
      <c r="AN10" s="168"/>
      <c r="AO10" s="125"/>
      <c r="AP10" s="125"/>
      <c r="AQ10" s="125"/>
      <c r="AR10" s="125"/>
      <c r="AS10" s="168"/>
      <c r="AT10" s="168"/>
      <c r="AU10" s="168"/>
      <c r="AV10" s="125"/>
      <c r="AW10" s="125"/>
      <c r="AX10" s="125"/>
      <c r="AY10" s="125"/>
      <c r="AZ10" s="125"/>
      <c r="BA10" s="125"/>
      <c r="BB10" s="125"/>
      <c r="BC10" s="125"/>
      <c r="BD10" s="125"/>
      <c r="BE10" s="168"/>
      <c r="BF10" s="126"/>
      <c r="BG10" s="127"/>
      <c r="BH10" s="125"/>
      <c r="BI10" s="168"/>
      <c r="BJ10" s="125"/>
      <c r="BK10" s="168"/>
      <c r="BL10" s="168"/>
      <c r="BM10" s="168"/>
      <c r="BN10" s="125"/>
      <c r="BO10" s="107">
        <f t="shared" si="1"/>
      </c>
      <c r="BP10" s="72"/>
      <c r="BQ10" s="57">
        <f t="shared" si="2"/>
      </c>
      <c r="BR10" s="156">
        <f t="shared" si="3"/>
      </c>
      <c r="BS10" s="159"/>
      <c r="BT10" s="57">
        <f>IF(OR(Compétences!F11="",Compétences!I11="",Compétences!M11="",Compétences!Q11="",Compétences!W11="",Compétences!AA11="",Compétences!AH11="",Compétences!AN11=""),"",Compétences!F11+Compétences!I11+Compétences!M11+Compétences!Q11+Compétences!W11+Compétences!AA11+Compétences!AH11+Compétences!AN11)</f>
      </c>
      <c r="BU10" s="156">
        <f t="shared" si="0"/>
      </c>
      <c r="BV10" s="57">
        <f>IF(OR(Compétences!BI11="",Compétences!BP11="",Compétences!BW11="",Compétences!CG11="",Compétences!CK11="",Compétences!CS11=""),"",Compétences!BI11+Compétences!BP11+Compétences!BW11+Compétences!CG11+Compétences!CK11+Compétences!CS11)</f>
      </c>
      <c r="BW10" s="156">
        <f t="shared" si="4"/>
      </c>
    </row>
    <row r="11" spans="1:75" s="5" customFormat="1" ht="11.25" customHeight="1">
      <c r="A11" s="331"/>
      <c r="B11" s="332"/>
      <c r="C11" s="327">
        <v>9</v>
      </c>
      <c r="D11" s="328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68"/>
      <c r="U11" s="168"/>
      <c r="V11" s="168"/>
      <c r="W11" s="125"/>
      <c r="X11" s="125"/>
      <c r="Y11" s="125"/>
      <c r="Z11" s="125"/>
      <c r="AA11" s="168"/>
      <c r="AB11" s="168"/>
      <c r="AC11" s="125"/>
      <c r="AD11" s="125"/>
      <c r="AE11" s="126"/>
      <c r="AF11" s="127"/>
      <c r="AG11" s="125"/>
      <c r="AH11" s="125"/>
      <c r="AI11" s="125"/>
      <c r="AJ11" s="168"/>
      <c r="AK11" s="125"/>
      <c r="AL11" s="125"/>
      <c r="AM11" s="125"/>
      <c r="AN11" s="168"/>
      <c r="AO11" s="125"/>
      <c r="AP11" s="125"/>
      <c r="AQ11" s="125"/>
      <c r="AR11" s="125"/>
      <c r="AS11" s="168"/>
      <c r="AT11" s="168"/>
      <c r="AU11" s="168"/>
      <c r="AV11" s="125"/>
      <c r="AW11" s="125"/>
      <c r="AX11" s="125"/>
      <c r="AY11" s="125"/>
      <c r="AZ11" s="125"/>
      <c r="BA11" s="125"/>
      <c r="BB11" s="125"/>
      <c r="BC11" s="125"/>
      <c r="BD11" s="125"/>
      <c r="BE11" s="168"/>
      <c r="BF11" s="126"/>
      <c r="BG11" s="127"/>
      <c r="BH11" s="125"/>
      <c r="BI11" s="168"/>
      <c r="BJ11" s="125"/>
      <c r="BK11" s="168"/>
      <c r="BL11" s="168"/>
      <c r="BM11" s="168"/>
      <c r="BN11" s="125"/>
      <c r="BO11" s="107">
        <f t="shared" si="1"/>
      </c>
      <c r="BP11" s="72"/>
      <c r="BQ11" s="57">
        <f t="shared" si="2"/>
      </c>
      <c r="BR11" s="156">
        <f t="shared" si="3"/>
      </c>
      <c r="BS11" s="159"/>
      <c r="BT11" s="57">
        <f>IF(OR(Compétences!F12="",Compétences!I12="",Compétences!M12="",Compétences!Q12="",Compétences!W12="",Compétences!AA12="",Compétences!AH12="",Compétences!AN12=""),"",Compétences!F12+Compétences!I12+Compétences!M12+Compétences!Q12+Compétences!W12+Compétences!AA12+Compétences!AH12+Compétences!AN12)</f>
      </c>
      <c r="BU11" s="156">
        <f t="shared" si="0"/>
      </c>
      <c r="BV11" s="57">
        <f>IF(OR(Compétences!BI12="",Compétences!BP12="",Compétences!BW12="",Compétences!CG12="",Compétences!CK12="",Compétences!CS12=""),"",Compétences!BI12+Compétences!BP12+Compétences!BW12+Compétences!CG12+Compétences!CK12+Compétences!CS12)</f>
      </c>
      <c r="BW11" s="156">
        <f t="shared" si="4"/>
      </c>
    </row>
    <row r="12" spans="1:75" s="5" customFormat="1" ht="11.25" customHeight="1">
      <c r="A12" s="331"/>
      <c r="B12" s="332"/>
      <c r="C12" s="327">
        <v>10</v>
      </c>
      <c r="D12" s="328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68"/>
      <c r="U12" s="168"/>
      <c r="V12" s="168"/>
      <c r="W12" s="125"/>
      <c r="X12" s="125"/>
      <c r="Y12" s="125"/>
      <c r="Z12" s="125"/>
      <c r="AA12" s="168"/>
      <c r="AB12" s="168"/>
      <c r="AC12" s="125"/>
      <c r="AD12" s="125"/>
      <c r="AE12" s="126"/>
      <c r="AF12" s="127"/>
      <c r="AG12" s="125"/>
      <c r="AH12" s="125"/>
      <c r="AI12" s="125"/>
      <c r="AJ12" s="168"/>
      <c r="AK12" s="125"/>
      <c r="AL12" s="125"/>
      <c r="AM12" s="125"/>
      <c r="AN12" s="168"/>
      <c r="AO12" s="125"/>
      <c r="AP12" s="125"/>
      <c r="AQ12" s="125"/>
      <c r="AR12" s="125"/>
      <c r="AS12" s="168"/>
      <c r="AT12" s="168"/>
      <c r="AU12" s="168"/>
      <c r="AV12" s="125"/>
      <c r="AW12" s="125"/>
      <c r="AX12" s="125"/>
      <c r="AY12" s="125"/>
      <c r="AZ12" s="125"/>
      <c r="BA12" s="125"/>
      <c r="BB12" s="125"/>
      <c r="BC12" s="125"/>
      <c r="BD12" s="125"/>
      <c r="BE12" s="168"/>
      <c r="BF12" s="126"/>
      <c r="BG12" s="127"/>
      <c r="BH12" s="125"/>
      <c r="BI12" s="168"/>
      <c r="BJ12" s="125"/>
      <c r="BK12" s="168"/>
      <c r="BL12" s="168"/>
      <c r="BM12" s="168"/>
      <c r="BN12" s="125"/>
      <c r="BO12" s="107">
        <f t="shared" si="1"/>
      </c>
      <c r="BP12" s="72"/>
      <c r="BQ12" s="57">
        <f t="shared" si="2"/>
      </c>
      <c r="BR12" s="156">
        <f t="shared" si="3"/>
      </c>
      <c r="BS12" s="159"/>
      <c r="BT12" s="57">
        <f>IF(OR(Compétences!F13="",Compétences!I13="",Compétences!M13="",Compétences!Q13="",Compétences!W13="",Compétences!AA13="",Compétences!AH13="",Compétences!AN13=""),"",Compétences!F13+Compétences!I13+Compétences!M13+Compétences!Q13+Compétences!W13+Compétences!AA13+Compétences!AH13+Compétences!AN13)</f>
      </c>
      <c r="BU12" s="156">
        <f t="shared" si="0"/>
      </c>
      <c r="BV12" s="57">
        <f>IF(OR(Compétences!BI13="",Compétences!BP13="",Compétences!BW13="",Compétences!CG13="",Compétences!CK13="",Compétences!CS13=""),"",Compétences!BI13+Compétences!BP13+Compétences!BW13+Compétences!CG13+Compétences!CK13+Compétences!CS13)</f>
      </c>
      <c r="BW12" s="156">
        <f t="shared" si="4"/>
      </c>
    </row>
    <row r="13" spans="1:75" s="5" customFormat="1" ht="11.25" customHeight="1">
      <c r="A13" s="331"/>
      <c r="B13" s="332"/>
      <c r="C13" s="327">
        <v>11</v>
      </c>
      <c r="D13" s="328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68"/>
      <c r="U13" s="168"/>
      <c r="V13" s="168"/>
      <c r="W13" s="125"/>
      <c r="X13" s="125"/>
      <c r="Y13" s="125"/>
      <c r="Z13" s="125"/>
      <c r="AA13" s="168"/>
      <c r="AB13" s="168"/>
      <c r="AC13" s="125"/>
      <c r="AD13" s="125"/>
      <c r="AE13" s="126"/>
      <c r="AF13" s="127"/>
      <c r="AG13" s="125"/>
      <c r="AH13" s="125"/>
      <c r="AI13" s="125"/>
      <c r="AJ13" s="168"/>
      <c r="AK13" s="125"/>
      <c r="AL13" s="125"/>
      <c r="AM13" s="125"/>
      <c r="AN13" s="168"/>
      <c r="AO13" s="125"/>
      <c r="AP13" s="125"/>
      <c r="AQ13" s="125"/>
      <c r="AR13" s="125"/>
      <c r="AS13" s="168"/>
      <c r="AT13" s="168"/>
      <c r="AU13" s="168"/>
      <c r="AV13" s="125"/>
      <c r="AW13" s="125"/>
      <c r="AX13" s="125"/>
      <c r="AY13" s="125"/>
      <c r="AZ13" s="125"/>
      <c r="BA13" s="125"/>
      <c r="BB13" s="125"/>
      <c r="BC13" s="125"/>
      <c r="BD13" s="125"/>
      <c r="BE13" s="168"/>
      <c r="BF13" s="126"/>
      <c r="BG13" s="127"/>
      <c r="BH13" s="125"/>
      <c r="BI13" s="168"/>
      <c r="BJ13" s="125"/>
      <c r="BK13" s="168"/>
      <c r="BL13" s="168"/>
      <c r="BM13" s="168"/>
      <c r="BN13" s="125"/>
      <c r="BO13" s="107">
        <f t="shared" si="1"/>
      </c>
      <c r="BP13" s="72"/>
      <c r="BQ13" s="57">
        <f t="shared" si="2"/>
      </c>
      <c r="BR13" s="156">
        <f t="shared" si="3"/>
      </c>
      <c r="BS13" s="159"/>
      <c r="BT13" s="57">
        <f>IF(OR(Compétences!F14="",Compétences!I14="",Compétences!M14="",Compétences!Q14="",Compétences!W14="",Compétences!AA14="",Compétences!AH14="",Compétences!AN14=""),"",Compétences!F14+Compétences!I14+Compétences!M14+Compétences!Q14+Compétences!W14+Compétences!AA14+Compétences!AH14+Compétences!AN14)</f>
      </c>
      <c r="BU13" s="156">
        <f t="shared" si="0"/>
      </c>
      <c r="BV13" s="57">
        <f>IF(OR(Compétences!BI14="",Compétences!BP14="",Compétences!BW14="",Compétences!CG14="",Compétences!CK14="",Compétences!CS14=""),"",Compétences!BI14+Compétences!BP14+Compétences!BW14+Compétences!CG14+Compétences!CK14+Compétences!CS14)</f>
      </c>
      <c r="BW13" s="156">
        <f t="shared" si="4"/>
      </c>
    </row>
    <row r="14" spans="1:75" s="5" customFormat="1" ht="11.25" customHeight="1">
      <c r="A14" s="331"/>
      <c r="B14" s="332"/>
      <c r="C14" s="327">
        <v>12</v>
      </c>
      <c r="D14" s="328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68"/>
      <c r="U14" s="168"/>
      <c r="V14" s="168"/>
      <c r="W14" s="125"/>
      <c r="X14" s="125"/>
      <c r="Y14" s="125"/>
      <c r="Z14" s="125"/>
      <c r="AA14" s="168"/>
      <c r="AB14" s="168"/>
      <c r="AC14" s="125"/>
      <c r="AD14" s="125"/>
      <c r="AE14" s="126"/>
      <c r="AF14" s="127"/>
      <c r="AG14" s="125"/>
      <c r="AH14" s="125"/>
      <c r="AI14" s="125"/>
      <c r="AJ14" s="168"/>
      <c r="AK14" s="125"/>
      <c r="AL14" s="125"/>
      <c r="AM14" s="125"/>
      <c r="AN14" s="168"/>
      <c r="AO14" s="125"/>
      <c r="AP14" s="125"/>
      <c r="AQ14" s="125"/>
      <c r="AR14" s="125"/>
      <c r="AS14" s="168"/>
      <c r="AT14" s="168"/>
      <c r="AU14" s="168"/>
      <c r="AV14" s="125"/>
      <c r="AW14" s="125"/>
      <c r="AX14" s="125"/>
      <c r="AY14" s="125"/>
      <c r="AZ14" s="125"/>
      <c r="BA14" s="125"/>
      <c r="BB14" s="125"/>
      <c r="BC14" s="125"/>
      <c r="BD14" s="125"/>
      <c r="BE14" s="168"/>
      <c r="BF14" s="126"/>
      <c r="BG14" s="127"/>
      <c r="BH14" s="125"/>
      <c r="BI14" s="168"/>
      <c r="BJ14" s="125"/>
      <c r="BK14" s="168"/>
      <c r="BL14" s="168"/>
      <c r="BM14" s="168"/>
      <c r="BN14" s="125"/>
      <c r="BO14" s="107">
        <f t="shared" si="1"/>
      </c>
      <c r="BP14" s="72"/>
      <c r="BQ14" s="57">
        <f t="shared" si="2"/>
      </c>
      <c r="BR14" s="156">
        <f t="shared" si="3"/>
      </c>
      <c r="BS14" s="159"/>
      <c r="BT14" s="57">
        <f>IF(OR(Compétences!F15="",Compétences!I15="",Compétences!M15="",Compétences!Q15="",Compétences!W15="",Compétences!AA15="",Compétences!AH15="",Compétences!AN15=""),"",Compétences!F15+Compétences!I15+Compétences!M15+Compétences!Q15+Compétences!W15+Compétences!AA15+Compétences!AH15+Compétences!AN15)</f>
      </c>
      <c r="BU14" s="156">
        <f t="shared" si="0"/>
      </c>
      <c r="BV14" s="57">
        <f>IF(OR(Compétences!BI15="",Compétences!BP15="",Compétences!BW15="",Compétences!CG15="",Compétences!CK15="",Compétences!CS15=""),"",Compétences!BI15+Compétences!BP15+Compétences!BW15+Compétences!CG15+Compétences!CK15+Compétences!CS15)</f>
      </c>
      <c r="BW14" s="156">
        <f t="shared" si="4"/>
      </c>
    </row>
    <row r="15" spans="1:75" s="5" customFormat="1" ht="11.25" customHeight="1">
      <c r="A15" s="331"/>
      <c r="B15" s="332"/>
      <c r="C15" s="327">
        <v>13</v>
      </c>
      <c r="D15" s="328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68"/>
      <c r="U15" s="168"/>
      <c r="V15" s="168"/>
      <c r="W15" s="125"/>
      <c r="X15" s="125"/>
      <c r="Y15" s="125"/>
      <c r="Z15" s="125"/>
      <c r="AA15" s="168"/>
      <c r="AB15" s="168"/>
      <c r="AC15" s="125"/>
      <c r="AD15" s="125"/>
      <c r="AE15" s="126"/>
      <c r="AF15" s="127"/>
      <c r="AG15" s="125"/>
      <c r="AH15" s="125"/>
      <c r="AI15" s="125"/>
      <c r="AJ15" s="168"/>
      <c r="AK15" s="125"/>
      <c r="AL15" s="125"/>
      <c r="AM15" s="125"/>
      <c r="AN15" s="168"/>
      <c r="AO15" s="125"/>
      <c r="AP15" s="125"/>
      <c r="AQ15" s="125"/>
      <c r="AR15" s="125"/>
      <c r="AS15" s="168"/>
      <c r="AT15" s="168"/>
      <c r="AU15" s="168"/>
      <c r="AV15" s="125"/>
      <c r="AW15" s="125"/>
      <c r="AX15" s="125"/>
      <c r="AY15" s="125"/>
      <c r="AZ15" s="125"/>
      <c r="BA15" s="125"/>
      <c r="BB15" s="125"/>
      <c r="BC15" s="125"/>
      <c r="BD15" s="125"/>
      <c r="BE15" s="168"/>
      <c r="BF15" s="126"/>
      <c r="BG15" s="127"/>
      <c r="BH15" s="125"/>
      <c r="BI15" s="168"/>
      <c r="BJ15" s="125"/>
      <c r="BK15" s="168"/>
      <c r="BL15" s="168"/>
      <c r="BM15" s="168"/>
      <c r="BN15" s="125"/>
      <c r="BO15" s="107">
        <f t="shared" si="1"/>
      </c>
      <c r="BP15" s="72"/>
      <c r="BQ15" s="57">
        <f t="shared" si="2"/>
      </c>
      <c r="BR15" s="156">
        <f t="shared" si="3"/>
      </c>
      <c r="BS15" s="159"/>
      <c r="BT15" s="57">
        <f>IF(OR(Compétences!F16="",Compétences!I16="",Compétences!M16="",Compétences!Q16="",Compétences!W16="",Compétences!AA16="",Compétences!AH16="",Compétences!AN16=""),"",Compétences!F16+Compétences!I16+Compétences!M16+Compétences!Q16+Compétences!W16+Compétences!AA16+Compétences!AH16+Compétences!AN16)</f>
      </c>
      <c r="BU15" s="156">
        <f t="shared" si="0"/>
      </c>
      <c r="BV15" s="57">
        <f>IF(OR(Compétences!BI16="",Compétences!BP16="",Compétences!BW16="",Compétences!CG16="",Compétences!CK16="",Compétences!CS16=""),"",Compétences!BI16+Compétences!BP16+Compétences!BW16+Compétences!CG16+Compétences!CK16+Compétences!CS16)</f>
      </c>
      <c r="BW15" s="156">
        <f t="shared" si="4"/>
      </c>
    </row>
    <row r="16" spans="1:75" s="5" customFormat="1" ht="11.25" customHeight="1">
      <c r="A16" s="331"/>
      <c r="B16" s="332"/>
      <c r="C16" s="327">
        <v>14</v>
      </c>
      <c r="D16" s="328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68"/>
      <c r="U16" s="168"/>
      <c r="V16" s="168"/>
      <c r="W16" s="125"/>
      <c r="X16" s="125"/>
      <c r="Y16" s="125"/>
      <c r="Z16" s="125"/>
      <c r="AA16" s="168"/>
      <c r="AB16" s="168"/>
      <c r="AC16" s="125"/>
      <c r="AD16" s="125"/>
      <c r="AE16" s="126"/>
      <c r="AF16" s="127"/>
      <c r="AG16" s="125"/>
      <c r="AH16" s="125"/>
      <c r="AI16" s="125"/>
      <c r="AJ16" s="168"/>
      <c r="AK16" s="125"/>
      <c r="AL16" s="125"/>
      <c r="AM16" s="125"/>
      <c r="AN16" s="168"/>
      <c r="AO16" s="125"/>
      <c r="AP16" s="125"/>
      <c r="AQ16" s="125"/>
      <c r="AR16" s="125"/>
      <c r="AS16" s="168"/>
      <c r="AT16" s="168"/>
      <c r="AU16" s="168"/>
      <c r="AV16" s="125"/>
      <c r="AW16" s="125"/>
      <c r="AX16" s="125"/>
      <c r="AY16" s="125"/>
      <c r="AZ16" s="125"/>
      <c r="BA16" s="125"/>
      <c r="BB16" s="125"/>
      <c r="BC16" s="125"/>
      <c r="BD16" s="125"/>
      <c r="BE16" s="168"/>
      <c r="BF16" s="126"/>
      <c r="BG16" s="127"/>
      <c r="BH16" s="125"/>
      <c r="BI16" s="168"/>
      <c r="BJ16" s="125"/>
      <c r="BK16" s="168"/>
      <c r="BL16" s="168"/>
      <c r="BM16" s="168"/>
      <c r="BN16" s="125"/>
      <c r="BO16" s="107">
        <f t="shared" si="1"/>
      </c>
      <c r="BP16" s="72"/>
      <c r="BQ16" s="57">
        <f t="shared" si="2"/>
      </c>
      <c r="BR16" s="156">
        <f t="shared" si="3"/>
      </c>
      <c r="BS16" s="159"/>
      <c r="BT16" s="57">
        <f>IF(OR(Compétences!F17="",Compétences!I17="",Compétences!M17="",Compétences!Q17="",Compétences!W17="",Compétences!AA17="",Compétences!AH17="",Compétences!AN17=""),"",Compétences!F17+Compétences!I17+Compétences!M17+Compétences!Q17+Compétences!W17+Compétences!AA17+Compétences!AH17+Compétences!AN17)</f>
      </c>
      <c r="BU16" s="156">
        <f t="shared" si="0"/>
      </c>
      <c r="BV16" s="57">
        <f>IF(OR(Compétences!BI17="",Compétences!BP17="",Compétences!BW17="",Compétences!CG17="",Compétences!CK17="",Compétences!CS17=""),"",Compétences!BI17+Compétences!BP17+Compétences!BW17+Compétences!CG17+Compétences!CK17+Compétences!CS17)</f>
      </c>
      <c r="BW16" s="156">
        <f t="shared" si="4"/>
      </c>
    </row>
    <row r="17" spans="1:75" s="5" customFormat="1" ht="11.25" customHeight="1">
      <c r="A17" s="331"/>
      <c r="B17" s="332"/>
      <c r="C17" s="327">
        <v>15</v>
      </c>
      <c r="D17" s="328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68"/>
      <c r="U17" s="168"/>
      <c r="V17" s="168"/>
      <c r="W17" s="125"/>
      <c r="X17" s="125"/>
      <c r="Y17" s="125"/>
      <c r="Z17" s="125"/>
      <c r="AA17" s="168"/>
      <c r="AB17" s="168"/>
      <c r="AC17" s="125"/>
      <c r="AD17" s="125"/>
      <c r="AE17" s="126"/>
      <c r="AF17" s="127"/>
      <c r="AG17" s="125"/>
      <c r="AH17" s="125"/>
      <c r="AI17" s="125"/>
      <c r="AJ17" s="168"/>
      <c r="AK17" s="125"/>
      <c r="AL17" s="125"/>
      <c r="AM17" s="125"/>
      <c r="AN17" s="168"/>
      <c r="AO17" s="125"/>
      <c r="AP17" s="125"/>
      <c r="AQ17" s="125"/>
      <c r="AR17" s="125"/>
      <c r="AS17" s="168"/>
      <c r="AT17" s="168"/>
      <c r="AU17" s="168"/>
      <c r="AV17" s="125"/>
      <c r="AW17" s="125"/>
      <c r="AX17" s="125"/>
      <c r="AY17" s="125"/>
      <c r="AZ17" s="125"/>
      <c r="BA17" s="125"/>
      <c r="BB17" s="125"/>
      <c r="BC17" s="125"/>
      <c r="BD17" s="125"/>
      <c r="BE17" s="168"/>
      <c r="BF17" s="126"/>
      <c r="BG17" s="127"/>
      <c r="BH17" s="125"/>
      <c r="BI17" s="168"/>
      <c r="BJ17" s="125"/>
      <c r="BK17" s="168"/>
      <c r="BL17" s="168"/>
      <c r="BM17" s="168"/>
      <c r="BN17" s="125"/>
      <c r="BO17" s="107">
        <f t="shared" si="1"/>
      </c>
      <c r="BP17" s="72"/>
      <c r="BQ17" s="57">
        <f t="shared" si="2"/>
      </c>
      <c r="BR17" s="156">
        <f t="shared" si="3"/>
      </c>
      <c r="BS17" s="159"/>
      <c r="BT17" s="57">
        <f>IF(OR(Compétences!F18="",Compétences!I18="",Compétences!M18="",Compétences!Q18="",Compétences!W18="",Compétences!AA18="",Compétences!AH18="",Compétences!AN18=""),"",Compétences!F18+Compétences!I18+Compétences!M18+Compétences!Q18+Compétences!W18+Compétences!AA18+Compétences!AH18+Compétences!AN18)</f>
      </c>
      <c r="BU17" s="156">
        <f t="shared" si="0"/>
      </c>
      <c r="BV17" s="57">
        <f>IF(OR(Compétences!BI18="",Compétences!BP18="",Compétences!BW18="",Compétences!CG18="",Compétences!CK18="",Compétences!CS18=""),"",Compétences!BI18+Compétences!BP18+Compétences!BW18+Compétences!CG18+Compétences!CK18+Compétences!CS18)</f>
      </c>
      <c r="BW17" s="156">
        <f t="shared" si="4"/>
      </c>
    </row>
    <row r="18" spans="1:75" s="5" customFormat="1" ht="11.25" customHeight="1">
      <c r="A18" s="331"/>
      <c r="B18" s="332"/>
      <c r="C18" s="327">
        <v>16</v>
      </c>
      <c r="D18" s="328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68"/>
      <c r="U18" s="168"/>
      <c r="V18" s="168"/>
      <c r="W18" s="125"/>
      <c r="X18" s="125"/>
      <c r="Y18" s="125"/>
      <c r="Z18" s="125"/>
      <c r="AA18" s="168"/>
      <c r="AB18" s="168"/>
      <c r="AC18" s="125"/>
      <c r="AD18" s="125"/>
      <c r="AE18" s="126"/>
      <c r="AF18" s="127"/>
      <c r="AG18" s="125"/>
      <c r="AH18" s="125"/>
      <c r="AI18" s="125"/>
      <c r="AJ18" s="168"/>
      <c r="AK18" s="125"/>
      <c r="AL18" s="125"/>
      <c r="AM18" s="125"/>
      <c r="AN18" s="168"/>
      <c r="AO18" s="125"/>
      <c r="AP18" s="125"/>
      <c r="AQ18" s="125"/>
      <c r="AR18" s="125"/>
      <c r="AS18" s="168"/>
      <c r="AT18" s="168"/>
      <c r="AU18" s="168"/>
      <c r="AV18" s="125"/>
      <c r="AW18" s="125"/>
      <c r="AX18" s="125"/>
      <c r="AY18" s="125"/>
      <c r="AZ18" s="125"/>
      <c r="BA18" s="125"/>
      <c r="BB18" s="125"/>
      <c r="BC18" s="125"/>
      <c r="BD18" s="125"/>
      <c r="BE18" s="168"/>
      <c r="BF18" s="126"/>
      <c r="BG18" s="127"/>
      <c r="BH18" s="125"/>
      <c r="BI18" s="168"/>
      <c r="BJ18" s="125"/>
      <c r="BK18" s="168"/>
      <c r="BL18" s="168"/>
      <c r="BM18" s="168"/>
      <c r="BN18" s="125"/>
      <c r="BO18" s="107">
        <f t="shared" si="1"/>
      </c>
      <c r="BP18" s="72"/>
      <c r="BQ18" s="57">
        <f t="shared" si="2"/>
      </c>
      <c r="BR18" s="156">
        <f t="shared" si="3"/>
      </c>
      <c r="BS18" s="159"/>
      <c r="BT18" s="57">
        <f>IF(OR(Compétences!F19="",Compétences!I19="",Compétences!M19="",Compétences!Q19="",Compétences!W19="",Compétences!AA19="",Compétences!AH19="",Compétences!AN19=""),"",Compétences!F19+Compétences!I19+Compétences!M19+Compétences!Q19+Compétences!W19+Compétences!AA19+Compétences!AH19+Compétences!AN19)</f>
      </c>
      <c r="BU18" s="156">
        <f t="shared" si="0"/>
      </c>
      <c r="BV18" s="57">
        <f>IF(OR(Compétences!BI19="",Compétences!BP19="",Compétences!BW19="",Compétences!CG19="",Compétences!CK19="",Compétences!CS19=""),"",Compétences!BI19+Compétences!BP19+Compétences!BW19+Compétences!CG19+Compétences!CK19+Compétences!CS19)</f>
      </c>
      <c r="BW18" s="156">
        <f t="shared" si="4"/>
      </c>
    </row>
    <row r="19" spans="1:75" s="5" customFormat="1" ht="11.25" customHeight="1">
      <c r="A19" s="331"/>
      <c r="B19" s="332"/>
      <c r="C19" s="327">
        <v>17</v>
      </c>
      <c r="D19" s="328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68"/>
      <c r="V19" s="168"/>
      <c r="W19" s="125"/>
      <c r="X19" s="125"/>
      <c r="Y19" s="125"/>
      <c r="Z19" s="125"/>
      <c r="AA19" s="168"/>
      <c r="AB19" s="168"/>
      <c r="AC19" s="125"/>
      <c r="AD19" s="125"/>
      <c r="AE19" s="126"/>
      <c r="AF19" s="127"/>
      <c r="AG19" s="125"/>
      <c r="AH19" s="125"/>
      <c r="AI19" s="125"/>
      <c r="AJ19" s="168"/>
      <c r="AK19" s="125"/>
      <c r="AL19" s="125"/>
      <c r="AM19" s="125"/>
      <c r="AN19" s="168"/>
      <c r="AO19" s="125"/>
      <c r="AP19" s="125"/>
      <c r="AQ19" s="125"/>
      <c r="AR19" s="125"/>
      <c r="AS19" s="168"/>
      <c r="AT19" s="168"/>
      <c r="AU19" s="168"/>
      <c r="AV19" s="125"/>
      <c r="AW19" s="125"/>
      <c r="AX19" s="125"/>
      <c r="AY19" s="125"/>
      <c r="AZ19" s="125"/>
      <c r="BA19" s="125"/>
      <c r="BB19" s="125"/>
      <c r="BC19" s="125"/>
      <c r="BD19" s="125"/>
      <c r="BE19" s="168"/>
      <c r="BF19" s="126"/>
      <c r="BG19" s="127"/>
      <c r="BH19" s="125"/>
      <c r="BI19" s="168"/>
      <c r="BJ19" s="125"/>
      <c r="BK19" s="168"/>
      <c r="BL19" s="168"/>
      <c r="BM19" s="168"/>
      <c r="BN19" s="125"/>
      <c r="BO19" s="107">
        <f t="shared" si="1"/>
      </c>
      <c r="BP19" s="72"/>
      <c r="BQ19" s="57">
        <f t="shared" si="2"/>
      </c>
      <c r="BR19" s="156">
        <f t="shared" si="3"/>
      </c>
      <c r="BS19" s="159"/>
      <c r="BT19" s="57">
        <f>IF(OR(Compétences!F20="",Compétences!I20="",Compétences!M20="",Compétences!Q20="",Compétences!W20="",Compétences!AA20="",Compétences!AH20="",Compétences!AN20=""),"",Compétences!F20+Compétences!I20+Compétences!M20+Compétences!Q20+Compétences!W20+Compétences!AA20+Compétences!AH20+Compétences!AN20)</f>
      </c>
      <c r="BU19" s="156">
        <f t="shared" si="0"/>
      </c>
      <c r="BV19" s="57">
        <f>IF(OR(Compétences!BI20="",Compétences!BP20="",Compétences!BW20="",Compétences!CG20="",Compétences!CK20="",Compétences!CS20=""),"",Compétences!BI20+Compétences!BP20+Compétences!BW20+Compétences!CG20+Compétences!CK20+Compétences!CS20)</f>
      </c>
      <c r="BW19" s="156">
        <f t="shared" si="4"/>
      </c>
    </row>
    <row r="20" spans="1:75" s="5" customFormat="1" ht="11.25" customHeight="1">
      <c r="A20" s="331"/>
      <c r="B20" s="332"/>
      <c r="C20" s="327">
        <v>18</v>
      </c>
      <c r="D20" s="328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68"/>
      <c r="V20" s="168"/>
      <c r="W20" s="125"/>
      <c r="X20" s="125"/>
      <c r="Y20" s="125"/>
      <c r="Z20" s="125"/>
      <c r="AA20" s="168"/>
      <c r="AB20" s="168"/>
      <c r="AC20" s="125"/>
      <c r="AD20" s="125"/>
      <c r="AE20" s="126"/>
      <c r="AF20" s="127"/>
      <c r="AG20" s="125"/>
      <c r="AH20" s="125"/>
      <c r="AI20" s="125"/>
      <c r="AJ20" s="168"/>
      <c r="AK20" s="125"/>
      <c r="AL20" s="125"/>
      <c r="AM20" s="125"/>
      <c r="AN20" s="168"/>
      <c r="AO20" s="125"/>
      <c r="AP20" s="125"/>
      <c r="AQ20" s="125"/>
      <c r="AR20" s="125"/>
      <c r="AS20" s="168"/>
      <c r="AT20" s="168"/>
      <c r="AU20" s="168"/>
      <c r="AV20" s="125"/>
      <c r="AW20" s="125"/>
      <c r="AX20" s="125"/>
      <c r="AY20" s="125"/>
      <c r="AZ20" s="125"/>
      <c r="BA20" s="125"/>
      <c r="BB20" s="125"/>
      <c r="BC20" s="125"/>
      <c r="BD20" s="125"/>
      <c r="BE20" s="168"/>
      <c r="BF20" s="126"/>
      <c r="BG20" s="127"/>
      <c r="BH20" s="125"/>
      <c r="BI20" s="168"/>
      <c r="BJ20" s="125"/>
      <c r="BK20" s="168"/>
      <c r="BL20" s="168"/>
      <c r="BM20" s="168"/>
      <c r="BN20" s="125"/>
      <c r="BO20" s="107">
        <f t="shared" si="1"/>
      </c>
      <c r="BP20" s="72"/>
      <c r="BQ20" s="57">
        <f t="shared" si="2"/>
      </c>
      <c r="BR20" s="156">
        <f t="shared" si="3"/>
      </c>
      <c r="BS20" s="159"/>
      <c r="BT20" s="57">
        <f>IF(OR(Compétences!F21="",Compétences!I21="",Compétences!M21="",Compétences!Q21="",Compétences!W21="",Compétences!AA21="",Compétences!AH21="",Compétences!AN21=""),"",Compétences!F21+Compétences!I21+Compétences!M21+Compétences!Q21+Compétences!W21+Compétences!AA21+Compétences!AH21+Compétences!AN21)</f>
      </c>
      <c r="BU20" s="156">
        <f t="shared" si="0"/>
      </c>
      <c r="BV20" s="57">
        <f>IF(OR(Compétences!BI21="",Compétences!BP21="",Compétences!BW21="",Compétences!CG21="",Compétences!CK21="",Compétences!CS21=""),"",Compétences!BI21+Compétences!BP21+Compétences!BW21+Compétences!CG21+Compétences!CK21+Compétences!CS21)</f>
      </c>
      <c r="BW20" s="156">
        <f t="shared" si="4"/>
      </c>
    </row>
    <row r="21" spans="1:75" s="5" customFormat="1" ht="11.25" customHeight="1">
      <c r="A21" s="331"/>
      <c r="B21" s="332"/>
      <c r="C21" s="327">
        <v>19</v>
      </c>
      <c r="D21" s="328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68"/>
      <c r="V21" s="168"/>
      <c r="W21" s="125"/>
      <c r="X21" s="125"/>
      <c r="Y21" s="125"/>
      <c r="Z21" s="125"/>
      <c r="AA21" s="168"/>
      <c r="AB21" s="168"/>
      <c r="AC21" s="125"/>
      <c r="AD21" s="125"/>
      <c r="AE21" s="126"/>
      <c r="AF21" s="127"/>
      <c r="AG21" s="125"/>
      <c r="AH21" s="125"/>
      <c r="AI21" s="125"/>
      <c r="AJ21" s="168"/>
      <c r="AK21" s="125"/>
      <c r="AL21" s="125"/>
      <c r="AM21" s="125"/>
      <c r="AN21" s="168"/>
      <c r="AO21" s="125"/>
      <c r="AP21" s="125"/>
      <c r="AQ21" s="125"/>
      <c r="AR21" s="125"/>
      <c r="AS21" s="168"/>
      <c r="AT21" s="168"/>
      <c r="AU21" s="168"/>
      <c r="AV21" s="125"/>
      <c r="AW21" s="125"/>
      <c r="AX21" s="125"/>
      <c r="AY21" s="125"/>
      <c r="AZ21" s="125"/>
      <c r="BA21" s="125"/>
      <c r="BB21" s="125"/>
      <c r="BC21" s="125"/>
      <c r="BD21" s="125"/>
      <c r="BE21" s="168"/>
      <c r="BF21" s="126"/>
      <c r="BG21" s="127"/>
      <c r="BH21" s="125"/>
      <c r="BI21" s="168"/>
      <c r="BJ21" s="125"/>
      <c r="BK21" s="168"/>
      <c r="BL21" s="168"/>
      <c r="BM21" s="168"/>
      <c r="BN21" s="125"/>
      <c r="BO21" s="107">
        <f t="shared" si="1"/>
      </c>
      <c r="BP21" s="72"/>
      <c r="BQ21" s="57">
        <f t="shared" si="2"/>
      </c>
      <c r="BR21" s="156">
        <f t="shared" si="3"/>
      </c>
      <c r="BS21" s="159"/>
      <c r="BT21" s="57">
        <f>IF(OR(Compétences!F22="",Compétences!I22="",Compétences!M22="",Compétences!Q22="",Compétences!W22="",Compétences!AA22="",Compétences!AH22="",Compétences!AN22=""),"",Compétences!F22+Compétences!I22+Compétences!M22+Compétences!Q22+Compétences!W22+Compétences!AA22+Compétences!AH22+Compétences!AN22)</f>
      </c>
      <c r="BU21" s="156">
        <f t="shared" si="0"/>
      </c>
      <c r="BV21" s="57">
        <f>IF(OR(Compétences!BI22="",Compétences!BP22="",Compétences!BW22="",Compétences!CG22="",Compétences!CK22="",Compétences!CS22=""),"",Compétences!BI22+Compétences!BP22+Compétences!BW22+Compétences!CG22+Compétences!CK22+Compétences!CS22)</f>
      </c>
      <c r="BW21" s="156">
        <f t="shared" si="4"/>
      </c>
    </row>
    <row r="22" spans="1:75" s="5" customFormat="1" ht="11.25" customHeight="1">
      <c r="A22" s="331"/>
      <c r="B22" s="332"/>
      <c r="C22" s="327">
        <v>20</v>
      </c>
      <c r="D22" s="328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68"/>
      <c r="V22" s="168"/>
      <c r="W22" s="125"/>
      <c r="X22" s="125"/>
      <c r="Y22" s="125"/>
      <c r="Z22" s="125"/>
      <c r="AA22" s="168"/>
      <c r="AB22" s="168"/>
      <c r="AC22" s="125"/>
      <c r="AD22" s="125"/>
      <c r="AE22" s="126"/>
      <c r="AF22" s="127"/>
      <c r="AG22" s="125"/>
      <c r="AH22" s="125"/>
      <c r="AI22" s="125"/>
      <c r="AJ22" s="168"/>
      <c r="AK22" s="125"/>
      <c r="AL22" s="125"/>
      <c r="AM22" s="125"/>
      <c r="AN22" s="168"/>
      <c r="AO22" s="125"/>
      <c r="AP22" s="125"/>
      <c r="AQ22" s="125"/>
      <c r="AR22" s="125"/>
      <c r="AS22" s="168"/>
      <c r="AT22" s="168"/>
      <c r="AU22" s="168"/>
      <c r="AV22" s="125"/>
      <c r="AW22" s="125"/>
      <c r="AX22" s="125"/>
      <c r="AY22" s="125"/>
      <c r="AZ22" s="125"/>
      <c r="BA22" s="125"/>
      <c r="BB22" s="125"/>
      <c r="BC22" s="125"/>
      <c r="BD22" s="125"/>
      <c r="BE22" s="168"/>
      <c r="BF22" s="126"/>
      <c r="BG22" s="127"/>
      <c r="BH22" s="125"/>
      <c r="BI22" s="168"/>
      <c r="BJ22" s="125"/>
      <c r="BK22" s="168"/>
      <c r="BL22" s="168"/>
      <c r="BM22" s="168"/>
      <c r="BN22" s="125"/>
      <c r="BO22" s="107">
        <f t="shared" si="1"/>
      </c>
      <c r="BP22" s="72"/>
      <c r="BQ22" s="57">
        <f t="shared" si="2"/>
      </c>
      <c r="BR22" s="156">
        <f t="shared" si="3"/>
      </c>
      <c r="BS22" s="159"/>
      <c r="BT22" s="57">
        <f>IF(OR(Compétences!F23="",Compétences!I23="",Compétences!M23="",Compétences!Q23="",Compétences!W23="",Compétences!AA23="",Compétences!AH23="",Compétences!AN23=""),"",Compétences!F23+Compétences!I23+Compétences!M23+Compétences!Q23+Compétences!W23+Compétences!AA23+Compétences!AH23+Compétences!AN23)</f>
      </c>
      <c r="BU22" s="156">
        <f t="shared" si="0"/>
      </c>
      <c r="BV22" s="57">
        <f>IF(OR(Compétences!BI23="",Compétences!BP23="",Compétences!BW23="",Compétences!CG23="",Compétences!CK23="",Compétences!CS23=""),"",Compétences!BI23+Compétences!BP23+Compétences!BW23+Compétences!CG23+Compétences!CK23+Compétences!CS23)</f>
      </c>
      <c r="BW22" s="156">
        <f t="shared" si="4"/>
      </c>
    </row>
    <row r="23" spans="1:75" s="5" customFormat="1" ht="11.25" customHeight="1">
      <c r="A23" s="331"/>
      <c r="B23" s="332"/>
      <c r="C23" s="327">
        <v>21</v>
      </c>
      <c r="D23" s="328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68"/>
      <c r="V23" s="168"/>
      <c r="W23" s="125"/>
      <c r="X23" s="125"/>
      <c r="Y23" s="125"/>
      <c r="Z23" s="125"/>
      <c r="AA23" s="168"/>
      <c r="AB23" s="168"/>
      <c r="AC23" s="125"/>
      <c r="AD23" s="125"/>
      <c r="AE23" s="126"/>
      <c r="AF23" s="127"/>
      <c r="AG23" s="125"/>
      <c r="AH23" s="125"/>
      <c r="AI23" s="125"/>
      <c r="AJ23" s="168"/>
      <c r="AK23" s="125"/>
      <c r="AL23" s="125"/>
      <c r="AM23" s="125"/>
      <c r="AN23" s="168"/>
      <c r="AO23" s="125"/>
      <c r="AP23" s="125"/>
      <c r="AQ23" s="125"/>
      <c r="AR23" s="125"/>
      <c r="AS23" s="168"/>
      <c r="AT23" s="168"/>
      <c r="AU23" s="168"/>
      <c r="AV23" s="125"/>
      <c r="AW23" s="125"/>
      <c r="AX23" s="125"/>
      <c r="AY23" s="125"/>
      <c r="AZ23" s="125"/>
      <c r="BA23" s="125"/>
      <c r="BB23" s="125"/>
      <c r="BC23" s="125"/>
      <c r="BD23" s="125"/>
      <c r="BE23" s="168"/>
      <c r="BF23" s="126"/>
      <c r="BG23" s="127"/>
      <c r="BH23" s="125"/>
      <c r="BI23" s="168"/>
      <c r="BJ23" s="125"/>
      <c r="BK23" s="168"/>
      <c r="BL23" s="168"/>
      <c r="BM23" s="168"/>
      <c r="BN23" s="125"/>
      <c r="BO23" s="107">
        <f t="shared" si="1"/>
      </c>
      <c r="BP23" s="72"/>
      <c r="BQ23" s="57">
        <f t="shared" si="2"/>
      </c>
      <c r="BR23" s="156">
        <f t="shared" si="3"/>
      </c>
      <c r="BS23" s="159"/>
      <c r="BT23" s="57">
        <f>IF(OR(Compétences!F24="",Compétences!I24="",Compétences!M24="",Compétences!Q24="",Compétences!W24="",Compétences!AA24="",Compétences!AH24="",Compétences!AN24=""),"",Compétences!F24+Compétences!I24+Compétences!M24+Compétences!Q24+Compétences!W24+Compétences!AA24+Compétences!AH24+Compétences!AN24)</f>
      </c>
      <c r="BU23" s="156">
        <f t="shared" si="0"/>
      </c>
      <c r="BV23" s="57">
        <f>IF(OR(Compétences!BI24="",Compétences!BP24="",Compétences!BW24="",Compétences!CG24="",Compétences!CK24="",Compétences!CS24=""),"",Compétences!BI24+Compétences!BP24+Compétences!BW24+Compétences!CG24+Compétences!CK24+Compétences!CS24)</f>
      </c>
      <c r="BW23" s="156">
        <f t="shared" si="4"/>
      </c>
    </row>
    <row r="24" spans="1:75" s="5" customFormat="1" ht="11.25" customHeight="1">
      <c r="A24" s="331"/>
      <c r="B24" s="332"/>
      <c r="C24" s="327">
        <v>22</v>
      </c>
      <c r="D24" s="328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68"/>
      <c r="V24" s="168"/>
      <c r="W24" s="125"/>
      <c r="X24" s="125"/>
      <c r="Y24" s="125"/>
      <c r="Z24" s="125"/>
      <c r="AA24" s="168"/>
      <c r="AB24" s="168"/>
      <c r="AC24" s="125"/>
      <c r="AD24" s="125"/>
      <c r="AE24" s="126"/>
      <c r="AF24" s="127"/>
      <c r="AG24" s="125"/>
      <c r="AH24" s="125"/>
      <c r="AI24" s="125"/>
      <c r="AJ24" s="168"/>
      <c r="AK24" s="125"/>
      <c r="AL24" s="125"/>
      <c r="AM24" s="125"/>
      <c r="AN24" s="168"/>
      <c r="AO24" s="125"/>
      <c r="AP24" s="125"/>
      <c r="AQ24" s="125"/>
      <c r="AR24" s="125"/>
      <c r="AS24" s="168"/>
      <c r="AT24" s="168"/>
      <c r="AU24" s="168"/>
      <c r="AV24" s="125"/>
      <c r="AW24" s="125"/>
      <c r="AX24" s="125"/>
      <c r="AY24" s="125"/>
      <c r="AZ24" s="125"/>
      <c r="BA24" s="125"/>
      <c r="BB24" s="125"/>
      <c r="BC24" s="125"/>
      <c r="BD24" s="125"/>
      <c r="BE24" s="168"/>
      <c r="BF24" s="126"/>
      <c r="BG24" s="127"/>
      <c r="BH24" s="125"/>
      <c r="BI24" s="168"/>
      <c r="BJ24" s="125"/>
      <c r="BK24" s="168"/>
      <c r="BL24" s="168"/>
      <c r="BM24" s="168"/>
      <c r="BN24" s="125"/>
      <c r="BO24" s="107">
        <f t="shared" si="1"/>
      </c>
      <c r="BP24" s="72"/>
      <c r="BQ24" s="57">
        <f t="shared" si="2"/>
      </c>
      <c r="BR24" s="156">
        <f t="shared" si="3"/>
      </c>
      <c r="BS24" s="159"/>
      <c r="BT24" s="57">
        <f>IF(OR(Compétences!F25="",Compétences!I25="",Compétences!M25="",Compétences!Q25="",Compétences!W25="",Compétences!AA25="",Compétences!AH25="",Compétences!AN25=""),"",Compétences!F25+Compétences!I25+Compétences!M25+Compétences!Q25+Compétences!W25+Compétences!AA25+Compétences!AH25+Compétences!AN25)</f>
      </c>
      <c r="BU24" s="156">
        <f t="shared" si="0"/>
      </c>
      <c r="BV24" s="57">
        <f>IF(OR(Compétences!BI25="",Compétences!BP25="",Compétences!BW25="",Compétences!CG25="",Compétences!CK25="",Compétences!CS25=""),"",Compétences!BI25+Compétences!BP25+Compétences!BW25+Compétences!CG25+Compétences!CK25+Compétences!CS25)</f>
      </c>
      <c r="BW24" s="156">
        <f t="shared" si="4"/>
      </c>
    </row>
    <row r="25" spans="1:75" s="5" customFormat="1" ht="11.25" customHeight="1">
      <c r="A25" s="331"/>
      <c r="B25" s="332"/>
      <c r="C25" s="327">
        <v>23</v>
      </c>
      <c r="D25" s="328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68"/>
      <c r="V25" s="168"/>
      <c r="W25" s="125"/>
      <c r="X25" s="125"/>
      <c r="Y25" s="125"/>
      <c r="Z25" s="125"/>
      <c r="AA25" s="168"/>
      <c r="AB25" s="168"/>
      <c r="AC25" s="125"/>
      <c r="AD25" s="125"/>
      <c r="AE25" s="126"/>
      <c r="AF25" s="127"/>
      <c r="AG25" s="125"/>
      <c r="AH25" s="125"/>
      <c r="AI25" s="125"/>
      <c r="AJ25" s="168"/>
      <c r="AK25" s="125"/>
      <c r="AL25" s="125"/>
      <c r="AM25" s="125"/>
      <c r="AN25" s="168"/>
      <c r="AO25" s="125"/>
      <c r="AP25" s="125"/>
      <c r="AQ25" s="125"/>
      <c r="AR25" s="125"/>
      <c r="AS25" s="168"/>
      <c r="AT25" s="168"/>
      <c r="AU25" s="168"/>
      <c r="AV25" s="125"/>
      <c r="AW25" s="125"/>
      <c r="AX25" s="125"/>
      <c r="AY25" s="125"/>
      <c r="AZ25" s="125"/>
      <c r="BA25" s="125"/>
      <c r="BB25" s="125"/>
      <c r="BC25" s="125"/>
      <c r="BD25" s="125"/>
      <c r="BE25" s="168"/>
      <c r="BF25" s="126"/>
      <c r="BG25" s="127"/>
      <c r="BH25" s="125"/>
      <c r="BI25" s="168"/>
      <c r="BJ25" s="125"/>
      <c r="BK25" s="168"/>
      <c r="BL25" s="168"/>
      <c r="BM25" s="168"/>
      <c r="BN25" s="125"/>
      <c r="BO25" s="107">
        <f t="shared" si="1"/>
      </c>
      <c r="BP25" s="72"/>
      <c r="BQ25" s="57">
        <f t="shared" si="2"/>
      </c>
      <c r="BR25" s="156">
        <f t="shared" si="3"/>
      </c>
      <c r="BS25" s="159"/>
      <c r="BT25" s="57">
        <f>IF(OR(Compétences!F26="",Compétences!I26="",Compétences!M26="",Compétences!Q26="",Compétences!W26="",Compétences!AA26="",Compétences!AH26="",Compétences!AN26=""),"",Compétences!F26+Compétences!I26+Compétences!M26+Compétences!Q26+Compétences!W26+Compétences!AA26+Compétences!AH26+Compétences!AN26)</f>
      </c>
      <c r="BU25" s="156">
        <f t="shared" si="0"/>
      </c>
      <c r="BV25" s="57">
        <f>IF(OR(Compétences!BI26="",Compétences!BP26="",Compétences!BW26="",Compétences!CG26="",Compétences!CK26="",Compétences!CS26=""),"",Compétences!BI26+Compétences!BP26+Compétences!BW26+Compétences!CG26+Compétences!CK26+Compétences!CS26)</f>
      </c>
      <c r="BW25" s="156">
        <f t="shared" si="4"/>
      </c>
    </row>
    <row r="26" spans="1:75" s="5" customFormat="1" ht="11.25" customHeight="1">
      <c r="A26" s="331"/>
      <c r="B26" s="332"/>
      <c r="C26" s="327">
        <v>24</v>
      </c>
      <c r="D26" s="328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68"/>
      <c r="V26" s="168"/>
      <c r="W26" s="125"/>
      <c r="X26" s="125"/>
      <c r="Y26" s="125"/>
      <c r="Z26" s="125"/>
      <c r="AA26" s="168"/>
      <c r="AB26" s="168"/>
      <c r="AC26" s="125"/>
      <c r="AD26" s="125"/>
      <c r="AE26" s="126"/>
      <c r="AF26" s="127"/>
      <c r="AG26" s="125"/>
      <c r="AH26" s="125"/>
      <c r="AI26" s="125"/>
      <c r="AJ26" s="168"/>
      <c r="AK26" s="125"/>
      <c r="AL26" s="125"/>
      <c r="AM26" s="125"/>
      <c r="AN26" s="168"/>
      <c r="AO26" s="125"/>
      <c r="AP26" s="125"/>
      <c r="AQ26" s="125"/>
      <c r="AR26" s="125"/>
      <c r="AS26" s="168"/>
      <c r="AT26" s="168"/>
      <c r="AU26" s="168"/>
      <c r="AV26" s="125"/>
      <c r="AW26" s="125"/>
      <c r="AX26" s="125"/>
      <c r="AY26" s="125"/>
      <c r="AZ26" s="125"/>
      <c r="BA26" s="125"/>
      <c r="BB26" s="125"/>
      <c r="BC26" s="125"/>
      <c r="BD26" s="125"/>
      <c r="BE26" s="168"/>
      <c r="BF26" s="126"/>
      <c r="BG26" s="127"/>
      <c r="BH26" s="125"/>
      <c r="BI26" s="168"/>
      <c r="BJ26" s="125"/>
      <c r="BK26" s="168"/>
      <c r="BL26" s="168"/>
      <c r="BM26" s="168"/>
      <c r="BN26" s="125"/>
      <c r="BO26" s="107">
        <f t="shared" si="1"/>
      </c>
      <c r="BP26" s="72"/>
      <c r="BQ26" s="57">
        <f t="shared" si="2"/>
      </c>
      <c r="BR26" s="156">
        <f t="shared" si="3"/>
      </c>
      <c r="BS26" s="159"/>
      <c r="BT26" s="57">
        <f>IF(OR(Compétences!F27="",Compétences!I27="",Compétences!M27="",Compétences!Q27="",Compétences!W27="",Compétences!AA27="",Compétences!AH27="",Compétences!AN27=""),"",Compétences!F27+Compétences!I27+Compétences!M27+Compétences!Q27+Compétences!W27+Compétences!AA27+Compétences!AH27+Compétences!AN27)</f>
      </c>
      <c r="BU26" s="156">
        <f t="shared" si="0"/>
      </c>
      <c r="BV26" s="57">
        <f>IF(OR(Compétences!BI27="",Compétences!BP27="",Compétences!BW27="",Compétences!CG27="",Compétences!CK27="",Compétences!CS27=""),"",Compétences!BI27+Compétences!BP27+Compétences!BW27+Compétences!CG27+Compétences!CK27+Compétences!CS27)</f>
      </c>
      <c r="BW26" s="156">
        <f t="shared" si="4"/>
      </c>
    </row>
    <row r="27" spans="1:75" s="5" customFormat="1" ht="11.25" customHeight="1">
      <c r="A27" s="331"/>
      <c r="B27" s="332"/>
      <c r="C27" s="327">
        <v>25</v>
      </c>
      <c r="D27" s="328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68"/>
      <c r="V27" s="168"/>
      <c r="W27" s="125"/>
      <c r="X27" s="125"/>
      <c r="Y27" s="125"/>
      <c r="Z27" s="125"/>
      <c r="AA27" s="168"/>
      <c r="AB27" s="168"/>
      <c r="AC27" s="125"/>
      <c r="AD27" s="125"/>
      <c r="AE27" s="126"/>
      <c r="AF27" s="127"/>
      <c r="AG27" s="125"/>
      <c r="AH27" s="125"/>
      <c r="AI27" s="125"/>
      <c r="AJ27" s="168"/>
      <c r="AK27" s="125"/>
      <c r="AL27" s="125"/>
      <c r="AM27" s="125"/>
      <c r="AN27" s="168"/>
      <c r="AO27" s="125"/>
      <c r="AP27" s="125"/>
      <c r="AQ27" s="125"/>
      <c r="AR27" s="125"/>
      <c r="AS27" s="168"/>
      <c r="AT27" s="168"/>
      <c r="AU27" s="168"/>
      <c r="AV27" s="125"/>
      <c r="AW27" s="125"/>
      <c r="AX27" s="125"/>
      <c r="AY27" s="125"/>
      <c r="AZ27" s="125"/>
      <c r="BA27" s="125"/>
      <c r="BB27" s="125"/>
      <c r="BC27" s="125"/>
      <c r="BD27" s="125"/>
      <c r="BE27" s="168"/>
      <c r="BF27" s="126"/>
      <c r="BG27" s="127"/>
      <c r="BH27" s="125"/>
      <c r="BI27" s="168"/>
      <c r="BJ27" s="125"/>
      <c r="BK27" s="168"/>
      <c r="BL27" s="168"/>
      <c r="BM27" s="168"/>
      <c r="BN27" s="125"/>
      <c r="BO27" s="107">
        <f t="shared" si="1"/>
      </c>
      <c r="BP27" s="72"/>
      <c r="BQ27" s="57">
        <f t="shared" si="2"/>
      </c>
      <c r="BR27" s="156">
        <f t="shared" si="3"/>
      </c>
      <c r="BS27" s="159"/>
      <c r="BT27" s="57">
        <f>IF(OR(Compétences!F28="",Compétences!I28="",Compétences!M28="",Compétences!Q28="",Compétences!W28="",Compétences!AA28="",Compétences!AH28="",Compétences!AN28=""),"",Compétences!F28+Compétences!I28+Compétences!M28+Compétences!Q28+Compétences!W28+Compétences!AA28+Compétences!AH28+Compétences!AN28)</f>
      </c>
      <c r="BU27" s="156">
        <f t="shared" si="0"/>
      </c>
      <c r="BV27" s="57">
        <f>IF(OR(Compétences!BI28="",Compétences!BP28="",Compétences!BW28="",Compétences!CG28="",Compétences!CK28="",Compétences!CS28=""),"",Compétences!BI28+Compétences!BP28+Compétences!BW28+Compétences!CG28+Compétences!CK28+Compétences!CS28)</f>
      </c>
      <c r="BW27" s="156">
        <f t="shared" si="4"/>
      </c>
    </row>
    <row r="28" spans="1:75" s="5" customFormat="1" ht="11.25" customHeight="1">
      <c r="A28" s="331"/>
      <c r="B28" s="332"/>
      <c r="C28" s="327">
        <v>26</v>
      </c>
      <c r="D28" s="328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68"/>
      <c r="V28" s="168"/>
      <c r="W28" s="125"/>
      <c r="X28" s="125"/>
      <c r="Y28" s="125"/>
      <c r="Z28" s="125"/>
      <c r="AA28" s="168"/>
      <c r="AB28" s="168"/>
      <c r="AC28" s="125"/>
      <c r="AD28" s="125"/>
      <c r="AE28" s="126"/>
      <c r="AF28" s="127"/>
      <c r="AG28" s="125"/>
      <c r="AH28" s="125"/>
      <c r="AI28" s="125"/>
      <c r="AJ28" s="168"/>
      <c r="AK28" s="125"/>
      <c r="AL28" s="125"/>
      <c r="AM28" s="125"/>
      <c r="AN28" s="168"/>
      <c r="AO28" s="125"/>
      <c r="AP28" s="125"/>
      <c r="AQ28" s="125"/>
      <c r="AR28" s="125"/>
      <c r="AS28" s="168"/>
      <c r="AT28" s="168"/>
      <c r="AU28" s="168"/>
      <c r="AV28" s="125"/>
      <c r="AW28" s="125"/>
      <c r="AX28" s="125"/>
      <c r="AY28" s="125"/>
      <c r="AZ28" s="125"/>
      <c r="BA28" s="125"/>
      <c r="BB28" s="125"/>
      <c r="BC28" s="125"/>
      <c r="BD28" s="125"/>
      <c r="BE28" s="168"/>
      <c r="BF28" s="126"/>
      <c r="BG28" s="127"/>
      <c r="BH28" s="125"/>
      <c r="BI28" s="168"/>
      <c r="BJ28" s="125"/>
      <c r="BK28" s="168"/>
      <c r="BL28" s="168"/>
      <c r="BM28" s="168"/>
      <c r="BN28" s="125"/>
      <c r="BO28" s="107">
        <f t="shared" si="1"/>
      </c>
      <c r="BP28" s="72"/>
      <c r="BQ28" s="57">
        <f t="shared" si="2"/>
      </c>
      <c r="BR28" s="156">
        <f t="shared" si="3"/>
      </c>
      <c r="BS28" s="159"/>
      <c r="BT28" s="57">
        <f>IF(OR(Compétences!F29="",Compétences!I29="",Compétences!M29="",Compétences!Q29="",Compétences!W29="",Compétences!AA29="",Compétences!AH29="",Compétences!AN29=""),"",Compétences!F29+Compétences!I29+Compétences!M29+Compétences!Q29+Compétences!W29+Compétences!AA29+Compétences!AH29+Compétences!AN29)</f>
      </c>
      <c r="BU28" s="156">
        <f t="shared" si="0"/>
      </c>
      <c r="BV28" s="57">
        <f>IF(OR(Compétences!BI29="",Compétences!BP29="",Compétences!BW29="",Compétences!CG29="",Compétences!CK29="",Compétences!CS29=""),"",Compétences!BI29+Compétences!BP29+Compétences!BW29+Compétences!CG29+Compétences!CK29+Compétences!CS29)</f>
      </c>
      <c r="BW28" s="156">
        <f t="shared" si="4"/>
      </c>
    </row>
    <row r="29" spans="1:75" s="5" customFormat="1" ht="11.25" customHeight="1">
      <c r="A29" s="331"/>
      <c r="B29" s="332"/>
      <c r="C29" s="327">
        <v>27</v>
      </c>
      <c r="D29" s="328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68"/>
      <c r="V29" s="168"/>
      <c r="W29" s="125"/>
      <c r="X29" s="125"/>
      <c r="Y29" s="125"/>
      <c r="Z29" s="125"/>
      <c r="AA29" s="168"/>
      <c r="AB29" s="168"/>
      <c r="AC29" s="125"/>
      <c r="AD29" s="125"/>
      <c r="AE29" s="126"/>
      <c r="AF29" s="127"/>
      <c r="AG29" s="125"/>
      <c r="AH29" s="125"/>
      <c r="AI29" s="125"/>
      <c r="AJ29" s="168"/>
      <c r="AK29" s="125"/>
      <c r="AL29" s="125"/>
      <c r="AM29" s="125"/>
      <c r="AN29" s="168"/>
      <c r="AO29" s="125"/>
      <c r="AP29" s="125"/>
      <c r="AQ29" s="125"/>
      <c r="AR29" s="125"/>
      <c r="AS29" s="168"/>
      <c r="AT29" s="168"/>
      <c r="AU29" s="168"/>
      <c r="AV29" s="125"/>
      <c r="AW29" s="125"/>
      <c r="AX29" s="125"/>
      <c r="AY29" s="125"/>
      <c r="AZ29" s="125"/>
      <c r="BA29" s="125"/>
      <c r="BB29" s="125"/>
      <c r="BC29" s="125"/>
      <c r="BD29" s="125"/>
      <c r="BE29" s="168"/>
      <c r="BF29" s="126"/>
      <c r="BG29" s="127"/>
      <c r="BH29" s="125"/>
      <c r="BI29" s="168"/>
      <c r="BJ29" s="125"/>
      <c r="BK29" s="168"/>
      <c r="BL29" s="168"/>
      <c r="BM29" s="168"/>
      <c r="BN29" s="125"/>
      <c r="BO29" s="107">
        <f t="shared" si="1"/>
      </c>
      <c r="BP29" s="72"/>
      <c r="BQ29" s="57">
        <f t="shared" si="2"/>
      </c>
      <c r="BR29" s="156">
        <f t="shared" si="3"/>
      </c>
      <c r="BS29" s="159"/>
      <c r="BT29" s="57">
        <f>IF(OR(Compétences!F30="",Compétences!I30="",Compétences!M30="",Compétences!Q30="",Compétences!W30="",Compétences!AA30="",Compétences!AH30="",Compétences!AN30=""),"",Compétences!F30+Compétences!I30+Compétences!M30+Compétences!Q30+Compétences!W30+Compétences!AA30+Compétences!AH30+Compétences!AN30)</f>
      </c>
      <c r="BU29" s="156">
        <f t="shared" si="0"/>
      </c>
      <c r="BV29" s="57">
        <f>IF(OR(Compétences!BI30="",Compétences!BP30="",Compétences!BW30="",Compétences!CG30="",Compétences!CK30="",Compétences!CS30=""),"",Compétences!BI30+Compétences!BP30+Compétences!BW30+Compétences!CG30+Compétences!CK30+Compétences!CS30)</f>
      </c>
      <c r="BW29" s="156">
        <f t="shared" si="4"/>
      </c>
    </row>
    <row r="30" spans="1:75" s="5" customFormat="1" ht="11.25" customHeight="1">
      <c r="A30" s="331"/>
      <c r="B30" s="332"/>
      <c r="C30" s="327">
        <v>28</v>
      </c>
      <c r="D30" s="328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68"/>
      <c r="V30" s="168"/>
      <c r="W30" s="125"/>
      <c r="X30" s="125"/>
      <c r="Y30" s="125"/>
      <c r="Z30" s="125"/>
      <c r="AA30" s="168"/>
      <c r="AB30" s="168"/>
      <c r="AC30" s="125"/>
      <c r="AD30" s="125"/>
      <c r="AE30" s="126"/>
      <c r="AF30" s="127"/>
      <c r="AG30" s="125"/>
      <c r="AH30" s="125"/>
      <c r="AI30" s="125"/>
      <c r="AJ30" s="168"/>
      <c r="AK30" s="125"/>
      <c r="AL30" s="125"/>
      <c r="AM30" s="125"/>
      <c r="AN30" s="168"/>
      <c r="AO30" s="125"/>
      <c r="AP30" s="125"/>
      <c r="AQ30" s="125"/>
      <c r="AR30" s="125"/>
      <c r="AS30" s="168"/>
      <c r="AT30" s="168"/>
      <c r="AU30" s="168"/>
      <c r="AV30" s="125"/>
      <c r="AW30" s="125"/>
      <c r="AX30" s="125"/>
      <c r="AY30" s="125"/>
      <c r="AZ30" s="125"/>
      <c r="BA30" s="125"/>
      <c r="BB30" s="125"/>
      <c r="BC30" s="125"/>
      <c r="BD30" s="125"/>
      <c r="BE30" s="168"/>
      <c r="BF30" s="126"/>
      <c r="BG30" s="127"/>
      <c r="BH30" s="125"/>
      <c r="BI30" s="168"/>
      <c r="BJ30" s="125"/>
      <c r="BK30" s="168"/>
      <c r="BL30" s="168"/>
      <c r="BM30" s="168"/>
      <c r="BN30" s="125"/>
      <c r="BO30" s="107">
        <f t="shared" si="1"/>
      </c>
      <c r="BP30" s="72"/>
      <c r="BQ30" s="57">
        <f t="shared" si="2"/>
      </c>
      <c r="BR30" s="156">
        <f t="shared" si="3"/>
      </c>
      <c r="BS30" s="159"/>
      <c r="BT30" s="57">
        <f>IF(OR(Compétences!F31="",Compétences!I31="",Compétences!M31="",Compétences!Q31="",Compétences!W31="",Compétences!AA31="",Compétences!AH31="",Compétences!AN31=""),"",Compétences!F31+Compétences!I31+Compétences!M31+Compétences!Q31+Compétences!W31+Compétences!AA31+Compétences!AH31+Compétences!AN31)</f>
      </c>
      <c r="BU30" s="156">
        <f t="shared" si="0"/>
      </c>
      <c r="BV30" s="57">
        <f>IF(OR(Compétences!BI31="",Compétences!BP31="",Compétences!BW31="",Compétences!CG31="",Compétences!CK31="",Compétences!CS31=""),"",Compétences!BI31+Compétences!BP31+Compétences!BW31+Compétences!CG31+Compétences!CK31+Compétences!CS31)</f>
      </c>
      <c r="BW30" s="156">
        <f t="shared" si="4"/>
      </c>
    </row>
    <row r="31" spans="1:75" s="5" customFormat="1" ht="11.25" customHeight="1">
      <c r="A31" s="331"/>
      <c r="B31" s="332"/>
      <c r="C31" s="327">
        <v>29</v>
      </c>
      <c r="D31" s="328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68"/>
      <c r="V31" s="168"/>
      <c r="W31" s="125"/>
      <c r="X31" s="125"/>
      <c r="Y31" s="125"/>
      <c r="Z31" s="125"/>
      <c r="AA31" s="168"/>
      <c r="AB31" s="168"/>
      <c r="AC31" s="125"/>
      <c r="AD31" s="125"/>
      <c r="AE31" s="126"/>
      <c r="AF31" s="127"/>
      <c r="AG31" s="125"/>
      <c r="AH31" s="125"/>
      <c r="AI31" s="125"/>
      <c r="AJ31" s="168"/>
      <c r="AK31" s="125"/>
      <c r="AL31" s="125"/>
      <c r="AM31" s="125"/>
      <c r="AN31" s="168"/>
      <c r="AO31" s="125"/>
      <c r="AP31" s="125"/>
      <c r="AQ31" s="125"/>
      <c r="AR31" s="125"/>
      <c r="AS31" s="168"/>
      <c r="AT31" s="168"/>
      <c r="AU31" s="168"/>
      <c r="AV31" s="125"/>
      <c r="AW31" s="125"/>
      <c r="AX31" s="125"/>
      <c r="AY31" s="125"/>
      <c r="AZ31" s="125"/>
      <c r="BA31" s="125"/>
      <c r="BB31" s="125"/>
      <c r="BC31" s="125"/>
      <c r="BD31" s="125"/>
      <c r="BE31" s="168"/>
      <c r="BF31" s="126"/>
      <c r="BG31" s="127"/>
      <c r="BH31" s="125"/>
      <c r="BI31" s="168"/>
      <c r="BJ31" s="125"/>
      <c r="BK31" s="168"/>
      <c r="BL31" s="168"/>
      <c r="BM31" s="168"/>
      <c r="BN31" s="125"/>
      <c r="BO31" s="107">
        <f t="shared" si="1"/>
      </c>
      <c r="BP31" s="72"/>
      <c r="BQ31" s="57">
        <f t="shared" si="2"/>
      </c>
      <c r="BR31" s="156">
        <f t="shared" si="3"/>
      </c>
      <c r="BS31" s="159"/>
      <c r="BT31" s="57">
        <f>IF(OR(Compétences!F32="",Compétences!I32="",Compétences!M32="",Compétences!Q32="",Compétences!W32="",Compétences!AA32="",Compétences!AH32="",Compétences!AN32=""),"",Compétences!F32+Compétences!I32+Compétences!M32+Compétences!Q32+Compétences!W32+Compétences!AA32+Compétences!AH32+Compétences!AN32)</f>
      </c>
      <c r="BU31" s="156">
        <f t="shared" si="0"/>
      </c>
      <c r="BV31" s="57">
        <f>IF(OR(Compétences!BI32="",Compétences!BP32="",Compétences!BW32="",Compétences!CG32="",Compétences!CK32="",Compétences!CS32=""),"",Compétences!BI32+Compétences!BP32+Compétences!BW32+Compétences!CG32+Compétences!CK32+Compétences!CS32)</f>
      </c>
      <c r="BW31" s="156">
        <f t="shared" si="4"/>
      </c>
    </row>
    <row r="32" spans="1:75" s="5" customFormat="1" ht="11.25" customHeight="1">
      <c r="A32" s="331"/>
      <c r="B32" s="332"/>
      <c r="C32" s="327">
        <v>30</v>
      </c>
      <c r="D32" s="328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68"/>
      <c r="V32" s="168"/>
      <c r="W32" s="125"/>
      <c r="X32" s="125"/>
      <c r="Y32" s="125"/>
      <c r="Z32" s="125"/>
      <c r="AA32" s="168"/>
      <c r="AB32" s="168"/>
      <c r="AC32" s="125"/>
      <c r="AD32" s="125"/>
      <c r="AE32" s="126"/>
      <c r="AF32" s="127"/>
      <c r="AG32" s="125"/>
      <c r="AH32" s="125"/>
      <c r="AI32" s="125"/>
      <c r="AJ32" s="168"/>
      <c r="AK32" s="125"/>
      <c r="AL32" s="125"/>
      <c r="AM32" s="125"/>
      <c r="AN32" s="168"/>
      <c r="AO32" s="125"/>
      <c r="AP32" s="125"/>
      <c r="AQ32" s="125"/>
      <c r="AR32" s="125"/>
      <c r="AS32" s="168"/>
      <c r="AT32" s="168"/>
      <c r="AU32" s="168"/>
      <c r="AV32" s="125"/>
      <c r="AW32" s="125"/>
      <c r="AX32" s="125"/>
      <c r="AY32" s="125"/>
      <c r="AZ32" s="125"/>
      <c r="BA32" s="125"/>
      <c r="BB32" s="125"/>
      <c r="BC32" s="125"/>
      <c r="BD32" s="125"/>
      <c r="BE32" s="168"/>
      <c r="BF32" s="126"/>
      <c r="BG32" s="127"/>
      <c r="BH32" s="125"/>
      <c r="BI32" s="168"/>
      <c r="BJ32" s="125"/>
      <c r="BK32" s="168"/>
      <c r="BL32" s="168"/>
      <c r="BM32" s="168"/>
      <c r="BN32" s="125"/>
      <c r="BO32" s="107">
        <f t="shared" si="1"/>
      </c>
      <c r="BP32" s="72"/>
      <c r="BQ32" s="57">
        <f t="shared" si="2"/>
      </c>
      <c r="BR32" s="156">
        <f t="shared" si="3"/>
      </c>
      <c r="BS32" s="159"/>
      <c r="BT32" s="57">
        <f>IF(OR(Compétences!F33="",Compétences!I33="",Compétences!M33="",Compétences!Q33="",Compétences!W33="",Compétences!AA33="",Compétences!AH33="",Compétences!AN33=""),"",Compétences!F33+Compétences!I33+Compétences!M33+Compétences!Q33+Compétences!W33+Compétences!AA33+Compétences!AH33+Compétences!AN33)</f>
      </c>
      <c r="BU32" s="156">
        <f t="shared" si="0"/>
      </c>
      <c r="BV32" s="57">
        <f>IF(OR(Compétences!BI33="",Compétences!BP33="",Compétences!BW33="",Compétences!CG33="",Compétences!CK33="",Compétences!CS33=""),"",Compétences!BI33+Compétences!BP33+Compétences!BW33+Compétences!CG33+Compétences!CK33+Compétences!CS33)</f>
      </c>
      <c r="BW32" s="156">
        <f t="shared" si="4"/>
      </c>
    </row>
    <row r="33" spans="1:75" s="5" customFormat="1" ht="11.25" customHeight="1">
      <c r="A33" s="331"/>
      <c r="B33" s="332"/>
      <c r="C33" s="327">
        <v>31</v>
      </c>
      <c r="D33" s="328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68"/>
      <c r="V33" s="168"/>
      <c r="W33" s="125"/>
      <c r="X33" s="125"/>
      <c r="Y33" s="125"/>
      <c r="Z33" s="125"/>
      <c r="AA33" s="168"/>
      <c r="AB33" s="168"/>
      <c r="AC33" s="125"/>
      <c r="AD33" s="125"/>
      <c r="AE33" s="126"/>
      <c r="AF33" s="127"/>
      <c r="AG33" s="125"/>
      <c r="AH33" s="125"/>
      <c r="AI33" s="125"/>
      <c r="AJ33" s="168"/>
      <c r="AK33" s="125"/>
      <c r="AL33" s="125"/>
      <c r="AM33" s="125"/>
      <c r="AN33" s="168"/>
      <c r="AO33" s="125"/>
      <c r="AP33" s="125"/>
      <c r="AQ33" s="125"/>
      <c r="AR33" s="125"/>
      <c r="AS33" s="168"/>
      <c r="AT33" s="168"/>
      <c r="AU33" s="168"/>
      <c r="AV33" s="125"/>
      <c r="AW33" s="125"/>
      <c r="AX33" s="125"/>
      <c r="AY33" s="125"/>
      <c r="AZ33" s="125"/>
      <c r="BA33" s="125"/>
      <c r="BB33" s="125"/>
      <c r="BC33" s="125"/>
      <c r="BD33" s="125"/>
      <c r="BE33" s="168"/>
      <c r="BF33" s="126"/>
      <c r="BG33" s="127"/>
      <c r="BH33" s="125"/>
      <c r="BI33" s="168"/>
      <c r="BJ33" s="125"/>
      <c r="BK33" s="168"/>
      <c r="BL33" s="168"/>
      <c r="BM33" s="168"/>
      <c r="BN33" s="125"/>
      <c r="BO33" s="107">
        <f t="shared" si="1"/>
      </c>
      <c r="BP33" s="72"/>
      <c r="BQ33" s="57">
        <f t="shared" si="2"/>
      </c>
      <c r="BR33" s="156">
        <f t="shared" si="3"/>
      </c>
      <c r="BS33" s="159"/>
      <c r="BT33" s="57">
        <f>IF(OR(Compétences!F34="",Compétences!I34="",Compétences!M34="",Compétences!Q34="",Compétences!W34="",Compétences!AA34="",Compétences!AH34="",Compétences!AN34=""),"",Compétences!F34+Compétences!I34+Compétences!M34+Compétences!Q34+Compétences!W34+Compétences!AA34+Compétences!AH34+Compétences!AN34)</f>
      </c>
      <c r="BU33" s="156">
        <f t="shared" si="0"/>
      </c>
      <c r="BV33" s="57">
        <f>IF(OR(Compétences!BI34="",Compétences!BP34="",Compétences!BW34="",Compétences!CG34="",Compétences!CK34="",Compétences!CS34=""),"",Compétences!BI34+Compétences!BP34+Compétences!BW34+Compétences!CG34+Compétences!CK34+Compétences!CS34)</f>
      </c>
      <c r="BW33" s="156">
        <f t="shared" si="4"/>
      </c>
    </row>
    <row r="34" spans="1:75" s="5" customFormat="1" ht="11.25" customHeight="1">
      <c r="A34" s="331"/>
      <c r="B34" s="332"/>
      <c r="C34" s="327">
        <v>32</v>
      </c>
      <c r="D34" s="328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68"/>
      <c r="V34" s="168"/>
      <c r="W34" s="125"/>
      <c r="X34" s="125"/>
      <c r="Y34" s="125"/>
      <c r="Z34" s="125"/>
      <c r="AA34" s="168"/>
      <c r="AB34" s="168"/>
      <c r="AC34" s="125"/>
      <c r="AD34" s="125"/>
      <c r="AE34" s="126"/>
      <c r="AF34" s="127"/>
      <c r="AG34" s="125"/>
      <c r="AH34" s="125"/>
      <c r="AI34" s="125"/>
      <c r="AJ34" s="168"/>
      <c r="AK34" s="125"/>
      <c r="AL34" s="125"/>
      <c r="AM34" s="125"/>
      <c r="AN34" s="168"/>
      <c r="AO34" s="125"/>
      <c r="AP34" s="125"/>
      <c r="AQ34" s="125"/>
      <c r="AR34" s="125"/>
      <c r="AS34" s="168"/>
      <c r="AT34" s="168"/>
      <c r="AU34" s="168"/>
      <c r="AV34" s="125"/>
      <c r="AW34" s="125"/>
      <c r="AX34" s="125"/>
      <c r="AY34" s="125"/>
      <c r="AZ34" s="125"/>
      <c r="BA34" s="125"/>
      <c r="BB34" s="125"/>
      <c r="BC34" s="125"/>
      <c r="BD34" s="125"/>
      <c r="BE34" s="168"/>
      <c r="BF34" s="126"/>
      <c r="BG34" s="127"/>
      <c r="BH34" s="125"/>
      <c r="BI34" s="168"/>
      <c r="BJ34" s="125"/>
      <c r="BK34" s="168"/>
      <c r="BL34" s="168"/>
      <c r="BM34" s="168"/>
      <c r="BN34" s="125"/>
      <c r="BO34" s="107">
        <f t="shared" si="1"/>
      </c>
      <c r="BP34" s="72"/>
      <c r="BQ34" s="57">
        <f t="shared" si="2"/>
      </c>
      <c r="BR34" s="156">
        <f t="shared" si="3"/>
      </c>
      <c r="BS34" s="159"/>
      <c r="BT34" s="57">
        <f>IF(OR(Compétences!F35="",Compétences!I35="",Compétences!M35="",Compétences!Q35="",Compétences!W35="",Compétences!AA35="",Compétences!AH35="",Compétences!AN35=""),"",Compétences!F35+Compétences!I35+Compétences!M35+Compétences!Q35+Compétences!W35+Compétences!AA35+Compétences!AH35+Compétences!AN35)</f>
      </c>
      <c r="BU34" s="156">
        <f t="shared" si="0"/>
      </c>
      <c r="BV34" s="57">
        <f>IF(OR(Compétences!BI35="",Compétences!BP35="",Compétences!BW35="",Compétences!CG35="",Compétences!CK35="",Compétences!CS35=""),"",Compétences!BI35+Compétences!BP35+Compétences!BW35+Compétences!CG35+Compétences!CK35+Compétences!CS35)</f>
      </c>
      <c r="BW34" s="156">
        <f t="shared" si="4"/>
      </c>
    </row>
    <row r="35" spans="1:75" s="5" customFormat="1" ht="11.25" customHeight="1">
      <c r="A35" s="331"/>
      <c r="B35" s="332"/>
      <c r="C35" s="327">
        <v>33</v>
      </c>
      <c r="D35" s="328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68"/>
      <c r="V35" s="168"/>
      <c r="W35" s="125"/>
      <c r="X35" s="125"/>
      <c r="Y35" s="125"/>
      <c r="Z35" s="125"/>
      <c r="AA35" s="168"/>
      <c r="AB35" s="168"/>
      <c r="AC35" s="125"/>
      <c r="AD35" s="125"/>
      <c r="AE35" s="126"/>
      <c r="AF35" s="127"/>
      <c r="AG35" s="125"/>
      <c r="AH35" s="125"/>
      <c r="AI35" s="125"/>
      <c r="AJ35" s="168"/>
      <c r="AK35" s="125"/>
      <c r="AL35" s="125"/>
      <c r="AM35" s="125"/>
      <c r="AN35" s="168"/>
      <c r="AO35" s="125"/>
      <c r="AP35" s="125"/>
      <c r="AQ35" s="125"/>
      <c r="AR35" s="125"/>
      <c r="AS35" s="168"/>
      <c r="AT35" s="168"/>
      <c r="AU35" s="168"/>
      <c r="AV35" s="125"/>
      <c r="AW35" s="125"/>
      <c r="AX35" s="125"/>
      <c r="AY35" s="125"/>
      <c r="AZ35" s="125"/>
      <c r="BA35" s="125"/>
      <c r="BB35" s="125"/>
      <c r="BC35" s="125"/>
      <c r="BD35" s="125"/>
      <c r="BE35" s="168"/>
      <c r="BF35" s="126"/>
      <c r="BG35" s="127"/>
      <c r="BH35" s="125"/>
      <c r="BI35" s="168"/>
      <c r="BJ35" s="125"/>
      <c r="BK35" s="168"/>
      <c r="BL35" s="168"/>
      <c r="BM35" s="168"/>
      <c r="BN35" s="125"/>
      <c r="BO35" s="107">
        <f t="shared" si="1"/>
      </c>
      <c r="BP35" s="72"/>
      <c r="BQ35" s="57">
        <f t="shared" si="2"/>
      </c>
      <c r="BR35" s="156">
        <f t="shared" si="3"/>
      </c>
      <c r="BS35" s="159"/>
      <c r="BT35" s="57">
        <f>IF(OR(Compétences!F36="",Compétences!I36="",Compétences!M36="",Compétences!Q36="",Compétences!W36="",Compétences!AA36="",Compétences!AH36="",Compétences!AN36=""),"",Compétences!F36+Compétences!I36+Compétences!M36+Compétences!Q36+Compétences!W36+Compétences!AA36+Compétences!AH36+Compétences!AN36)</f>
      </c>
      <c r="BU35" s="156">
        <f t="shared" si="0"/>
      </c>
      <c r="BV35" s="57">
        <f>IF(OR(Compétences!BI36="",Compétences!BP36="",Compétences!BW36="",Compétences!CG36="",Compétences!CK36="",Compétences!CS36=""),"",Compétences!BI36+Compétences!BP36+Compétences!BW36+Compétences!CG36+Compétences!CK36+Compétences!CS36)</f>
      </c>
      <c r="BW35" s="156">
        <f t="shared" si="4"/>
      </c>
    </row>
    <row r="36" spans="1:75" s="5" customFormat="1" ht="11.25" customHeight="1" thickBot="1">
      <c r="A36" s="333"/>
      <c r="B36" s="334"/>
      <c r="C36" s="346">
        <v>34</v>
      </c>
      <c r="D36" s="347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79"/>
      <c r="V36" s="177"/>
      <c r="W36" s="179"/>
      <c r="X36" s="128"/>
      <c r="Y36" s="128"/>
      <c r="Z36" s="128"/>
      <c r="AA36" s="179"/>
      <c r="AB36" s="179"/>
      <c r="AC36" s="128"/>
      <c r="AD36" s="128"/>
      <c r="AE36" s="129"/>
      <c r="AF36" s="130"/>
      <c r="AG36" s="128"/>
      <c r="AH36" s="128"/>
      <c r="AI36" s="128"/>
      <c r="AJ36" s="179"/>
      <c r="AK36" s="128"/>
      <c r="AL36" s="128"/>
      <c r="AM36" s="128"/>
      <c r="AN36" s="177"/>
      <c r="AO36" s="179"/>
      <c r="AP36" s="128"/>
      <c r="AQ36" s="128"/>
      <c r="AR36" s="128"/>
      <c r="AS36" s="179"/>
      <c r="AT36" s="179"/>
      <c r="AU36" s="179"/>
      <c r="AV36" s="128"/>
      <c r="AW36" s="128"/>
      <c r="AX36" s="128"/>
      <c r="AY36" s="128"/>
      <c r="AZ36" s="128"/>
      <c r="BA36" s="128"/>
      <c r="BB36" s="128"/>
      <c r="BC36" s="128"/>
      <c r="BD36" s="128"/>
      <c r="BE36" s="179"/>
      <c r="BF36" s="129"/>
      <c r="BG36" s="130"/>
      <c r="BH36" s="128"/>
      <c r="BI36" s="179"/>
      <c r="BJ36" s="128"/>
      <c r="BK36" s="179"/>
      <c r="BL36" s="179"/>
      <c r="BM36" s="179"/>
      <c r="BN36" s="128"/>
      <c r="BO36" s="108">
        <f t="shared" si="1"/>
      </c>
      <c r="BP36" s="72"/>
      <c r="BQ36" s="85">
        <f t="shared" si="2"/>
      </c>
      <c r="BR36" s="166">
        <f t="shared" si="3"/>
      </c>
      <c r="BS36" s="159"/>
      <c r="BT36" s="85">
        <f>IF(OR(Compétences!F37="",Compétences!I37="",Compétences!M37="",Compétences!Q37="",Compétences!W37="",Compétences!AA37="",Compétences!AH37="",Compétences!AN37=""),"",Compétences!F37+Compétences!I37+Compétences!M37+Compétences!Q37+Compétences!W37+Compétences!AA37+Compétences!AH37+Compétences!AN37)</f>
      </c>
      <c r="BU36" s="166">
        <f t="shared" si="0"/>
      </c>
      <c r="BV36" s="86">
        <f>IF(OR(Compétences!BI37="",Compétences!BP37="",Compétences!BW37="",Compétences!CG37="",Compétences!CK37="",Compétences!CS37=""),"",Compétences!BI37+Compétences!BP37+Compétences!BW37+Compétences!CG37+Compétences!CK37+Compétences!CS37)</f>
      </c>
      <c r="BW36" s="166">
        <f t="shared" si="4"/>
      </c>
    </row>
    <row r="37" spans="1:75" s="5" customFormat="1" ht="5.25" customHeight="1" thickBot="1">
      <c r="A37" s="237"/>
      <c r="B37" s="83"/>
      <c r="C37" s="83"/>
      <c r="D37" s="83"/>
      <c r="E37" s="123"/>
      <c r="F37" s="123"/>
      <c r="G37" s="123"/>
      <c r="H37" s="123"/>
      <c r="I37" s="123"/>
      <c r="J37" s="123"/>
      <c r="K37" s="123"/>
      <c r="L37" s="171"/>
      <c r="M37" s="123"/>
      <c r="N37" s="123"/>
      <c r="O37" s="123"/>
      <c r="P37" s="123"/>
      <c r="Q37" s="171"/>
      <c r="R37" s="123"/>
      <c r="S37" s="123"/>
      <c r="T37" s="173" t="s">
        <v>29</v>
      </c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4"/>
      <c r="BQ37" s="83"/>
      <c r="BR37" s="84"/>
      <c r="BS37" s="149"/>
      <c r="BT37" s="83"/>
      <c r="BU37" s="84"/>
      <c r="BV37" s="83"/>
      <c r="BW37" s="84"/>
    </row>
    <row r="38" spans="2:75" s="5" customFormat="1" ht="12.75" customHeight="1">
      <c r="B38" s="6"/>
      <c r="C38" s="352" t="s">
        <v>18</v>
      </c>
      <c r="D38" s="353"/>
      <c r="E38" s="76">
        <f>COUNTA(E3:E36)-COUNTIF(E3:E36,"a")</f>
        <v>0</v>
      </c>
      <c r="F38" s="77">
        <f aca="true" t="shared" si="5" ref="F38:BN38">COUNTA(F3:F36)-COUNTIF(F3:F36,"a")</f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  <c r="J38" s="77">
        <f t="shared" si="5"/>
        <v>0</v>
      </c>
      <c r="K38" s="77">
        <f t="shared" si="5"/>
        <v>0</v>
      </c>
      <c r="L38" s="169">
        <f t="shared" si="5"/>
        <v>0</v>
      </c>
      <c r="M38" s="169">
        <f t="shared" si="5"/>
        <v>0</v>
      </c>
      <c r="N38" s="77">
        <f t="shared" si="5"/>
        <v>0</v>
      </c>
      <c r="O38" s="77">
        <f t="shared" si="5"/>
        <v>0</v>
      </c>
      <c r="P38" s="77">
        <f t="shared" si="5"/>
        <v>0</v>
      </c>
      <c r="Q38" s="169">
        <f t="shared" si="5"/>
        <v>0</v>
      </c>
      <c r="R38" s="169">
        <f t="shared" si="5"/>
        <v>0</v>
      </c>
      <c r="S38" s="77">
        <f t="shared" si="5"/>
        <v>0</v>
      </c>
      <c r="T38" s="169">
        <f t="shared" si="5"/>
        <v>0</v>
      </c>
      <c r="U38" s="175">
        <f t="shared" si="5"/>
        <v>0</v>
      </c>
      <c r="V38" s="183">
        <f t="shared" si="5"/>
        <v>0</v>
      </c>
      <c r="W38" s="175">
        <f t="shared" si="5"/>
        <v>0</v>
      </c>
      <c r="X38" s="169">
        <f t="shared" si="5"/>
        <v>0</v>
      </c>
      <c r="Y38" s="77">
        <f t="shared" si="5"/>
        <v>0</v>
      </c>
      <c r="Z38" s="77">
        <f t="shared" si="5"/>
        <v>0</v>
      </c>
      <c r="AA38" s="183">
        <f t="shared" si="5"/>
        <v>0</v>
      </c>
      <c r="AB38" s="183">
        <f t="shared" si="5"/>
        <v>0</v>
      </c>
      <c r="AC38" s="183">
        <f t="shared" si="5"/>
        <v>0</v>
      </c>
      <c r="AD38" s="169">
        <f t="shared" si="5"/>
        <v>0</v>
      </c>
      <c r="AE38" s="78">
        <f t="shared" si="5"/>
        <v>0</v>
      </c>
      <c r="AF38" s="181">
        <f t="shared" si="5"/>
        <v>0</v>
      </c>
      <c r="AG38" s="169">
        <f t="shared" si="5"/>
        <v>0</v>
      </c>
      <c r="AH38" s="77">
        <f t="shared" si="5"/>
        <v>0</v>
      </c>
      <c r="AI38" s="77">
        <f t="shared" si="5"/>
        <v>0</v>
      </c>
      <c r="AJ38" s="183">
        <f t="shared" si="5"/>
        <v>0</v>
      </c>
      <c r="AK38" s="169">
        <f t="shared" si="5"/>
        <v>0</v>
      </c>
      <c r="AL38" s="77">
        <f t="shared" si="5"/>
        <v>0</v>
      </c>
      <c r="AM38" s="77">
        <f t="shared" si="5"/>
        <v>0</v>
      </c>
      <c r="AN38" s="183">
        <f t="shared" si="5"/>
        <v>0</v>
      </c>
      <c r="AO38" s="169">
        <f t="shared" si="5"/>
        <v>0</v>
      </c>
      <c r="AP38" s="77">
        <f t="shared" si="5"/>
        <v>0</v>
      </c>
      <c r="AQ38" s="77">
        <f t="shared" si="5"/>
        <v>0</v>
      </c>
      <c r="AR38" s="77">
        <f t="shared" si="5"/>
        <v>0</v>
      </c>
      <c r="AS38" s="183">
        <f t="shared" si="5"/>
        <v>0</v>
      </c>
      <c r="AT38" s="175">
        <f t="shared" si="5"/>
        <v>0</v>
      </c>
      <c r="AU38" s="175">
        <f t="shared" si="5"/>
        <v>0</v>
      </c>
      <c r="AV38" s="169">
        <f t="shared" si="5"/>
        <v>0</v>
      </c>
      <c r="AW38" s="77">
        <f t="shared" si="5"/>
        <v>0</v>
      </c>
      <c r="AX38" s="77">
        <f t="shared" si="5"/>
        <v>0</v>
      </c>
      <c r="AY38" s="77">
        <f t="shared" si="5"/>
        <v>0</v>
      </c>
      <c r="AZ38" s="77">
        <f t="shared" si="5"/>
        <v>0</v>
      </c>
      <c r="BA38" s="77">
        <f t="shared" si="5"/>
        <v>0</v>
      </c>
      <c r="BB38" s="77">
        <f t="shared" si="5"/>
        <v>0</v>
      </c>
      <c r="BC38" s="77">
        <f t="shared" si="5"/>
        <v>0</v>
      </c>
      <c r="BD38" s="77">
        <f t="shared" si="5"/>
        <v>0</v>
      </c>
      <c r="BE38" s="183">
        <f t="shared" si="5"/>
        <v>0</v>
      </c>
      <c r="BF38" s="78">
        <f t="shared" si="5"/>
        <v>0</v>
      </c>
      <c r="BG38" s="76">
        <f t="shared" si="5"/>
        <v>0</v>
      </c>
      <c r="BH38" s="77">
        <f t="shared" si="5"/>
        <v>0</v>
      </c>
      <c r="BI38" s="183">
        <f t="shared" si="5"/>
        <v>0</v>
      </c>
      <c r="BJ38" s="169">
        <f t="shared" si="5"/>
        <v>0</v>
      </c>
      <c r="BK38" s="175">
        <f t="shared" si="5"/>
        <v>0</v>
      </c>
      <c r="BL38" s="183">
        <f t="shared" si="5"/>
        <v>0</v>
      </c>
      <c r="BM38" s="183">
        <f t="shared" si="5"/>
        <v>0</v>
      </c>
      <c r="BN38" s="169">
        <f t="shared" si="5"/>
        <v>0</v>
      </c>
      <c r="BO38" s="7"/>
      <c r="BP38" s="7"/>
      <c r="BQ38" s="79">
        <f>COUNT(BQ3:BQ36)</f>
        <v>0</v>
      </c>
      <c r="BR38" s="80" t="s">
        <v>14</v>
      </c>
      <c r="BS38" s="159"/>
      <c r="BT38" s="81">
        <f>COUNT(BT3:BT36)</f>
        <v>0</v>
      </c>
      <c r="BU38" s="82" t="s">
        <v>14</v>
      </c>
      <c r="BV38" s="290">
        <f>COUNT(BV3:BV36)</f>
        <v>0</v>
      </c>
      <c r="BW38" s="291" t="s">
        <v>14</v>
      </c>
    </row>
    <row r="39" spans="3:75" s="5" customFormat="1" ht="12.75" customHeight="1">
      <c r="C39" s="341" t="s">
        <v>26</v>
      </c>
      <c r="D39" s="342"/>
      <c r="E39" s="36">
        <f aca="true" t="shared" si="6" ref="E39:BM39">COUNTIF(E3:E36,E$2)</f>
        <v>0</v>
      </c>
      <c r="F39" s="36">
        <f t="shared" si="6"/>
        <v>0</v>
      </c>
      <c r="G39" s="36">
        <f t="shared" si="6"/>
        <v>0</v>
      </c>
      <c r="H39" s="36">
        <f t="shared" si="6"/>
        <v>0</v>
      </c>
      <c r="I39" s="36">
        <f t="shared" si="6"/>
        <v>0</v>
      </c>
      <c r="J39" s="36">
        <f t="shared" si="6"/>
        <v>0</v>
      </c>
      <c r="K39" s="36">
        <f t="shared" si="6"/>
        <v>0</v>
      </c>
      <c r="L39" s="36">
        <f t="shared" si="6"/>
        <v>0</v>
      </c>
      <c r="M39" s="36">
        <f t="shared" si="6"/>
        <v>0</v>
      </c>
      <c r="N39" s="36">
        <f t="shared" si="6"/>
        <v>0</v>
      </c>
      <c r="O39" s="36">
        <f t="shared" si="6"/>
        <v>0</v>
      </c>
      <c r="P39" s="36">
        <f t="shared" si="6"/>
        <v>0</v>
      </c>
      <c r="Q39" s="36">
        <f t="shared" si="6"/>
        <v>0</v>
      </c>
      <c r="R39" s="36">
        <f t="shared" si="6"/>
        <v>0</v>
      </c>
      <c r="S39" s="36">
        <f t="shared" si="6"/>
        <v>0</v>
      </c>
      <c r="T39" s="36">
        <f t="shared" si="6"/>
        <v>0</v>
      </c>
      <c r="U39" s="36">
        <f t="shared" si="6"/>
        <v>0</v>
      </c>
      <c r="V39" s="36">
        <f t="shared" si="6"/>
        <v>0</v>
      </c>
      <c r="W39" s="36">
        <f t="shared" si="6"/>
        <v>0</v>
      </c>
      <c r="X39" s="36">
        <f t="shared" si="6"/>
        <v>0</v>
      </c>
      <c r="Y39" s="36">
        <f t="shared" si="6"/>
        <v>0</v>
      </c>
      <c r="Z39" s="36">
        <f t="shared" si="6"/>
        <v>0</v>
      </c>
      <c r="AA39" s="36">
        <f t="shared" si="6"/>
        <v>0</v>
      </c>
      <c r="AB39" s="36">
        <f t="shared" si="6"/>
        <v>0</v>
      </c>
      <c r="AC39" s="36">
        <f t="shared" si="6"/>
        <v>0</v>
      </c>
      <c r="AD39" s="36">
        <f t="shared" si="6"/>
        <v>0</v>
      </c>
      <c r="AE39" s="36">
        <f t="shared" si="6"/>
        <v>0</v>
      </c>
      <c r="AF39" s="36">
        <f t="shared" si="6"/>
        <v>0</v>
      </c>
      <c r="AG39" s="36">
        <f t="shared" si="6"/>
        <v>0</v>
      </c>
      <c r="AH39" s="36">
        <f t="shared" si="6"/>
        <v>0</v>
      </c>
      <c r="AI39" s="36">
        <f t="shared" si="6"/>
        <v>0</v>
      </c>
      <c r="AJ39" s="36">
        <f t="shared" si="6"/>
        <v>0</v>
      </c>
      <c r="AK39" s="36">
        <f t="shared" si="6"/>
        <v>0</v>
      </c>
      <c r="AL39" s="36">
        <f t="shared" si="6"/>
        <v>0</v>
      </c>
      <c r="AM39" s="36">
        <f t="shared" si="6"/>
        <v>0</v>
      </c>
      <c r="AN39" s="36">
        <f t="shared" si="6"/>
        <v>0</v>
      </c>
      <c r="AO39" s="36">
        <f t="shared" si="6"/>
        <v>0</v>
      </c>
      <c r="AP39" s="36">
        <f t="shared" si="6"/>
        <v>0</v>
      </c>
      <c r="AQ39" s="36">
        <f t="shared" si="6"/>
        <v>0</v>
      </c>
      <c r="AR39" s="36">
        <f t="shared" si="6"/>
        <v>0</v>
      </c>
      <c r="AS39" s="36">
        <f t="shared" si="6"/>
        <v>0</v>
      </c>
      <c r="AT39" s="36">
        <f t="shared" si="6"/>
        <v>0</v>
      </c>
      <c r="AU39" s="36">
        <f t="shared" si="6"/>
        <v>0</v>
      </c>
      <c r="AV39" s="36">
        <f t="shared" si="6"/>
        <v>0</v>
      </c>
      <c r="AW39" s="36">
        <f t="shared" si="6"/>
        <v>0</v>
      </c>
      <c r="AX39" s="36">
        <f t="shared" si="6"/>
        <v>0</v>
      </c>
      <c r="AY39" s="36">
        <f t="shared" si="6"/>
        <v>0</v>
      </c>
      <c r="AZ39" s="36">
        <f t="shared" si="6"/>
        <v>0</v>
      </c>
      <c r="BA39" s="36">
        <f t="shared" si="6"/>
        <v>0</v>
      </c>
      <c r="BB39" s="36">
        <f t="shared" si="6"/>
        <v>0</v>
      </c>
      <c r="BC39" s="36">
        <f t="shared" si="6"/>
        <v>0</v>
      </c>
      <c r="BD39" s="36">
        <f t="shared" si="6"/>
        <v>0</v>
      </c>
      <c r="BE39" s="36">
        <f t="shared" si="6"/>
        <v>0</v>
      </c>
      <c r="BF39" s="36">
        <f t="shared" si="6"/>
        <v>0</v>
      </c>
      <c r="BG39" s="36">
        <f t="shared" si="6"/>
        <v>0</v>
      </c>
      <c r="BH39" s="36">
        <f t="shared" si="6"/>
        <v>0</v>
      </c>
      <c r="BI39" s="36">
        <f t="shared" si="6"/>
        <v>0</v>
      </c>
      <c r="BJ39" s="36">
        <f t="shared" si="6"/>
        <v>0</v>
      </c>
      <c r="BK39" s="36">
        <f t="shared" si="6"/>
        <v>0</v>
      </c>
      <c r="BL39" s="36">
        <f t="shared" si="6"/>
        <v>0</v>
      </c>
      <c r="BM39" s="36">
        <f t="shared" si="6"/>
        <v>0</v>
      </c>
      <c r="BN39" s="36">
        <f>COUNTIF(BN3:BN36,BN$2)</f>
        <v>0</v>
      </c>
      <c r="BO39" s="9"/>
      <c r="BP39" s="9"/>
      <c r="BQ39" s="64" t="s">
        <v>1</v>
      </c>
      <c r="BR39" s="66">
        <f>IF(COUNT(BR3:BR36)=0,"",STDEVP(BR3:BR36))</f>
      </c>
      <c r="BS39" s="160"/>
      <c r="BT39" s="24" t="s">
        <v>1</v>
      </c>
      <c r="BU39" s="73">
        <f>IF(COUNT(BU3:BU36)=0,"",STDEVP(BU3:BU36))</f>
      </c>
      <c r="BV39" s="253" t="s">
        <v>1</v>
      </c>
      <c r="BW39" s="292">
        <f>IF(COUNT(BW3:BW36)=0,"",STDEVP(BW3:BW36))</f>
      </c>
    </row>
    <row r="40" spans="3:75" s="5" customFormat="1" ht="12.75" customHeight="1" thickBot="1">
      <c r="C40" s="341" t="s">
        <v>27</v>
      </c>
      <c r="D40" s="342"/>
      <c r="E40" s="28">
        <f>E$38-E$39-E48</f>
        <v>0</v>
      </c>
      <c r="F40" s="29">
        <f aca="true" t="shared" si="7" ref="F40:BN40">F$38-F$39-F48</f>
        <v>0</v>
      </c>
      <c r="G40" s="29">
        <f t="shared" si="7"/>
        <v>0</v>
      </c>
      <c r="H40" s="29">
        <f t="shared" si="7"/>
        <v>0</v>
      </c>
      <c r="I40" s="29">
        <f t="shared" si="7"/>
        <v>0</v>
      </c>
      <c r="J40" s="29">
        <f t="shared" si="7"/>
        <v>0</v>
      </c>
      <c r="K40" s="29">
        <f t="shared" si="7"/>
        <v>0</v>
      </c>
      <c r="L40" s="170">
        <f t="shared" si="7"/>
        <v>0</v>
      </c>
      <c r="M40" s="170">
        <f t="shared" si="7"/>
        <v>0</v>
      </c>
      <c r="N40" s="29">
        <f t="shared" si="7"/>
        <v>0</v>
      </c>
      <c r="O40" s="29">
        <f t="shared" si="7"/>
        <v>0</v>
      </c>
      <c r="P40" s="29">
        <f t="shared" si="7"/>
        <v>0</v>
      </c>
      <c r="Q40" s="170">
        <f t="shared" si="7"/>
        <v>0</v>
      </c>
      <c r="R40" s="170">
        <f t="shared" si="7"/>
        <v>0</v>
      </c>
      <c r="S40" s="29">
        <f t="shared" si="7"/>
        <v>0</v>
      </c>
      <c r="T40" s="170">
        <f t="shared" si="7"/>
        <v>0</v>
      </c>
      <c r="U40" s="170">
        <f t="shared" si="7"/>
        <v>0</v>
      </c>
      <c r="V40" s="29">
        <f t="shared" si="7"/>
        <v>0</v>
      </c>
      <c r="W40" s="170">
        <f t="shared" si="7"/>
        <v>0</v>
      </c>
      <c r="X40" s="170">
        <f t="shared" si="7"/>
        <v>0</v>
      </c>
      <c r="Y40" s="29">
        <f t="shared" si="7"/>
        <v>0</v>
      </c>
      <c r="Z40" s="29">
        <f t="shared" si="7"/>
        <v>0</v>
      </c>
      <c r="AA40" s="29">
        <f t="shared" si="7"/>
        <v>0</v>
      </c>
      <c r="AB40" s="29">
        <f t="shared" si="7"/>
        <v>0</v>
      </c>
      <c r="AC40" s="29">
        <f t="shared" si="7"/>
        <v>0</v>
      </c>
      <c r="AD40" s="170">
        <f t="shared" si="7"/>
        <v>0</v>
      </c>
      <c r="AE40" s="8">
        <f t="shared" si="7"/>
        <v>0</v>
      </c>
      <c r="AF40" s="28">
        <f t="shared" si="7"/>
        <v>0</v>
      </c>
      <c r="AG40" s="170">
        <f t="shared" si="7"/>
        <v>0</v>
      </c>
      <c r="AH40" s="29">
        <f t="shared" si="7"/>
        <v>0</v>
      </c>
      <c r="AI40" s="29">
        <f t="shared" si="7"/>
        <v>0</v>
      </c>
      <c r="AJ40" s="29">
        <f t="shared" si="7"/>
        <v>0</v>
      </c>
      <c r="AK40" s="170">
        <f t="shared" si="7"/>
        <v>0</v>
      </c>
      <c r="AL40" s="29">
        <f t="shared" si="7"/>
        <v>0</v>
      </c>
      <c r="AM40" s="29">
        <f t="shared" si="7"/>
        <v>0</v>
      </c>
      <c r="AN40" s="29">
        <f t="shared" si="7"/>
        <v>0</v>
      </c>
      <c r="AO40" s="170">
        <f t="shared" si="7"/>
        <v>0</v>
      </c>
      <c r="AP40" s="29">
        <f t="shared" si="7"/>
        <v>0</v>
      </c>
      <c r="AQ40" s="29">
        <f t="shared" si="7"/>
        <v>0</v>
      </c>
      <c r="AR40" s="29">
        <f t="shared" si="7"/>
        <v>0</v>
      </c>
      <c r="AS40" s="29">
        <f t="shared" si="7"/>
        <v>0</v>
      </c>
      <c r="AT40" s="170">
        <f t="shared" si="7"/>
        <v>0</v>
      </c>
      <c r="AU40" s="170">
        <f t="shared" si="7"/>
        <v>0</v>
      </c>
      <c r="AV40" s="170">
        <f t="shared" si="7"/>
        <v>0</v>
      </c>
      <c r="AW40" s="29">
        <f t="shared" si="7"/>
        <v>0</v>
      </c>
      <c r="AX40" s="29">
        <f t="shared" si="7"/>
        <v>0</v>
      </c>
      <c r="AY40" s="29">
        <f t="shared" si="7"/>
        <v>0</v>
      </c>
      <c r="AZ40" s="29">
        <f t="shared" si="7"/>
        <v>0</v>
      </c>
      <c r="BA40" s="29">
        <f t="shared" si="7"/>
        <v>0</v>
      </c>
      <c r="BB40" s="29">
        <f t="shared" si="7"/>
        <v>0</v>
      </c>
      <c r="BC40" s="29">
        <f t="shared" si="7"/>
        <v>0</v>
      </c>
      <c r="BD40" s="29">
        <f t="shared" si="7"/>
        <v>0</v>
      </c>
      <c r="BE40" s="29">
        <f t="shared" si="7"/>
        <v>0</v>
      </c>
      <c r="BF40" s="8">
        <f t="shared" si="7"/>
        <v>0</v>
      </c>
      <c r="BG40" s="28">
        <f t="shared" si="7"/>
        <v>0</v>
      </c>
      <c r="BH40" s="29">
        <f t="shared" si="7"/>
        <v>0</v>
      </c>
      <c r="BI40" s="29">
        <f t="shared" si="7"/>
        <v>0</v>
      </c>
      <c r="BJ40" s="170">
        <f t="shared" si="7"/>
        <v>0</v>
      </c>
      <c r="BK40" s="170">
        <f t="shared" si="7"/>
        <v>0</v>
      </c>
      <c r="BL40" s="29">
        <f t="shared" si="7"/>
        <v>0</v>
      </c>
      <c r="BM40" s="29">
        <f t="shared" si="7"/>
        <v>0</v>
      </c>
      <c r="BN40" s="170">
        <f t="shared" si="7"/>
        <v>0</v>
      </c>
      <c r="BO40" s="9"/>
      <c r="BP40" s="9"/>
      <c r="BQ40" s="65" t="s">
        <v>3</v>
      </c>
      <c r="BR40" s="67">
        <f>IF(COUNT(BR3:BR36)=0,"",AVERAGE(BR3:BR36))</f>
      </c>
      <c r="BS40" s="160"/>
      <c r="BT40" s="71" t="s">
        <v>3</v>
      </c>
      <c r="BU40" s="74">
        <f>IF(COUNT(BU3:BU36)=0,"",AVERAGE(BU3:BU36))</f>
      </c>
      <c r="BV40" s="293" t="s">
        <v>3</v>
      </c>
      <c r="BW40" s="294">
        <f>IF(COUNT(BW3:BW36)=0,"",AVERAGE(BW3:BW36))</f>
      </c>
    </row>
    <row r="41" spans="1:76" s="10" customFormat="1" ht="12.75" customHeight="1" thickBot="1">
      <c r="A41" s="5"/>
      <c r="B41" s="5"/>
      <c r="C41" s="5"/>
      <c r="D41" s="35"/>
      <c r="E41" s="32"/>
      <c r="F41" s="30"/>
      <c r="G41" s="30"/>
      <c r="H41" s="30"/>
      <c r="I41" s="30"/>
      <c r="J41" s="30"/>
      <c r="K41" s="30"/>
      <c r="L41" s="33"/>
      <c r="M41" s="33"/>
      <c r="N41" s="30"/>
      <c r="O41" s="30"/>
      <c r="P41" s="30"/>
      <c r="Q41" s="33"/>
      <c r="R41" s="33"/>
      <c r="S41" s="30"/>
      <c r="T41" s="33"/>
      <c r="U41" s="33"/>
      <c r="V41" s="30"/>
      <c r="W41" s="33"/>
      <c r="X41" s="33"/>
      <c r="Y41" s="30"/>
      <c r="Z41" s="30"/>
      <c r="AA41" s="30"/>
      <c r="AB41" s="30"/>
      <c r="AC41" s="30"/>
      <c r="AD41" s="33"/>
      <c r="AE41" s="31"/>
      <c r="AF41" s="32"/>
      <c r="AG41" s="33"/>
      <c r="AH41" s="30"/>
      <c r="AI41" s="30"/>
      <c r="AJ41" s="30"/>
      <c r="AK41" s="33"/>
      <c r="AL41" s="30"/>
      <c r="AM41" s="30"/>
      <c r="AN41" s="30"/>
      <c r="AO41" s="33"/>
      <c r="AP41" s="30"/>
      <c r="AQ41" s="30"/>
      <c r="AR41" s="30"/>
      <c r="AS41" s="30"/>
      <c r="AT41" s="33"/>
      <c r="AU41" s="33"/>
      <c r="AV41" s="33"/>
      <c r="AW41" s="30"/>
      <c r="AX41" s="30"/>
      <c r="AY41" s="30"/>
      <c r="AZ41" s="30"/>
      <c r="BA41" s="30"/>
      <c r="BB41" s="30"/>
      <c r="BC41" s="30"/>
      <c r="BD41" s="30"/>
      <c r="BE41" s="30"/>
      <c r="BF41" s="31"/>
      <c r="BG41" s="32"/>
      <c r="BH41" s="30"/>
      <c r="BI41" s="30"/>
      <c r="BJ41" s="33"/>
      <c r="BK41" s="33"/>
      <c r="BL41" s="30"/>
      <c r="BM41" s="30"/>
      <c r="BN41" s="33"/>
      <c r="BO41" s="9"/>
      <c r="BP41" s="285"/>
      <c r="BQ41" s="306" t="s">
        <v>80</v>
      </c>
      <c r="BR41" s="307">
        <v>0.87</v>
      </c>
      <c r="BS41" s="287"/>
      <c r="BT41" s="306" t="s">
        <v>80</v>
      </c>
      <c r="BU41" s="307">
        <v>0.87</v>
      </c>
      <c r="BV41" s="306" t="s">
        <v>80</v>
      </c>
      <c r="BW41" s="307">
        <v>0.87</v>
      </c>
      <c r="BX41" s="285"/>
    </row>
    <row r="42" spans="1:75" s="10" customFormat="1" ht="12.75" customHeight="1">
      <c r="A42" s="131" t="s">
        <v>30</v>
      </c>
      <c r="B42" s="132"/>
      <c r="C42" s="132"/>
      <c r="D42" s="133"/>
      <c r="E42" s="32"/>
      <c r="F42" s="30"/>
      <c r="G42" s="30"/>
      <c r="H42" s="30"/>
      <c r="I42" s="30"/>
      <c r="J42" s="30"/>
      <c r="K42" s="30"/>
      <c r="L42" s="33"/>
      <c r="M42" s="33"/>
      <c r="N42" s="30"/>
      <c r="O42" s="30"/>
      <c r="P42" s="30"/>
      <c r="Q42" s="33"/>
      <c r="R42" s="33"/>
      <c r="S42" s="30"/>
      <c r="T42" s="33"/>
      <c r="U42" s="33"/>
      <c r="V42" s="30"/>
      <c r="W42" s="182"/>
      <c r="X42" s="33"/>
      <c r="Y42" s="30"/>
      <c r="Z42" s="30"/>
      <c r="AA42" s="30"/>
      <c r="AB42" s="30"/>
      <c r="AC42" s="30"/>
      <c r="AD42" s="33"/>
      <c r="AE42" s="31"/>
      <c r="AF42" s="184"/>
      <c r="AG42" s="33"/>
      <c r="AH42" s="30"/>
      <c r="AI42" s="30"/>
      <c r="AJ42" s="30"/>
      <c r="AK42" s="33"/>
      <c r="AL42" s="30"/>
      <c r="AM42" s="30"/>
      <c r="AN42" s="30"/>
      <c r="AO42" s="33"/>
      <c r="AP42" s="30"/>
      <c r="AQ42" s="30"/>
      <c r="AR42" s="30"/>
      <c r="AS42" s="30"/>
      <c r="AT42" s="33"/>
      <c r="AU42" s="33"/>
      <c r="AV42" s="33"/>
      <c r="AW42" s="30"/>
      <c r="AX42" s="30"/>
      <c r="AY42" s="30"/>
      <c r="AZ42" s="30"/>
      <c r="BA42" s="30"/>
      <c r="BB42" s="30"/>
      <c r="BC42" s="30"/>
      <c r="BD42" s="30"/>
      <c r="BE42" s="30"/>
      <c r="BF42" s="31"/>
      <c r="BG42" s="32"/>
      <c r="BH42" s="34"/>
      <c r="BI42" s="30"/>
      <c r="BJ42" s="33"/>
      <c r="BK42" s="33"/>
      <c r="BL42" s="30"/>
      <c r="BM42" s="30"/>
      <c r="BN42" s="33"/>
      <c r="BO42" s="9"/>
      <c r="BP42" s="9"/>
      <c r="BQ42" s="286"/>
      <c r="BR42" s="68"/>
      <c r="BS42" s="150"/>
      <c r="BU42" s="75"/>
      <c r="BW42" s="75"/>
    </row>
    <row r="43" spans="1:75" ht="12.75" customHeight="1">
      <c r="A43" s="134"/>
      <c r="B43" s="135">
        <v>0</v>
      </c>
      <c r="C43" s="343" t="s">
        <v>31</v>
      </c>
      <c r="D43" s="344"/>
      <c r="E43" s="32"/>
      <c r="F43" s="30"/>
      <c r="G43" s="30"/>
      <c r="H43" s="30"/>
      <c r="I43" s="30"/>
      <c r="J43" s="30"/>
      <c r="K43" s="30"/>
      <c r="L43" s="33"/>
      <c r="M43" s="33"/>
      <c r="N43" s="30"/>
      <c r="O43" s="30"/>
      <c r="P43" s="30"/>
      <c r="Q43" s="33"/>
      <c r="R43" s="33"/>
      <c r="S43" s="30"/>
      <c r="T43" s="33"/>
      <c r="U43" s="33"/>
      <c r="V43" s="30"/>
      <c r="W43" s="33"/>
      <c r="X43" s="33"/>
      <c r="Y43" s="30"/>
      <c r="Z43" s="30"/>
      <c r="AA43" s="30"/>
      <c r="AB43" s="30"/>
      <c r="AC43" s="30"/>
      <c r="AD43" s="33"/>
      <c r="AE43" s="31"/>
      <c r="AF43" s="32"/>
      <c r="AG43" s="33"/>
      <c r="AH43" s="30"/>
      <c r="AI43" s="30"/>
      <c r="AJ43" s="30"/>
      <c r="AK43" s="33"/>
      <c r="AL43" s="30"/>
      <c r="AM43" s="30"/>
      <c r="AN43" s="30"/>
      <c r="AO43" s="33"/>
      <c r="AP43" s="30"/>
      <c r="AQ43" s="30"/>
      <c r="AR43" s="30"/>
      <c r="AS43" s="30"/>
      <c r="AT43" s="33"/>
      <c r="AU43" s="33"/>
      <c r="AV43" s="33"/>
      <c r="AW43" s="30"/>
      <c r="AX43" s="30"/>
      <c r="AY43" s="30"/>
      <c r="AZ43" s="30"/>
      <c r="BA43" s="30"/>
      <c r="BB43" s="30"/>
      <c r="BC43" s="30"/>
      <c r="BD43" s="30"/>
      <c r="BE43" s="30"/>
      <c r="BF43" s="31"/>
      <c r="BG43" s="32"/>
      <c r="BH43" s="30"/>
      <c r="BI43" s="30"/>
      <c r="BJ43" s="33"/>
      <c r="BK43" s="33"/>
      <c r="BL43" s="30"/>
      <c r="BM43" s="30"/>
      <c r="BN43" s="33"/>
      <c r="BO43" s="9"/>
      <c r="BP43" s="9"/>
      <c r="BQ43" s="1" t="s">
        <v>4</v>
      </c>
      <c r="BR43" s="69">
        <f>COUNTIF(BR$1:BR$36,"&lt;0,1")</f>
        <v>0</v>
      </c>
      <c r="BS43" s="151"/>
      <c r="BT43" s="1" t="s">
        <v>4</v>
      </c>
      <c r="BU43" s="69">
        <f>COUNTIF(BU$1:BU$36,"&lt;0,10")</f>
        <v>0</v>
      </c>
      <c r="BV43" s="1" t="s">
        <v>4</v>
      </c>
      <c r="BW43" s="69">
        <f>COUNTIF(BW$1:BW$36,"&lt;0,10")</f>
        <v>0</v>
      </c>
    </row>
    <row r="44" spans="1:75" ht="12.75" customHeight="1">
      <c r="A44" s="134"/>
      <c r="B44" s="135">
        <v>1</v>
      </c>
      <c r="C44" s="348" t="s">
        <v>32</v>
      </c>
      <c r="D44" s="349"/>
      <c r="E44" s="32"/>
      <c r="F44" s="30"/>
      <c r="G44" s="30"/>
      <c r="H44" s="30"/>
      <c r="I44" s="30"/>
      <c r="J44" s="30"/>
      <c r="K44" s="30"/>
      <c r="L44" s="33"/>
      <c r="M44" s="33"/>
      <c r="N44" s="30"/>
      <c r="O44" s="30"/>
      <c r="P44" s="30"/>
      <c r="Q44" s="33"/>
      <c r="R44" s="33"/>
      <c r="S44" s="30"/>
      <c r="T44" s="33"/>
      <c r="U44" s="33"/>
      <c r="V44" s="30"/>
      <c r="W44" s="33"/>
      <c r="X44" s="33"/>
      <c r="Y44" s="30"/>
      <c r="Z44" s="30"/>
      <c r="AA44" s="30"/>
      <c r="AB44" s="30"/>
      <c r="AC44" s="30"/>
      <c r="AD44" s="33"/>
      <c r="AE44" s="31"/>
      <c r="AF44" s="32"/>
      <c r="AG44" s="33"/>
      <c r="AH44" s="30"/>
      <c r="AI44" s="30"/>
      <c r="AJ44" s="30"/>
      <c r="AK44" s="33"/>
      <c r="AL44" s="30"/>
      <c r="AM44" s="30"/>
      <c r="AN44" s="30"/>
      <c r="AO44" s="33"/>
      <c r="AP44" s="30"/>
      <c r="AQ44" s="30"/>
      <c r="AR44" s="30"/>
      <c r="AS44" s="30"/>
      <c r="AT44" s="33"/>
      <c r="AU44" s="33"/>
      <c r="AV44" s="33"/>
      <c r="AW44" s="30"/>
      <c r="AX44" s="30"/>
      <c r="AY44" s="30"/>
      <c r="AZ44" s="30"/>
      <c r="BA44" s="30"/>
      <c r="BB44" s="30"/>
      <c r="BC44" s="30"/>
      <c r="BD44" s="30"/>
      <c r="BE44" s="30"/>
      <c r="BF44" s="31"/>
      <c r="BG44" s="32"/>
      <c r="BH44" s="30"/>
      <c r="BI44" s="30"/>
      <c r="BJ44" s="33"/>
      <c r="BK44" s="33"/>
      <c r="BL44" s="30"/>
      <c r="BM44" s="30"/>
      <c r="BN44" s="33"/>
      <c r="BO44" s="9"/>
      <c r="BP44" s="9"/>
      <c r="BQ44" s="1" t="s">
        <v>5</v>
      </c>
      <c r="BR44" s="69">
        <f>COUNTIF(BR$1:BR$36,"&lt;0,20")-BR43</f>
        <v>0</v>
      </c>
      <c r="BS44" s="151"/>
      <c r="BT44" s="1" t="s">
        <v>5</v>
      </c>
      <c r="BU44" s="69">
        <f>COUNTIF(BU$1:BU$36,"&lt;0,20")-BU43</f>
        <v>0</v>
      </c>
      <c r="BV44" s="1" t="s">
        <v>5</v>
      </c>
      <c r="BW44" s="69">
        <f>COUNTIF(BW$1:BW$36,"&lt;0,20")-BW43</f>
        <v>0</v>
      </c>
    </row>
    <row r="45" spans="1:75" ht="12.75" customHeight="1">
      <c r="A45" s="134"/>
      <c r="B45" s="135">
        <v>9</v>
      </c>
      <c r="C45" s="343" t="s">
        <v>33</v>
      </c>
      <c r="D45" s="344"/>
      <c r="E45" s="32"/>
      <c r="F45" s="30"/>
      <c r="G45" s="30"/>
      <c r="H45" s="30"/>
      <c r="I45" s="30"/>
      <c r="J45" s="30"/>
      <c r="K45" s="30"/>
      <c r="L45" s="33"/>
      <c r="M45" s="33"/>
      <c r="N45" s="30"/>
      <c r="O45" s="30"/>
      <c r="P45" s="30"/>
      <c r="Q45" s="33"/>
      <c r="R45" s="33"/>
      <c r="S45" s="30"/>
      <c r="T45" s="33"/>
      <c r="U45" s="33"/>
      <c r="V45" s="30"/>
      <c r="W45" s="33"/>
      <c r="X45" s="33"/>
      <c r="Y45" s="30"/>
      <c r="Z45" s="30"/>
      <c r="AA45" s="30"/>
      <c r="AB45" s="30"/>
      <c r="AC45" s="30"/>
      <c r="AD45" s="33"/>
      <c r="AE45" s="31"/>
      <c r="AF45" s="32"/>
      <c r="AG45" s="33"/>
      <c r="AH45" s="30"/>
      <c r="AI45" s="30"/>
      <c r="AJ45" s="30"/>
      <c r="AK45" s="33"/>
      <c r="AL45" s="30"/>
      <c r="AM45" s="30"/>
      <c r="AN45" s="30"/>
      <c r="AO45" s="33"/>
      <c r="AP45" s="30"/>
      <c r="AQ45" s="30"/>
      <c r="AR45" s="30"/>
      <c r="AS45" s="30"/>
      <c r="AT45" s="33"/>
      <c r="AU45" s="33"/>
      <c r="AV45" s="33"/>
      <c r="AW45" s="30"/>
      <c r="AX45" s="30"/>
      <c r="AY45" s="30"/>
      <c r="AZ45" s="30"/>
      <c r="BA45" s="30"/>
      <c r="BB45" s="30"/>
      <c r="BC45" s="30"/>
      <c r="BD45" s="30"/>
      <c r="BE45" s="30"/>
      <c r="BF45" s="31"/>
      <c r="BG45" s="32"/>
      <c r="BH45" s="30"/>
      <c r="BI45" s="30"/>
      <c r="BJ45" s="33"/>
      <c r="BK45" s="33"/>
      <c r="BL45" s="30"/>
      <c r="BM45" s="30"/>
      <c r="BN45" s="33"/>
      <c r="BO45" s="9"/>
      <c r="BP45" s="9"/>
      <c r="BQ45" s="1" t="s">
        <v>6</v>
      </c>
      <c r="BR45" s="69">
        <f>COUNTIF(BR$1:BR$36,"&lt;0,30")-SUM(BR43:BR44)</f>
        <v>0</v>
      </c>
      <c r="BS45" s="151"/>
      <c r="BT45" s="1" t="s">
        <v>6</v>
      </c>
      <c r="BU45" s="69">
        <f>COUNTIF(BU$1:BU$36,"&lt;0,30")-SUM(BU43:BU44)</f>
        <v>0</v>
      </c>
      <c r="BV45" s="1" t="s">
        <v>6</v>
      </c>
      <c r="BW45" s="69">
        <f>COUNTIF(BW$1:BW$36,"&lt;0,30")-SUM(BW43:BW44)</f>
        <v>0</v>
      </c>
    </row>
    <row r="46" spans="1:75" ht="12.75" customHeight="1">
      <c r="A46" s="136"/>
      <c r="B46" s="137" t="s">
        <v>15</v>
      </c>
      <c r="C46" s="350" t="s">
        <v>34</v>
      </c>
      <c r="D46" s="351"/>
      <c r="E46" s="32"/>
      <c r="F46" s="30"/>
      <c r="G46" s="30"/>
      <c r="H46" s="30"/>
      <c r="I46" s="30"/>
      <c r="J46" s="30"/>
      <c r="K46" s="30"/>
      <c r="L46" s="33"/>
      <c r="M46" s="33"/>
      <c r="N46" s="30"/>
      <c r="O46" s="30"/>
      <c r="P46" s="30"/>
      <c r="Q46" s="33"/>
      <c r="R46" s="33"/>
      <c r="S46" s="30"/>
      <c r="T46" s="33"/>
      <c r="U46" s="33"/>
      <c r="V46" s="30"/>
      <c r="W46" s="33"/>
      <c r="X46" s="33"/>
      <c r="Y46" s="30"/>
      <c r="Z46" s="30"/>
      <c r="AA46" s="30"/>
      <c r="AB46" s="30"/>
      <c r="AC46" s="30"/>
      <c r="AD46" s="33"/>
      <c r="AE46" s="31"/>
      <c r="AF46" s="32"/>
      <c r="AG46" s="33"/>
      <c r="AH46" s="30"/>
      <c r="AI46" s="30"/>
      <c r="AJ46" s="30"/>
      <c r="AK46" s="33"/>
      <c r="AL46" s="30"/>
      <c r="AM46" s="30"/>
      <c r="AN46" s="30"/>
      <c r="AO46" s="33"/>
      <c r="AP46" s="30"/>
      <c r="AQ46" s="30"/>
      <c r="AR46" s="30"/>
      <c r="AS46" s="30"/>
      <c r="AT46" s="33"/>
      <c r="AU46" s="33"/>
      <c r="AV46" s="33"/>
      <c r="AW46" s="30"/>
      <c r="AX46" s="30"/>
      <c r="AY46" s="30"/>
      <c r="AZ46" s="30"/>
      <c r="BA46" s="30"/>
      <c r="BB46" s="30"/>
      <c r="BC46" s="30"/>
      <c r="BD46" s="30"/>
      <c r="BE46" s="30"/>
      <c r="BF46" s="31"/>
      <c r="BG46" s="32"/>
      <c r="BH46" s="30"/>
      <c r="BI46" s="30"/>
      <c r="BJ46" s="33"/>
      <c r="BK46" s="33"/>
      <c r="BL46" s="30"/>
      <c r="BM46" s="30"/>
      <c r="BN46" s="33"/>
      <c r="BO46" s="9"/>
      <c r="BP46" s="9"/>
      <c r="BQ46" s="1" t="s">
        <v>7</v>
      </c>
      <c r="BR46" s="69">
        <f>COUNTIF(BR$1:BR$36,"&lt;0,40")-SUM(BR43:BR45)</f>
        <v>0</v>
      </c>
      <c r="BS46" s="151"/>
      <c r="BT46" s="1" t="s">
        <v>7</v>
      </c>
      <c r="BU46" s="69">
        <f>COUNTIF(BU$1:BU$36,"&lt;0,40")-SUM(BU43:BU45)</f>
        <v>0</v>
      </c>
      <c r="BV46" s="1" t="s">
        <v>7</v>
      </c>
      <c r="BW46" s="69">
        <f>COUNTIF(BW$1:BW$36,"&lt;0,40")-SUM(BW43:BW45)</f>
        <v>0</v>
      </c>
    </row>
    <row r="47" spans="4:75" ht="12.75" customHeight="1">
      <c r="D47" s="35"/>
      <c r="E47" s="32"/>
      <c r="F47" s="30"/>
      <c r="G47" s="30"/>
      <c r="H47" s="30"/>
      <c r="I47" s="30"/>
      <c r="J47" s="30"/>
      <c r="K47" s="30"/>
      <c r="L47" s="33"/>
      <c r="M47" s="33"/>
      <c r="N47" s="30"/>
      <c r="O47" s="30"/>
      <c r="P47" s="30"/>
      <c r="Q47" s="33"/>
      <c r="R47" s="33"/>
      <c r="S47" s="30"/>
      <c r="T47" s="33"/>
      <c r="U47" s="33"/>
      <c r="V47" s="30"/>
      <c r="W47" s="33"/>
      <c r="X47" s="33"/>
      <c r="Y47" s="30"/>
      <c r="Z47" s="30"/>
      <c r="AA47" s="30"/>
      <c r="AB47" s="30"/>
      <c r="AC47" s="30"/>
      <c r="AD47" s="33"/>
      <c r="AE47" s="31"/>
      <c r="AF47" s="32"/>
      <c r="AG47" s="33"/>
      <c r="AH47" s="30"/>
      <c r="AI47" s="30"/>
      <c r="AJ47" s="30"/>
      <c r="AK47" s="33"/>
      <c r="AL47" s="30"/>
      <c r="AM47" s="30"/>
      <c r="AN47" s="30"/>
      <c r="AO47" s="33"/>
      <c r="AP47" s="30"/>
      <c r="AQ47" s="30"/>
      <c r="AR47" s="30"/>
      <c r="AS47" s="30"/>
      <c r="AT47" s="33"/>
      <c r="AU47" s="33"/>
      <c r="AV47" s="33"/>
      <c r="AW47" s="30"/>
      <c r="AX47" s="30"/>
      <c r="AY47" s="30"/>
      <c r="AZ47" s="30"/>
      <c r="BA47" s="30"/>
      <c r="BB47" s="30"/>
      <c r="BC47" s="30"/>
      <c r="BD47" s="30"/>
      <c r="BE47" s="30"/>
      <c r="BF47" s="31"/>
      <c r="BG47" s="32"/>
      <c r="BH47" s="30"/>
      <c r="BI47" s="30"/>
      <c r="BJ47" s="33"/>
      <c r="BK47" s="33"/>
      <c r="BL47" s="30"/>
      <c r="BM47" s="30"/>
      <c r="BN47" s="33"/>
      <c r="BO47" s="9"/>
      <c r="BP47" s="9"/>
      <c r="BQ47" s="1" t="s">
        <v>8</v>
      </c>
      <c r="BR47" s="69">
        <f>COUNTIF(BR$1:BR$36,"&lt;0,50")-SUM(BR43:BR46)</f>
        <v>0</v>
      </c>
      <c r="BS47" s="151"/>
      <c r="BT47" s="1" t="s">
        <v>8</v>
      </c>
      <c r="BU47" s="69">
        <f>COUNTIF(BU$1:BU$36,"&lt;0,50")-SUM(BU43:BU46)</f>
        <v>0</v>
      </c>
      <c r="BV47" s="1" t="s">
        <v>8</v>
      </c>
      <c r="BW47" s="69">
        <f>COUNTIF(BW$1:BW$36,"&lt;0,50")-SUM(BW43:BW46)</f>
        <v>0</v>
      </c>
    </row>
    <row r="48" spans="1:75" ht="12.75" customHeight="1" thickBot="1">
      <c r="A48" s="87"/>
      <c r="B48" s="87"/>
      <c r="C48" s="87"/>
      <c r="D48" s="88" t="s">
        <v>28</v>
      </c>
      <c r="E48" s="89">
        <f>COUNTIF(E3:E36,9)</f>
        <v>0</v>
      </c>
      <c r="F48" s="90">
        <f aca="true" t="shared" si="8" ref="F48:BN48">COUNTIF(F3:F36,9)</f>
        <v>0</v>
      </c>
      <c r="G48" s="90">
        <f t="shared" si="8"/>
        <v>0</v>
      </c>
      <c r="H48" s="90">
        <f t="shared" si="8"/>
        <v>0</v>
      </c>
      <c r="I48" s="90">
        <f t="shared" si="8"/>
        <v>0</v>
      </c>
      <c r="J48" s="90">
        <f t="shared" si="8"/>
        <v>0</v>
      </c>
      <c r="K48" s="90">
        <f t="shared" si="8"/>
        <v>0</v>
      </c>
      <c r="L48" s="93">
        <f t="shared" si="8"/>
        <v>0</v>
      </c>
      <c r="M48" s="93">
        <f t="shared" si="8"/>
        <v>0</v>
      </c>
      <c r="N48" s="93">
        <f t="shared" si="8"/>
        <v>0</v>
      </c>
      <c r="O48" s="90">
        <f t="shared" si="8"/>
        <v>0</v>
      </c>
      <c r="P48" s="90">
        <f t="shared" si="8"/>
        <v>0</v>
      </c>
      <c r="Q48" s="93">
        <f t="shared" si="8"/>
        <v>0</v>
      </c>
      <c r="R48" s="93">
        <f t="shared" si="8"/>
        <v>0</v>
      </c>
      <c r="S48" s="90">
        <f t="shared" si="8"/>
        <v>0</v>
      </c>
      <c r="T48" s="92">
        <f t="shared" si="8"/>
        <v>0</v>
      </c>
      <c r="U48" s="89">
        <f t="shared" si="8"/>
        <v>0</v>
      </c>
      <c r="V48" s="90">
        <f t="shared" si="8"/>
        <v>0</v>
      </c>
      <c r="W48" s="93">
        <f t="shared" si="8"/>
        <v>0</v>
      </c>
      <c r="X48" s="93">
        <f t="shared" si="8"/>
        <v>0</v>
      </c>
      <c r="Y48" s="90">
        <f t="shared" si="8"/>
        <v>0</v>
      </c>
      <c r="Z48" s="90">
        <f t="shared" si="8"/>
        <v>0</v>
      </c>
      <c r="AA48" s="90">
        <f t="shared" si="8"/>
        <v>0</v>
      </c>
      <c r="AB48" s="90">
        <f t="shared" si="8"/>
        <v>0</v>
      </c>
      <c r="AC48" s="90">
        <f t="shared" si="8"/>
        <v>0</v>
      </c>
      <c r="AD48" s="93">
        <f t="shared" si="8"/>
        <v>0</v>
      </c>
      <c r="AE48" s="92">
        <f t="shared" si="8"/>
        <v>0</v>
      </c>
      <c r="AF48" s="89">
        <f t="shared" si="8"/>
        <v>0</v>
      </c>
      <c r="AG48" s="93">
        <f t="shared" si="8"/>
        <v>0</v>
      </c>
      <c r="AH48" s="90">
        <f t="shared" si="8"/>
        <v>0</v>
      </c>
      <c r="AI48" s="90">
        <f t="shared" si="8"/>
        <v>0</v>
      </c>
      <c r="AJ48" s="90">
        <f t="shared" si="8"/>
        <v>0</v>
      </c>
      <c r="AK48" s="93">
        <f t="shared" si="8"/>
        <v>0</v>
      </c>
      <c r="AL48" s="90">
        <f t="shared" si="8"/>
        <v>0</v>
      </c>
      <c r="AM48" s="90">
        <f t="shared" si="8"/>
        <v>0</v>
      </c>
      <c r="AN48" s="90">
        <f t="shared" si="8"/>
        <v>0</v>
      </c>
      <c r="AO48" s="93">
        <f t="shared" si="8"/>
        <v>0</v>
      </c>
      <c r="AP48" s="90">
        <f t="shared" si="8"/>
        <v>0</v>
      </c>
      <c r="AQ48" s="90">
        <f t="shared" si="8"/>
        <v>0</v>
      </c>
      <c r="AR48" s="90">
        <f t="shared" si="8"/>
        <v>0</v>
      </c>
      <c r="AS48" s="90">
        <f t="shared" si="8"/>
        <v>0</v>
      </c>
      <c r="AT48" s="93">
        <f t="shared" si="8"/>
        <v>0</v>
      </c>
      <c r="AU48" s="93">
        <f t="shared" si="8"/>
        <v>0</v>
      </c>
      <c r="AV48" s="93">
        <f t="shared" si="8"/>
        <v>0</v>
      </c>
      <c r="AW48" s="90">
        <f t="shared" si="8"/>
        <v>0</v>
      </c>
      <c r="AX48" s="90">
        <f t="shared" si="8"/>
        <v>0</v>
      </c>
      <c r="AY48" s="90">
        <f t="shared" si="8"/>
        <v>0</v>
      </c>
      <c r="AZ48" s="90">
        <f t="shared" si="8"/>
        <v>0</v>
      </c>
      <c r="BA48" s="90">
        <f t="shared" si="8"/>
        <v>0</v>
      </c>
      <c r="BB48" s="90">
        <f t="shared" si="8"/>
        <v>0</v>
      </c>
      <c r="BC48" s="90">
        <f t="shared" si="8"/>
        <v>0</v>
      </c>
      <c r="BD48" s="90">
        <f t="shared" si="8"/>
        <v>0</v>
      </c>
      <c r="BE48" s="90">
        <f t="shared" si="8"/>
        <v>0</v>
      </c>
      <c r="BF48" s="92">
        <f t="shared" si="8"/>
        <v>0</v>
      </c>
      <c r="BG48" s="89">
        <f t="shared" si="8"/>
        <v>0</v>
      </c>
      <c r="BH48" s="90">
        <f t="shared" si="8"/>
        <v>0</v>
      </c>
      <c r="BI48" s="90">
        <f t="shared" si="8"/>
        <v>0</v>
      </c>
      <c r="BJ48" s="93">
        <f t="shared" si="8"/>
        <v>0</v>
      </c>
      <c r="BK48" s="93">
        <f t="shared" si="8"/>
        <v>0</v>
      </c>
      <c r="BL48" s="90">
        <f t="shared" si="8"/>
        <v>0</v>
      </c>
      <c r="BM48" s="90">
        <f t="shared" si="8"/>
        <v>0</v>
      </c>
      <c r="BN48" s="93">
        <f t="shared" si="8"/>
        <v>0</v>
      </c>
      <c r="BO48" s="9"/>
      <c r="BP48" s="9"/>
      <c r="BQ48" s="1" t="s">
        <v>9</v>
      </c>
      <c r="BR48" s="69">
        <f>COUNTIF(BR$1:BR$36,"&lt;0,60")-SUM(BR43:BR47)</f>
        <v>0</v>
      </c>
      <c r="BS48" s="151"/>
      <c r="BT48" s="1" t="s">
        <v>9</v>
      </c>
      <c r="BU48" s="69">
        <f>COUNTIF(BU$1:BU$36,"&lt;0,60")-SUM(BU43:BU47)</f>
        <v>0</v>
      </c>
      <c r="BV48" s="1" t="s">
        <v>9</v>
      </c>
      <c r="BW48" s="69">
        <f>COUNTIF(BW$1:BW$36,"&lt;0,60")-SUM(BW43:BW47)</f>
        <v>0</v>
      </c>
    </row>
    <row r="49" spans="1:75" ht="5.25" customHeight="1" thickBot="1">
      <c r="A49" s="87"/>
      <c r="B49" s="87"/>
      <c r="C49" s="87"/>
      <c r="D49" s="91"/>
      <c r="E49" s="303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302"/>
      <c r="AC49" s="302"/>
      <c r="AD49" s="302"/>
      <c r="AE49" s="302"/>
      <c r="AF49" s="302"/>
      <c r="AG49" s="302"/>
      <c r="AH49" s="302"/>
      <c r="AI49" s="302"/>
      <c r="AJ49" s="302"/>
      <c r="AK49" s="302"/>
      <c r="AL49" s="302"/>
      <c r="AM49" s="302"/>
      <c r="AN49" s="302"/>
      <c r="AO49" s="302"/>
      <c r="AP49" s="302"/>
      <c r="AQ49" s="302"/>
      <c r="AR49" s="302"/>
      <c r="AS49" s="302"/>
      <c r="AT49" s="302"/>
      <c r="AU49" s="302"/>
      <c r="AV49" s="302"/>
      <c r="AW49" s="302"/>
      <c r="AX49" s="302"/>
      <c r="AY49" s="302"/>
      <c r="AZ49" s="302"/>
      <c r="BA49" s="302"/>
      <c r="BB49" s="302"/>
      <c r="BC49" s="302"/>
      <c r="BD49" s="302"/>
      <c r="BE49" s="302"/>
      <c r="BF49" s="302"/>
      <c r="BG49" s="302"/>
      <c r="BH49" s="302"/>
      <c r="BI49" s="302"/>
      <c r="BJ49" s="302"/>
      <c r="BK49" s="302"/>
      <c r="BL49" s="302"/>
      <c r="BM49" s="302"/>
      <c r="BN49" s="302"/>
      <c r="BO49" s="12"/>
      <c r="BP49" s="12"/>
      <c r="BQ49" s="1" t="s">
        <v>10</v>
      </c>
      <c r="BR49" s="69">
        <f>COUNTIF(BR$1:BR$36,"&lt;0,70")-SUM(BR43:BR48)</f>
        <v>0</v>
      </c>
      <c r="BS49" s="151"/>
      <c r="BT49" s="1" t="s">
        <v>10</v>
      </c>
      <c r="BU49" s="69">
        <f>COUNTIF(BU$1:BU$36,"&lt;0,70")-SUM(BU43:BU48)</f>
        <v>0</v>
      </c>
      <c r="BV49" s="1" t="s">
        <v>10</v>
      </c>
      <c r="BW49" s="69">
        <f>COUNTIF(BW$1:BW$36,"&lt;0,70")-SUM(BW43:BW48)</f>
        <v>0</v>
      </c>
    </row>
    <row r="50" spans="1:75" ht="12.75">
      <c r="A50" s="263"/>
      <c r="B50" s="261"/>
      <c r="C50" s="38" t="s">
        <v>2</v>
      </c>
      <c r="D50" s="261"/>
      <c r="E50" s="174">
        <f>IF(E38=0,"",E39/E38)</f>
      </c>
      <c r="F50" s="174">
        <f aca="true" t="shared" si="9" ref="F50:BN50">IF(F38=0,"",F39/F38)</f>
      </c>
      <c r="G50" s="174">
        <f t="shared" si="9"/>
      </c>
      <c r="H50" s="174">
        <f t="shared" si="9"/>
      </c>
      <c r="I50" s="174">
        <f t="shared" si="9"/>
      </c>
      <c r="J50" s="174">
        <f t="shared" si="9"/>
      </c>
      <c r="K50" s="174">
        <f t="shared" si="9"/>
      </c>
      <c r="L50" s="174">
        <f t="shared" si="9"/>
      </c>
      <c r="M50" s="174">
        <f t="shared" si="9"/>
      </c>
      <c r="N50" s="174">
        <f t="shared" si="9"/>
      </c>
      <c r="O50" s="174">
        <f t="shared" si="9"/>
      </c>
      <c r="P50" s="174">
        <f t="shared" si="9"/>
      </c>
      <c r="Q50" s="174">
        <f t="shared" si="9"/>
      </c>
      <c r="R50" s="174">
        <f t="shared" si="9"/>
      </c>
      <c r="S50" s="174">
        <f t="shared" si="9"/>
      </c>
      <c r="T50" s="174">
        <f t="shared" si="9"/>
      </c>
      <c r="U50" s="174">
        <f t="shared" si="9"/>
      </c>
      <c r="V50" s="174">
        <f t="shared" si="9"/>
      </c>
      <c r="W50" s="174">
        <f t="shared" si="9"/>
      </c>
      <c r="X50" s="174">
        <f t="shared" si="9"/>
      </c>
      <c r="Y50" s="174">
        <f t="shared" si="9"/>
      </c>
      <c r="Z50" s="174">
        <f t="shared" si="9"/>
      </c>
      <c r="AA50" s="174">
        <f t="shared" si="9"/>
      </c>
      <c r="AB50" s="174">
        <f t="shared" si="9"/>
      </c>
      <c r="AC50" s="174">
        <f t="shared" si="9"/>
      </c>
      <c r="AD50" s="174">
        <f t="shared" si="9"/>
      </c>
      <c r="AE50" s="174">
        <f t="shared" si="9"/>
      </c>
      <c r="AF50" s="174">
        <f t="shared" si="9"/>
      </c>
      <c r="AG50" s="174">
        <f t="shared" si="9"/>
      </c>
      <c r="AH50" s="174">
        <f t="shared" si="9"/>
      </c>
      <c r="AI50" s="174">
        <f t="shared" si="9"/>
      </c>
      <c r="AJ50" s="174">
        <f t="shared" si="9"/>
      </c>
      <c r="AK50" s="174">
        <f t="shared" si="9"/>
      </c>
      <c r="AL50" s="174">
        <f t="shared" si="9"/>
      </c>
      <c r="AM50" s="174">
        <f t="shared" si="9"/>
      </c>
      <c r="AN50" s="174">
        <f t="shared" si="9"/>
      </c>
      <c r="AO50" s="174">
        <f t="shared" si="9"/>
      </c>
      <c r="AP50" s="174">
        <f t="shared" si="9"/>
      </c>
      <c r="AQ50" s="174">
        <f t="shared" si="9"/>
      </c>
      <c r="AR50" s="174">
        <f t="shared" si="9"/>
      </c>
      <c r="AS50" s="174">
        <f t="shared" si="9"/>
      </c>
      <c r="AT50" s="174">
        <f t="shared" si="9"/>
      </c>
      <c r="AU50" s="174">
        <f t="shared" si="9"/>
      </c>
      <c r="AV50" s="174">
        <f t="shared" si="9"/>
      </c>
      <c r="AW50" s="174">
        <f t="shared" si="9"/>
      </c>
      <c r="AX50" s="174">
        <f t="shared" si="9"/>
      </c>
      <c r="AY50" s="174">
        <f t="shared" si="9"/>
      </c>
      <c r="AZ50" s="174">
        <f t="shared" si="9"/>
      </c>
      <c r="BA50" s="174">
        <f t="shared" si="9"/>
      </c>
      <c r="BB50" s="174">
        <f t="shared" si="9"/>
      </c>
      <c r="BC50" s="174">
        <f t="shared" si="9"/>
      </c>
      <c r="BD50" s="174">
        <f t="shared" si="9"/>
      </c>
      <c r="BE50" s="174">
        <f t="shared" si="9"/>
      </c>
      <c r="BF50" s="174">
        <f t="shared" si="9"/>
      </c>
      <c r="BG50" s="174">
        <f t="shared" si="9"/>
      </c>
      <c r="BH50" s="174">
        <f t="shared" si="9"/>
      </c>
      <c r="BI50" s="174">
        <f t="shared" si="9"/>
      </c>
      <c r="BJ50" s="174">
        <f t="shared" si="9"/>
      </c>
      <c r="BK50" s="174">
        <f t="shared" si="9"/>
      </c>
      <c r="BL50" s="174">
        <f t="shared" si="9"/>
      </c>
      <c r="BM50" s="174">
        <f t="shared" si="9"/>
      </c>
      <c r="BN50" s="174">
        <f t="shared" si="9"/>
      </c>
      <c r="BO50" s="9"/>
      <c r="BP50" s="9"/>
      <c r="BQ50" s="1" t="s">
        <v>11</v>
      </c>
      <c r="BR50" s="69">
        <f>COUNTIF(BR$1:BR$36,"&lt;0,80")-SUM(BR43:BR49)</f>
        <v>0</v>
      </c>
      <c r="BS50" s="151"/>
      <c r="BT50" s="1" t="s">
        <v>11</v>
      </c>
      <c r="BU50" s="69">
        <f>COUNTIF(BU$1:BU$36,"&lt;0,80")-SUM(BU43:BU49)</f>
        <v>0</v>
      </c>
      <c r="BV50" s="1" t="s">
        <v>11</v>
      </c>
      <c r="BW50" s="69">
        <f>COUNTIF(BW$1:BW$36,"&lt;0,80")-SUM(BW43:BW49)</f>
        <v>0</v>
      </c>
    </row>
    <row r="51" spans="1:75" ht="12.75">
      <c r="A51" s="262"/>
      <c r="B51" s="260"/>
      <c r="C51" s="345" t="s">
        <v>79</v>
      </c>
      <c r="D51" s="345"/>
      <c r="E51" s="304">
        <v>0.95</v>
      </c>
      <c r="F51" s="304">
        <v>0.89</v>
      </c>
      <c r="G51" s="304">
        <v>0.93</v>
      </c>
      <c r="H51" s="304">
        <v>0.82</v>
      </c>
      <c r="I51" s="304">
        <v>0.86</v>
      </c>
      <c r="J51" s="304">
        <v>0.89</v>
      </c>
      <c r="K51" s="304">
        <v>0.85</v>
      </c>
      <c r="L51" s="304">
        <v>0.83</v>
      </c>
      <c r="M51" s="304">
        <v>0.92</v>
      </c>
      <c r="N51" s="304">
        <v>0.95</v>
      </c>
      <c r="O51" s="304">
        <v>0.83</v>
      </c>
      <c r="P51" s="304">
        <v>0.9</v>
      </c>
      <c r="Q51" s="304">
        <v>0.94</v>
      </c>
      <c r="R51" s="304">
        <v>0.95</v>
      </c>
      <c r="S51" s="304">
        <v>0.95</v>
      </c>
      <c r="T51" s="304">
        <v>0.91</v>
      </c>
      <c r="U51" s="304">
        <v>0.8</v>
      </c>
      <c r="V51" s="304">
        <v>0.81</v>
      </c>
      <c r="W51" s="304">
        <v>0.88</v>
      </c>
      <c r="X51" s="304">
        <v>0.73</v>
      </c>
      <c r="Y51" s="304">
        <v>0.77</v>
      </c>
      <c r="Z51" s="304">
        <v>0.76</v>
      </c>
      <c r="AA51" s="304">
        <v>0.89</v>
      </c>
      <c r="AB51" s="304">
        <v>0.81</v>
      </c>
      <c r="AC51" s="304">
        <v>0.93</v>
      </c>
      <c r="AD51" s="304">
        <v>0.94</v>
      </c>
      <c r="AE51" s="304">
        <v>0.8</v>
      </c>
      <c r="AF51" s="304">
        <v>0.99</v>
      </c>
      <c r="AG51" s="304">
        <v>0.9</v>
      </c>
      <c r="AH51" s="304">
        <v>0.96</v>
      </c>
      <c r="AI51" s="304">
        <v>0.89</v>
      </c>
      <c r="AJ51" s="304">
        <v>0.81</v>
      </c>
      <c r="AK51" s="304">
        <v>0.83</v>
      </c>
      <c r="AL51" s="304">
        <v>0.83</v>
      </c>
      <c r="AM51" s="304">
        <v>0.89</v>
      </c>
      <c r="AN51" s="304">
        <v>0.95</v>
      </c>
      <c r="AO51" s="304">
        <v>0.97</v>
      </c>
      <c r="AP51" s="304">
        <v>0.98</v>
      </c>
      <c r="AQ51" s="304">
        <v>0.97</v>
      </c>
      <c r="AR51" s="304">
        <v>0.91</v>
      </c>
      <c r="AS51" s="304">
        <v>0.92</v>
      </c>
      <c r="AT51" s="304">
        <v>0.76</v>
      </c>
      <c r="AU51" s="304">
        <v>0.93</v>
      </c>
      <c r="AV51" s="304">
        <v>0.76</v>
      </c>
      <c r="AW51" s="304">
        <v>0.92</v>
      </c>
      <c r="AX51" s="304">
        <v>0.91</v>
      </c>
      <c r="AY51" s="304">
        <v>0.91</v>
      </c>
      <c r="AZ51" s="304">
        <v>0.86</v>
      </c>
      <c r="BA51" s="304">
        <v>0.73</v>
      </c>
      <c r="BB51" s="304">
        <v>0.8</v>
      </c>
      <c r="BC51" s="304">
        <v>0.78</v>
      </c>
      <c r="BD51" s="304">
        <v>0.72</v>
      </c>
      <c r="BE51" s="304">
        <v>0.65</v>
      </c>
      <c r="BF51" s="304">
        <v>0.81</v>
      </c>
      <c r="BG51" s="304">
        <v>0.87</v>
      </c>
      <c r="BH51" s="304">
        <v>0.95</v>
      </c>
      <c r="BI51" s="304">
        <v>0.88</v>
      </c>
      <c r="BJ51" s="304">
        <v>0.92</v>
      </c>
      <c r="BK51" s="304">
        <v>0.85</v>
      </c>
      <c r="BL51" s="304">
        <v>0.98</v>
      </c>
      <c r="BM51" s="304">
        <v>0.92</v>
      </c>
      <c r="BN51" s="304">
        <v>0.95</v>
      </c>
      <c r="BO51" s="9"/>
      <c r="BP51" s="9"/>
      <c r="BQ51" s="1" t="s">
        <v>12</v>
      </c>
      <c r="BR51" s="69">
        <f>COUNTIF(BR$1:BR$36,"&lt;0,90")-SUM(BR43:BR50)</f>
        <v>0</v>
      </c>
      <c r="BS51" s="151"/>
      <c r="BT51" s="1" t="s">
        <v>12</v>
      </c>
      <c r="BU51" s="69">
        <f>COUNTIF(BU$1:BU$36,"&lt;0,90")-SUM(BU43:BU50)</f>
        <v>0</v>
      </c>
      <c r="BV51" s="1" t="s">
        <v>12</v>
      </c>
      <c r="BW51" s="69">
        <f>COUNTIF(BW$1:BW$36,"&lt;0,90")-SUM(BW43:BW50)</f>
        <v>0</v>
      </c>
    </row>
    <row r="52" spans="59:75" ht="12.75">
      <c r="BG52" s="14"/>
      <c r="BH52" s="320">
        <f>IF(BO52=0,"","Nombre de ligne(s) à vérifier :")</f>
      </c>
      <c r="BI52" s="320"/>
      <c r="BJ52" s="320"/>
      <c r="BK52" s="320"/>
      <c r="BL52" s="320"/>
      <c r="BM52" s="320"/>
      <c r="BN52" s="320"/>
      <c r="BO52" s="25">
        <f>COUNTIF(BO3:BO36,"!")</f>
        <v>0</v>
      </c>
      <c r="BP52" s="9"/>
      <c r="BQ52" s="1" t="s">
        <v>13</v>
      </c>
      <c r="BR52" s="69">
        <f>COUNTIF(BR$1:BR$36,"&lt;=1")-SUM(BR43:BR51)</f>
        <v>0</v>
      </c>
      <c r="BS52" s="151"/>
      <c r="BT52" s="1" t="s">
        <v>13</v>
      </c>
      <c r="BU52" s="69">
        <f>COUNTIF(BU$1:BU$36,"&lt;=1")-SUM(BU43:BU51)</f>
        <v>0</v>
      </c>
      <c r="BV52" s="1" t="s">
        <v>13</v>
      </c>
      <c r="BW52" s="69">
        <f>COUNTIF(BW$1:BW$36,"&lt;=1")-SUM(BW43:BW51)</f>
        <v>0</v>
      </c>
    </row>
    <row r="53" spans="2:75" ht="15"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5"/>
      <c r="R53" s="305"/>
      <c r="S53" s="305"/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5"/>
      <c r="AG53" s="305"/>
      <c r="AH53" s="305"/>
      <c r="AI53" s="305"/>
      <c r="AJ53" s="305"/>
      <c r="AK53" s="305"/>
      <c r="AL53" s="305"/>
      <c r="AM53" s="305"/>
      <c r="AN53" s="305"/>
      <c r="AO53" s="305"/>
      <c r="AP53" s="305"/>
      <c r="AQ53" s="305"/>
      <c r="AR53" s="305"/>
      <c r="AS53" s="305"/>
      <c r="AT53" s="305"/>
      <c r="AU53" s="305"/>
      <c r="AV53" s="305"/>
      <c r="AW53" s="305"/>
      <c r="AX53" s="305"/>
      <c r="AY53" s="305"/>
      <c r="AZ53" s="305"/>
      <c r="BA53" s="305"/>
      <c r="BB53" s="305"/>
      <c r="BC53" s="305"/>
      <c r="BD53" s="305"/>
      <c r="BE53" s="305"/>
      <c r="BF53" s="305"/>
      <c r="BG53" s="305"/>
      <c r="BH53" s="305"/>
      <c r="BI53" s="305"/>
      <c r="BJ53" s="305"/>
      <c r="BK53" s="305"/>
      <c r="BN53" s="14"/>
      <c r="BO53" s="12"/>
      <c r="BP53" s="12"/>
      <c r="BR53" s="70"/>
      <c r="BS53" s="152"/>
      <c r="BU53" s="70"/>
      <c r="BW53" s="70"/>
    </row>
  </sheetData>
  <sheetProtection sheet="1" objects="1" scenarios="1"/>
  <mergeCells count="49">
    <mergeCell ref="C43:D43"/>
    <mergeCell ref="C32:D32"/>
    <mergeCell ref="C33:D33"/>
    <mergeCell ref="C51:D51"/>
    <mergeCell ref="C36:D36"/>
    <mergeCell ref="C44:D44"/>
    <mergeCell ref="C45:D45"/>
    <mergeCell ref="C46:D46"/>
    <mergeCell ref="C38:D38"/>
    <mergeCell ref="C39:D39"/>
    <mergeCell ref="C40:D40"/>
    <mergeCell ref="C34:D34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18:D18"/>
    <mergeCell ref="C19:D19"/>
    <mergeCell ref="C20:D20"/>
    <mergeCell ref="C21:D21"/>
    <mergeCell ref="C8:D8"/>
    <mergeCell ref="C9:D9"/>
    <mergeCell ref="C22:D22"/>
    <mergeCell ref="C23:D23"/>
    <mergeCell ref="C12:D12"/>
    <mergeCell ref="C13:D13"/>
    <mergeCell ref="C14:D14"/>
    <mergeCell ref="C15:D15"/>
    <mergeCell ref="C16:D16"/>
    <mergeCell ref="C17:D17"/>
    <mergeCell ref="BV1:BW1"/>
    <mergeCell ref="BT1:BU1"/>
    <mergeCell ref="BQ1:BR1"/>
    <mergeCell ref="C6:D6"/>
    <mergeCell ref="BH52:BN52"/>
    <mergeCell ref="B1:C1"/>
    <mergeCell ref="B2:C2"/>
    <mergeCell ref="C3:D3"/>
    <mergeCell ref="C4:D4"/>
    <mergeCell ref="A3:B36"/>
    <mergeCell ref="C5:D5"/>
    <mergeCell ref="C10:D10"/>
    <mergeCell ref="C11:D11"/>
    <mergeCell ref="C7:D7"/>
  </mergeCells>
  <conditionalFormatting sqref="AF3:BI36 I3:S36 U3:AB36 BL3:BN36 E3:E36">
    <cfRule type="cellIs" priority="1" dxfId="2" operator="equal" stopIfTrue="1">
      <formula>E$2</formula>
    </cfRule>
  </conditionalFormatting>
  <conditionalFormatting sqref="T3:T36">
    <cfRule type="cellIs" priority="5" dxfId="2" operator="equal" stopIfTrue="1">
      <formula>T$2</formula>
    </cfRule>
    <cfRule type="cellIs" priority="6" dxfId="2" operator="equal" stopIfTrue="1">
      <formula>IF($B$1="0-1-9",1,"MD")</formula>
    </cfRule>
  </conditionalFormatting>
  <conditionalFormatting sqref="BK3:BK36">
    <cfRule type="cellIs" priority="7" dxfId="2" operator="equal" stopIfTrue="1">
      <formula>BK$2</formula>
    </cfRule>
    <cfRule type="cellIs" priority="8" dxfId="2" operator="between" stopIfTrue="1">
      <formula>IF($B$1="0-1-9",1,24)</formula>
      <formula>IF($B$1="0-1-9",1,26)</formula>
    </cfRule>
  </conditionalFormatting>
  <conditionalFormatting sqref="F3:G36">
    <cfRule type="cellIs" priority="9" dxfId="2" operator="equal" stopIfTrue="1">
      <formula>F$2</formula>
    </cfRule>
    <cfRule type="cellIs" priority="10" dxfId="2" operator="equal" stopIfTrue="1">
      <formula>IF($B$1="0-1-9",1,"V")</formula>
    </cfRule>
  </conditionalFormatting>
  <conditionalFormatting sqref="H3:H36">
    <cfRule type="cellIs" priority="11" dxfId="2" operator="equal" stopIfTrue="1">
      <formula>H$2</formula>
    </cfRule>
    <cfRule type="cellIs" priority="12" dxfId="2" operator="equal" stopIfTrue="1">
      <formula>IF($B$1="0-1-9",1,"L")</formula>
    </cfRule>
  </conditionalFormatting>
  <conditionalFormatting sqref="BQ3:BW36">
    <cfRule type="cellIs" priority="13" dxfId="10" operator="equal" stopIfTrue="1">
      <formula>0</formula>
    </cfRule>
  </conditionalFormatting>
  <conditionalFormatting sqref="BO3:BO36">
    <cfRule type="cellIs" priority="14" dxfId="9" operator="equal" stopIfTrue="1">
      <formula>"a"</formula>
    </cfRule>
    <cfRule type="cellIs" priority="15" dxfId="67" operator="equal" stopIfTrue="1">
      <formula>"!"</formula>
    </cfRule>
  </conditionalFormatting>
  <conditionalFormatting sqref="E41:V48 AF43:AF48 W43:W48 AF41 X41:AE48 W41 AG41:BG48 BH43:BH48 BH41 BI41:BN48">
    <cfRule type="cellIs" priority="16" dxfId="5" operator="equal" stopIfTrue="1">
      <formula>0</formula>
    </cfRule>
  </conditionalFormatting>
  <conditionalFormatting sqref="BO52">
    <cfRule type="cellIs" priority="17" dxfId="67" operator="greaterThan" stopIfTrue="1">
      <formula>0</formula>
    </cfRule>
    <cfRule type="cellIs" priority="18" dxfId="5" operator="greaterThanOrEqual" stopIfTrue="1">
      <formula>0</formula>
    </cfRule>
  </conditionalFormatting>
  <conditionalFormatting sqref="AC3:AC36">
    <cfRule type="cellIs" priority="19" dxfId="2" operator="equal" stopIfTrue="1">
      <formula>$AC$2</formula>
    </cfRule>
  </conditionalFormatting>
  <conditionalFormatting sqref="AD3:AD36">
    <cfRule type="cellIs" priority="20" dxfId="2" operator="equal" stopIfTrue="1">
      <formula>$AD$2</formula>
    </cfRule>
  </conditionalFormatting>
  <conditionalFormatting sqref="AE3:AE36 BJ3:BJ36">
    <cfRule type="cellIs" priority="21" dxfId="2" operator="equal" stopIfTrue="1">
      <formula>1</formula>
    </cfRule>
  </conditionalFormatting>
  <conditionalFormatting sqref="BH52:BN52">
    <cfRule type="cellIs" priority="22" dxfId="1" operator="equal" stopIfTrue="1">
      <formula>""""""</formula>
    </cfRule>
    <cfRule type="cellIs" priority="23" dxfId="0" operator="equal" stopIfTrue="1">
      <formula>"Nombre de ligne(s) à vérifier :"</formula>
    </cfRule>
  </conditionalFormatting>
  <conditionalFormatting sqref="E50:BN50">
    <cfRule type="cellIs" priority="21" dxfId="20" operator="lessThan" stopIfTrue="1">
      <formula>IF(E51&lt;&gt;"",E51,0)</formula>
    </cfRule>
    <cfRule type="cellIs" priority="22" dxfId="19" operator="greaterThanOrEqual" stopIfTrue="1">
      <formula>IF(E51&lt;&gt;"",E51,101)</formula>
    </cfRule>
  </conditionalFormatting>
  <dataValidations count="2">
    <dataValidation type="list" allowBlank="1" showDropDown="1" showInputMessage="1" showErrorMessage="1" errorTitle="Donné introduite non conforme" error="La donnée introduite doit être :&#10;0 réponse incorrecte&#10;1 réponse correcte&#10;9 pas de réponse&#10;a absent" sqref="E3:BN36">
      <formula1>"0,1,9,a,A"</formula1>
    </dataValidation>
    <dataValidation operator="lessThanOrEqual" allowBlank="1" showInputMessage="1" showErrorMessage="1" sqref="BQ1:BW36"/>
  </dataValidations>
  <printOptions headings="1"/>
  <pageMargins left="0.32" right="0.28" top="0.4724409448818898" bottom="0.4724409448818898" header="0.31496062992125984" footer="0.35433070866141736"/>
  <pageSetup fitToWidth="12" horizontalDpi="300" verticalDpi="300" orientation="landscape" pageOrder="overThenDown" paperSize="9" scale="82" r:id="rId2"/>
  <headerFooter alignWithMargins="0">
    <oddFooter>&amp;C&amp;A&amp;RPage &amp;P</oddFooter>
  </headerFooter>
  <colBreaks count="3" manualBreakCount="3">
    <brk id="31" max="52" man="1"/>
    <brk id="58" max="52" man="1"/>
    <brk id="6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8"/>
  </sheetPr>
  <dimension ref="A1:CT54"/>
  <sheetViews>
    <sheetView view="pageBreakPreview" zoomScaleSheetLayoutView="10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4" sqref="E4"/>
    </sheetView>
  </sheetViews>
  <sheetFormatPr defaultColWidth="11.421875" defaultRowHeight="12.75"/>
  <cols>
    <col min="1" max="1" width="6.421875" style="4" customWidth="1"/>
    <col min="2" max="2" width="10.8515625" style="4" customWidth="1"/>
    <col min="3" max="3" width="11.00390625" style="4" customWidth="1"/>
    <col min="4" max="4" width="15.7109375" style="4" customWidth="1"/>
    <col min="5" max="5" width="7.140625" style="11" customWidth="1"/>
    <col min="6" max="6" width="12.00390625" style="11" bestFit="1" customWidth="1"/>
    <col min="7" max="7" width="13.28125" style="11" customWidth="1"/>
    <col min="8" max="8" width="6.28125" style="11" customWidth="1"/>
    <col min="9" max="9" width="12.00390625" style="11" bestFit="1" customWidth="1"/>
    <col min="10" max="10" width="18.421875" style="11" customWidth="1"/>
    <col min="11" max="11" width="6.140625" style="11" customWidth="1"/>
    <col min="12" max="12" width="5.28125" style="11" customWidth="1"/>
    <col min="13" max="13" width="12.00390625" style="4" bestFit="1" customWidth="1"/>
    <col min="14" max="14" width="16.57421875" style="4" customWidth="1"/>
    <col min="15" max="16" width="4.57421875" style="11" customWidth="1"/>
    <col min="17" max="17" width="11.421875" style="4" customWidth="1"/>
    <col min="18" max="18" width="17.7109375" style="4" customWidth="1"/>
    <col min="19" max="22" width="4.57421875" style="11" customWidth="1"/>
    <col min="23" max="23" width="12.140625" style="11" bestFit="1" customWidth="1"/>
    <col min="24" max="24" width="11.00390625" style="11" bestFit="1" customWidth="1"/>
    <col min="25" max="26" width="4.57421875" style="11" customWidth="1"/>
    <col min="27" max="27" width="13.28125" style="4" customWidth="1"/>
    <col min="28" max="28" width="10.8515625" style="4" bestFit="1" customWidth="1"/>
    <col min="29" max="32" width="4.57421875" style="11" customWidth="1"/>
    <col min="33" max="33" width="6.7109375" style="11" bestFit="1" customWidth="1"/>
    <col min="34" max="34" width="11.57421875" style="11" customWidth="1"/>
    <col min="35" max="35" width="11.57421875" style="4" bestFit="1" customWidth="1"/>
    <col min="36" max="39" width="4.57421875" style="11" customWidth="1"/>
    <col min="40" max="41" width="11.57421875" style="4" bestFit="1" customWidth="1"/>
    <col min="42" max="42" width="6.7109375" style="94" bestFit="1" customWidth="1"/>
    <col min="43" max="43" width="12.00390625" style="94" bestFit="1" customWidth="1"/>
    <col min="44" max="44" width="9.8515625" style="94" customWidth="1"/>
    <col min="45" max="45" width="5.57421875" style="11" customWidth="1"/>
    <col min="46" max="46" width="12.00390625" style="11" bestFit="1" customWidth="1"/>
    <col min="47" max="47" width="15.00390625" style="11" customWidth="1"/>
    <col min="48" max="60" width="4.57421875" style="11" customWidth="1"/>
    <col min="61" max="61" width="13.28125" style="4" bestFit="1" customWidth="1"/>
    <col min="62" max="62" width="10.57421875" style="4" customWidth="1"/>
    <col min="63" max="63" width="4.28125" style="11" customWidth="1"/>
    <col min="64" max="67" width="4.57421875" style="11" customWidth="1"/>
    <col min="68" max="69" width="11.57421875" style="4" bestFit="1" customWidth="1"/>
    <col min="70" max="74" width="4.57421875" style="11" customWidth="1"/>
    <col min="75" max="76" width="11.57421875" style="4" bestFit="1" customWidth="1"/>
    <col min="77" max="84" width="4.140625" style="11" customWidth="1"/>
    <col min="85" max="86" width="11.57421875" style="4" bestFit="1" customWidth="1"/>
    <col min="87" max="88" width="4.57421875" style="11" customWidth="1"/>
    <col min="89" max="89" width="12.00390625" style="11" bestFit="1" customWidth="1"/>
    <col min="90" max="90" width="10.8515625" style="11" bestFit="1" customWidth="1"/>
    <col min="91" max="91" width="4.28125" style="11" customWidth="1"/>
    <col min="92" max="94" width="4.421875" style="11" customWidth="1"/>
    <col min="95" max="96" width="4.57421875" style="11" customWidth="1"/>
    <col min="97" max="16384" width="11.421875" style="4" customWidth="1"/>
  </cols>
  <sheetData>
    <row r="1" spans="1:98" ht="43.5" customHeight="1">
      <c r="A1" s="240" t="s">
        <v>62</v>
      </c>
      <c r="B1" s="433">
        <f>IF('Encodage réponses Es'!B1:C1="","",'Encodage réponses Es'!B1:C1)</f>
      </c>
      <c r="C1" s="434"/>
      <c r="D1" s="239" t="s">
        <v>17</v>
      </c>
      <c r="E1" s="446" t="s">
        <v>39</v>
      </c>
      <c r="F1" s="447"/>
      <c r="G1" s="448"/>
      <c r="H1" s="449" t="s">
        <v>40</v>
      </c>
      <c r="I1" s="450"/>
      <c r="J1" s="451"/>
      <c r="K1" s="410" t="s">
        <v>55</v>
      </c>
      <c r="L1" s="411"/>
      <c r="M1" s="411"/>
      <c r="N1" s="412"/>
      <c r="O1" s="410" t="s">
        <v>41</v>
      </c>
      <c r="P1" s="413"/>
      <c r="Q1" s="413"/>
      <c r="R1" s="414"/>
      <c r="S1" s="413" t="s">
        <v>42</v>
      </c>
      <c r="T1" s="413"/>
      <c r="U1" s="413"/>
      <c r="V1" s="413"/>
      <c r="W1" s="413"/>
      <c r="X1" s="413"/>
      <c r="Y1" s="415" t="s">
        <v>43</v>
      </c>
      <c r="Z1" s="429"/>
      <c r="AA1" s="429"/>
      <c r="AB1" s="430"/>
      <c r="AC1" s="420" t="s">
        <v>44</v>
      </c>
      <c r="AD1" s="420"/>
      <c r="AE1" s="420"/>
      <c r="AF1" s="420"/>
      <c r="AG1" s="420"/>
      <c r="AH1" s="420"/>
      <c r="AI1" s="421"/>
      <c r="AJ1" s="415" t="s">
        <v>45</v>
      </c>
      <c r="AK1" s="416"/>
      <c r="AL1" s="416"/>
      <c r="AM1" s="416"/>
      <c r="AN1" s="416"/>
      <c r="AO1" s="417"/>
      <c r="AP1" s="452" t="s">
        <v>78</v>
      </c>
      <c r="AQ1" s="453"/>
      <c r="AR1" s="454"/>
      <c r="AS1" s="455" t="s">
        <v>46</v>
      </c>
      <c r="AT1" s="456"/>
      <c r="AU1" s="457"/>
      <c r="AV1" s="404" t="s">
        <v>47</v>
      </c>
      <c r="AW1" s="405"/>
      <c r="AX1" s="405"/>
      <c r="AY1" s="405"/>
      <c r="AZ1" s="405"/>
      <c r="BA1" s="405"/>
      <c r="BB1" s="405"/>
      <c r="BC1" s="405"/>
      <c r="BD1" s="405"/>
      <c r="BE1" s="405"/>
      <c r="BF1" s="405"/>
      <c r="BG1" s="405"/>
      <c r="BH1" s="405"/>
      <c r="BI1" s="405"/>
      <c r="BJ1" s="406"/>
      <c r="BK1" s="404" t="s">
        <v>48</v>
      </c>
      <c r="BL1" s="405"/>
      <c r="BM1" s="405"/>
      <c r="BN1" s="405"/>
      <c r="BO1" s="405"/>
      <c r="BP1" s="405"/>
      <c r="BQ1" s="406"/>
      <c r="BR1" s="404" t="s">
        <v>49</v>
      </c>
      <c r="BS1" s="405"/>
      <c r="BT1" s="405"/>
      <c r="BU1" s="411"/>
      <c r="BV1" s="411"/>
      <c r="BW1" s="411"/>
      <c r="BX1" s="412"/>
      <c r="BY1" s="391" t="s">
        <v>50</v>
      </c>
      <c r="BZ1" s="392"/>
      <c r="CA1" s="392"/>
      <c r="CB1" s="392"/>
      <c r="CC1" s="392"/>
      <c r="CD1" s="392"/>
      <c r="CE1" s="392"/>
      <c r="CF1" s="392"/>
      <c r="CG1" s="393"/>
      <c r="CH1" s="394"/>
      <c r="CI1" s="404" t="s">
        <v>51</v>
      </c>
      <c r="CJ1" s="405"/>
      <c r="CK1" s="405"/>
      <c r="CL1" s="406"/>
      <c r="CM1" s="405" t="s">
        <v>52</v>
      </c>
      <c r="CN1" s="405"/>
      <c r="CO1" s="405"/>
      <c r="CP1" s="405"/>
      <c r="CQ1" s="405"/>
      <c r="CR1" s="405"/>
      <c r="CS1" s="405"/>
      <c r="CT1" s="406"/>
    </row>
    <row r="2" spans="1:98" ht="12.75" customHeight="1">
      <c r="A2" s="438" t="s">
        <v>63</v>
      </c>
      <c r="B2" s="440">
        <f>IF('Encodage réponses Es'!B2:C2="","",'Encodage réponses Es'!B2:C2)</f>
      </c>
      <c r="C2" s="441"/>
      <c r="D2" s="96" t="s">
        <v>16</v>
      </c>
      <c r="E2" s="241">
        <v>58</v>
      </c>
      <c r="F2" s="358" t="s">
        <v>68</v>
      </c>
      <c r="G2" s="359"/>
      <c r="H2" s="241">
        <v>48</v>
      </c>
      <c r="I2" s="358" t="s">
        <v>68</v>
      </c>
      <c r="J2" s="359"/>
      <c r="K2" s="50">
        <v>44</v>
      </c>
      <c r="L2" s="193">
        <v>45</v>
      </c>
      <c r="M2" s="384" t="s">
        <v>23</v>
      </c>
      <c r="N2" s="370"/>
      <c r="O2" s="195">
        <v>40</v>
      </c>
      <c r="P2" s="39">
        <v>46</v>
      </c>
      <c r="Q2" s="384" t="s">
        <v>23</v>
      </c>
      <c r="R2" s="370"/>
      <c r="S2" s="195">
        <v>54</v>
      </c>
      <c r="T2" s="113">
        <v>55</v>
      </c>
      <c r="U2" s="100">
        <v>56</v>
      </c>
      <c r="V2" s="204">
        <v>57</v>
      </c>
      <c r="W2" s="384" t="s">
        <v>24</v>
      </c>
      <c r="X2" s="370"/>
      <c r="Y2" s="195">
        <v>41</v>
      </c>
      <c r="Z2" s="185">
        <v>47</v>
      </c>
      <c r="AA2" s="425" t="s">
        <v>23</v>
      </c>
      <c r="AB2" s="426"/>
      <c r="AC2" s="100">
        <v>14</v>
      </c>
      <c r="AD2" s="113">
        <v>15</v>
      </c>
      <c r="AE2" s="113">
        <v>16</v>
      </c>
      <c r="AF2" s="185">
        <v>17</v>
      </c>
      <c r="AG2" s="204">
        <v>18</v>
      </c>
      <c r="AH2" s="374" t="s">
        <v>25</v>
      </c>
      <c r="AI2" s="375"/>
      <c r="AJ2" s="195">
        <v>32</v>
      </c>
      <c r="AK2" s="113">
        <v>33</v>
      </c>
      <c r="AL2" s="113">
        <v>34</v>
      </c>
      <c r="AM2" s="17">
        <v>35</v>
      </c>
      <c r="AN2" s="374" t="s">
        <v>24</v>
      </c>
      <c r="AO2" s="375"/>
      <c r="AP2" s="296">
        <v>42</v>
      </c>
      <c r="AQ2" s="458" t="s">
        <v>68</v>
      </c>
      <c r="AR2" s="459"/>
      <c r="AS2" s="295">
        <v>43</v>
      </c>
      <c r="AT2" s="458" t="s">
        <v>68</v>
      </c>
      <c r="AU2" s="459"/>
      <c r="AV2" s="51">
        <v>1</v>
      </c>
      <c r="AW2" s="16">
        <v>2</v>
      </c>
      <c r="AX2" s="214">
        <v>3</v>
      </c>
      <c r="AY2" s="111">
        <v>9</v>
      </c>
      <c r="AZ2" s="111">
        <v>10</v>
      </c>
      <c r="BA2" s="111">
        <v>11</v>
      </c>
      <c r="BB2" s="15">
        <v>12</v>
      </c>
      <c r="BC2" s="16">
        <v>13</v>
      </c>
      <c r="BD2" s="16">
        <v>49</v>
      </c>
      <c r="BE2" s="16">
        <v>50</v>
      </c>
      <c r="BF2" s="154">
        <v>51</v>
      </c>
      <c r="BG2" s="154">
        <v>52</v>
      </c>
      <c r="BH2" s="23">
        <v>53</v>
      </c>
      <c r="BI2" s="399" t="s">
        <v>22</v>
      </c>
      <c r="BJ2" s="370"/>
      <c r="BK2" s="51">
        <v>4</v>
      </c>
      <c r="BL2" s="16">
        <v>5</v>
      </c>
      <c r="BM2" s="16">
        <v>6</v>
      </c>
      <c r="BN2" s="16">
        <v>7</v>
      </c>
      <c r="BO2" s="16">
        <v>8</v>
      </c>
      <c r="BP2" s="399" t="s">
        <v>25</v>
      </c>
      <c r="BQ2" s="370"/>
      <c r="BR2" s="110">
        <v>19</v>
      </c>
      <c r="BS2" s="111">
        <v>20</v>
      </c>
      <c r="BT2" s="111">
        <v>21</v>
      </c>
      <c r="BU2" s="111">
        <v>22</v>
      </c>
      <c r="BV2" s="98">
        <v>23</v>
      </c>
      <c r="BW2" s="369" t="s">
        <v>25</v>
      </c>
      <c r="BX2" s="370"/>
      <c r="BY2" s="110">
        <v>36</v>
      </c>
      <c r="BZ2" s="111">
        <v>37</v>
      </c>
      <c r="CA2" s="111">
        <v>38</v>
      </c>
      <c r="CB2" s="111">
        <v>39</v>
      </c>
      <c r="CC2" s="111">
        <v>59</v>
      </c>
      <c r="CD2" s="111">
        <v>60</v>
      </c>
      <c r="CE2" s="111">
        <v>61</v>
      </c>
      <c r="CF2" s="98">
        <v>62</v>
      </c>
      <c r="CG2" s="399" t="s">
        <v>20</v>
      </c>
      <c r="CH2" s="400"/>
      <c r="CI2" s="110">
        <v>25</v>
      </c>
      <c r="CJ2" s="98">
        <v>26</v>
      </c>
      <c r="CK2" s="395" t="s">
        <v>23</v>
      </c>
      <c r="CL2" s="396"/>
      <c r="CM2" s="110">
        <v>24</v>
      </c>
      <c r="CN2" s="111">
        <v>27</v>
      </c>
      <c r="CO2" s="111">
        <v>28</v>
      </c>
      <c r="CP2" s="111">
        <v>29</v>
      </c>
      <c r="CQ2" s="111">
        <v>30</v>
      </c>
      <c r="CR2" s="98">
        <v>31</v>
      </c>
      <c r="CS2" s="369" t="s">
        <v>21</v>
      </c>
      <c r="CT2" s="400"/>
    </row>
    <row r="3" spans="1:98" ht="13.5" thickBot="1">
      <c r="A3" s="439"/>
      <c r="B3" s="442"/>
      <c r="C3" s="443"/>
      <c r="D3" s="238" t="s">
        <v>64</v>
      </c>
      <c r="E3" s="242">
        <v>1</v>
      </c>
      <c r="F3" s="360"/>
      <c r="G3" s="361"/>
      <c r="H3" s="242">
        <v>1</v>
      </c>
      <c r="I3" s="360"/>
      <c r="J3" s="361"/>
      <c r="K3" s="18">
        <v>1</v>
      </c>
      <c r="L3" s="20">
        <v>1</v>
      </c>
      <c r="M3" s="371"/>
      <c r="N3" s="372"/>
      <c r="O3" s="196">
        <v>1</v>
      </c>
      <c r="P3" s="22">
        <v>1</v>
      </c>
      <c r="Q3" s="371"/>
      <c r="R3" s="372"/>
      <c r="S3" s="196">
        <v>1</v>
      </c>
      <c r="T3" s="202">
        <v>1</v>
      </c>
      <c r="U3" s="203">
        <v>1</v>
      </c>
      <c r="V3" s="205">
        <v>1</v>
      </c>
      <c r="W3" s="371"/>
      <c r="X3" s="372"/>
      <c r="Y3" s="196">
        <v>1</v>
      </c>
      <c r="Z3" s="208">
        <v>1</v>
      </c>
      <c r="AA3" s="427"/>
      <c r="AB3" s="428"/>
      <c r="AC3" s="203">
        <v>1</v>
      </c>
      <c r="AD3" s="202">
        <v>1</v>
      </c>
      <c r="AE3" s="202">
        <v>1</v>
      </c>
      <c r="AF3" s="21">
        <v>1</v>
      </c>
      <c r="AG3" s="208">
        <v>1</v>
      </c>
      <c r="AH3" s="376"/>
      <c r="AI3" s="377"/>
      <c r="AJ3" s="196">
        <v>1</v>
      </c>
      <c r="AK3" s="202">
        <v>1</v>
      </c>
      <c r="AL3" s="202">
        <v>1</v>
      </c>
      <c r="AM3" s="21">
        <v>1</v>
      </c>
      <c r="AN3" s="376"/>
      <c r="AO3" s="377"/>
      <c r="AP3" s="271">
        <v>1</v>
      </c>
      <c r="AQ3" s="460"/>
      <c r="AR3" s="461"/>
      <c r="AS3" s="18">
        <v>1</v>
      </c>
      <c r="AT3" s="460"/>
      <c r="AU3" s="461"/>
      <c r="AV3" s="18">
        <v>1</v>
      </c>
      <c r="AW3" s="19">
        <v>1</v>
      </c>
      <c r="AX3" s="215">
        <v>1</v>
      </c>
      <c r="AY3" s="202">
        <v>1</v>
      </c>
      <c r="AZ3" s="202">
        <v>1</v>
      </c>
      <c r="BA3" s="202">
        <v>1</v>
      </c>
      <c r="BB3" s="208">
        <v>1</v>
      </c>
      <c r="BC3" s="218">
        <v>1</v>
      </c>
      <c r="BD3" s="218">
        <v>1</v>
      </c>
      <c r="BE3" s="218">
        <v>1</v>
      </c>
      <c r="BF3" s="219">
        <v>1</v>
      </c>
      <c r="BG3" s="215">
        <v>1</v>
      </c>
      <c r="BH3" s="22">
        <v>1</v>
      </c>
      <c r="BI3" s="403"/>
      <c r="BJ3" s="372"/>
      <c r="BK3" s="18">
        <v>1</v>
      </c>
      <c r="BL3" s="21">
        <v>1</v>
      </c>
      <c r="BM3" s="21">
        <v>1</v>
      </c>
      <c r="BN3" s="21">
        <v>1</v>
      </c>
      <c r="BO3" s="21">
        <v>1</v>
      </c>
      <c r="BP3" s="403"/>
      <c r="BQ3" s="372"/>
      <c r="BR3" s="196">
        <v>1</v>
      </c>
      <c r="BS3" s="202">
        <v>1</v>
      </c>
      <c r="BT3" s="202">
        <v>1</v>
      </c>
      <c r="BU3" s="202">
        <v>1</v>
      </c>
      <c r="BV3" s="22">
        <v>1</v>
      </c>
      <c r="BW3" s="371"/>
      <c r="BX3" s="372"/>
      <c r="BY3" s="224">
        <v>1</v>
      </c>
      <c r="BZ3" s="202">
        <v>1</v>
      </c>
      <c r="CA3" s="202">
        <v>1</v>
      </c>
      <c r="CB3" s="202">
        <v>1</v>
      </c>
      <c r="CC3" s="202">
        <v>1</v>
      </c>
      <c r="CD3" s="202">
        <v>1</v>
      </c>
      <c r="CE3" s="202">
        <v>1</v>
      </c>
      <c r="CF3" s="22">
        <v>1</v>
      </c>
      <c r="CG3" s="401"/>
      <c r="CH3" s="402"/>
      <c r="CI3" s="196">
        <v>1</v>
      </c>
      <c r="CJ3" s="22">
        <v>1</v>
      </c>
      <c r="CK3" s="397"/>
      <c r="CL3" s="398"/>
      <c r="CM3" s="226">
        <v>1</v>
      </c>
      <c r="CN3" s="227">
        <v>1</v>
      </c>
      <c r="CO3" s="227">
        <v>1</v>
      </c>
      <c r="CP3" s="227">
        <v>1</v>
      </c>
      <c r="CQ3" s="227">
        <v>1</v>
      </c>
      <c r="CR3" s="225">
        <v>1</v>
      </c>
      <c r="CS3" s="409"/>
      <c r="CT3" s="402"/>
    </row>
    <row r="4" spans="1:98" ht="11.25" customHeight="1">
      <c r="A4" s="329" t="s">
        <v>65</v>
      </c>
      <c r="B4" s="330"/>
      <c r="C4" s="435">
        <f>IF('Encodage réponses Es'!C3="","",'Encodage réponses Es'!C3)</f>
        <v>1</v>
      </c>
      <c r="D4" s="436"/>
      <c r="E4" s="243">
        <f>IF('Encodage réponses Es'!BJ3="","",'Encodage réponses Es'!BJ3)</f>
      </c>
      <c r="F4" s="362">
        <f>IF(OR(COUNTIF(E4,"a")&gt;0,COUNTBLANK(E4)&gt;0),"",COUNTIF(E4,1))</f>
      </c>
      <c r="G4" s="363"/>
      <c r="H4" s="243">
        <f>IF('Encodage réponses Es'!AZ3="","",'Encodage réponses Es'!AZ3)</f>
      </c>
      <c r="I4" s="362">
        <f>IF(OR(COUNTIF(H4,"a")&gt;0,COUNTBLANK(H4)&gt;0),"",COUNTIF(H4,1))</f>
      </c>
      <c r="J4" s="363"/>
      <c r="K4" s="53">
        <f>IF('Encodage réponses Es'!AV3="","",'Encodage réponses Es'!AV3)</f>
      </c>
      <c r="L4" s="54">
        <f>IF('Encodage réponses Es'!AW3="","",'Encodage réponses Es'!AW3)</f>
      </c>
      <c r="M4" s="364">
        <f>IF(OR(COUNTIF(K4:L4,"a")&gt;0,COUNTBLANK(K4:L4)&gt;0),"",COUNTIF(K4:L4,1))</f>
      </c>
      <c r="N4" s="365"/>
      <c r="O4" s="53">
        <f>IF('Encodage réponses Es'!AR3="","",'Encodage réponses Es'!AR3)</f>
      </c>
      <c r="P4" s="55">
        <f>IF('Encodage réponses Es'!AX3="","",'Encodage réponses Es'!AX3)</f>
      </c>
      <c r="Q4" s="364">
        <f>IF(OR(COUNTIF(O4:P4,"a")&gt;0,COUNTBLANK(O4:P4)&gt;0),"",COUNTIF(O4:P4,1))</f>
      </c>
      <c r="R4" s="365"/>
      <c r="S4" s="53">
        <f>IF('Encodage réponses Es'!BF3="","",'Encodage réponses Es'!BF3)</f>
      </c>
      <c r="T4" s="54">
        <f>IF('Encodage réponses Es'!BG3="","",'Encodage réponses Es'!BG3)</f>
      </c>
      <c r="U4" s="55">
        <f>IF('Encodage réponses Es'!BH3="","",'Encodage réponses Es'!BH3)</f>
      </c>
      <c r="V4" s="52">
        <f>IF('Encodage réponses Es'!BI3="","",'Encodage réponses Es'!BI3)</f>
      </c>
      <c r="W4" s="422">
        <f>IF(OR(COUNTIF(S4:V4,"a")&gt;0,COUNTBLANK(S4:V4)&gt;0),"",COUNTIF(S4:V4,1))</f>
      </c>
      <c r="X4" s="423"/>
      <c r="Y4" s="53">
        <f>IF('Encodage réponses Es'!AS3="","",'Encodage réponses Es'!AS3)</f>
      </c>
      <c r="Z4" s="55">
        <f>IF('Encodage réponses Es'!AY3="","",'Encodage réponses Es'!AY3)</f>
      </c>
      <c r="AA4" s="422">
        <f>IF(OR(COUNTIF(Y4:Z4,"a")&gt;0,COUNTBLANK(Y4:Z4)&gt;0),"",COUNTIF(Y4:Z4,1))</f>
      </c>
      <c r="AB4" s="424"/>
      <c r="AC4" s="55">
        <f>IF('Encodage réponses Es'!R3="","",'Encodage réponses Es'!R3)</f>
      </c>
      <c r="AD4" s="54">
        <f>IF('Encodage réponses Es'!S3="","",'Encodage réponses Es'!S3)</f>
      </c>
      <c r="AE4" s="54">
        <f>IF('Encodage réponses Es'!T3="","",'Encodage réponses Es'!T3)</f>
      </c>
      <c r="AF4" s="52">
        <f>IF('Encodage réponses Es'!U3="","",'Encodage réponses Es'!U3)</f>
      </c>
      <c r="AG4" s="153">
        <f>IF('Encodage réponses Es'!V3="","",'Encodage réponses Es'!V3)</f>
      </c>
      <c r="AH4" s="364">
        <f>IF(OR(COUNTIF(AC4:AG4,"a")&gt;0,COUNTBLANK(AC4:AG4)&gt;0),"",COUNTIF(AC4:AG4,1))</f>
      </c>
      <c r="AI4" s="365"/>
      <c r="AJ4" s="53">
        <f>IF('Encodage réponses Es'!AJ3="","",'Encodage réponses Es'!AJ3)</f>
      </c>
      <c r="AK4" s="54">
        <f>IF('Encodage réponses Es'!AK3="","",'Encodage réponses Es'!AK3)</f>
      </c>
      <c r="AL4" s="54">
        <f>IF('Encodage réponses Es'!AL3="","",'Encodage réponses Es'!AL3)</f>
      </c>
      <c r="AM4" s="55">
        <f>IF('Encodage réponses Es'!AM3="","",'Encodage réponses Es'!AM3)</f>
      </c>
      <c r="AN4" s="364">
        <f>IF(OR(COUNTIF(AJ4:AM4,"a")&gt;0,COUNTBLANK(AJ4:AM4)&gt;0),"",COUNTIF(AJ4:AM4,1))</f>
      </c>
      <c r="AO4" s="365"/>
      <c r="AP4" s="243">
        <f>IF('Encodage réponses Es'!AT3="","",'Encodage réponses Es'!AT3)</f>
      </c>
      <c r="AQ4" s="362">
        <f>IF(OR(COUNTIF(AP4,"a")&gt;0,COUNTBLANK(AP4)&gt;0),"",COUNTIF(AP4,1))</f>
      </c>
      <c r="AR4" s="363"/>
      <c r="AS4" s="53">
        <f>IF('Encodage réponses Es'!AU3="","",'Encodage réponses Es'!AU3)</f>
      </c>
      <c r="AT4" s="462">
        <f>IF(OR(COUNTIF(AS4,"a")&gt;0,COUNTBLANK(AS4)&gt;0),"",COUNTIF(AS4,1))</f>
      </c>
      <c r="AU4" s="363"/>
      <c r="AV4" s="216">
        <f>IF('Encodage réponses Es'!E3="","",'Encodage réponses Es'!E3)</f>
      </c>
      <c r="AW4" s="217">
        <f>IF('Encodage réponses Es'!F3="","",'Encodage réponses Es'!F3)</f>
      </c>
      <c r="AX4" s="217">
        <f>IF('Encodage réponses Es'!G3="","",'Encodage réponses Es'!G3)</f>
      </c>
      <c r="AY4" s="54">
        <f>IF('Encodage réponses Es'!M3="","",'Encodage réponses Es'!M3)</f>
      </c>
      <c r="AZ4" s="54">
        <f>IF('Encodage réponses Es'!N3="","",'Encodage réponses Es'!N3)</f>
      </c>
      <c r="BA4" s="54">
        <f>IF('Encodage réponses Es'!O3="","",'Encodage réponses Es'!O3)</f>
      </c>
      <c r="BB4" s="155">
        <f>IF('Encodage réponses Es'!P3="","",'Encodage réponses Es'!P3)</f>
      </c>
      <c r="BC4" s="217">
        <f>IF('Encodage réponses Es'!Q3="","",'Encodage réponses Es'!Q3)</f>
      </c>
      <c r="BD4" s="217">
        <f>IF('Encodage réponses Es'!BA3="","",'Encodage réponses Es'!BA3)</f>
      </c>
      <c r="BE4" s="155">
        <f>IF('Encodage réponses Es'!BB3="","",'Encodage réponses Es'!BB3)</f>
      </c>
      <c r="BF4" s="217">
        <f>IF('Encodage réponses Es'!BC3="","",'Encodage réponses Es'!BC3)</f>
      </c>
      <c r="BG4" s="191">
        <f>IF('Encodage réponses Es'!BD3="","",'Encodage réponses Es'!BD3)</f>
      </c>
      <c r="BH4" s="155">
        <f>IF('Encodage réponses Es'!BE3="","",'Encodage réponses Es'!BE3)</f>
      </c>
      <c r="BI4" s="364">
        <f>IF(OR(COUNTIF(AV4:BH4,"a")&gt;0,COUNTBLANK(AV4:BH4)&gt;0),"",COUNTIF(AV4:BH4,1))</f>
      </c>
      <c r="BJ4" s="365"/>
      <c r="BK4" s="216">
        <f>IF('Encodage réponses Es'!H3="","",'Encodage réponses Es'!H3)</f>
      </c>
      <c r="BL4" s="192">
        <f>IF('Encodage réponses Es'!I3="","",'Encodage réponses Es'!I3)</f>
      </c>
      <c r="BM4" s="192">
        <f>IF('Encodage réponses Es'!J3="","",'Encodage réponses Es'!J3)</f>
      </c>
      <c r="BN4" s="192">
        <f>IF('Encodage réponses Es'!K3="","",'Encodage réponses Es'!K3)</f>
      </c>
      <c r="BO4" s="222">
        <f>IF('Encodage réponses Es'!L3="","",'Encodage réponses Es'!L3)</f>
      </c>
      <c r="BP4" s="364">
        <f>IF(OR(COUNTIF(BK4:BO4,"a")&gt;0,COUNTBLANK(BK4:BO4)&gt;0),"",COUNTIF(BK4:BO4,1))</f>
      </c>
      <c r="BQ4" s="365"/>
      <c r="BR4" s="53">
        <f>IF('Encodage réponses Es'!W3="","",'Encodage réponses Es'!W3)</f>
      </c>
      <c r="BS4" s="54">
        <f>IF('Encodage réponses Es'!X3="","",'Encodage réponses Es'!X3)</f>
      </c>
      <c r="BT4" s="54">
        <f>IF('Encodage réponses Es'!Y3="","",'Encodage réponses Es'!Y3)</f>
      </c>
      <c r="BU4" s="54">
        <f>IF('Encodage réponses Es'!Z3="","",'Encodage réponses Es'!Z3)</f>
      </c>
      <c r="BV4" s="52">
        <f>IF('Encodage réponses Es'!AA3="","",'Encodage réponses Es'!AA3)</f>
      </c>
      <c r="BW4" s="364">
        <f>IF(OR(COUNTIF(BR4:BV4,"a")&gt;0,COUNTBLANK(BR4:BV4)&gt;0),"",COUNTIF(BR4:BV4,1))</f>
      </c>
      <c r="BX4" s="365"/>
      <c r="BY4" s="53">
        <f>IF('Encodage réponses Es'!AN3="","",'Encodage réponses Es'!AN3)</f>
      </c>
      <c r="BZ4" s="54">
        <f>IF('Encodage réponses Es'!AO3="","",'Encodage réponses Es'!AO3)</f>
      </c>
      <c r="CA4" s="54">
        <f>IF('Encodage réponses Es'!AP3="","",'Encodage réponses Es'!AP3)</f>
      </c>
      <c r="CB4" s="54">
        <f>IF('Encodage réponses Es'!AQ3="","",'Encodage réponses Es'!AQ3)</f>
      </c>
      <c r="CC4" s="54">
        <f>IF('Encodage réponses Es'!BK3="","",'Encodage réponses Es'!BK3)</f>
      </c>
      <c r="CD4" s="54">
        <f>IF('Encodage réponses Es'!BL3="","",'Encodage réponses Es'!BL3)</f>
      </c>
      <c r="CE4" s="54">
        <f>IF('Encodage réponses Es'!BM3="","",'Encodage réponses Es'!BM3)</f>
      </c>
      <c r="CF4" s="52">
        <f>IF('Encodage réponses Es'!BN3="","",'Encodage réponses Es'!BN3)</f>
      </c>
      <c r="CG4" s="364">
        <f>IF(OR(COUNTIF(BY4:CF4,"a")&gt;0,COUNTBLANK(BY4:CF4)&gt;0),"",COUNTIF(BY4:CF4,1))</f>
      </c>
      <c r="CH4" s="365"/>
      <c r="CI4" s="55">
        <f>IF('Encodage réponses Es'!AC3="","",'Encodage réponses Es'!AC3)</f>
      </c>
      <c r="CJ4" s="52">
        <f>IF('Encodage réponses Es'!AD3="","",'Encodage réponses Es'!AD3)</f>
      </c>
      <c r="CK4" s="407">
        <f>IF(OR(COUNTIF(CI4:CJ4,"a")&gt;0,COUNTBLANK(CI4:CJ4)&gt;0),"",COUNTIF(CI4:CJ4,1))</f>
      </c>
      <c r="CL4" s="408"/>
      <c r="CM4" s="53">
        <f>IF('Encodage réponses Es'!AB3="","",'Encodage réponses Es'!AB3)</f>
      </c>
      <c r="CN4" s="54">
        <f>IF('Encodage réponses Es'!AE3="","",'Encodage réponses Es'!AE3)</f>
      </c>
      <c r="CO4" s="54">
        <f>IF('Encodage réponses Es'!AF3="","",'Encodage réponses Es'!AF3)</f>
      </c>
      <c r="CP4" s="54">
        <f>IF('Encodage réponses Es'!AG3="","",'Encodage réponses Es'!AG3)</f>
      </c>
      <c r="CQ4" s="54">
        <f>IF('Encodage réponses Es'!AH3="","",'Encodage réponses Es'!AH3)</f>
      </c>
      <c r="CR4" s="55">
        <f>IF('Encodage réponses Es'!AI3="","",'Encodage réponses Es'!AI3)</f>
      </c>
      <c r="CS4" s="364">
        <f>IF(OR(COUNTIF(CM4:CR4,"a")&gt;0,COUNTBLANK(CM4:CR4)&gt;0),"",COUNTIF(CM4:CR4,1))</f>
      </c>
      <c r="CT4" s="365"/>
    </row>
    <row r="5" spans="1:98" ht="11.25" customHeight="1">
      <c r="A5" s="331"/>
      <c r="B5" s="332"/>
      <c r="C5" s="437">
        <f>IF('Encodage réponses Es'!C4="","",'Encodage réponses Es'!C4)</f>
        <v>2</v>
      </c>
      <c r="D5" s="432"/>
      <c r="E5" s="244">
        <f>IF('Encodage réponses Es'!BJ4="","",'Encodage réponses Es'!BJ4)</f>
      </c>
      <c r="F5" s="354">
        <f>IF(OR(COUNTIF(E5,"a")&gt;0,COUNTBLANK(E5)&gt;0),"",COUNTIF(E5,1))</f>
      </c>
      <c r="G5" s="355"/>
      <c r="H5" s="244">
        <f>IF('Encodage réponses Es'!AZ4="","",'Encodage réponses Es'!AZ4)</f>
      </c>
      <c r="I5" s="354">
        <f>IF(OR(COUNTIF(H5,"a")&gt;0,COUNTBLANK(H5)&gt;0),"",COUNTIF(H5,1))</f>
      </c>
      <c r="J5" s="355"/>
      <c r="K5" s="40">
        <f>IF('Encodage réponses Es'!AV4="","",'Encodage réponses Es'!AV4)</f>
      </c>
      <c r="L5" s="41">
        <f>IF('Encodage réponses Es'!AW4="","",'Encodage réponses Es'!AW4)</f>
      </c>
      <c r="M5" s="364">
        <f aca="true" t="shared" si="0" ref="M5:M37">IF(OR(COUNTIF(K5:L5,"a")&gt;0,COUNTBLANK(K5:L5)&gt;0),"",COUNTIF(K5:L5,1))</f>
      </c>
      <c r="N5" s="365"/>
      <c r="O5" s="40">
        <f>IF('Encodage réponses Es'!AR4="","",'Encodage réponses Es'!AR4)</f>
      </c>
      <c r="P5" s="42">
        <f>IF('Encodage réponses Es'!AX4="","",'Encodage réponses Es'!AX4)</f>
      </c>
      <c r="Q5" s="364">
        <f aca="true" t="shared" si="1" ref="Q5:Q37">IF(OR(COUNTIF(O5:P5,"a")&gt;0,COUNTBLANK(O5:P5)&gt;0),"",COUNTIF(O5:P5,1))</f>
      </c>
      <c r="R5" s="365"/>
      <c r="S5" s="40">
        <f>IF('Encodage réponses Es'!BF4="","",'Encodage réponses Es'!BF4)</f>
      </c>
      <c r="T5" s="41">
        <f>IF('Encodage réponses Es'!BG4="","",'Encodage réponses Es'!BG4)</f>
      </c>
      <c r="U5" s="42">
        <f>IF('Encodage réponses Es'!BH4="","",'Encodage réponses Es'!BH4)</f>
      </c>
      <c r="V5" s="42">
        <f>IF('Encodage réponses Es'!BI4="","",'Encodage réponses Es'!BI4)</f>
      </c>
      <c r="W5" s="389">
        <f aca="true" t="shared" si="2" ref="W5:W37">IF(OR(COUNTIF(S5:V5,"a")&gt;0,COUNTBLANK(S5:V5)&gt;0),"",COUNTIF(S5:V5,1))</f>
      </c>
      <c r="X5" s="390"/>
      <c r="Y5" s="40">
        <f>IF('Encodage réponses Es'!AS4="","",'Encodage réponses Es'!AS4)</f>
      </c>
      <c r="Z5" s="42">
        <f>IF('Encodage réponses Es'!AY4="","",'Encodage réponses Es'!AY4)</f>
      </c>
      <c r="AA5" s="381">
        <f aca="true" t="shared" si="3" ref="AA5:AA37">IF(OR(COUNTIF(Y5:Z5,"a")&gt;0,COUNTBLANK(Y5:Z5)&gt;0),"",COUNTIF(Y5:Z5,1))</f>
      </c>
      <c r="AB5" s="382"/>
      <c r="AC5" s="42">
        <f>IF('Encodage réponses Es'!R4="","",'Encodage réponses Es'!R4)</f>
      </c>
      <c r="AD5" s="41">
        <f>IF('Encodage réponses Es'!S4="","",'Encodage réponses Es'!S4)</f>
      </c>
      <c r="AE5" s="41">
        <f>IF('Encodage réponses Es'!T4="","",'Encodage réponses Es'!T4)</f>
      </c>
      <c r="AF5" s="42">
        <f>IF('Encodage réponses Es'!U4="","",'Encodage réponses Es'!U4)</f>
      </c>
      <c r="AG5" s="153">
        <f>IF('Encodage réponses Es'!V4="","",'Encodage réponses Es'!V4)</f>
      </c>
      <c r="AH5" s="364">
        <f aca="true" t="shared" si="4" ref="AH5:AH37">IF(OR(COUNTIF(AC5:AG5,"a")&gt;0,COUNTBLANK(AC5:AG5)&gt;0),"",COUNTIF(AC5:AG5,1))</f>
      </c>
      <c r="AI5" s="365"/>
      <c r="AJ5" s="40">
        <f>IF('Encodage réponses Es'!AJ4="","",'Encodage réponses Es'!AJ4)</f>
      </c>
      <c r="AK5" s="42">
        <f>IF('Encodage réponses Es'!AK4="","",'Encodage réponses Es'!AK4)</f>
      </c>
      <c r="AL5" s="41">
        <f>IF('Encodage réponses Es'!AL4="","",'Encodage réponses Es'!AL4)</f>
      </c>
      <c r="AM5" s="43">
        <f>IF('Encodage réponses Es'!AM4="","",'Encodage réponses Es'!AM4)</f>
      </c>
      <c r="AN5" s="364">
        <f aca="true" t="shared" si="5" ref="AN5:AN37">IF(OR(COUNTIF(AJ5:AM5,"a")&gt;0,COUNTBLANK(AJ5:AM5)&gt;0),"",COUNTIF(AJ5:AM5,1))</f>
      </c>
      <c r="AO5" s="365"/>
      <c r="AP5" s="243">
        <f>IF('Encodage réponses Es'!AT4="","",'Encodage réponses Es'!AT4)</f>
      </c>
      <c r="AQ5" s="354">
        <f>IF(OR(COUNTIF(AP5,"a")&gt;0,COUNTBLANK(AP5)&gt;0),"",COUNTIF(AP5,1))</f>
      </c>
      <c r="AR5" s="355"/>
      <c r="AS5" s="40">
        <f>IF('Encodage réponses Es'!AU4="","",'Encodage réponses Es'!AU4)</f>
      </c>
      <c r="AT5" s="354">
        <f aca="true" t="shared" si="6" ref="AT5:AT37">IF(OR(COUNTIF(AS5,"a")&gt;0,COUNTBLANK(AS5)&gt;0),"",COUNTIF(AS5,1))</f>
      </c>
      <c r="AU5" s="355"/>
      <c r="AV5" s="40">
        <f>IF('Encodage réponses Es'!E4="","",'Encodage réponses Es'!E4)</f>
      </c>
      <c r="AW5" s="41">
        <f>IF('Encodage réponses Es'!F4="","",'Encodage réponses Es'!F4)</f>
      </c>
      <c r="AX5" s="42">
        <f>IF('Encodage réponses Es'!G4="","",'Encodage réponses Es'!G4)</f>
      </c>
      <c r="AY5" s="42">
        <f>IF('Encodage réponses Es'!M4="","",'Encodage réponses Es'!M4)</f>
      </c>
      <c r="AZ5" s="41">
        <f>IF('Encodage réponses Es'!N4="","",'Encodage réponses Es'!N4)</f>
      </c>
      <c r="BA5" s="41">
        <f>IF('Encodage réponses Es'!O4="","",'Encodage réponses Es'!O4)</f>
      </c>
      <c r="BB5" s="42">
        <f>IF('Encodage réponses Es'!P4="","",'Encodage réponses Es'!P4)</f>
      </c>
      <c r="BC5" s="54">
        <f>IF('Encodage réponses Es'!Q4="","",'Encodage réponses Es'!Q4)</f>
      </c>
      <c r="BD5" s="41">
        <f>IF('Encodage réponses Es'!BA4="","",'Encodage réponses Es'!BA4)</f>
      </c>
      <c r="BE5" s="41">
        <f>IF('Encodage réponses Es'!BB4="","",'Encodage réponses Es'!BB4)</f>
      </c>
      <c r="BF5" s="41">
        <f>IF('Encodage réponses Es'!BC4="","",'Encodage réponses Es'!BC4)</f>
      </c>
      <c r="BG5" s="42">
        <f>IF('Encodage réponses Es'!BD4="","",'Encodage réponses Es'!BD4)</f>
      </c>
      <c r="BH5" s="26">
        <f>IF('Encodage réponses Es'!BE4="","",'Encodage réponses Es'!BE4)</f>
      </c>
      <c r="BI5" s="364">
        <f aca="true" t="shared" si="7" ref="BI5:BI37">IF(OR(COUNTIF(AV5:BH5,"a")&gt;0,COUNTBLANK(AV5:BH5)&gt;0),"",COUNTIF(AV5:BH5,1))</f>
      </c>
      <c r="BJ5" s="365"/>
      <c r="BK5" s="40">
        <f>IF('Encodage réponses Es'!H4="","",'Encodage réponses Es'!H4)</f>
      </c>
      <c r="BL5" s="109">
        <f>IF('Encodage réponses Es'!I4="","",'Encodage réponses Es'!I4)</f>
      </c>
      <c r="BM5" s="109">
        <f>IF('Encodage réponses Es'!J4="","",'Encodage réponses Es'!J4)</f>
      </c>
      <c r="BN5" s="109">
        <f>IF('Encodage réponses Es'!K4="","",'Encodage réponses Es'!K4)</f>
      </c>
      <c r="BO5" s="41">
        <f>IF('Encodage réponses Es'!L4="","",'Encodage réponses Es'!L4)</f>
      </c>
      <c r="BP5" s="364">
        <f aca="true" t="shared" si="8" ref="BP5:BP37">IF(OR(COUNTIF(BK5:BO5,"a")&gt;0,COUNTBLANK(BK5:BO5)&gt;0),"",COUNTIF(BK5:BO5,1))</f>
      </c>
      <c r="BQ5" s="365"/>
      <c r="BR5" s="40">
        <f>IF('Encodage réponses Es'!W4="","",'Encodage réponses Es'!W4)</f>
      </c>
      <c r="BS5" s="41">
        <f>IF('Encodage réponses Es'!X4="","",'Encodage réponses Es'!X4)</f>
      </c>
      <c r="BT5" s="41">
        <f>IF('Encodage réponses Es'!Y4="","",'Encodage réponses Es'!Y4)</f>
      </c>
      <c r="BU5" s="41">
        <f>IF('Encodage réponses Es'!Z4="","",'Encodage réponses Es'!Z4)</f>
      </c>
      <c r="BV5" s="26">
        <f>IF('Encodage réponses Es'!AA4="","",'Encodage réponses Es'!AA4)</f>
      </c>
      <c r="BW5" s="364">
        <f aca="true" t="shared" si="9" ref="BW5:BW37">IF(OR(COUNTIF(BR5:BV5,"a")&gt;0,COUNTBLANK(BR5:BV5)&gt;0),"",COUNTIF(BR5:BV5,1))</f>
      </c>
      <c r="BX5" s="365"/>
      <c r="BY5" s="40">
        <f>IF('Encodage réponses Es'!AN4="","",'Encodage réponses Es'!AN4)</f>
      </c>
      <c r="BZ5" s="41">
        <f>IF('Encodage réponses Es'!AO4="","",'Encodage réponses Es'!AO4)</f>
      </c>
      <c r="CA5" s="41">
        <f>IF('Encodage réponses Es'!AP4="","",'Encodage réponses Es'!AP4)</f>
      </c>
      <c r="CB5" s="41">
        <f>IF('Encodage réponses Es'!AQ4="","",'Encodage réponses Es'!AQ4)</f>
      </c>
      <c r="CC5" s="41">
        <f>IF('Encodage réponses Es'!BK4="","",'Encodage réponses Es'!BK4)</f>
      </c>
      <c r="CD5" s="41">
        <f>IF('Encodage réponses Es'!BL4="","",'Encodage réponses Es'!BL4)</f>
      </c>
      <c r="CE5" s="41">
        <f>IF('Encodage réponses Es'!BM4="","",'Encodage réponses Es'!BM4)</f>
      </c>
      <c r="CF5" s="26">
        <f>IF('Encodage réponses Es'!BN4="","",'Encodage réponses Es'!BN4)</f>
      </c>
      <c r="CG5" s="364">
        <f aca="true" t="shared" si="10" ref="CG5:CG37">IF(OR(COUNTIF(BY5:CF5,"a")&gt;0,COUNTBLANK(BY5:CF5)&gt;0),"",COUNTIF(BY5:CF5,1))</f>
      </c>
      <c r="CH5" s="365"/>
      <c r="CI5" s="40">
        <f>IF('Encodage réponses Es'!AC4="","",'Encodage réponses Es'!AC4)</f>
      </c>
      <c r="CJ5" s="26">
        <f>IF('Encodage réponses Es'!AD4="","",'Encodage réponses Es'!AD4)</f>
      </c>
      <c r="CK5" s="354">
        <f aca="true" t="shared" si="11" ref="CK5:CK37">IF(OR(COUNTIF(CI5:CJ5,"a")&gt;0,COUNTBLANK(CI5:CJ5)&gt;0),"",COUNTIF(CI5:CJ5,1))</f>
      </c>
      <c r="CL5" s="355"/>
      <c r="CM5" s="40">
        <f>IF('Encodage réponses Es'!AB4="","",'Encodage réponses Es'!AB4)</f>
      </c>
      <c r="CN5" s="41">
        <f>IF('Encodage réponses Es'!AE4="","",'Encodage réponses Es'!AE4)</f>
      </c>
      <c r="CO5" s="41">
        <f>IF('Encodage réponses Es'!AF4="","",'Encodage réponses Es'!AF4)</f>
      </c>
      <c r="CP5" s="41">
        <f>IF('Encodage réponses Es'!AG4="","",'Encodage réponses Es'!AG4)</f>
      </c>
      <c r="CQ5" s="42">
        <f>IF('Encodage réponses Es'!AH4="","",'Encodage réponses Es'!AH4)</f>
      </c>
      <c r="CR5" s="42">
        <f>IF('Encodage réponses Es'!AI4="","",'Encodage réponses Es'!AI4)</f>
      </c>
      <c r="CS5" s="364">
        <f aca="true" t="shared" si="12" ref="CS5:CS37">IF(OR(COUNTIF(CM5:CR5,"a")&gt;0,COUNTBLANK(CM5:CR5)&gt;0),"",COUNTIF(CM5:CR5,1))</f>
      </c>
      <c r="CT5" s="365"/>
    </row>
    <row r="6" spans="1:98" ht="11.25" customHeight="1">
      <c r="A6" s="331"/>
      <c r="B6" s="332"/>
      <c r="C6" s="431">
        <f>IF('Encodage réponses Es'!C5="","",'Encodage réponses Es'!C5)</f>
        <v>3</v>
      </c>
      <c r="D6" s="432"/>
      <c r="E6" s="244">
        <f>IF('Encodage réponses Es'!BJ5="","",'Encodage réponses Es'!BJ5)</f>
      </c>
      <c r="F6" s="354">
        <f aca="true" t="shared" si="13" ref="F6:F37">IF(OR(COUNTIF(E6,"a")&gt;0,COUNTBLANK(E6)&gt;0),"",COUNTIF(E6,1))</f>
      </c>
      <c r="G6" s="355"/>
      <c r="H6" s="244">
        <f>IF('Encodage réponses Es'!AZ5="","",'Encodage réponses Es'!AZ5)</f>
      </c>
      <c r="I6" s="354">
        <f aca="true" t="shared" si="14" ref="I6:I37">IF(OR(COUNTIF(H6,"a")&gt;0,COUNTBLANK(H6)&gt;0),"",COUNTIF(H6,1))</f>
      </c>
      <c r="J6" s="355"/>
      <c r="K6" s="40">
        <f>IF('Encodage réponses Es'!AV5="","",'Encodage réponses Es'!AV5)</f>
      </c>
      <c r="L6" s="41">
        <f>IF('Encodage réponses Es'!AW5="","",'Encodage réponses Es'!AW5)</f>
      </c>
      <c r="M6" s="364">
        <f t="shared" si="0"/>
      </c>
      <c r="N6" s="365"/>
      <c r="O6" s="40">
        <f>IF('Encodage réponses Es'!AR5="","",'Encodage réponses Es'!AR5)</f>
      </c>
      <c r="P6" s="42">
        <f>IF('Encodage réponses Es'!AX5="","",'Encodage réponses Es'!AX5)</f>
      </c>
      <c r="Q6" s="364">
        <f t="shared" si="1"/>
      </c>
      <c r="R6" s="365"/>
      <c r="S6" s="40">
        <f>IF('Encodage réponses Es'!BF5="","",'Encodage réponses Es'!BF5)</f>
      </c>
      <c r="T6" s="41">
        <f>IF('Encodage réponses Es'!BG5="","",'Encodage réponses Es'!BG5)</f>
      </c>
      <c r="U6" s="42">
        <f>IF('Encodage réponses Es'!BH5="","",'Encodage réponses Es'!BH5)</f>
      </c>
      <c r="V6" s="42">
        <f>IF('Encodage réponses Es'!BI5="","",'Encodage réponses Es'!BI5)</f>
      </c>
      <c r="W6" s="389">
        <f t="shared" si="2"/>
      </c>
      <c r="X6" s="390"/>
      <c r="Y6" s="40">
        <f>IF('Encodage réponses Es'!AS5="","",'Encodage réponses Es'!AS5)</f>
      </c>
      <c r="Z6" s="42">
        <f>IF('Encodage réponses Es'!AY5="","",'Encodage réponses Es'!AY5)</f>
      </c>
      <c r="AA6" s="378">
        <f t="shared" si="3"/>
      </c>
      <c r="AB6" s="379"/>
      <c r="AC6" s="42">
        <f>IF('Encodage réponses Es'!R5="","",'Encodage réponses Es'!R5)</f>
      </c>
      <c r="AD6" s="41">
        <f>IF('Encodage réponses Es'!S5="","",'Encodage réponses Es'!S5)</f>
      </c>
      <c r="AE6" s="41">
        <f>IF('Encodage réponses Es'!T5="","",'Encodage réponses Es'!T5)</f>
      </c>
      <c r="AF6" s="42">
        <f>IF('Encodage réponses Es'!U5="","",'Encodage réponses Es'!U5)</f>
      </c>
      <c r="AG6" s="153">
        <f>IF('Encodage réponses Es'!V5="","",'Encodage réponses Es'!V5)</f>
      </c>
      <c r="AH6" s="364">
        <f t="shared" si="4"/>
      </c>
      <c r="AI6" s="365"/>
      <c r="AJ6" s="40">
        <f>IF('Encodage réponses Es'!AJ5="","",'Encodage réponses Es'!AJ5)</f>
      </c>
      <c r="AK6" s="42">
        <f>IF('Encodage réponses Es'!AK5="","",'Encodage réponses Es'!AK5)</f>
      </c>
      <c r="AL6" s="41">
        <f>IF('Encodage réponses Es'!AL5="","",'Encodage réponses Es'!AL5)</f>
      </c>
      <c r="AM6" s="43">
        <f>IF('Encodage réponses Es'!AM5="","",'Encodage réponses Es'!AM5)</f>
      </c>
      <c r="AN6" s="364">
        <f t="shared" si="5"/>
      </c>
      <c r="AO6" s="365"/>
      <c r="AP6" s="243">
        <f>IF('Encodage réponses Es'!AT5="","",'Encodage réponses Es'!AT5)</f>
      </c>
      <c r="AQ6" s="354">
        <f aca="true" t="shared" si="15" ref="AQ6:AQ37">IF(OR(COUNTIF(AP6,"a")&gt;0,COUNTBLANK(AP6)&gt;0),"",COUNTIF(AP6,1))</f>
      </c>
      <c r="AR6" s="355"/>
      <c r="AS6" s="40">
        <f>IF('Encodage réponses Es'!AU5="","",'Encodage réponses Es'!AU5)</f>
      </c>
      <c r="AT6" s="354">
        <f t="shared" si="6"/>
      </c>
      <c r="AU6" s="355"/>
      <c r="AV6" s="40">
        <f>IF('Encodage réponses Es'!E5="","",'Encodage réponses Es'!E5)</f>
      </c>
      <c r="AW6" s="41">
        <f>IF('Encodage réponses Es'!F5="","",'Encodage réponses Es'!F5)</f>
      </c>
      <c r="AX6" s="42">
        <f>IF('Encodage réponses Es'!G5="","",'Encodage réponses Es'!G5)</f>
      </c>
      <c r="AY6" s="42">
        <f>IF('Encodage réponses Es'!M5="","",'Encodage réponses Es'!M5)</f>
      </c>
      <c r="AZ6" s="41">
        <f>IF('Encodage réponses Es'!N5="","",'Encodage réponses Es'!N5)</f>
      </c>
      <c r="BA6" s="41">
        <f>IF('Encodage réponses Es'!O5="","",'Encodage réponses Es'!O5)</f>
      </c>
      <c r="BB6" s="42">
        <f>IF('Encodage réponses Es'!P5="","",'Encodage réponses Es'!P5)</f>
      </c>
      <c r="BC6" s="41">
        <f>IF('Encodage réponses Es'!Q5="","",'Encodage réponses Es'!Q5)</f>
      </c>
      <c r="BD6" s="41">
        <f>IF('Encodage réponses Es'!BA5="","",'Encodage réponses Es'!BA5)</f>
      </c>
      <c r="BE6" s="41">
        <f>IF('Encodage réponses Es'!BB5="","",'Encodage réponses Es'!BB5)</f>
      </c>
      <c r="BF6" s="41">
        <f>IF('Encodage réponses Es'!BC5="","",'Encodage réponses Es'!BC5)</f>
      </c>
      <c r="BG6" s="42">
        <f>IF('Encodage réponses Es'!BD5="","",'Encodage réponses Es'!BD5)</f>
      </c>
      <c r="BH6" s="26">
        <f>IF('Encodage réponses Es'!BE5="","",'Encodage réponses Es'!BE5)</f>
      </c>
      <c r="BI6" s="364">
        <f t="shared" si="7"/>
      </c>
      <c r="BJ6" s="365"/>
      <c r="BK6" s="40">
        <f>IF('Encodage réponses Es'!H5="","",'Encodage réponses Es'!H5)</f>
      </c>
      <c r="BL6" s="109">
        <f>IF('Encodage réponses Es'!I5="","",'Encodage réponses Es'!I5)</f>
      </c>
      <c r="BM6" s="109">
        <f>IF('Encodage réponses Es'!J5="","",'Encodage réponses Es'!J5)</f>
      </c>
      <c r="BN6" s="109">
        <f>IF('Encodage réponses Es'!K5="","",'Encodage réponses Es'!K5)</f>
      </c>
      <c r="BO6" s="41">
        <f>IF('Encodage réponses Es'!L5="","",'Encodage réponses Es'!L5)</f>
      </c>
      <c r="BP6" s="364">
        <f t="shared" si="8"/>
      </c>
      <c r="BQ6" s="365"/>
      <c r="BR6" s="40">
        <f>IF('Encodage réponses Es'!W5="","",'Encodage réponses Es'!W5)</f>
      </c>
      <c r="BS6" s="41">
        <f>IF('Encodage réponses Es'!X5="","",'Encodage réponses Es'!X5)</f>
      </c>
      <c r="BT6" s="41">
        <f>IF('Encodage réponses Es'!Y5="","",'Encodage réponses Es'!Y5)</f>
      </c>
      <c r="BU6" s="41">
        <f>IF('Encodage réponses Es'!Z5="","",'Encodage réponses Es'!Z5)</f>
      </c>
      <c r="BV6" s="26">
        <f>IF('Encodage réponses Es'!AA5="","",'Encodage réponses Es'!AA5)</f>
      </c>
      <c r="BW6" s="364">
        <f t="shared" si="9"/>
      </c>
      <c r="BX6" s="365"/>
      <c r="BY6" s="40">
        <f>IF('Encodage réponses Es'!AN5="","",'Encodage réponses Es'!AN5)</f>
      </c>
      <c r="BZ6" s="41">
        <f>IF('Encodage réponses Es'!AO5="","",'Encodage réponses Es'!AO5)</f>
      </c>
      <c r="CA6" s="41">
        <f>IF('Encodage réponses Es'!AP5="","",'Encodage réponses Es'!AP5)</f>
      </c>
      <c r="CB6" s="41">
        <f>IF('Encodage réponses Es'!AQ5="","",'Encodage réponses Es'!AQ5)</f>
      </c>
      <c r="CC6" s="41">
        <f>IF('Encodage réponses Es'!BK5="","",'Encodage réponses Es'!BK5)</f>
      </c>
      <c r="CD6" s="41">
        <f>IF('Encodage réponses Es'!BL5="","",'Encodage réponses Es'!BL5)</f>
      </c>
      <c r="CE6" s="41">
        <f>IF('Encodage réponses Es'!BM5="","",'Encodage réponses Es'!BM5)</f>
      </c>
      <c r="CF6" s="26">
        <f>IF('Encodage réponses Es'!BN5="","",'Encodage réponses Es'!BN5)</f>
      </c>
      <c r="CG6" s="364">
        <f t="shared" si="10"/>
      </c>
      <c r="CH6" s="365"/>
      <c r="CI6" s="40">
        <f>IF('Encodage réponses Es'!AC5="","",'Encodage réponses Es'!AC5)</f>
      </c>
      <c r="CJ6" s="26">
        <f>IF('Encodage réponses Es'!AD5="","",'Encodage réponses Es'!AD5)</f>
      </c>
      <c r="CK6" s="385">
        <f t="shared" si="11"/>
      </c>
      <c r="CL6" s="386"/>
      <c r="CM6" s="40">
        <f>IF('Encodage réponses Es'!AB5="","",'Encodage réponses Es'!AB5)</f>
      </c>
      <c r="CN6" s="41">
        <f>IF('Encodage réponses Es'!AE5="","",'Encodage réponses Es'!AE5)</f>
      </c>
      <c r="CO6" s="42">
        <f>IF('Encodage réponses Es'!AF5="","",'Encodage réponses Es'!AF5)</f>
      </c>
      <c r="CP6" s="42">
        <f>IF('Encodage réponses Es'!AG5="","",'Encodage réponses Es'!AG5)</f>
      </c>
      <c r="CQ6" s="42">
        <f>IF('Encodage réponses Es'!AH5="","",'Encodage réponses Es'!AH5)</f>
      </c>
      <c r="CR6" s="42">
        <f>IF('Encodage réponses Es'!AI5="","",'Encodage réponses Es'!AI5)</f>
      </c>
      <c r="CS6" s="364">
        <f t="shared" si="12"/>
      </c>
      <c r="CT6" s="365"/>
    </row>
    <row r="7" spans="1:98" ht="11.25" customHeight="1">
      <c r="A7" s="331"/>
      <c r="B7" s="332"/>
      <c r="C7" s="431">
        <f>IF('Encodage réponses Es'!C6="","",'Encodage réponses Es'!C6)</f>
        <v>4</v>
      </c>
      <c r="D7" s="432"/>
      <c r="E7" s="244">
        <f>IF('Encodage réponses Es'!BJ6="","",'Encodage réponses Es'!BJ6)</f>
      </c>
      <c r="F7" s="354">
        <f t="shared" si="13"/>
      </c>
      <c r="G7" s="355"/>
      <c r="H7" s="244">
        <f>IF('Encodage réponses Es'!AZ6="","",'Encodage réponses Es'!AZ6)</f>
      </c>
      <c r="I7" s="354">
        <f t="shared" si="14"/>
      </c>
      <c r="J7" s="355"/>
      <c r="K7" s="40">
        <f>IF('Encodage réponses Es'!AV6="","",'Encodage réponses Es'!AV6)</f>
      </c>
      <c r="L7" s="41">
        <f>IF('Encodage réponses Es'!AW6="","",'Encodage réponses Es'!AW6)</f>
      </c>
      <c r="M7" s="364">
        <f t="shared" si="0"/>
      </c>
      <c r="N7" s="365"/>
      <c r="O7" s="40">
        <f>IF('Encodage réponses Es'!AR6="","",'Encodage réponses Es'!AR6)</f>
      </c>
      <c r="P7" s="42">
        <f>IF('Encodage réponses Es'!AX6="","",'Encodage réponses Es'!AX6)</f>
      </c>
      <c r="Q7" s="364">
        <f t="shared" si="1"/>
      </c>
      <c r="R7" s="365"/>
      <c r="S7" s="40">
        <f>IF('Encodage réponses Es'!BF6="","",'Encodage réponses Es'!BF6)</f>
      </c>
      <c r="T7" s="41">
        <f>IF('Encodage réponses Es'!BG6="","",'Encodage réponses Es'!BG6)</f>
      </c>
      <c r="U7" s="42">
        <f>IF('Encodage réponses Es'!BH6="","",'Encodage réponses Es'!BH6)</f>
      </c>
      <c r="V7" s="42">
        <f>IF('Encodage réponses Es'!BI6="","",'Encodage réponses Es'!BI6)</f>
      </c>
      <c r="W7" s="354">
        <f t="shared" si="2"/>
      </c>
      <c r="X7" s="355"/>
      <c r="Y7" s="40">
        <f>IF('Encodage réponses Es'!AS6="","",'Encodage réponses Es'!AS6)</f>
      </c>
      <c r="Z7" s="42">
        <f>IF('Encodage réponses Es'!AY6="","",'Encodage réponses Es'!AY6)</f>
      </c>
      <c r="AA7" s="381">
        <f t="shared" si="3"/>
      </c>
      <c r="AB7" s="382"/>
      <c r="AC7" s="42">
        <f>IF('Encodage réponses Es'!R6="","",'Encodage réponses Es'!R6)</f>
      </c>
      <c r="AD7" s="41">
        <f>IF('Encodage réponses Es'!S6="","",'Encodage réponses Es'!S6)</f>
      </c>
      <c r="AE7" s="41">
        <f>IF('Encodage réponses Es'!T6="","",'Encodage réponses Es'!T6)</f>
      </c>
      <c r="AF7" s="42">
        <f>IF('Encodage réponses Es'!U6="","",'Encodage réponses Es'!U6)</f>
      </c>
      <c r="AG7" s="153">
        <f>IF('Encodage réponses Es'!V6="","",'Encodage réponses Es'!V6)</f>
      </c>
      <c r="AH7" s="364">
        <f t="shared" si="4"/>
      </c>
      <c r="AI7" s="365"/>
      <c r="AJ7" s="40">
        <f>IF('Encodage réponses Es'!AJ6="","",'Encodage réponses Es'!AJ6)</f>
      </c>
      <c r="AK7" s="42">
        <f>IF('Encodage réponses Es'!AK6="","",'Encodage réponses Es'!AK6)</f>
      </c>
      <c r="AL7" s="41">
        <f>IF('Encodage réponses Es'!AL6="","",'Encodage réponses Es'!AL6)</f>
      </c>
      <c r="AM7" s="43">
        <f>IF('Encodage réponses Es'!AM6="","",'Encodage réponses Es'!AM6)</f>
      </c>
      <c r="AN7" s="364">
        <f t="shared" si="5"/>
      </c>
      <c r="AO7" s="365"/>
      <c r="AP7" s="243">
        <f>IF('Encodage réponses Es'!AT6="","",'Encodage réponses Es'!AT6)</f>
      </c>
      <c r="AQ7" s="354">
        <f t="shared" si="15"/>
      </c>
      <c r="AR7" s="355"/>
      <c r="AS7" s="40">
        <f>IF('Encodage réponses Es'!AU6="","",'Encodage réponses Es'!AU6)</f>
      </c>
      <c r="AT7" s="354">
        <f t="shared" si="6"/>
      </c>
      <c r="AU7" s="355"/>
      <c r="AV7" s="40">
        <f>IF('Encodage réponses Es'!E6="","",'Encodage réponses Es'!E6)</f>
      </c>
      <c r="AW7" s="41">
        <f>IF('Encodage réponses Es'!F6="","",'Encodage réponses Es'!F6)</f>
      </c>
      <c r="AX7" s="42">
        <f>IF('Encodage réponses Es'!G6="","",'Encodage réponses Es'!G6)</f>
      </c>
      <c r="AY7" s="42">
        <f>IF('Encodage réponses Es'!M6="","",'Encodage réponses Es'!M6)</f>
      </c>
      <c r="AZ7" s="41">
        <f>IF('Encodage réponses Es'!N6="","",'Encodage réponses Es'!N6)</f>
      </c>
      <c r="BA7" s="41">
        <f>IF('Encodage réponses Es'!O6="","",'Encodage réponses Es'!O6)</f>
      </c>
      <c r="BB7" s="42">
        <f>IF('Encodage réponses Es'!P6="","",'Encodage réponses Es'!P6)</f>
      </c>
      <c r="BC7" s="41">
        <f>IF('Encodage réponses Es'!Q6="","",'Encodage réponses Es'!Q6)</f>
      </c>
      <c r="BD7" s="41">
        <f>IF('Encodage réponses Es'!BA6="","",'Encodage réponses Es'!BA6)</f>
      </c>
      <c r="BE7" s="41">
        <f>IF('Encodage réponses Es'!BB6="","",'Encodage réponses Es'!BB6)</f>
      </c>
      <c r="BF7" s="41">
        <f>IF('Encodage réponses Es'!BC6="","",'Encodage réponses Es'!BC6)</f>
      </c>
      <c r="BG7" s="42">
        <f>IF('Encodage réponses Es'!BD6="","",'Encodage réponses Es'!BD6)</f>
      </c>
      <c r="BH7" s="26">
        <f>IF('Encodage réponses Es'!BE6="","",'Encodage réponses Es'!BE6)</f>
      </c>
      <c r="BI7" s="364">
        <f t="shared" si="7"/>
      </c>
      <c r="BJ7" s="365"/>
      <c r="BK7" s="40">
        <f>IF('Encodage réponses Es'!H6="","",'Encodage réponses Es'!H6)</f>
      </c>
      <c r="BL7" s="109">
        <f>IF('Encodage réponses Es'!I6="","",'Encodage réponses Es'!I6)</f>
      </c>
      <c r="BM7" s="109">
        <f>IF('Encodage réponses Es'!J6="","",'Encodage réponses Es'!J6)</f>
      </c>
      <c r="BN7" s="109">
        <f>IF('Encodage réponses Es'!K6="","",'Encodage réponses Es'!K6)</f>
      </c>
      <c r="BO7" s="41">
        <f>IF('Encodage réponses Es'!L6="","",'Encodage réponses Es'!L6)</f>
      </c>
      <c r="BP7" s="364">
        <f t="shared" si="8"/>
      </c>
      <c r="BQ7" s="365"/>
      <c r="BR7" s="40">
        <f>IF('Encodage réponses Es'!W6="","",'Encodage réponses Es'!W6)</f>
      </c>
      <c r="BS7" s="41">
        <f>IF('Encodage réponses Es'!X6="","",'Encodage réponses Es'!X6)</f>
      </c>
      <c r="BT7" s="41">
        <f>IF('Encodage réponses Es'!Y6="","",'Encodage réponses Es'!Y6)</f>
      </c>
      <c r="BU7" s="41">
        <f>IF('Encodage réponses Es'!Z6="","",'Encodage réponses Es'!Z6)</f>
      </c>
      <c r="BV7" s="26">
        <f>IF('Encodage réponses Es'!AA6="","",'Encodage réponses Es'!AA6)</f>
      </c>
      <c r="BW7" s="364">
        <f t="shared" si="9"/>
      </c>
      <c r="BX7" s="365"/>
      <c r="BY7" s="40">
        <f>IF('Encodage réponses Es'!AN6="","",'Encodage réponses Es'!AN6)</f>
      </c>
      <c r="BZ7" s="41">
        <f>IF('Encodage réponses Es'!AO6="","",'Encodage réponses Es'!AO6)</f>
      </c>
      <c r="CA7" s="41">
        <f>IF('Encodage réponses Es'!AP6="","",'Encodage réponses Es'!AP6)</f>
      </c>
      <c r="CB7" s="41">
        <f>IF('Encodage réponses Es'!AQ6="","",'Encodage réponses Es'!AQ6)</f>
      </c>
      <c r="CC7" s="41">
        <f>IF('Encodage réponses Es'!BK6="","",'Encodage réponses Es'!BK6)</f>
      </c>
      <c r="CD7" s="41">
        <f>IF('Encodage réponses Es'!BL6="","",'Encodage réponses Es'!BL6)</f>
      </c>
      <c r="CE7" s="41">
        <f>IF('Encodage réponses Es'!BM6="","",'Encodage réponses Es'!BM6)</f>
      </c>
      <c r="CF7" s="26">
        <f>IF('Encodage réponses Es'!BN6="","",'Encodage réponses Es'!BN6)</f>
      </c>
      <c r="CG7" s="364">
        <f t="shared" si="10"/>
      </c>
      <c r="CH7" s="365"/>
      <c r="CI7" s="40">
        <f>IF('Encodage réponses Es'!AC6="","",'Encodage réponses Es'!AC6)</f>
      </c>
      <c r="CJ7" s="26">
        <f>IF('Encodage réponses Es'!AD6="","",'Encodage réponses Es'!AD6)</f>
      </c>
      <c r="CK7" s="389">
        <f t="shared" si="11"/>
      </c>
      <c r="CL7" s="390"/>
      <c r="CM7" s="40">
        <f>IF('Encodage réponses Es'!AB6="","",'Encodage réponses Es'!AB6)</f>
      </c>
      <c r="CN7" s="41">
        <f>IF('Encodage réponses Es'!AE6="","",'Encodage réponses Es'!AE6)</f>
      </c>
      <c r="CO7" s="42">
        <f>IF('Encodage réponses Es'!AF6="","",'Encodage réponses Es'!AF6)</f>
      </c>
      <c r="CP7" s="42">
        <f>IF('Encodage réponses Es'!AG6="","",'Encodage réponses Es'!AG6)</f>
      </c>
      <c r="CQ7" s="42">
        <f>IF('Encodage réponses Es'!AH6="","",'Encodage réponses Es'!AH6)</f>
      </c>
      <c r="CR7" s="42">
        <f>IF('Encodage réponses Es'!AI6="","",'Encodage réponses Es'!AI6)</f>
      </c>
      <c r="CS7" s="364">
        <f t="shared" si="12"/>
      </c>
      <c r="CT7" s="365"/>
    </row>
    <row r="8" spans="1:98" ht="11.25" customHeight="1">
      <c r="A8" s="331"/>
      <c r="B8" s="332"/>
      <c r="C8" s="431">
        <f>IF('Encodage réponses Es'!C7="","",'Encodage réponses Es'!C7)</f>
        <v>5</v>
      </c>
      <c r="D8" s="432"/>
      <c r="E8" s="244">
        <f>IF('Encodage réponses Es'!BJ7="","",'Encodage réponses Es'!BJ7)</f>
      </c>
      <c r="F8" s="354">
        <f t="shared" si="13"/>
      </c>
      <c r="G8" s="355"/>
      <c r="H8" s="244">
        <f>IF('Encodage réponses Es'!AZ7="","",'Encodage réponses Es'!AZ7)</f>
      </c>
      <c r="I8" s="354">
        <f t="shared" si="14"/>
      </c>
      <c r="J8" s="355"/>
      <c r="K8" s="40">
        <f>IF('Encodage réponses Es'!AV7="","",'Encodage réponses Es'!AV7)</f>
      </c>
      <c r="L8" s="41">
        <f>IF('Encodage réponses Es'!AW7="","",'Encodage réponses Es'!AW7)</f>
      </c>
      <c r="M8" s="364">
        <f t="shared" si="0"/>
      </c>
      <c r="N8" s="365"/>
      <c r="O8" s="40">
        <f>IF('Encodage réponses Es'!AR7="","",'Encodage réponses Es'!AR7)</f>
      </c>
      <c r="P8" s="42">
        <f>IF('Encodage réponses Es'!AX7="","",'Encodage réponses Es'!AX7)</f>
      </c>
      <c r="Q8" s="364">
        <f t="shared" si="1"/>
      </c>
      <c r="R8" s="365"/>
      <c r="S8" s="40">
        <f>IF('Encodage réponses Es'!BF7="","",'Encodage réponses Es'!BF7)</f>
      </c>
      <c r="T8" s="41">
        <f>IF('Encodage réponses Es'!BG7="","",'Encodage réponses Es'!BG7)</f>
      </c>
      <c r="U8" s="42">
        <f>IF('Encodage réponses Es'!BH7="","",'Encodage réponses Es'!BH7)</f>
      </c>
      <c r="V8" s="42">
        <f>IF('Encodage réponses Es'!BI7="","",'Encodage réponses Es'!BI7)</f>
      </c>
      <c r="W8" s="385">
        <f t="shared" si="2"/>
      </c>
      <c r="X8" s="386"/>
      <c r="Y8" s="40">
        <f>IF('Encodage réponses Es'!AS7="","",'Encodage réponses Es'!AS7)</f>
      </c>
      <c r="Z8" s="42">
        <f>IF('Encodage réponses Es'!AY7="","",'Encodage réponses Es'!AY7)</f>
      </c>
      <c r="AA8" s="378">
        <f t="shared" si="3"/>
      </c>
      <c r="AB8" s="379"/>
      <c r="AC8" s="42">
        <f>IF('Encodage réponses Es'!R7="","",'Encodage réponses Es'!R7)</f>
      </c>
      <c r="AD8" s="41">
        <f>IF('Encodage réponses Es'!S7="","",'Encodage réponses Es'!S7)</f>
      </c>
      <c r="AE8" s="41">
        <f>IF('Encodage réponses Es'!T7="","",'Encodage réponses Es'!T7)</f>
      </c>
      <c r="AF8" s="42">
        <f>IF('Encodage réponses Es'!U7="","",'Encodage réponses Es'!U7)</f>
      </c>
      <c r="AG8" s="153">
        <f>IF('Encodage réponses Es'!V7="","",'Encodage réponses Es'!V7)</f>
      </c>
      <c r="AH8" s="364">
        <f t="shared" si="4"/>
      </c>
      <c r="AI8" s="365"/>
      <c r="AJ8" s="40">
        <f>IF('Encodage réponses Es'!AJ7="","",'Encodage réponses Es'!AJ7)</f>
      </c>
      <c r="AK8" s="42">
        <f>IF('Encodage réponses Es'!AK7="","",'Encodage réponses Es'!AK7)</f>
      </c>
      <c r="AL8" s="41">
        <f>IF('Encodage réponses Es'!AL7="","",'Encodage réponses Es'!AL7)</f>
      </c>
      <c r="AM8" s="43">
        <f>IF('Encodage réponses Es'!AM7="","",'Encodage réponses Es'!AM7)</f>
      </c>
      <c r="AN8" s="364">
        <f t="shared" si="5"/>
      </c>
      <c r="AO8" s="365"/>
      <c r="AP8" s="243">
        <f>IF('Encodage réponses Es'!AT7="","",'Encodage réponses Es'!AT7)</f>
      </c>
      <c r="AQ8" s="354">
        <f t="shared" si="15"/>
      </c>
      <c r="AR8" s="355"/>
      <c r="AS8" s="40">
        <f>IF('Encodage réponses Es'!AU7="","",'Encodage réponses Es'!AU7)</f>
      </c>
      <c r="AT8" s="354">
        <f t="shared" si="6"/>
      </c>
      <c r="AU8" s="355"/>
      <c r="AV8" s="40">
        <f>IF('Encodage réponses Es'!E7="","",'Encodage réponses Es'!E7)</f>
      </c>
      <c r="AW8" s="41">
        <f>IF('Encodage réponses Es'!F7="","",'Encodage réponses Es'!F7)</f>
      </c>
      <c r="AX8" s="42">
        <f>IF('Encodage réponses Es'!G7="","",'Encodage réponses Es'!G7)</f>
      </c>
      <c r="AY8" s="42">
        <f>IF('Encodage réponses Es'!M7="","",'Encodage réponses Es'!M7)</f>
      </c>
      <c r="AZ8" s="41">
        <f>IF('Encodage réponses Es'!N7="","",'Encodage réponses Es'!N7)</f>
      </c>
      <c r="BA8" s="41">
        <f>IF('Encodage réponses Es'!O7="","",'Encodage réponses Es'!O7)</f>
      </c>
      <c r="BB8" s="42">
        <f>IF('Encodage réponses Es'!P7="","",'Encodage réponses Es'!P7)</f>
      </c>
      <c r="BC8" s="41">
        <f>IF('Encodage réponses Es'!Q7="","",'Encodage réponses Es'!Q7)</f>
      </c>
      <c r="BD8" s="41">
        <f>IF('Encodage réponses Es'!BA7="","",'Encodage réponses Es'!BA7)</f>
      </c>
      <c r="BE8" s="41">
        <f>IF('Encodage réponses Es'!BB7="","",'Encodage réponses Es'!BB7)</f>
      </c>
      <c r="BF8" s="41">
        <f>IF('Encodage réponses Es'!BC7="","",'Encodage réponses Es'!BC7)</f>
      </c>
      <c r="BG8" s="42">
        <f>IF('Encodage réponses Es'!BD7="","",'Encodage réponses Es'!BD7)</f>
      </c>
      <c r="BH8" s="26">
        <f>IF('Encodage réponses Es'!BE7="","",'Encodage réponses Es'!BE7)</f>
      </c>
      <c r="BI8" s="364">
        <f t="shared" si="7"/>
      </c>
      <c r="BJ8" s="365"/>
      <c r="BK8" s="40">
        <f>IF('Encodage réponses Es'!H7="","",'Encodage réponses Es'!H7)</f>
      </c>
      <c r="BL8" s="109">
        <f>IF('Encodage réponses Es'!I7="","",'Encodage réponses Es'!I7)</f>
      </c>
      <c r="BM8" s="109">
        <f>IF('Encodage réponses Es'!J7="","",'Encodage réponses Es'!J7)</f>
      </c>
      <c r="BN8" s="109">
        <f>IF('Encodage réponses Es'!K7="","",'Encodage réponses Es'!K7)</f>
      </c>
      <c r="BO8" s="41">
        <f>IF('Encodage réponses Es'!L7="","",'Encodage réponses Es'!L7)</f>
      </c>
      <c r="BP8" s="364">
        <f t="shared" si="8"/>
      </c>
      <c r="BQ8" s="365"/>
      <c r="BR8" s="40">
        <f>IF('Encodage réponses Es'!W7="","",'Encodage réponses Es'!W7)</f>
      </c>
      <c r="BS8" s="41">
        <f>IF('Encodage réponses Es'!X7="","",'Encodage réponses Es'!X7)</f>
      </c>
      <c r="BT8" s="41">
        <f>IF('Encodage réponses Es'!Y7="","",'Encodage réponses Es'!Y7)</f>
      </c>
      <c r="BU8" s="41">
        <f>IF('Encodage réponses Es'!Z7="","",'Encodage réponses Es'!Z7)</f>
      </c>
      <c r="BV8" s="26">
        <f>IF('Encodage réponses Es'!AA7="","",'Encodage réponses Es'!AA7)</f>
      </c>
      <c r="BW8" s="364">
        <f t="shared" si="9"/>
      </c>
      <c r="BX8" s="365"/>
      <c r="BY8" s="40">
        <f>IF('Encodage réponses Es'!AN7="","",'Encodage réponses Es'!AN7)</f>
      </c>
      <c r="BZ8" s="41">
        <f>IF('Encodage réponses Es'!AO7="","",'Encodage réponses Es'!AO7)</f>
      </c>
      <c r="CA8" s="41">
        <f>IF('Encodage réponses Es'!AP7="","",'Encodage réponses Es'!AP7)</f>
      </c>
      <c r="CB8" s="41">
        <f>IF('Encodage réponses Es'!AQ7="","",'Encodage réponses Es'!AQ7)</f>
      </c>
      <c r="CC8" s="41">
        <f>IF('Encodage réponses Es'!BK7="","",'Encodage réponses Es'!BK7)</f>
      </c>
      <c r="CD8" s="41">
        <f>IF('Encodage réponses Es'!BL7="","",'Encodage réponses Es'!BL7)</f>
      </c>
      <c r="CE8" s="41">
        <f>IF('Encodage réponses Es'!BM7="","",'Encodage réponses Es'!BM7)</f>
      </c>
      <c r="CF8" s="26">
        <f>IF('Encodage réponses Es'!BN7="","",'Encodage réponses Es'!BN7)</f>
      </c>
      <c r="CG8" s="364">
        <f t="shared" si="10"/>
      </c>
      <c r="CH8" s="365"/>
      <c r="CI8" s="40">
        <f>IF('Encodage réponses Es'!AC7="","",'Encodage réponses Es'!AC7)</f>
      </c>
      <c r="CJ8" s="26">
        <f>IF('Encodage réponses Es'!AD7="","",'Encodage réponses Es'!AD7)</f>
      </c>
      <c r="CK8" s="389">
        <f t="shared" si="11"/>
      </c>
      <c r="CL8" s="390"/>
      <c r="CM8" s="40">
        <f>IF('Encodage réponses Es'!AB7="","",'Encodage réponses Es'!AB7)</f>
      </c>
      <c r="CN8" s="41">
        <f>IF('Encodage réponses Es'!AE7="","",'Encodage réponses Es'!AE7)</f>
      </c>
      <c r="CO8" s="42">
        <f>IF('Encodage réponses Es'!AF7="","",'Encodage réponses Es'!AF7)</f>
      </c>
      <c r="CP8" s="42">
        <f>IF('Encodage réponses Es'!AG7="","",'Encodage réponses Es'!AG7)</f>
      </c>
      <c r="CQ8" s="42">
        <f>IF('Encodage réponses Es'!AH7="","",'Encodage réponses Es'!AH7)</f>
      </c>
      <c r="CR8" s="42">
        <f>IF('Encodage réponses Es'!AI7="","",'Encodage réponses Es'!AI7)</f>
      </c>
      <c r="CS8" s="364">
        <f t="shared" si="12"/>
      </c>
      <c r="CT8" s="365"/>
    </row>
    <row r="9" spans="1:98" ht="11.25" customHeight="1">
      <c r="A9" s="331"/>
      <c r="B9" s="332"/>
      <c r="C9" s="431">
        <f>IF('Encodage réponses Es'!C8="","",'Encodage réponses Es'!C8)</f>
        <v>6</v>
      </c>
      <c r="D9" s="432"/>
      <c r="E9" s="244">
        <f>IF('Encodage réponses Es'!BJ8="","",'Encodage réponses Es'!BJ8)</f>
      </c>
      <c r="F9" s="354">
        <f t="shared" si="13"/>
      </c>
      <c r="G9" s="355"/>
      <c r="H9" s="244">
        <f>IF('Encodage réponses Es'!AZ8="","",'Encodage réponses Es'!AZ8)</f>
      </c>
      <c r="I9" s="354">
        <f t="shared" si="14"/>
      </c>
      <c r="J9" s="355"/>
      <c r="K9" s="40">
        <f>IF('Encodage réponses Es'!AV8="","",'Encodage réponses Es'!AV8)</f>
      </c>
      <c r="L9" s="41">
        <f>IF('Encodage réponses Es'!AW8="","",'Encodage réponses Es'!AW8)</f>
      </c>
      <c r="M9" s="364">
        <f t="shared" si="0"/>
      </c>
      <c r="N9" s="365"/>
      <c r="O9" s="40">
        <f>IF('Encodage réponses Es'!AR8="","",'Encodage réponses Es'!AR8)</f>
      </c>
      <c r="P9" s="42">
        <f>IF('Encodage réponses Es'!AX8="","",'Encodage réponses Es'!AX8)</f>
      </c>
      <c r="Q9" s="364">
        <f t="shared" si="1"/>
      </c>
      <c r="R9" s="365"/>
      <c r="S9" s="40">
        <f>IF('Encodage réponses Es'!BF8="","",'Encodage réponses Es'!BF8)</f>
      </c>
      <c r="T9" s="41">
        <f>IF('Encodage réponses Es'!BG8="","",'Encodage réponses Es'!BG8)</f>
      </c>
      <c r="U9" s="42">
        <f>IF('Encodage réponses Es'!BH8="","",'Encodage réponses Es'!BH8)</f>
      </c>
      <c r="V9" s="42">
        <f>IF('Encodage réponses Es'!BI8="","",'Encodage réponses Es'!BI8)</f>
      </c>
      <c r="W9" s="389">
        <f t="shared" si="2"/>
      </c>
      <c r="X9" s="390"/>
      <c r="Y9" s="40">
        <f>IF('Encodage réponses Es'!AS8="","",'Encodage réponses Es'!AS8)</f>
      </c>
      <c r="Z9" s="42">
        <f>IF('Encodage réponses Es'!AY8="","",'Encodage réponses Es'!AY8)</f>
      </c>
      <c r="AA9" s="378">
        <f t="shared" si="3"/>
      </c>
      <c r="AB9" s="379"/>
      <c r="AC9" s="42">
        <f>IF('Encodage réponses Es'!R8="","",'Encodage réponses Es'!R8)</f>
      </c>
      <c r="AD9" s="41">
        <f>IF('Encodage réponses Es'!S8="","",'Encodage réponses Es'!S8)</f>
      </c>
      <c r="AE9" s="41">
        <f>IF('Encodage réponses Es'!T8="","",'Encodage réponses Es'!T8)</f>
      </c>
      <c r="AF9" s="42">
        <f>IF('Encodage réponses Es'!U8="","",'Encodage réponses Es'!U8)</f>
      </c>
      <c r="AG9" s="153">
        <f>IF('Encodage réponses Es'!V8="","",'Encodage réponses Es'!V8)</f>
      </c>
      <c r="AH9" s="364">
        <f t="shared" si="4"/>
      </c>
      <c r="AI9" s="365"/>
      <c r="AJ9" s="40">
        <f>IF('Encodage réponses Es'!AJ8="","",'Encodage réponses Es'!AJ8)</f>
      </c>
      <c r="AK9" s="42">
        <f>IF('Encodage réponses Es'!AK8="","",'Encodage réponses Es'!AK8)</f>
      </c>
      <c r="AL9" s="41">
        <f>IF('Encodage réponses Es'!AL8="","",'Encodage réponses Es'!AL8)</f>
      </c>
      <c r="AM9" s="43">
        <f>IF('Encodage réponses Es'!AM8="","",'Encodage réponses Es'!AM8)</f>
      </c>
      <c r="AN9" s="364">
        <f t="shared" si="5"/>
      </c>
      <c r="AO9" s="365"/>
      <c r="AP9" s="243">
        <f>IF('Encodage réponses Es'!AT8="","",'Encodage réponses Es'!AT8)</f>
      </c>
      <c r="AQ9" s="354">
        <f t="shared" si="15"/>
      </c>
      <c r="AR9" s="355"/>
      <c r="AS9" s="40">
        <f>IF('Encodage réponses Es'!AU8="","",'Encodage réponses Es'!AU8)</f>
      </c>
      <c r="AT9" s="354">
        <f t="shared" si="6"/>
      </c>
      <c r="AU9" s="355"/>
      <c r="AV9" s="40">
        <f>IF('Encodage réponses Es'!E8="","",'Encodage réponses Es'!E8)</f>
      </c>
      <c r="AW9" s="41">
        <f>IF('Encodage réponses Es'!F8="","",'Encodage réponses Es'!F8)</f>
      </c>
      <c r="AX9" s="42">
        <f>IF('Encodage réponses Es'!G8="","",'Encodage réponses Es'!G8)</f>
      </c>
      <c r="AY9" s="42">
        <f>IF('Encodage réponses Es'!M8="","",'Encodage réponses Es'!M8)</f>
      </c>
      <c r="AZ9" s="41">
        <f>IF('Encodage réponses Es'!N8="","",'Encodage réponses Es'!N8)</f>
      </c>
      <c r="BA9" s="41">
        <f>IF('Encodage réponses Es'!O8="","",'Encodage réponses Es'!O8)</f>
      </c>
      <c r="BB9" s="42">
        <f>IF('Encodage réponses Es'!P8="","",'Encodage réponses Es'!P8)</f>
      </c>
      <c r="BC9" s="41">
        <f>IF('Encodage réponses Es'!Q8="","",'Encodage réponses Es'!Q8)</f>
      </c>
      <c r="BD9" s="41">
        <f>IF('Encodage réponses Es'!BA8="","",'Encodage réponses Es'!BA8)</f>
      </c>
      <c r="BE9" s="41">
        <f>IF('Encodage réponses Es'!BB8="","",'Encodage réponses Es'!BB8)</f>
      </c>
      <c r="BF9" s="41">
        <f>IF('Encodage réponses Es'!BC8="","",'Encodage réponses Es'!BC8)</f>
      </c>
      <c r="BG9" s="42">
        <f>IF('Encodage réponses Es'!BD8="","",'Encodage réponses Es'!BD8)</f>
      </c>
      <c r="BH9" s="26">
        <f>IF('Encodage réponses Es'!BE8="","",'Encodage réponses Es'!BE8)</f>
      </c>
      <c r="BI9" s="364">
        <f t="shared" si="7"/>
      </c>
      <c r="BJ9" s="365"/>
      <c r="BK9" s="40">
        <f>IF('Encodage réponses Es'!H8="","",'Encodage réponses Es'!H8)</f>
      </c>
      <c r="BL9" s="109">
        <f>IF('Encodage réponses Es'!I8="","",'Encodage réponses Es'!I8)</f>
      </c>
      <c r="BM9" s="109">
        <f>IF('Encodage réponses Es'!J8="","",'Encodage réponses Es'!J8)</f>
      </c>
      <c r="BN9" s="109">
        <f>IF('Encodage réponses Es'!K8="","",'Encodage réponses Es'!K8)</f>
      </c>
      <c r="BO9" s="41">
        <f>IF('Encodage réponses Es'!L8="","",'Encodage réponses Es'!L8)</f>
      </c>
      <c r="BP9" s="364">
        <f t="shared" si="8"/>
      </c>
      <c r="BQ9" s="365"/>
      <c r="BR9" s="40">
        <f>IF('Encodage réponses Es'!W8="","",'Encodage réponses Es'!W8)</f>
      </c>
      <c r="BS9" s="41">
        <f>IF('Encodage réponses Es'!X8="","",'Encodage réponses Es'!X8)</f>
      </c>
      <c r="BT9" s="41">
        <f>IF('Encodage réponses Es'!Y8="","",'Encodage réponses Es'!Y8)</f>
      </c>
      <c r="BU9" s="41">
        <f>IF('Encodage réponses Es'!Z8="","",'Encodage réponses Es'!Z8)</f>
      </c>
      <c r="BV9" s="26">
        <f>IF('Encodage réponses Es'!AA8="","",'Encodage réponses Es'!AA8)</f>
      </c>
      <c r="BW9" s="364">
        <f t="shared" si="9"/>
      </c>
      <c r="BX9" s="365"/>
      <c r="BY9" s="40">
        <f>IF('Encodage réponses Es'!AN8="","",'Encodage réponses Es'!AN8)</f>
      </c>
      <c r="BZ9" s="41">
        <f>IF('Encodage réponses Es'!AO8="","",'Encodage réponses Es'!AO8)</f>
      </c>
      <c r="CA9" s="41">
        <f>IF('Encodage réponses Es'!AP8="","",'Encodage réponses Es'!AP8)</f>
      </c>
      <c r="CB9" s="41">
        <f>IF('Encodage réponses Es'!AQ8="","",'Encodage réponses Es'!AQ8)</f>
      </c>
      <c r="CC9" s="41">
        <f>IF('Encodage réponses Es'!BK8="","",'Encodage réponses Es'!BK8)</f>
      </c>
      <c r="CD9" s="41">
        <f>IF('Encodage réponses Es'!BL8="","",'Encodage réponses Es'!BL8)</f>
      </c>
      <c r="CE9" s="41">
        <f>IF('Encodage réponses Es'!BM8="","",'Encodage réponses Es'!BM8)</f>
      </c>
      <c r="CF9" s="26">
        <f>IF('Encodage réponses Es'!BN8="","",'Encodage réponses Es'!BN8)</f>
      </c>
      <c r="CG9" s="364">
        <f t="shared" si="10"/>
      </c>
      <c r="CH9" s="365"/>
      <c r="CI9" s="40">
        <f>IF('Encodage réponses Es'!AC8="","",'Encodage réponses Es'!AC8)</f>
      </c>
      <c r="CJ9" s="26">
        <f>IF('Encodage réponses Es'!AD8="","",'Encodage réponses Es'!AD8)</f>
      </c>
      <c r="CK9" s="389">
        <f t="shared" si="11"/>
      </c>
      <c r="CL9" s="390"/>
      <c r="CM9" s="40">
        <f>IF('Encodage réponses Es'!AB8="","",'Encodage réponses Es'!AB8)</f>
      </c>
      <c r="CN9" s="41">
        <f>IF('Encodage réponses Es'!AE8="","",'Encodage réponses Es'!AE8)</f>
      </c>
      <c r="CO9" s="42">
        <f>IF('Encodage réponses Es'!AF8="","",'Encodage réponses Es'!AF8)</f>
      </c>
      <c r="CP9" s="42">
        <f>IF('Encodage réponses Es'!AG8="","",'Encodage réponses Es'!AG8)</f>
      </c>
      <c r="CQ9" s="42">
        <f>IF('Encodage réponses Es'!AH8="","",'Encodage réponses Es'!AH8)</f>
      </c>
      <c r="CR9" s="42">
        <f>IF('Encodage réponses Es'!AI8="","",'Encodage réponses Es'!AI8)</f>
      </c>
      <c r="CS9" s="364">
        <f t="shared" si="12"/>
      </c>
      <c r="CT9" s="365"/>
    </row>
    <row r="10" spans="1:98" ht="11.25" customHeight="1">
      <c r="A10" s="331"/>
      <c r="B10" s="332"/>
      <c r="C10" s="431">
        <f>IF('Encodage réponses Es'!C9="","",'Encodage réponses Es'!C9)</f>
        <v>7</v>
      </c>
      <c r="D10" s="432"/>
      <c r="E10" s="244">
        <f>IF('Encodage réponses Es'!BJ9="","",'Encodage réponses Es'!BJ9)</f>
      </c>
      <c r="F10" s="354">
        <f t="shared" si="13"/>
      </c>
      <c r="G10" s="355"/>
      <c r="H10" s="244">
        <f>IF('Encodage réponses Es'!AZ9="","",'Encodage réponses Es'!AZ9)</f>
      </c>
      <c r="I10" s="354">
        <f t="shared" si="14"/>
      </c>
      <c r="J10" s="355"/>
      <c r="K10" s="40">
        <f>IF('Encodage réponses Es'!AV9="","",'Encodage réponses Es'!AV9)</f>
      </c>
      <c r="L10" s="41">
        <f>IF('Encodage réponses Es'!AW9="","",'Encodage réponses Es'!AW9)</f>
      </c>
      <c r="M10" s="364">
        <f t="shared" si="0"/>
      </c>
      <c r="N10" s="365"/>
      <c r="O10" s="40">
        <f>IF('Encodage réponses Es'!AR9="","",'Encodage réponses Es'!AR9)</f>
      </c>
      <c r="P10" s="42">
        <f>IF('Encodage réponses Es'!AX9="","",'Encodage réponses Es'!AX9)</f>
      </c>
      <c r="Q10" s="364">
        <f t="shared" si="1"/>
      </c>
      <c r="R10" s="365"/>
      <c r="S10" s="40">
        <f>IF('Encodage réponses Es'!BF9="","",'Encodage réponses Es'!BF9)</f>
      </c>
      <c r="T10" s="41">
        <f>IF('Encodage réponses Es'!BG9="","",'Encodage réponses Es'!BG9)</f>
      </c>
      <c r="U10" s="42">
        <f>IF('Encodage réponses Es'!BH9="","",'Encodage réponses Es'!BH9)</f>
      </c>
      <c r="V10" s="42">
        <f>IF('Encodage réponses Es'!BI9="","",'Encodage réponses Es'!BI9)</f>
      </c>
      <c r="W10" s="354">
        <f t="shared" si="2"/>
      </c>
      <c r="X10" s="355"/>
      <c r="Y10" s="40">
        <f>IF('Encodage réponses Es'!AS9="","",'Encodage réponses Es'!AS9)</f>
      </c>
      <c r="Z10" s="42">
        <f>IF('Encodage réponses Es'!AY9="","",'Encodage réponses Es'!AY9)</f>
      </c>
      <c r="AA10" s="418">
        <f t="shared" si="3"/>
      </c>
      <c r="AB10" s="419"/>
      <c r="AC10" s="42">
        <f>IF('Encodage réponses Es'!R9="","",'Encodage réponses Es'!R9)</f>
      </c>
      <c r="AD10" s="41">
        <f>IF('Encodage réponses Es'!S9="","",'Encodage réponses Es'!S9)</f>
      </c>
      <c r="AE10" s="41">
        <f>IF('Encodage réponses Es'!T9="","",'Encodage réponses Es'!T9)</f>
      </c>
      <c r="AF10" s="42">
        <f>IF('Encodage réponses Es'!U9="","",'Encodage réponses Es'!U9)</f>
      </c>
      <c r="AG10" s="153">
        <f>IF('Encodage réponses Es'!V9="","",'Encodage réponses Es'!V9)</f>
      </c>
      <c r="AH10" s="364">
        <f t="shared" si="4"/>
      </c>
      <c r="AI10" s="365"/>
      <c r="AJ10" s="40">
        <f>IF('Encodage réponses Es'!AJ9="","",'Encodage réponses Es'!AJ9)</f>
      </c>
      <c r="AK10" s="42">
        <f>IF('Encodage réponses Es'!AK9="","",'Encodage réponses Es'!AK9)</f>
      </c>
      <c r="AL10" s="41">
        <f>IF('Encodage réponses Es'!AL9="","",'Encodage réponses Es'!AL9)</f>
      </c>
      <c r="AM10" s="43">
        <f>IF('Encodage réponses Es'!AM9="","",'Encodage réponses Es'!AM9)</f>
      </c>
      <c r="AN10" s="364">
        <f t="shared" si="5"/>
      </c>
      <c r="AO10" s="365"/>
      <c r="AP10" s="243">
        <f>IF('Encodage réponses Es'!AT9="","",'Encodage réponses Es'!AT9)</f>
      </c>
      <c r="AQ10" s="354">
        <f t="shared" si="15"/>
      </c>
      <c r="AR10" s="355"/>
      <c r="AS10" s="40">
        <f>IF('Encodage réponses Es'!AU9="","",'Encodage réponses Es'!AU9)</f>
      </c>
      <c r="AT10" s="354">
        <f t="shared" si="6"/>
      </c>
      <c r="AU10" s="355"/>
      <c r="AV10" s="40">
        <f>IF('Encodage réponses Es'!E9="","",'Encodage réponses Es'!E9)</f>
      </c>
      <c r="AW10" s="41">
        <f>IF('Encodage réponses Es'!F9="","",'Encodage réponses Es'!F9)</f>
      </c>
      <c r="AX10" s="42">
        <f>IF('Encodage réponses Es'!G9="","",'Encodage réponses Es'!G9)</f>
      </c>
      <c r="AY10" s="42">
        <f>IF('Encodage réponses Es'!M9="","",'Encodage réponses Es'!M9)</f>
      </c>
      <c r="AZ10" s="41">
        <f>IF('Encodage réponses Es'!N9="","",'Encodage réponses Es'!N9)</f>
      </c>
      <c r="BA10" s="41">
        <f>IF('Encodage réponses Es'!O9="","",'Encodage réponses Es'!O9)</f>
      </c>
      <c r="BB10" s="42">
        <f>IF('Encodage réponses Es'!P9="","",'Encodage réponses Es'!P9)</f>
      </c>
      <c r="BC10" s="41">
        <f>IF('Encodage réponses Es'!Q9="","",'Encodage réponses Es'!Q9)</f>
      </c>
      <c r="BD10" s="41">
        <f>IF('Encodage réponses Es'!BA9="","",'Encodage réponses Es'!BA9)</f>
      </c>
      <c r="BE10" s="41">
        <f>IF('Encodage réponses Es'!BB9="","",'Encodage réponses Es'!BB9)</f>
      </c>
      <c r="BF10" s="41">
        <f>IF('Encodage réponses Es'!BC9="","",'Encodage réponses Es'!BC9)</f>
      </c>
      <c r="BG10" s="42">
        <f>IF('Encodage réponses Es'!BD9="","",'Encodage réponses Es'!BD9)</f>
      </c>
      <c r="BH10" s="26">
        <f>IF('Encodage réponses Es'!BE9="","",'Encodage réponses Es'!BE9)</f>
      </c>
      <c r="BI10" s="364">
        <f t="shared" si="7"/>
      </c>
      <c r="BJ10" s="365"/>
      <c r="BK10" s="40">
        <f>IF('Encodage réponses Es'!H9="","",'Encodage réponses Es'!H9)</f>
      </c>
      <c r="BL10" s="109">
        <f>IF('Encodage réponses Es'!I9="","",'Encodage réponses Es'!I9)</f>
      </c>
      <c r="BM10" s="109">
        <f>IF('Encodage réponses Es'!J9="","",'Encodage réponses Es'!J9)</f>
      </c>
      <c r="BN10" s="109">
        <f>IF('Encodage réponses Es'!K9="","",'Encodage réponses Es'!K9)</f>
      </c>
      <c r="BO10" s="41">
        <f>IF('Encodage réponses Es'!L9="","",'Encodage réponses Es'!L9)</f>
      </c>
      <c r="BP10" s="364">
        <f t="shared" si="8"/>
      </c>
      <c r="BQ10" s="365"/>
      <c r="BR10" s="40">
        <f>IF('Encodage réponses Es'!W9="","",'Encodage réponses Es'!W9)</f>
      </c>
      <c r="BS10" s="41">
        <f>IF('Encodage réponses Es'!X9="","",'Encodage réponses Es'!X9)</f>
      </c>
      <c r="BT10" s="41">
        <f>IF('Encodage réponses Es'!Y9="","",'Encodage réponses Es'!Y9)</f>
      </c>
      <c r="BU10" s="41">
        <f>IF('Encodage réponses Es'!Z9="","",'Encodage réponses Es'!Z9)</f>
      </c>
      <c r="BV10" s="26">
        <f>IF('Encodage réponses Es'!AA9="","",'Encodage réponses Es'!AA9)</f>
      </c>
      <c r="BW10" s="364">
        <f t="shared" si="9"/>
      </c>
      <c r="BX10" s="365"/>
      <c r="BY10" s="40">
        <f>IF('Encodage réponses Es'!AN9="","",'Encodage réponses Es'!AN9)</f>
      </c>
      <c r="BZ10" s="41">
        <f>IF('Encodage réponses Es'!AO9="","",'Encodage réponses Es'!AO9)</f>
      </c>
      <c r="CA10" s="41">
        <f>IF('Encodage réponses Es'!AP9="","",'Encodage réponses Es'!AP9)</f>
      </c>
      <c r="CB10" s="41">
        <f>IF('Encodage réponses Es'!AQ9="","",'Encodage réponses Es'!AQ9)</f>
      </c>
      <c r="CC10" s="41">
        <f>IF('Encodage réponses Es'!BK9="","",'Encodage réponses Es'!BK9)</f>
      </c>
      <c r="CD10" s="41">
        <f>IF('Encodage réponses Es'!BL9="","",'Encodage réponses Es'!BL9)</f>
      </c>
      <c r="CE10" s="41">
        <f>IF('Encodage réponses Es'!BM9="","",'Encodage réponses Es'!BM9)</f>
      </c>
      <c r="CF10" s="26">
        <f>IF('Encodage réponses Es'!BN9="","",'Encodage réponses Es'!BN9)</f>
      </c>
      <c r="CG10" s="364">
        <f t="shared" si="10"/>
      </c>
      <c r="CH10" s="365"/>
      <c r="CI10" s="40">
        <f>IF('Encodage réponses Es'!AC9="","",'Encodage réponses Es'!AC9)</f>
      </c>
      <c r="CJ10" s="26">
        <f>IF('Encodage réponses Es'!AD9="","",'Encodage réponses Es'!AD9)</f>
      </c>
      <c r="CK10" s="389">
        <f t="shared" si="11"/>
      </c>
      <c r="CL10" s="390"/>
      <c r="CM10" s="40">
        <f>IF('Encodage réponses Es'!AB9="","",'Encodage réponses Es'!AB9)</f>
      </c>
      <c r="CN10" s="41">
        <f>IF('Encodage réponses Es'!AE9="","",'Encodage réponses Es'!AE9)</f>
      </c>
      <c r="CO10" s="42">
        <f>IF('Encodage réponses Es'!AF9="","",'Encodage réponses Es'!AF9)</f>
      </c>
      <c r="CP10" s="42">
        <f>IF('Encodage réponses Es'!AG9="","",'Encodage réponses Es'!AG9)</f>
      </c>
      <c r="CQ10" s="42">
        <f>IF('Encodage réponses Es'!AH9="","",'Encodage réponses Es'!AH9)</f>
      </c>
      <c r="CR10" s="42">
        <f>IF('Encodage réponses Es'!AI9="","",'Encodage réponses Es'!AI9)</f>
      </c>
      <c r="CS10" s="364">
        <f t="shared" si="12"/>
      </c>
      <c r="CT10" s="365"/>
    </row>
    <row r="11" spans="1:98" ht="11.25" customHeight="1">
      <c r="A11" s="331"/>
      <c r="B11" s="332"/>
      <c r="C11" s="431">
        <f>IF('Encodage réponses Es'!C10="","",'Encodage réponses Es'!C10)</f>
        <v>8</v>
      </c>
      <c r="D11" s="432"/>
      <c r="E11" s="244">
        <f>IF('Encodage réponses Es'!BJ10="","",'Encodage réponses Es'!BJ10)</f>
      </c>
      <c r="F11" s="354">
        <f t="shared" si="13"/>
      </c>
      <c r="G11" s="355"/>
      <c r="H11" s="244">
        <f>IF('Encodage réponses Es'!AZ10="","",'Encodage réponses Es'!AZ10)</f>
      </c>
      <c r="I11" s="354">
        <f t="shared" si="14"/>
      </c>
      <c r="J11" s="355"/>
      <c r="K11" s="40">
        <f>IF('Encodage réponses Es'!AV10="","",'Encodage réponses Es'!AV10)</f>
      </c>
      <c r="L11" s="41">
        <f>IF('Encodage réponses Es'!AW10="","",'Encodage réponses Es'!AW10)</f>
      </c>
      <c r="M11" s="364">
        <f t="shared" si="0"/>
      </c>
      <c r="N11" s="365"/>
      <c r="O11" s="40">
        <f>IF('Encodage réponses Es'!AR10="","",'Encodage réponses Es'!AR10)</f>
      </c>
      <c r="P11" s="42">
        <f>IF('Encodage réponses Es'!AX10="","",'Encodage réponses Es'!AX10)</f>
      </c>
      <c r="Q11" s="364">
        <f t="shared" si="1"/>
      </c>
      <c r="R11" s="365"/>
      <c r="S11" s="40">
        <f>IF('Encodage réponses Es'!BF10="","",'Encodage réponses Es'!BF10)</f>
      </c>
      <c r="T11" s="41">
        <f>IF('Encodage réponses Es'!BG10="","",'Encodage réponses Es'!BG10)</f>
      </c>
      <c r="U11" s="42">
        <f>IF('Encodage réponses Es'!BH10="","",'Encodage réponses Es'!BH10)</f>
      </c>
      <c r="V11" s="42">
        <f>IF('Encodage réponses Es'!BI10="","",'Encodage réponses Es'!BI10)</f>
      </c>
      <c r="W11" s="354">
        <f t="shared" si="2"/>
      </c>
      <c r="X11" s="355"/>
      <c r="Y11" s="40">
        <f>IF('Encodage réponses Es'!AS10="","",'Encodage réponses Es'!AS10)</f>
      </c>
      <c r="Z11" s="42">
        <f>IF('Encodage réponses Es'!AY10="","",'Encodage réponses Es'!AY10)</f>
      </c>
      <c r="AA11" s="378">
        <f t="shared" si="3"/>
      </c>
      <c r="AB11" s="379"/>
      <c r="AC11" s="42">
        <f>IF('Encodage réponses Es'!R10="","",'Encodage réponses Es'!R10)</f>
      </c>
      <c r="AD11" s="41">
        <f>IF('Encodage réponses Es'!S10="","",'Encodage réponses Es'!S10)</f>
      </c>
      <c r="AE11" s="41">
        <f>IF('Encodage réponses Es'!T10="","",'Encodage réponses Es'!T10)</f>
      </c>
      <c r="AF11" s="42">
        <f>IF('Encodage réponses Es'!U10="","",'Encodage réponses Es'!U10)</f>
      </c>
      <c r="AG11" s="153">
        <f>IF('Encodage réponses Es'!V10="","",'Encodage réponses Es'!V10)</f>
      </c>
      <c r="AH11" s="364">
        <f t="shared" si="4"/>
      </c>
      <c r="AI11" s="365"/>
      <c r="AJ11" s="40">
        <f>IF('Encodage réponses Es'!AJ10="","",'Encodage réponses Es'!AJ10)</f>
      </c>
      <c r="AK11" s="42">
        <f>IF('Encodage réponses Es'!AK10="","",'Encodage réponses Es'!AK10)</f>
      </c>
      <c r="AL11" s="41">
        <f>IF('Encodage réponses Es'!AL10="","",'Encodage réponses Es'!AL10)</f>
      </c>
      <c r="AM11" s="43">
        <f>IF('Encodage réponses Es'!AM10="","",'Encodage réponses Es'!AM10)</f>
      </c>
      <c r="AN11" s="364">
        <f t="shared" si="5"/>
      </c>
      <c r="AO11" s="365"/>
      <c r="AP11" s="243">
        <f>IF('Encodage réponses Es'!AT10="","",'Encodage réponses Es'!AT10)</f>
      </c>
      <c r="AQ11" s="354">
        <f t="shared" si="15"/>
      </c>
      <c r="AR11" s="355"/>
      <c r="AS11" s="40">
        <f>IF('Encodage réponses Es'!AU10="","",'Encodage réponses Es'!AU10)</f>
      </c>
      <c r="AT11" s="354">
        <f t="shared" si="6"/>
      </c>
      <c r="AU11" s="355"/>
      <c r="AV11" s="40">
        <f>IF('Encodage réponses Es'!E10="","",'Encodage réponses Es'!E10)</f>
      </c>
      <c r="AW11" s="41">
        <f>IF('Encodage réponses Es'!F10="","",'Encodage réponses Es'!F10)</f>
      </c>
      <c r="AX11" s="42">
        <f>IF('Encodage réponses Es'!G10="","",'Encodage réponses Es'!G10)</f>
      </c>
      <c r="AY11" s="42">
        <f>IF('Encodage réponses Es'!M10="","",'Encodage réponses Es'!M10)</f>
      </c>
      <c r="AZ11" s="41">
        <f>IF('Encodage réponses Es'!N10="","",'Encodage réponses Es'!N10)</f>
      </c>
      <c r="BA11" s="41">
        <f>IF('Encodage réponses Es'!O10="","",'Encodage réponses Es'!O10)</f>
      </c>
      <c r="BB11" s="42">
        <f>IF('Encodage réponses Es'!P10="","",'Encodage réponses Es'!P10)</f>
      </c>
      <c r="BC11" s="41">
        <f>IF('Encodage réponses Es'!Q10="","",'Encodage réponses Es'!Q10)</f>
      </c>
      <c r="BD11" s="41">
        <f>IF('Encodage réponses Es'!BA10="","",'Encodage réponses Es'!BA10)</f>
      </c>
      <c r="BE11" s="41">
        <f>IF('Encodage réponses Es'!BB10="","",'Encodage réponses Es'!BB10)</f>
      </c>
      <c r="BF11" s="41">
        <f>IF('Encodage réponses Es'!BC10="","",'Encodage réponses Es'!BC10)</f>
      </c>
      <c r="BG11" s="42">
        <f>IF('Encodage réponses Es'!BD10="","",'Encodage réponses Es'!BD10)</f>
      </c>
      <c r="BH11" s="26">
        <f>IF('Encodage réponses Es'!BE10="","",'Encodage réponses Es'!BE10)</f>
      </c>
      <c r="BI11" s="364">
        <f t="shared" si="7"/>
      </c>
      <c r="BJ11" s="365"/>
      <c r="BK11" s="40">
        <f>IF('Encodage réponses Es'!H10="","",'Encodage réponses Es'!H10)</f>
      </c>
      <c r="BL11" s="109">
        <f>IF('Encodage réponses Es'!I10="","",'Encodage réponses Es'!I10)</f>
      </c>
      <c r="BM11" s="109">
        <f>IF('Encodage réponses Es'!J10="","",'Encodage réponses Es'!J10)</f>
      </c>
      <c r="BN11" s="109">
        <f>IF('Encodage réponses Es'!K10="","",'Encodage réponses Es'!K10)</f>
      </c>
      <c r="BO11" s="41">
        <f>IF('Encodage réponses Es'!L10="","",'Encodage réponses Es'!L10)</f>
      </c>
      <c r="BP11" s="364">
        <f t="shared" si="8"/>
      </c>
      <c r="BQ11" s="365"/>
      <c r="BR11" s="40">
        <f>IF('Encodage réponses Es'!W10="","",'Encodage réponses Es'!W10)</f>
      </c>
      <c r="BS11" s="41">
        <f>IF('Encodage réponses Es'!X10="","",'Encodage réponses Es'!X10)</f>
      </c>
      <c r="BT11" s="41">
        <f>IF('Encodage réponses Es'!Y10="","",'Encodage réponses Es'!Y10)</f>
      </c>
      <c r="BU11" s="41">
        <f>IF('Encodage réponses Es'!Z10="","",'Encodage réponses Es'!Z10)</f>
      </c>
      <c r="BV11" s="26">
        <f>IF('Encodage réponses Es'!AA10="","",'Encodage réponses Es'!AA10)</f>
      </c>
      <c r="BW11" s="364">
        <f t="shared" si="9"/>
      </c>
      <c r="BX11" s="365"/>
      <c r="BY11" s="40">
        <f>IF('Encodage réponses Es'!AN10="","",'Encodage réponses Es'!AN10)</f>
      </c>
      <c r="BZ11" s="41">
        <f>IF('Encodage réponses Es'!AO10="","",'Encodage réponses Es'!AO10)</f>
      </c>
      <c r="CA11" s="41">
        <f>IF('Encodage réponses Es'!AP10="","",'Encodage réponses Es'!AP10)</f>
      </c>
      <c r="CB11" s="41">
        <f>IF('Encodage réponses Es'!AQ10="","",'Encodage réponses Es'!AQ10)</f>
      </c>
      <c r="CC11" s="41">
        <f>IF('Encodage réponses Es'!BK10="","",'Encodage réponses Es'!BK10)</f>
      </c>
      <c r="CD11" s="41">
        <f>IF('Encodage réponses Es'!BL10="","",'Encodage réponses Es'!BL10)</f>
      </c>
      <c r="CE11" s="41">
        <f>IF('Encodage réponses Es'!BM10="","",'Encodage réponses Es'!BM10)</f>
      </c>
      <c r="CF11" s="26">
        <f>IF('Encodage réponses Es'!BN10="","",'Encodage réponses Es'!BN10)</f>
      </c>
      <c r="CG11" s="364">
        <f t="shared" si="10"/>
      </c>
      <c r="CH11" s="365"/>
      <c r="CI11" s="40">
        <f>IF('Encodage réponses Es'!AC10="","",'Encodage réponses Es'!AC10)</f>
      </c>
      <c r="CJ11" s="26">
        <f>IF('Encodage réponses Es'!AD10="","",'Encodage réponses Es'!AD10)</f>
      </c>
      <c r="CK11" s="389">
        <f t="shared" si="11"/>
      </c>
      <c r="CL11" s="390"/>
      <c r="CM11" s="40">
        <f>IF('Encodage réponses Es'!AB10="","",'Encodage réponses Es'!AB10)</f>
      </c>
      <c r="CN11" s="41">
        <f>IF('Encodage réponses Es'!AE10="","",'Encodage réponses Es'!AE10)</f>
      </c>
      <c r="CO11" s="42">
        <f>IF('Encodage réponses Es'!AF10="","",'Encodage réponses Es'!AF10)</f>
      </c>
      <c r="CP11" s="42">
        <f>IF('Encodage réponses Es'!AG10="","",'Encodage réponses Es'!AG10)</f>
      </c>
      <c r="CQ11" s="42">
        <f>IF('Encodage réponses Es'!AH10="","",'Encodage réponses Es'!AH10)</f>
      </c>
      <c r="CR11" s="42">
        <f>IF('Encodage réponses Es'!AI10="","",'Encodage réponses Es'!AI10)</f>
      </c>
      <c r="CS11" s="364">
        <f t="shared" si="12"/>
      </c>
      <c r="CT11" s="365"/>
    </row>
    <row r="12" spans="1:98" ht="11.25" customHeight="1">
      <c r="A12" s="331"/>
      <c r="B12" s="332"/>
      <c r="C12" s="431">
        <f>IF('Encodage réponses Es'!C11="","",'Encodage réponses Es'!C11)</f>
        <v>9</v>
      </c>
      <c r="D12" s="432"/>
      <c r="E12" s="244">
        <f>IF('Encodage réponses Es'!BJ11="","",'Encodage réponses Es'!BJ11)</f>
      </c>
      <c r="F12" s="354">
        <f t="shared" si="13"/>
      </c>
      <c r="G12" s="355"/>
      <c r="H12" s="244">
        <f>IF('Encodage réponses Es'!AZ11="","",'Encodage réponses Es'!AZ11)</f>
      </c>
      <c r="I12" s="354">
        <f t="shared" si="14"/>
      </c>
      <c r="J12" s="355"/>
      <c r="K12" s="40">
        <f>IF('Encodage réponses Es'!AV11="","",'Encodage réponses Es'!AV11)</f>
      </c>
      <c r="L12" s="41">
        <f>IF('Encodage réponses Es'!AW11="","",'Encodage réponses Es'!AW11)</f>
      </c>
      <c r="M12" s="364">
        <f t="shared" si="0"/>
      </c>
      <c r="N12" s="365"/>
      <c r="O12" s="40">
        <f>IF('Encodage réponses Es'!AR11="","",'Encodage réponses Es'!AR11)</f>
      </c>
      <c r="P12" s="42">
        <f>IF('Encodage réponses Es'!AX11="","",'Encodage réponses Es'!AX11)</f>
      </c>
      <c r="Q12" s="364">
        <f t="shared" si="1"/>
      </c>
      <c r="R12" s="365"/>
      <c r="S12" s="40">
        <f>IF('Encodage réponses Es'!BF11="","",'Encodage réponses Es'!BF11)</f>
      </c>
      <c r="T12" s="41">
        <f>IF('Encodage réponses Es'!BG11="","",'Encodage réponses Es'!BG11)</f>
      </c>
      <c r="U12" s="42">
        <f>IF('Encodage réponses Es'!BH11="","",'Encodage réponses Es'!BH11)</f>
      </c>
      <c r="V12" s="42">
        <f>IF('Encodage réponses Es'!BI11="","",'Encodage réponses Es'!BI11)</f>
      </c>
      <c r="W12" s="385">
        <f t="shared" si="2"/>
      </c>
      <c r="X12" s="386"/>
      <c r="Y12" s="40">
        <f>IF('Encodage réponses Es'!AS11="","",'Encodage réponses Es'!AS11)</f>
      </c>
      <c r="Z12" s="42">
        <f>IF('Encodage réponses Es'!AY11="","",'Encodage réponses Es'!AY11)</f>
      </c>
      <c r="AA12" s="378">
        <f t="shared" si="3"/>
      </c>
      <c r="AB12" s="379"/>
      <c r="AC12" s="42">
        <f>IF('Encodage réponses Es'!R11="","",'Encodage réponses Es'!R11)</f>
      </c>
      <c r="AD12" s="41">
        <f>IF('Encodage réponses Es'!S11="","",'Encodage réponses Es'!S11)</f>
      </c>
      <c r="AE12" s="41">
        <f>IF('Encodage réponses Es'!T11="","",'Encodage réponses Es'!T11)</f>
      </c>
      <c r="AF12" s="42">
        <f>IF('Encodage réponses Es'!U11="","",'Encodage réponses Es'!U11)</f>
      </c>
      <c r="AG12" s="153">
        <f>IF('Encodage réponses Es'!V11="","",'Encodage réponses Es'!V11)</f>
      </c>
      <c r="AH12" s="364">
        <f t="shared" si="4"/>
      </c>
      <c r="AI12" s="365"/>
      <c r="AJ12" s="40">
        <f>IF('Encodage réponses Es'!AJ11="","",'Encodage réponses Es'!AJ11)</f>
      </c>
      <c r="AK12" s="42">
        <f>IF('Encodage réponses Es'!AK11="","",'Encodage réponses Es'!AK11)</f>
      </c>
      <c r="AL12" s="41">
        <f>IF('Encodage réponses Es'!AL11="","",'Encodage réponses Es'!AL11)</f>
      </c>
      <c r="AM12" s="43">
        <f>IF('Encodage réponses Es'!AM11="","",'Encodage réponses Es'!AM11)</f>
      </c>
      <c r="AN12" s="364">
        <f t="shared" si="5"/>
      </c>
      <c r="AO12" s="365"/>
      <c r="AP12" s="243">
        <f>IF('Encodage réponses Es'!AT11="","",'Encodage réponses Es'!AT11)</f>
      </c>
      <c r="AQ12" s="354">
        <f t="shared" si="15"/>
      </c>
      <c r="AR12" s="355"/>
      <c r="AS12" s="40">
        <f>IF('Encodage réponses Es'!AU11="","",'Encodage réponses Es'!AU11)</f>
      </c>
      <c r="AT12" s="354">
        <f t="shared" si="6"/>
      </c>
      <c r="AU12" s="355"/>
      <c r="AV12" s="40">
        <f>IF('Encodage réponses Es'!E11="","",'Encodage réponses Es'!E11)</f>
      </c>
      <c r="AW12" s="41">
        <f>IF('Encodage réponses Es'!F11="","",'Encodage réponses Es'!F11)</f>
      </c>
      <c r="AX12" s="42">
        <f>IF('Encodage réponses Es'!G11="","",'Encodage réponses Es'!G11)</f>
      </c>
      <c r="AY12" s="42">
        <f>IF('Encodage réponses Es'!M11="","",'Encodage réponses Es'!M11)</f>
      </c>
      <c r="AZ12" s="41">
        <f>IF('Encodage réponses Es'!N11="","",'Encodage réponses Es'!N11)</f>
      </c>
      <c r="BA12" s="41">
        <f>IF('Encodage réponses Es'!O11="","",'Encodage réponses Es'!O11)</f>
      </c>
      <c r="BB12" s="42">
        <f>IF('Encodage réponses Es'!P11="","",'Encodage réponses Es'!P11)</f>
      </c>
      <c r="BC12" s="41">
        <f>IF('Encodage réponses Es'!Q11="","",'Encodage réponses Es'!Q11)</f>
      </c>
      <c r="BD12" s="41">
        <f>IF('Encodage réponses Es'!BA11="","",'Encodage réponses Es'!BA11)</f>
      </c>
      <c r="BE12" s="41">
        <f>IF('Encodage réponses Es'!BB11="","",'Encodage réponses Es'!BB11)</f>
      </c>
      <c r="BF12" s="41">
        <f>IF('Encodage réponses Es'!BC11="","",'Encodage réponses Es'!BC11)</f>
      </c>
      <c r="BG12" s="42">
        <f>IF('Encodage réponses Es'!BD11="","",'Encodage réponses Es'!BD11)</f>
      </c>
      <c r="BH12" s="26">
        <f>IF('Encodage réponses Es'!BE11="","",'Encodage réponses Es'!BE11)</f>
      </c>
      <c r="BI12" s="364">
        <f t="shared" si="7"/>
      </c>
      <c r="BJ12" s="365"/>
      <c r="BK12" s="40">
        <f>IF('Encodage réponses Es'!H11="","",'Encodage réponses Es'!H11)</f>
      </c>
      <c r="BL12" s="109">
        <f>IF('Encodage réponses Es'!I11="","",'Encodage réponses Es'!I11)</f>
      </c>
      <c r="BM12" s="109">
        <f>IF('Encodage réponses Es'!J11="","",'Encodage réponses Es'!J11)</f>
      </c>
      <c r="BN12" s="109">
        <f>IF('Encodage réponses Es'!K11="","",'Encodage réponses Es'!K11)</f>
      </c>
      <c r="BO12" s="41">
        <f>IF('Encodage réponses Es'!L11="","",'Encodage réponses Es'!L11)</f>
      </c>
      <c r="BP12" s="364">
        <f t="shared" si="8"/>
      </c>
      <c r="BQ12" s="365"/>
      <c r="BR12" s="40">
        <f>IF('Encodage réponses Es'!W11="","",'Encodage réponses Es'!W11)</f>
      </c>
      <c r="BS12" s="41">
        <f>IF('Encodage réponses Es'!X11="","",'Encodage réponses Es'!X11)</f>
      </c>
      <c r="BT12" s="41">
        <f>IF('Encodage réponses Es'!Y11="","",'Encodage réponses Es'!Y11)</f>
      </c>
      <c r="BU12" s="41">
        <f>IF('Encodage réponses Es'!Z11="","",'Encodage réponses Es'!Z11)</f>
      </c>
      <c r="BV12" s="26">
        <f>IF('Encodage réponses Es'!AA11="","",'Encodage réponses Es'!AA11)</f>
      </c>
      <c r="BW12" s="364">
        <f t="shared" si="9"/>
      </c>
      <c r="BX12" s="365"/>
      <c r="BY12" s="40">
        <f>IF('Encodage réponses Es'!AN11="","",'Encodage réponses Es'!AN11)</f>
      </c>
      <c r="BZ12" s="41">
        <f>IF('Encodage réponses Es'!AO11="","",'Encodage réponses Es'!AO11)</f>
      </c>
      <c r="CA12" s="41">
        <f>IF('Encodage réponses Es'!AP11="","",'Encodage réponses Es'!AP11)</f>
      </c>
      <c r="CB12" s="41">
        <f>IF('Encodage réponses Es'!AQ11="","",'Encodage réponses Es'!AQ11)</f>
      </c>
      <c r="CC12" s="41">
        <f>IF('Encodage réponses Es'!BK11="","",'Encodage réponses Es'!BK11)</f>
      </c>
      <c r="CD12" s="41">
        <f>IF('Encodage réponses Es'!BL11="","",'Encodage réponses Es'!BL11)</f>
      </c>
      <c r="CE12" s="41">
        <f>IF('Encodage réponses Es'!BM11="","",'Encodage réponses Es'!BM11)</f>
      </c>
      <c r="CF12" s="26">
        <f>IF('Encodage réponses Es'!BN11="","",'Encodage réponses Es'!BN11)</f>
      </c>
      <c r="CG12" s="364">
        <f t="shared" si="10"/>
      </c>
      <c r="CH12" s="365"/>
      <c r="CI12" s="40">
        <f>IF('Encodage réponses Es'!AC11="","",'Encodage réponses Es'!AC11)</f>
      </c>
      <c r="CJ12" s="26">
        <f>IF('Encodage réponses Es'!AD11="","",'Encodage réponses Es'!AD11)</f>
      </c>
      <c r="CK12" s="389">
        <f t="shared" si="11"/>
      </c>
      <c r="CL12" s="390"/>
      <c r="CM12" s="40">
        <f>IF('Encodage réponses Es'!AB11="","",'Encodage réponses Es'!AB11)</f>
      </c>
      <c r="CN12" s="41">
        <f>IF('Encodage réponses Es'!AE11="","",'Encodage réponses Es'!AE11)</f>
      </c>
      <c r="CO12" s="42">
        <f>IF('Encodage réponses Es'!AF11="","",'Encodage réponses Es'!AF11)</f>
      </c>
      <c r="CP12" s="42">
        <f>IF('Encodage réponses Es'!AG11="","",'Encodage réponses Es'!AG11)</f>
      </c>
      <c r="CQ12" s="42">
        <f>IF('Encodage réponses Es'!AH11="","",'Encodage réponses Es'!AH11)</f>
      </c>
      <c r="CR12" s="42">
        <f>IF('Encodage réponses Es'!AI11="","",'Encodage réponses Es'!AI11)</f>
      </c>
      <c r="CS12" s="364">
        <f t="shared" si="12"/>
      </c>
      <c r="CT12" s="365"/>
    </row>
    <row r="13" spans="1:98" ht="11.25" customHeight="1">
      <c r="A13" s="331"/>
      <c r="B13" s="332"/>
      <c r="C13" s="431">
        <f>IF('Encodage réponses Es'!C12="","",'Encodage réponses Es'!C12)</f>
        <v>10</v>
      </c>
      <c r="D13" s="432"/>
      <c r="E13" s="244">
        <f>IF('Encodage réponses Es'!BJ12="","",'Encodage réponses Es'!BJ12)</f>
      </c>
      <c r="F13" s="354">
        <f t="shared" si="13"/>
      </c>
      <c r="G13" s="355"/>
      <c r="H13" s="244">
        <f>IF('Encodage réponses Es'!AZ12="","",'Encodage réponses Es'!AZ12)</f>
      </c>
      <c r="I13" s="354">
        <f t="shared" si="14"/>
      </c>
      <c r="J13" s="355"/>
      <c r="K13" s="40">
        <f>IF('Encodage réponses Es'!AV12="","",'Encodage réponses Es'!AV12)</f>
      </c>
      <c r="L13" s="41">
        <f>IF('Encodage réponses Es'!AW12="","",'Encodage réponses Es'!AW12)</f>
      </c>
      <c r="M13" s="364">
        <f t="shared" si="0"/>
      </c>
      <c r="N13" s="365"/>
      <c r="O13" s="40">
        <f>IF('Encodage réponses Es'!AR12="","",'Encodage réponses Es'!AR12)</f>
      </c>
      <c r="P13" s="42">
        <f>IF('Encodage réponses Es'!AX12="","",'Encodage réponses Es'!AX12)</f>
      </c>
      <c r="Q13" s="364">
        <f t="shared" si="1"/>
      </c>
      <c r="R13" s="365"/>
      <c r="S13" s="40">
        <f>IF('Encodage réponses Es'!BF12="","",'Encodage réponses Es'!BF12)</f>
      </c>
      <c r="T13" s="41">
        <f>IF('Encodage réponses Es'!BG12="","",'Encodage réponses Es'!BG12)</f>
      </c>
      <c r="U13" s="42">
        <f>IF('Encodage réponses Es'!BH12="","",'Encodage réponses Es'!BH12)</f>
      </c>
      <c r="V13" s="42">
        <f>IF('Encodage réponses Es'!BI12="","",'Encodage réponses Es'!BI12)</f>
      </c>
      <c r="W13" s="354">
        <f t="shared" si="2"/>
      </c>
      <c r="X13" s="355"/>
      <c r="Y13" s="40">
        <f>IF('Encodage réponses Es'!AS12="","",'Encodage réponses Es'!AS12)</f>
      </c>
      <c r="Z13" s="42">
        <f>IF('Encodage réponses Es'!AY12="","",'Encodage réponses Es'!AY12)</f>
      </c>
      <c r="AA13" s="378">
        <f t="shared" si="3"/>
      </c>
      <c r="AB13" s="379"/>
      <c r="AC13" s="42">
        <f>IF('Encodage réponses Es'!R12="","",'Encodage réponses Es'!R12)</f>
      </c>
      <c r="AD13" s="41">
        <f>IF('Encodage réponses Es'!S12="","",'Encodage réponses Es'!S12)</f>
      </c>
      <c r="AE13" s="41">
        <f>IF('Encodage réponses Es'!T12="","",'Encodage réponses Es'!T12)</f>
      </c>
      <c r="AF13" s="42">
        <f>IF('Encodage réponses Es'!U12="","",'Encodage réponses Es'!U12)</f>
      </c>
      <c r="AG13" s="153">
        <f>IF('Encodage réponses Es'!V12="","",'Encodage réponses Es'!V12)</f>
      </c>
      <c r="AH13" s="364">
        <f t="shared" si="4"/>
      </c>
      <c r="AI13" s="365"/>
      <c r="AJ13" s="40">
        <f>IF('Encodage réponses Es'!AJ12="","",'Encodage réponses Es'!AJ12)</f>
      </c>
      <c r="AK13" s="42">
        <f>IF('Encodage réponses Es'!AK12="","",'Encodage réponses Es'!AK12)</f>
      </c>
      <c r="AL13" s="41">
        <f>IF('Encodage réponses Es'!AL12="","",'Encodage réponses Es'!AL12)</f>
      </c>
      <c r="AM13" s="43">
        <f>IF('Encodage réponses Es'!AM12="","",'Encodage réponses Es'!AM12)</f>
      </c>
      <c r="AN13" s="364">
        <f t="shared" si="5"/>
      </c>
      <c r="AO13" s="365"/>
      <c r="AP13" s="243">
        <f>IF('Encodage réponses Es'!AT12="","",'Encodage réponses Es'!AT12)</f>
      </c>
      <c r="AQ13" s="354">
        <f t="shared" si="15"/>
      </c>
      <c r="AR13" s="355"/>
      <c r="AS13" s="40">
        <f>IF('Encodage réponses Es'!AU12="","",'Encodage réponses Es'!AU12)</f>
      </c>
      <c r="AT13" s="354">
        <f t="shared" si="6"/>
      </c>
      <c r="AU13" s="355"/>
      <c r="AV13" s="40">
        <f>IF('Encodage réponses Es'!E12="","",'Encodage réponses Es'!E12)</f>
      </c>
      <c r="AW13" s="41">
        <f>IF('Encodage réponses Es'!F12="","",'Encodage réponses Es'!F12)</f>
      </c>
      <c r="AX13" s="42">
        <f>IF('Encodage réponses Es'!G12="","",'Encodage réponses Es'!G12)</f>
      </c>
      <c r="AY13" s="42">
        <f>IF('Encodage réponses Es'!M12="","",'Encodage réponses Es'!M12)</f>
      </c>
      <c r="AZ13" s="41">
        <f>IF('Encodage réponses Es'!N12="","",'Encodage réponses Es'!N12)</f>
      </c>
      <c r="BA13" s="41">
        <f>IF('Encodage réponses Es'!O12="","",'Encodage réponses Es'!O12)</f>
      </c>
      <c r="BB13" s="42">
        <f>IF('Encodage réponses Es'!P12="","",'Encodage réponses Es'!P12)</f>
      </c>
      <c r="BC13" s="41">
        <f>IF('Encodage réponses Es'!Q12="","",'Encodage réponses Es'!Q12)</f>
      </c>
      <c r="BD13" s="41">
        <f>IF('Encodage réponses Es'!BA12="","",'Encodage réponses Es'!BA12)</f>
      </c>
      <c r="BE13" s="41">
        <f>IF('Encodage réponses Es'!BB12="","",'Encodage réponses Es'!BB12)</f>
      </c>
      <c r="BF13" s="41">
        <f>IF('Encodage réponses Es'!BC12="","",'Encodage réponses Es'!BC12)</f>
      </c>
      <c r="BG13" s="42">
        <f>IF('Encodage réponses Es'!BD12="","",'Encodage réponses Es'!BD12)</f>
      </c>
      <c r="BH13" s="26">
        <f>IF('Encodage réponses Es'!BE12="","",'Encodage réponses Es'!BE12)</f>
      </c>
      <c r="BI13" s="364">
        <f t="shared" si="7"/>
      </c>
      <c r="BJ13" s="365"/>
      <c r="BK13" s="40">
        <f>IF('Encodage réponses Es'!H12="","",'Encodage réponses Es'!H12)</f>
      </c>
      <c r="BL13" s="109">
        <f>IF('Encodage réponses Es'!I12="","",'Encodage réponses Es'!I12)</f>
      </c>
      <c r="BM13" s="109">
        <f>IF('Encodage réponses Es'!J12="","",'Encodage réponses Es'!J12)</f>
      </c>
      <c r="BN13" s="109">
        <f>IF('Encodage réponses Es'!K12="","",'Encodage réponses Es'!K12)</f>
      </c>
      <c r="BO13" s="41">
        <f>IF('Encodage réponses Es'!L12="","",'Encodage réponses Es'!L12)</f>
      </c>
      <c r="BP13" s="364">
        <f t="shared" si="8"/>
      </c>
      <c r="BQ13" s="365"/>
      <c r="BR13" s="40">
        <f>IF('Encodage réponses Es'!W12="","",'Encodage réponses Es'!W12)</f>
      </c>
      <c r="BS13" s="41">
        <f>IF('Encodage réponses Es'!X12="","",'Encodage réponses Es'!X12)</f>
      </c>
      <c r="BT13" s="41">
        <f>IF('Encodage réponses Es'!Y12="","",'Encodage réponses Es'!Y12)</f>
      </c>
      <c r="BU13" s="41">
        <f>IF('Encodage réponses Es'!Z12="","",'Encodage réponses Es'!Z12)</f>
      </c>
      <c r="BV13" s="26">
        <f>IF('Encodage réponses Es'!AA12="","",'Encodage réponses Es'!AA12)</f>
      </c>
      <c r="BW13" s="364">
        <f t="shared" si="9"/>
      </c>
      <c r="BX13" s="365"/>
      <c r="BY13" s="40">
        <f>IF('Encodage réponses Es'!AN12="","",'Encodage réponses Es'!AN12)</f>
      </c>
      <c r="BZ13" s="41">
        <f>IF('Encodage réponses Es'!AO12="","",'Encodage réponses Es'!AO12)</f>
      </c>
      <c r="CA13" s="41">
        <f>IF('Encodage réponses Es'!AP12="","",'Encodage réponses Es'!AP12)</f>
      </c>
      <c r="CB13" s="41">
        <f>IF('Encodage réponses Es'!AQ12="","",'Encodage réponses Es'!AQ12)</f>
      </c>
      <c r="CC13" s="41">
        <f>IF('Encodage réponses Es'!BK12="","",'Encodage réponses Es'!BK12)</f>
      </c>
      <c r="CD13" s="41">
        <f>IF('Encodage réponses Es'!BL12="","",'Encodage réponses Es'!BL12)</f>
      </c>
      <c r="CE13" s="41">
        <f>IF('Encodage réponses Es'!BM12="","",'Encodage réponses Es'!BM12)</f>
      </c>
      <c r="CF13" s="26">
        <f>IF('Encodage réponses Es'!BN12="","",'Encodage réponses Es'!BN12)</f>
      </c>
      <c r="CG13" s="364">
        <f t="shared" si="10"/>
      </c>
      <c r="CH13" s="365"/>
      <c r="CI13" s="40">
        <f>IF('Encodage réponses Es'!AC12="","",'Encodage réponses Es'!AC12)</f>
      </c>
      <c r="CJ13" s="26">
        <f>IF('Encodage réponses Es'!AD12="","",'Encodage réponses Es'!AD12)</f>
      </c>
      <c r="CK13" s="354">
        <f t="shared" si="11"/>
      </c>
      <c r="CL13" s="355"/>
      <c r="CM13" s="40">
        <f>IF('Encodage réponses Es'!AB12="","",'Encodage réponses Es'!AB12)</f>
      </c>
      <c r="CN13" s="42">
        <f>IF('Encodage réponses Es'!AE12="","",'Encodage réponses Es'!AE12)</f>
      </c>
      <c r="CO13" s="42">
        <f>IF('Encodage réponses Es'!AF12="","",'Encodage réponses Es'!AF12)</f>
      </c>
      <c r="CP13" s="42">
        <f>IF('Encodage réponses Es'!AG12="","",'Encodage réponses Es'!AG12)</f>
      </c>
      <c r="CQ13" s="42">
        <f>IF('Encodage réponses Es'!AH12="","",'Encodage réponses Es'!AH12)</f>
      </c>
      <c r="CR13" s="42">
        <f>IF('Encodage réponses Es'!AI12="","",'Encodage réponses Es'!AI12)</f>
      </c>
      <c r="CS13" s="364">
        <f t="shared" si="12"/>
      </c>
      <c r="CT13" s="365"/>
    </row>
    <row r="14" spans="1:98" ht="11.25" customHeight="1">
      <c r="A14" s="331"/>
      <c r="B14" s="332"/>
      <c r="C14" s="431">
        <f>IF('Encodage réponses Es'!C13="","",'Encodage réponses Es'!C13)</f>
        <v>11</v>
      </c>
      <c r="D14" s="432"/>
      <c r="E14" s="244">
        <f>IF('Encodage réponses Es'!BJ13="","",'Encodage réponses Es'!BJ13)</f>
      </c>
      <c r="F14" s="354">
        <f t="shared" si="13"/>
      </c>
      <c r="G14" s="355"/>
      <c r="H14" s="244">
        <f>IF('Encodage réponses Es'!AZ13="","",'Encodage réponses Es'!AZ13)</f>
      </c>
      <c r="I14" s="354">
        <f t="shared" si="14"/>
      </c>
      <c r="J14" s="355"/>
      <c r="K14" s="40">
        <f>IF('Encodage réponses Es'!AV13="","",'Encodage réponses Es'!AV13)</f>
      </c>
      <c r="L14" s="41">
        <f>IF('Encodage réponses Es'!AW13="","",'Encodage réponses Es'!AW13)</f>
      </c>
      <c r="M14" s="364">
        <f t="shared" si="0"/>
      </c>
      <c r="N14" s="365"/>
      <c r="O14" s="40">
        <f>IF('Encodage réponses Es'!AR13="","",'Encodage réponses Es'!AR13)</f>
      </c>
      <c r="P14" s="42">
        <f>IF('Encodage réponses Es'!AX13="","",'Encodage réponses Es'!AX13)</f>
      </c>
      <c r="Q14" s="364">
        <f t="shared" si="1"/>
      </c>
      <c r="R14" s="365"/>
      <c r="S14" s="40">
        <f>IF('Encodage réponses Es'!BF13="","",'Encodage réponses Es'!BF13)</f>
      </c>
      <c r="T14" s="41">
        <f>IF('Encodage réponses Es'!BG13="","",'Encodage réponses Es'!BG13)</f>
      </c>
      <c r="U14" s="42">
        <f>IF('Encodage réponses Es'!BH13="","",'Encodage réponses Es'!BH13)</f>
      </c>
      <c r="V14" s="42">
        <f>IF('Encodage réponses Es'!BI13="","",'Encodage réponses Es'!BI13)</f>
      </c>
      <c r="W14" s="385">
        <f t="shared" si="2"/>
      </c>
      <c r="X14" s="386"/>
      <c r="Y14" s="40">
        <f>IF('Encodage réponses Es'!AS13="","",'Encodage réponses Es'!AS13)</f>
      </c>
      <c r="Z14" s="42">
        <f>IF('Encodage réponses Es'!AY13="","",'Encodage réponses Es'!AY13)</f>
      </c>
      <c r="AA14" s="364">
        <f t="shared" si="3"/>
      </c>
      <c r="AB14" s="380"/>
      <c r="AC14" s="42">
        <f>IF('Encodage réponses Es'!R13="","",'Encodage réponses Es'!R13)</f>
      </c>
      <c r="AD14" s="41">
        <f>IF('Encodage réponses Es'!S13="","",'Encodage réponses Es'!S13)</f>
      </c>
      <c r="AE14" s="41">
        <f>IF('Encodage réponses Es'!T13="","",'Encodage réponses Es'!T13)</f>
      </c>
      <c r="AF14" s="42">
        <f>IF('Encodage réponses Es'!U13="","",'Encodage réponses Es'!U13)</f>
      </c>
      <c r="AG14" s="153">
        <f>IF('Encodage réponses Es'!V13="","",'Encodage réponses Es'!V13)</f>
      </c>
      <c r="AH14" s="364">
        <f t="shared" si="4"/>
      </c>
      <c r="AI14" s="365"/>
      <c r="AJ14" s="40">
        <f>IF('Encodage réponses Es'!AJ13="","",'Encodage réponses Es'!AJ13)</f>
      </c>
      <c r="AK14" s="42">
        <f>IF('Encodage réponses Es'!AK13="","",'Encodage réponses Es'!AK13)</f>
      </c>
      <c r="AL14" s="41">
        <f>IF('Encodage réponses Es'!AL13="","",'Encodage réponses Es'!AL13)</f>
      </c>
      <c r="AM14" s="43">
        <f>IF('Encodage réponses Es'!AM13="","",'Encodage réponses Es'!AM13)</f>
      </c>
      <c r="AN14" s="364">
        <f t="shared" si="5"/>
      </c>
      <c r="AO14" s="365"/>
      <c r="AP14" s="243">
        <f>IF('Encodage réponses Es'!AT13="","",'Encodage réponses Es'!AT13)</f>
      </c>
      <c r="AQ14" s="354">
        <f t="shared" si="15"/>
      </c>
      <c r="AR14" s="355"/>
      <c r="AS14" s="40">
        <f>IF('Encodage réponses Es'!AU13="","",'Encodage réponses Es'!AU13)</f>
      </c>
      <c r="AT14" s="354">
        <f t="shared" si="6"/>
      </c>
      <c r="AU14" s="355"/>
      <c r="AV14" s="40">
        <f>IF('Encodage réponses Es'!E13="","",'Encodage réponses Es'!E13)</f>
      </c>
      <c r="AW14" s="41">
        <f>IF('Encodage réponses Es'!F13="","",'Encodage réponses Es'!F13)</f>
      </c>
      <c r="AX14" s="42">
        <f>IF('Encodage réponses Es'!G13="","",'Encodage réponses Es'!G13)</f>
      </c>
      <c r="AY14" s="42">
        <f>IF('Encodage réponses Es'!M13="","",'Encodage réponses Es'!M13)</f>
      </c>
      <c r="AZ14" s="41">
        <f>IF('Encodage réponses Es'!N13="","",'Encodage réponses Es'!N13)</f>
      </c>
      <c r="BA14" s="41">
        <f>IF('Encodage réponses Es'!O13="","",'Encodage réponses Es'!O13)</f>
      </c>
      <c r="BB14" s="42">
        <f>IF('Encodage réponses Es'!P13="","",'Encodage réponses Es'!P13)</f>
      </c>
      <c r="BC14" s="41">
        <f>IF('Encodage réponses Es'!Q13="","",'Encodage réponses Es'!Q13)</f>
      </c>
      <c r="BD14" s="41">
        <f>IF('Encodage réponses Es'!BA13="","",'Encodage réponses Es'!BA13)</f>
      </c>
      <c r="BE14" s="41">
        <f>IF('Encodage réponses Es'!BB13="","",'Encodage réponses Es'!BB13)</f>
      </c>
      <c r="BF14" s="41">
        <f>IF('Encodage réponses Es'!BC13="","",'Encodage réponses Es'!BC13)</f>
      </c>
      <c r="BG14" s="42">
        <f>IF('Encodage réponses Es'!BD13="","",'Encodage réponses Es'!BD13)</f>
      </c>
      <c r="BH14" s="26">
        <f>IF('Encodage réponses Es'!BE13="","",'Encodage réponses Es'!BE13)</f>
      </c>
      <c r="BI14" s="364">
        <f t="shared" si="7"/>
      </c>
      <c r="BJ14" s="365"/>
      <c r="BK14" s="40">
        <f>IF('Encodage réponses Es'!H13="","",'Encodage réponses Es'!H13)</f>
      </c>
      <c r="BL14" s="109">
        <f>IF('Encodage réponses Es'!I13="","",'Encodage réponses Es'!I13)</f>
      </c>
      <c r="BM14" s="109">
        <f>IF('Encodage réponses Es'!J13="","",'Encodage réponses Es'!J13)</f>
      </c>
      <c r="BN14" s="109">
        <f>IF('Encodage réponses Es'!K13="","",'Encodage réponses Es'!K13)</f>
      </c>
      <c r="BO14" s="41">
        <f>IF('Encodage réponses Es'!L13="","",'Encodage réponses Es'!L13)</f>
      </c>
      <c r="BP14" s="364">
        <f t="shared" si="8"/>
      </c>
      <c r="BQ14" s="365"/>
      <c r="BR14" s="40">
        <f>IF('Encodage réponses Es'!W13="","",'Encodage réponses Es'!W13)</f>
      </c>
      <c r="BS14" s="41">
        <f>IF('Encodage réponses Es'!X13="","",'Encodage réponses Es'!X13)</f>
      </c>
      <c r="BT14" s="41">
        <f>IF('Encodage réponses Es'!Y13="","",'Encodage réponses Es'!Y13)</f>
      </c>
      <c r="BU14" s="41">
        <f>IF('Encodage réponses Es'!Z13="","",'Encodage réponses Es'!Z13)</f>
      </c>
      <c r="BV14" s="26">
        <f>IF('Encodage réponses Es'!AA13="","",'Encodage réponses Es'!AA13)</f>
      </c>
      <c r="BW14" s="364">
        <f t="shared" si="9"/>
      </c>
      <c r="BX14" s="365"/>
      <c r="BY14" s="40">
        <f>IF('Encodage réponses Es'!AN13="","",'Encodage réponses Es'!AN13)</f>
      </c>
      <c r="BZ14" s="41">
        <f>IF('Encodage réponses Es'!AO13="","",'Encodage réponses Es'!AO13)</f>
      </c>
      <c r="CA14" s="41">
        <f>IF('Encodage réponses Es'!AP13="","",'Encodage réponses Es'!AP13)</f>
      </c>
      <c r="CB14" s="41">
        <f>IF('Encodage réponses Es'!AQ13="","",'Encodage réponses Es'!AQ13)</f>
      </c>
      <c r="CC14" s="41">
        <f>IF('Encodage réponses Es'!BK13="","",'Encodage réponses Es'!BK13)</f>
      </c>
      <c r="CD14" s="41">
        <f>IF('Encodage réponses Es'!BL13="","",'Encodage réponses Es'!BL13)</f>
      </c>
      <c r="CE14" s="41">
        <f>IF('Encodage réponses Es'!BM13="","",'Encodage réponses Es'!BM13)</f>
      </c>
      <c r="CF14" s="26">
        <f>IF('Encodage réponses Es'!BN13="","",'Encodage réponses Es'!BN13)</f>
      </c>
      <c r="CG14" s="364">
        <f t="shared" si="10"/>
      </c>
      <c r="CH14" s="365"/>
      <c r="CI14" s="40">
        <f>IF('Encodage réponses Es'!AC13="","",'Encodage réponses Es'!AC13)</f>
      </c>
      <c r="CJ14" s="26">
        <f>IF('Encodage réponses Es'!AD13="","",'Encodage réponses Es'!AD13)</f>
      </c>
      <c r="CK14" s="385">
        <f t="shared" si="11"/>
      </c>
      <c r="CL14" s="386"/>
      <c r="CM14" s="40">
        <f>IF('Encodage réponses Es'!AB13="","",'Encodage réponses Es'!AB13)</f>
      </c>
      <c r="CN14" s="42">
        <f>IF('Encodage réponses Es'!AE13="","",'Encodage réponses Es'!AE13)</f>
      </c>
      <c r="CO14" s="42">
        <f>IF('Encodage réponses Es'!AF13="","",'Encodage réponses Es'!AF13)</f>
      </c>
      <c r="CP14" s="42">
        <f>IF('Encodage réponses Es'!AG13="","",'Encodage réponses Es'!AG13)</f>
      </c>
      <c r="CQ14" s="42">
        <f>IF('Encodage réponses Es'!AH13="","",'Encodage réponses Es'!AH13)</f>
      </c>
      <c r="CR14" s="42">
        <f>IF('Encodage réponses Es'!AI13="","",'Encodage réponses Es'!AI13)</f>
      </c>
      <c r="CS14" s="364">
        <f t="shared" si="12"/>
      </c>
      <c r="CT14" s="365"/>
    </row>
    <row r="15" spans="1:98" ht="11.25" customHeight="1">
      <c r="A15" s="331"/>
      <c r="B15" s="332"/>
      <c r="C15" s="431">
        <f>IF('Encodage réponses Es'!C14="","",'Encodage réponses Es'!C14)</f>
        <v>12</v>
      </c>
      <c r="D15" s="432"/>
      <c r="E15" s="244">
        <f>IF('Encodage réponses Es'!BJ14="","",'Encodage réponses Es'!BJ14)</f>
      </c>
      <c r="F15" s="354">
        <f t="shared" si="13"/>
      </c>
      <c r="G15" s="355"/>
      <c r="H15" s="244">
        <f>IF('Encodage réponses Es'!AZ14="","",'Encodage réponses Es'!AZ14)</f>
      </c>
      <c r="I15" s="354">
        <f t="shared" si="14"/>
      </c>
      <c r="J15" s="355"/>
      <c r="K15" s="40">
        <f>IF('Encodage réponses Es'!AV14="","",'Encodage réponses Es'!AV14)</f>
      </c>
      <c r="L15" s="41">
        <f>IF('Encodage réponses Es'!AW14="","",'Encodage réponses Es'!AW14)</f>
      </c>
      <c r="M15" s="364">
        <f t="shared" si="0"/>
      </c>
      <c r="N15" s="365"/>
      <c r="O15" s="40">
        <f>IF('Encodage réponses Es'!AR14="","",'Encodage réponses Es'!AR14)</f>
      </c>
      <c r="P15" s="42">
        <f>IF('Encodage réponses Es'!AX14="","",'Encodage réponses Es'!AX14)</f>
      </c>
      <c r="Q15" s="364">
        <f t="shared" si="1"/>
      </c>
      <c r="R15" s="365"/>
      <c r="S15" s="40">
        <f>IF('Encodage réponses Es'!BF14="","",'Encodage réponses Es'!BF14)</f>
      </c>
      <c r="T15" s="41">
        <f>IF('Encodage réponses Es'!BG14="","",'Encodage réponses Es'!BG14)</f>
      </c>
      <c r="U15" s="42">
        <f>IF('Encodage réponses Es'!BH14="","",'Encodage réponses Es'!BH14)</f>
      </c>
      <c r="V15" s="42">
        <f>IF('Encodage réponses Es'!BI14="","",'Encodage réponses Es'!BI14)</f>
      </c>
      <c r="W15" s="354">
        <f t="shared" si="2"/>
      </c>
      <c r="X15" s="355"/>
      <c r="Y15" s="40">
        <f>IF('Encodage réponses Es'!AS14="","",'Encodage réponses Es'!AS14)</f>
      </c>
      <c r="Z15" s="42">
        <f>IF('Encodage réponses Es'!AY14="","",'Encodage réponses Es'!AY14)</f>
      </c>
      <c r="AA15" s="364">
        <f t="shared" si="3"/>
      </c>
      <c r="AB15" s="380"/>
      <c r="AC15" s="42">
        <f>IF('Encodage réponses Es'!R14="","",'Encodage réponses Es'!R14)</f>
      </c>
      <c r="AD15" s="41">
        <f>IF('Encodage réponses Es'!S14="","",'Encodage réponses Es'!S14)</f>
      </c>
      <c r="AE15" s="41">
        <f>IF('Encodage réponses Es'!T14="","",'Encodage réponses Es'!T14)</f>
      </c>
      <c r="AF15" s="42">
        <f>IF('Encodage réponses Es'!U14="","",'Encodage réponses Es'!U14)</f>
      </c>
      <c r="AG15" s="153">
        <f>IF('Encodage réponses Es'!V14="","",'Encodage réponses Es'!V14)</f>
      </c>
      <c r="AH15" s="364">
        <f t="shared" si="4"/>
      </c>
      <c r="AI15" s="365"/>
      <c r="AJ15" s="40">
        <f>IF('Encodage réponses Es'!AJ14="","",'Encodage réponses Es'!AJ14)</f>
      </c>
      <c r="AK15" s="42">
        <f>IF('Encodage réponses Es'!AK14="","",'Encodage réponses Es'!AK14)</f>
      </c>
      <c r="AL15" s="41">
        <f>IF('Encodage réponses Es'!AL14="","",'Encodage réponses Es'!AL14)</f>
      </c>
      <c r="AM15" s="43">
        <f>IF('Encodage réponses Es'!AM14="","",'Encodage réponses Es'!AM14)</f>
      </c>
      <c r="AN15" s="364">
        <f t="shared" si="5"/>
      </c>
      <c r="AO15" s="365"/>
      <c r="AP15" s="243">
        <f>IF('Encodage réponses Es'!AT14="","",'Encodage réponses Es'!AT14)</f>
      </c>
      <c r="AQ15" s="354">
        <f t="shared" si="15"/>
      </c>
      <c r="AR15" s="355"/>
      <c r="AS15" s="40">
        <f>IF('Encodage réponses Es'!AU14="","",'Encodage réponses Es'!AU14)</f>
      </c>
      <c r="AT15" s="354">
        <f t="shared" si="6"/>
      </c>
      <c r="AU15" s="355"/>
      <c r="AV15" s="40">
        <f>IF('Encodage réponses Es'!E14="","",'Encodage réponses Es'!E14)</f>
      </c>
      <c r="AW15" s="41">
        <f>IF('Encodage réponses Es'!F14="","",'Encodage réponses Es'!F14)</f>
      </c>
      <c r="AX15" s="42">
        <f>IF('Encodage réponses Es'!G14="","",'Encodage réponses Es'!G14)</f>
      </c>
      <c r="AY15" s="42">
        <f>IF('Encodage réponses Es'!M14="","",'Encodage réponses Es'!M14)</f>
      </c>
      <c r="AZ15" s="41">
        <f>IF('Encodage réponses Es'!N14="","",'Encodage réponses Es'!N14)</f>
      </c>
      <c r="BA15" s="41">
        <f>IF('Encodage réponses Es'!O14="","",'Encodage réponses Es'!O14)</f>
      </c>
      <c r="BB15" s="42">
        <f>IF('Encodage réponses Es'!P14="","",'Encodage réponses Es'!P14)</f>
      </c>
      <c r="BC15" s="41">
        <f>IF('Encodage réponses Es'!Q14="","",'Encodage réponses Es'!Q14)</f>
      </c>
      <c r="BD15" s="41">
        <f>IF('Encodage réponses Es'!BA14="","",'Encodage réponses Es'!BA14)</f>
      </c>
      <c r="BE15" s="41">
        <f>IF('Encodage réponses Es'!BB14="","",'Encodage réponses Es'!BB14)</f>
      </c>
      <c r="BF15" s="41">
        <f>IF('Encodage réponses Es'!BC14="","",'Encodage réponses Es'!BC14)</f>
      </c>
      <c r="BG15" s="42">
        <f>IF('Encodage réponses Es'!BD14="","",'Encodage réponses Es'!BD14)</f>
      </c>
      <c r="BH15" s="26">
        <f>IF('Encodage réponses Es'!BE14="","",'Encodage réponses Es'!BE14)</f>
      </c>
      <c r="BI15" s="364">
        <f t="shared" si="7"/>
      </c>
      <c r="BJ15" s="365"/>
      <c r="BK15" s="40">
        <f>IF('Encodage réponses Es'!H14="","",'Encodage réponses Es'!H14)</f>
      </c>
      <c r="BL15" s="109">
        <f>IF('Encodage réponses Es'!I14="","",'Encodage réponses Es'!I14)</f>
      </c>
      <c r="BM15" s="109">
        <f>IF('Encodage réponses Es'!J14="","",'Encodage réponses Es'!J14)</f>
      </c>
      <c r="BN15" s="109">
        <f>IF('Encodage réponses Es'!K14="","",'Encodage réponses Es'!K14)</f>
      </c>
      <c r="BO15" s="41">
        <f>IF('Encodage réponses Es'!L14="","",'Encodage réponses Es'!L14)</f>
      </c>
      <c r="BP15" s="364">
        <f t="shared" si="8"/>
      </c>
      <c r="BQ15" s="365"/>
      <c r="BR15" s="40">
        <f>IF('Encodage réponses Es'!W14="","",'Encodage réponses Es'!W14)</f>
      </c>
      <c r="BS15" s="41">
        <f>IF('Encodage réponses Es'!X14="","",'Encodage réponses Es'!X14)</f>
      </c>
      <c r="BT15" s="41">
        <f>IF('Encodage réponses Es'!Y14="","",'Encodage réponses Es'!Y14)</f>
      </c>
      <c r="BU15" s="41">
        <f>IF('Encodage réponses Es'!Z14="","",'Encodage réponses Es'!Z14)</f>
      </c>
      <c r="BV15" s="26">
        <f>IF('Encodage réponses Es'!AA14="","",'Encodage réponses Es'!AA14)</f>
      </c>
      <c r="BW15" s="364">
        <f t="shared" si="9"/>
      </c>
      <c r="BX15" s="365"/>
      <c r="BY15" s="40">
        <f>IF('Encodage réponses Es'!AN14="","",'Encodage réponses Es'!AN14)</f>
      </c>
      <c r="BZ15" s="41">
        <f>IF('Encodage réponses Es'!AO14="","",'Encodage réponses Es'!AO14)</f>
      </c>
      <c r="CA15" s="41">
        <f>IF('Encodage réponses Es'!AP14="","",'Encodage réponses Es'!AP14)</f>
      </c>
      <c r="CB15" s="41">
        <f>IF('Encodage réponses Es'!AQ14="","",'Encodage réponses Es'!AQ14)</f>
      </c>
      <c r="CC15" s="41">
        <f>IF('Encodage réponses Es'!BK14="","",'Encodage réponses Es'!BK14)</f>
      </c>
      <c r="CD15" s="41">
        <f>IF('Encodage réponses Es'!BL14="","",'Encodage réponses Es'!BL14)</f>
      </c>
      <c r="CE15" s="41">
        <f>IF('Encodage réponses Es'!BM14="","",'Encodage réponses Es'!BM14)</f>
      </c>
      <c r="CF15" s="26">
        <f>IF('Encodage réponses Es'!BN14="","",'Encodage réponses Es'!BN14)</f>
      </c>
      <c r="CG15" s="364">
        <f t="shared" si="10"/>
      </c>
      <c r="CH15" s="365"/>
      <c r="CI15" s="40">
        <f>IF('Encodage réponses Es'!AC14="","",'Encodage réponses Es'!AC14)</f>
      </c>
      <c r="CJ15" s="26">
        <f>IF('Encodage réponses Es'!AD14="","",'Encodage réponses Es'!AD14)</f>
      </c>
      <c r="CK15" s="389">
        <f t="shared" si="11"/>
      </c>
      <c r="CL15" s="390"/>
      <c r="CM15" s="40">
        <f>IF('Encodage réponses Es'!AB14="","",'Encodage réponses Es'!AB14)</f>
      </c>
      <c r="CN15" s="42">
        <f>IF('Encodage réponses Es'!AE14="","",'Encodage réponses Es'!AE14)</f>
      </c>
      <c r="CO15" s="42">
        <f>IF('Encodage réponses Es'!AF14="","",'Encodage réponses Es'!AF14)</f>
      </c>
      <c r="CP15" s="42">
        <f>IF('Encodage réponses Es'!AG14="","",'Encodage réponses Es'!AG14)</f>
      </c>
      <c r="CQ15" s="42">
        <f>IF('Encodage réponses Es'!AH14="","",'Encodage réponses Es'!AH14)</f>
      </c>
      <c r="CR15" s="42">
        <f>IF('Encodage réponses Es'!AI14="","",'Encodage réponses Es'!AI14)</f>
      </c>
      <c r="CS15" s="364">
        <f t="shared" si="12"/>
      </c>
      <c r="CT15" s="365"/>
    </row>
    <row r="16" spans="1:98" ht="11.25" customHeight="1">
      <c r="A16" s="331"/>
      <c r="B16" s="332"/>
      <c r="C16" s="431">
        <f>IF('Encodage réponses Es'!C15="","",'Encodage réponses Es'!C15)</f>
        <v>13</v>
      </c>
      <c r="D16" s="432"/>
      <c r="E16" s="244">
        <f>IF('Encodage réponses Es'!BJ15="","",'Encodage réponses Es'!BJ15)</f>
      </c>
      <c r="F16" s="354">
        <f t="shared" si="13"/>
      </c>
      <c r="G16" s="355"/>
      <c r="H16" s="244">
        <f>IF('Encodage réponses Es'!AZ15="","",'Encodage réponses Es'!AZ15)</f>
      </c>
      <c r="I16" s="354">
        <f t="shared" si="14"/>
      </c>
      <c r="J16" s="355"/>
      <c r="K16" s="40">
        <f>IF('Encodage réponses Es'!AV15="","",'Encodage réponses Es'!AV15)</f>
      </c>
      <c r="L16" s="41">
        <f>IF('Encodage réponses Es'!AW15="","",'Encodage réponses Es'!AW15)</f>
      </c>
      <c r="M16" s="364">
        <f t="shared" si="0"/>
      </c>
      <c r="N16" s="365"/>
      <c r="O16" s="42">
        <f>IF('Encodage réponses Es'!AR15="","",'Encodage réponses Es'!AR15)</f>
      </c>
      <c r="P16" s="42">
        <f>IF('Encodage réponses Es'!AX15="","",'Encodage réponses Es'!AX15)</f>
      </c>
      <c r="Q16" s="364">
        <f t="shared" si="1"/>
      </c>
      <c r="R16" s="365"/>
      <c r="S16" s="40">
        <f>IF('Encodage réponses Es'!BF15="","",'Encodage réponses Es'!BF15)</f>
      </c>
      <c r="T16" s="41">
        <f>IF('Encodage réponses Es'!BG15="","",'Encodage réponses Es'!BG15)</f>
      </c>
      <c r="U16" s="42">
        <f>IF('Encodage réponses Es'!BH15="","",'Encodage réponses Es'!BH15)</f>
      </c>
      <c r="V16" s="42">
        <f>IF('Encodage réponses Es'!BI15="","",'Encodage réponses Es'!BI15)</f>
      </c>
      <c r="W16" s="385">
        <f t="shared" si="2"/>
      </c>
      <c r="X16" s="386"/>
      <c r="Y16" s="40">
        <f>IF('Encodage réponses Es'!AS15="","",'Encodage réponses Es'!AS15)</f>
      </c>
      <c r="Z16" s="42">
        <f>IF('Encodage réponses Es'!AY15="","",'Encodage réponses Es'!AY15)</f>
      </c>
      <c r="AA16" s="378">
        <f t="shared" si="3"/>
      </c>
      <c r="AB16" s="379"/>
      <c r="AC16" s="42">
        <f>IF('Encodage réponses Es'!R15="","",'Encodage réponses Es'!R15)</f>
      </c>
      <c r="AD16" s="41">
        <f>IF('Encodage réponses Es'!S15="","",'Encodage réponses Es'!S15)</f>
      </c>
      <c r="AE16" s="41">
        <f>IF('Encodage réponses Es'!T15="","",'Encodage réponses Es'!T15)</f>
      </c>
      <c r="AF16" s="42">
        <f>IF('Encodage réponses Es'!U15="","",'Encodage réponses Es'!U15)</f>
      </c>
      <c r="AG16" s="153">
        <f>IF('Encodage réponses Es'!V15="","",'Encodage réponses Es'!V15)</f>
      </c>
      <c r="AH16" s="364">
        <f t="shared" si="4"/>
      </c>
      <c r="AI16" s="365"/>
      <c r="AJ16" s="40">
        <f>IF('Encodage réponses Es'!AJ15="","",'Encodage réponses Es'!AJ15)</f>
      </c>
      <c r="AK16" s="42">
        <f>IF('Encodage réponses Es'!AK15="","",'Encodage réponses Es'!AK15)</f>
      </c>
      <c r="AL16" s="41">
        <f>IF('Encodage réponses Es'!AL15="","",'Encodage réponses Es'!AL15)</f>
      </c>
      <c r="AM16" s="43">
        <f>IF('Encodage réponses Es'!AM15="","",'Encodage réponses Es'!AM15)</f>
      </c>
      <c r="AN16" s="364">
        <f t="shared" si="5"/>
      </c>
      <c r="AO16" s="365"/>
      <c r="AP16" s="243">
        <f>IF('Encodage réponses Es'!AT15="","",'Encodage réponses Es'!AT15)</f>
      </c>
      <c r="AQ16" s="354">
        <f t="shared" si="15"/>
      </c>
      <c r="AR16" s="355"/>
      <c r="AS16" s="40">
        <f>IF('Encodage réponses Es'!AU15="","",'Encodage réponses Es'!AU15)</f>
      </c>
      <c r="AT16" s="354">
        <f t="shared" si="6"/>
      </c>
      <c r="AU16" s="355"/>
      <c r="AV16" s="40">
        <f>IF('Encodage réponses Es'!E15="","",'Encodage réponses Es'!E15)</f>
      </c>
      <c r="AW16" s="41">
        <f>IF('Encodage réponses Es'!F15="","",'Encodage réponses Es'!F15)</f>
      </c>
      <c r="AX16" s="42">
        <f>IF('Encodage réponses Es'!G15="","",'Encodage réponses Es'!G15)</f>
      </c>
      <c r="AY16" s="42">
        <f>IF('Encodage réponses Es'!M15="","",'Encodage réponses Es'!M15)</f>
      </c>
      <c r="AZ16" s="41">
        <f>IF('Encodage réponses Es'!N15="","",'Encodage réponses Es'!N15)</f>
      </c>
      <c r="BA16" s="41">
        <f>IF('Encodage réponses Es'!O15="","",'Encodage réponses Es'!O15)</f>
      </c>
      <c r="BB16" s="42">
        <f>IF('Encodage réponses Es'!P15="","",'Encodage réponses Es'!P15)</f>
      </c>
      <c r="BC16" s="41">
        <f>IF('Encodage réponses Es'!Q15="","",'Encodage réponses Es'!Q15)</f>
      </c>
      <c r="BD16" s="41">
        <f>IF('Encodage réponses Es'!BA15="","",'Encodage réponses Es'!BA15)</f>
      </c>
      <c r="BE16" s="41">
        <f>IF('Encodage réponses Es'!BB15="","",'Encodage réponses Es'!BB15)</f>
      </c>
      <c r="BF16" s="41">
        <f>IF('Encodage réponses Es'!BC15="","",'Encodage réponses Es'!BC15)</f>
      </c>
      <c r="BG16" s="42">
        <f>IF('Encodage réponses Es'!BD15="","",'Encodage réponses Es'!BD15)</f>
      </c>
      <c r="BH16" s="26">
        <f>IF('Encodage réponses Es'!BE15="","",'Encodage réponses Es'!BE15)</f>
      </c>
      <c r="BI16" s="364">
        <f t="shared" si="7"/>
      </c>
      <c r="BJ16" s="365"/>
      <c r="BK16" s="40">
        <f>IF('Encodage réponses Es'!H15="","",'Encodage réponses Es'!H15)</f>
      </c>
      <c r="BL16" s="109">
        <f>IF('Encodage réponses Es'!I15="","",'Encodage réponses Es'!I15)</f>
      </c>
      <c r="BM16" s="109">
        <f>IF('Encodage réponses Es'!J15="","",'Encodage réponses Es'!J15)</f>
      </c>
      <c r="BN16" s="109">
        <f>IF('Encodage réponses Es'!K15="","",'Encodage réponses Es'!K15)</f>
      </c>
      <c r="BO16" s="41">
        <f>IF('Encodage réponses Es'!L15="","",'Encodage réponses Es'!L15)</f>
      </c>
      <c r="BP16" s="364">
        <f t="shared" si="8"/>
      </c>
      <c r="BQ16" s="365"/>
      <c r="BR16" s="40">
        <f>IF('Encodage réponses Es'!W15="","",'Encodage réponses Es'!W15)</f>
      </c>
      <c r="BS16" s="41">
        <f>IF('Encodage réponses Es'!X15="","",'Encodage réponses Es'!X15)</f>
      </c>
      <c r="BT16" s="41">
        <f>IF('Encodage réponses Es'!Y15="","",'Encodage réponses Es'!Y15)</f>
      </c>
      <c r="BU16" s="41">
        <f>IF('Encodage réponses Es'!Z15="","",'Encodage réponses Es'!Z15)</f>
      </c>
      <c r="BV16" s="26">
        <f>IF('Encodage réponses Es'!AA15="","",'Encodage réponses Es'!AA15)</f>
      </c>
      <c r="BW16" s="364">
        <f t="shared" si="9"/>
      </c>
      <c r="BX16" s="365"/>
      <c r="BY16" s="40">
        <f>IF('Encodage réponses Es'!AN15="","",'Encodage réponses Es'!AN15)</f>
      </c>
      <c r="BZ16" s="41">
        <f>IF('Encodage réponses Es'!AO15="","",'Encodage réponses Es'!AO15)</f>
      </c>
      <c r="CA16" s="41">
        <f>IF('Encodage réponses Es'!AP15="","",'Encodage réponses Es'!AP15)</f>
      </c>
      <c r="CB16" s="41">
        <f>IF('Encodage réponses Es'!AQ15="","",'Encodage réponses Es'!AQ15)</f>
      </c>
      <c r="CC16" s="41">
        <f>IF('Encodage réponses Es'!BK15="","",'Encodage réponses Es'!BK15)</f>
      </c>
      <c r="CD16" s="41">
        <f>IF('Encodage réponses Es'!BL15="","",'Encodage réponses Es'!BL15)</f>
      </c>
      <c r="CE16" s="41">
        <f>IF('Encodage réponses Es'!BM15="","",'Encodage réponses Es'!BM15)</f>
      </c>
      <c r="CF16" s="26">
        <f>IF('Encodage réponses Es'!BN15="","",'Encodage réponses Es'!BN15)</f>
      </c>
      <c r="CG16" s="364">
        <f t="shared" si="10"/>
      </c>
      <c r="CH16" s="365"/>
      <c r="CI16" s="40">
        <f>IF('Encodage réponses Es'!AC15="","",'Encodage réponses Es'!AC15)</f>
      </c>
      <c r="CJ16" s="26">
        <f>IF('Encodage réponses Es'!AD15="","",'Encodage réponses Es'!AD15)</f>
      </c>
      <c r="CK16" s="354">
        <f t="shared" si="11"/>
      </c>
      <c r="CL16" s="355"/>
      <c r="CM16" s="40">
        <f>IF('Encodage réponses Es'!AB15="","",'Encodage réponses Es'!AB15)</f>
      </c>
      <c r="CN16" s="42">
        <f>IF('Encodage réponses Es'!AE15="","",'Encodage réponses Es'!AE15)</f>
      </c>
      <c r="CO16" s="42">
        <f>IF('Encodage réponses Es'!AF15="","",'Encodage réponses Es'!AF15)</f>
      </c>
      <c r="CP16" s="42">
        <f>IF('Encodage réponses Es'!AG15="","",'Encodage réponses Es'!AG15)</f>
      </c>
      <c r="CQ16" s="42">
        <f>IF('Encodage réponses Es'!AH15="","",'Encodage réponses Es'!AH15)</f>
      </c>
      <c r="CR16" s="42">
        <f>IF('Encodage réponses Es'!AI15="","",'Encodage réponses Es'!AI15)</f>
      </c>
      <c r="CS16" s="364">
        <f t="shared" si="12"/>
      </c>
      <c r="CT16" s="365"/>
    </row>
    <row r="17" spans="1:98" ht="11.25" customHeight="1">
      <c r="A17" s="331"/>
      <c r="B17" s="332"/>
      <c r="C17" s="431">
        <f>IF('Encodage réponses Es'!C16="","",'Encodage réponses Es'!C16)</f>
        <v>14</v>
      </c>
      <c r="D17" s="432"/>
      <c r="E17" s="244">
        <f>IF('Encodage réponses Es'!BJ16="","",'Encodage réponses Es'!BJ16)</f>
      </c>
      <c r="F17" s="354">
        <f t="shared" si="13"/>
      </c>
      <c r="G17" s="355"/>
      <c r="H17" s="244">
        <f>IF('Encodage réponses Es'!AZ16="","",'Encodage réponses Es'!AZ16)</f>
      </c>
      <c r="I17" s="354">
        <f t="shared" si="14"/>
      </c>
      <c r="J17" s="355"/>
      <c r="K17" s="40">
        <f>IF('Encodage réponses Es'!AV16="","",'Encodage réponses Es'!AV16)</f>
      </c>
      <c r="L17" s="41">
        <f>IF('Encodage réponses Es'!AW16="","",'Encodage réponses Es'!AW16)</f>
      </c>
      <c r="M17" s="364">
        <f t="shared" si="0"/>
      </c>
      <c r="N17" s="365"/>
      <c r="O17" s="42">
        <f>IF('Encodage réponses Es'!AR16="","",'Encodage réponses Es'!AR16)</f>
      </c>
      <c r="P17" s="42">
        <f>IF('Encodage réponses Es'!AX16="","",'Encodage réponses Es'!AX16)</f>
      </c>
      <c r="Q17" s="364">
        <f t="shared" si="1"/>
      </c>
      <c r="R17" s="365"/>
      <c r="S17" s="40">
        <f>IF('Encodage réponses Es'!BF16="","",'Encodage réponses Es'!BF16)</f>
      </c>
      <c r="T17" s="41">
        <f>IF('Encodage réponses Es'!BG16="","",'Encodage réponses Es'!BG16)</f>
      </c>
      <c r="U17" s="42">
        <f>IF('Encodage réponses Es'!BH16="","",'Encodage réponses Es'!BH16)</f>
      </c>
      <c r="V17" s="42">
        <f>IF('Encodage réponses Es'!BI16="","",'Encodage réponses Es'!BI16)</f>
      </c>
      <c r="W17" s="389">
        <f t="shared" si="2"/>
      </c>
      <c r="X17" s="390"/>
      <c r="Y17" s="40">
        <f>IF('Encodage réponses Es'!AS16="","",'Encodage réponses Es'!AS16)</f>
      </c>
      <c r="Z17" s="42">
        <f>IF('Encodage réponses Es'!AY16="","",'Encodage réponses Es'!AY16)</f>
      </c>
      <c r="AA17" s="364">
        <f t="shared" si="3"/>
      </c>
      <c r="AB17" s="380"/>
      <c r="AC17" s="42">
        <f>IF('Encodage réponses Es'!R16="","",'Encodage réponses Es'!R16)</f>
      </c>
      <c r="AD17" s="41">
        <f>IF('Encodage réponses Es'!S16="","",'Encodage réponses Es'!S16)</f>
      </c>
      <c r="AE17" s="41">
        <f>IF('Encodage réponses Es'!T16="","",'Encodage réponses Es'!T16)</f>
      </c>
      <c r="AF17" s="42">
        <f>IF('Encodage réponses Es'!U16="","",'Encodage réponses Es'!U16)</f>
      </c>
      <c r="AG17" s="153">
        <f>IF('Encodage réponses Es'!V16="","",'Encodage réponses Es'!V16)</f>
      </c>
      <c r="AH17" s="364">
        <f t="shared" si="4"/>
      </c>
      <c r="AI17" s="365"/>
      <c r="AJ17" s="40">
        <f>IF('Encodage réponses Es'!AJ16="","",'Encodage réponses Es'!AJ16)</f>
      </c>
      <c r="AK17" s="42">
        <f>IF('Encodage réponses Es'!AK16="","",'Encodage réponses Es'!AK16)</f>
      </c>
      <c r="AL17" s="41">
        <f>IF('Encodage réponses Es'!AL16="","",'Encodage réponses Es'!AL16)</f>
      </c>
      <c r="AM17" s="43">
        <f>IF('Encodage réponses Es'!AM16="","",'Encodage réponses Es'!AM16)</f>
      </c>
      <c r="AN17" s="364">
        <f t="shared" si="5"/>
      </c>
      <c r="AO17" s="365"/>
      <c r="AP17" s="243">
        <f>IF('Encodage réponses Es'!AT16="","",'Encodage réponses Es'!AT16)</f>
      </c>
      <c r="AQ17" s="354">
        <f t="shared" si="15"/>
      </c>
      <c r="AR17" s="355"/>
      <c r="AS17" s="40">
        <f>IF('Encodage réponses Es'!AU16="","",'Encodage réponses Es'!AU16)</f>
      </c>
      <c r="AT17" s="354">
        <f t="shared" si="6"/>
      </c>
      <c r="AU17" s="355"/>
      <c r="AV17" s="40">
        <f>IF('Encodage réponses Es'!E16="","",'Encodage réponses Es'!E16)</f>
      </c>
      <c r="AW17" s="41">
        <f>IF('Encodage réponses Es'!F16="","",'Encodage réponses Es'!F16)</f>
      </c>
      <c r="AX17" s="42">
        <f>IF('Encodage réponses Es'!G16="","",'Encodage réponses Es'!G16)</f>
      </c>
      <c r="AY17" s="42">
        <f>IF('Encodage réponses Es'!M16="","",'Encodage réponses Es'!M16)</f>
      </c>
      <c r="AZ17" s="41">
        <f>IF('Encodage réponses Es'!N16="","",'Encodage réponses Es'!N16)</f>
      </c>
      <c r="BA17" s="41">
        <f>IF('Encodage réponses Es'!O16="","",'Encodage réponses Es'!O16)</f>
      </c>
      <c r="BB17" s="42">
        <f>IF('Encodage réponses Es'!P16="","",'Encodage réponses Es'!P16)</f>
      </c>
      <c r="BC17" s="41">
        <f>IF('Encodage réponses Es'!Q16="","",'Encodage réponses Es'!Q16)</f>
      </c>
      <c r="BD17" s="41">
        <f>IF('Encodage réponses Es'!BA16="","",'Encodage réponses Es'!BA16)</f>
      </c>
      <c r="BE17" s="41">
        <f>IF('Encodage réponses Es'!BB16="","",'Encodage réponses Es'!BB16)</f>
      </c>
      <c r="BF17" s="41">
        <f>IF('Encodage réponses Es'!BC16="","",'Encodage réponses Es'!BC16)</f>
      </c>
      <c r="BG17" s="42">
        <f>IF('Encodage réponses Es'!BD16="","",'Encodage réponses Es'!BD16)</f>
      </c>
      <c r="BH17" s="26">
        <f>IF('Encodage réponses Es'!BE16="","",'Encodage réponses Es'!BE16)</f>
      </c>
      <c r="BI17" s="364">
        <f t="shared" si="7"/>
      </c>
      <c r="BJ17" s="365"/>
      <c r="BK17" s="40">
        <f>IF('Encodage réponses Es'!H16="","",'Encodage réponses Es'!H16)</f>
      </c>
      <c r="BL17" s="109">
        <f>IF('Encodage réponses Es'!I16="","",'Encodage réponses Es'!I16)</f>
      </c>
      <c r="BM17" s="109">
        <f>IF('Encodage réponses Es'!J16="","",'Encodage réponses Es'!J16)</f>
      </c>
      <c r="BN17" s="109">
        <f>IF('Encodage réponses Es'!K16="","",'Encodage réponses Es'!K16)</f>
      </c>
      <c r="BO17" s="41">
        <f>IF('Encodage réponses Es'!L16="","",'Encodage réponses Es'!L16)</f>
      </c>
      <c r="BP17" s="364">
        <f t="shared" si="8"/>
      </c>
      <c r="BQ17" s="365"/>
      <c r="BR17" s="40">
        <f>IF('Encodage réponses Es'!W16="","",'Encodage réponses Es'!W16)</f>
      </c>
      <c r="BS17" s="41">
        <f>IF('Encodage réponses Es'!X16="","",'Encodage réponses Es'!X16)</f>
      </c>
      <c r="BT17" s="41">
        <f>IF('Encodage réponses Es'!Y16="","",'Encodage réponses Es'!Y16)</f>
      </c>
      <c r="BU17" s="41">
        <f>IF('Encodage réponses Es'!Z16="","",'Encodage réponses Es'!Z16)</f>
      </c>
      <c r="BV17" s="26">
        <f>IF('Encodage réponses Es'!AA16="","",'Encodage réponses Es'!AA16)</f>
      </c>
      <c r="BW17" s="364">
        <f t="shared" si="9"/>
      </c>
      <c r="BX17" s="365"/>
      <c r="BY17" s="40">
        <f>IF('Encodage réponses Es'!AN16="","",'Encodage réponses Es'!AN16)</f>
      </c>
      <c r="BZ17" s="41">
        <f>IF('Encodage réponses Es'!AO16="","",'Encodage réponses Es'!AO16)</f>
      </c>
      <c r="CA17" s="41">
        <f>IF('Encodage réponses Es'!AP16="","",'Encodage réponses Es'!AP16)</f>
      </c>
      <c r="CB17" s="41">
        <f>IF('Encodage réponses Es'!AQ16="","",'Encodage réponses Es'!AQ16)</f>
      </c>
      <c r="CC17" s="41">
        <f>IF('Encodage réponses Es'!BK16="","",'Encodage réponses Es'!BK16)</f>
      </c>
      <c r="CD17" s="41">
        <f>IF('Encodage réponses Es'!BL16="","",'Encodage réponses Es'!BL16)</f>
      </c>
      <c r="CE17" s="41">
        <f>IF('Encodage réponses Es'!BM16="","",'Encodage réponses Es'!BM16)</f>
      </c>
      <c r="CF17" s="26">
        <f>IF('Encodage réponses Es'!BN16="","",'Encodage réponses Es'!BN16)</f>
      </c>
      <c r="CG17" s="364">
        <f t="shared" si="10"/>
      </c>
      <c r="CH17" s="365"/>
      <c r="CI17" s="40">
        <f>IF('Encodage réponses Es'!AC16="","",'Encodage réponses Es'!AC16)</f>
      </c>
      <c r="CJ17" s="26">
        <f>IF('Encodage réponses Es'!AD16="","",'Encodage réponses Es'!AD16)</f>
      </c>
      <c r="CK17" s="354">
        <f t="shared" si="11"/>
      </c>
      <c r="CL17" s="355"/>
      <c r="CM17" s="40">
        <f>IF('Encodage réponses Es'!AB16="","",'Encodage réponses Es'!AB16)</f>
      </c>
      <c r="CN17" s="42">
        <f>IF('Encodage réponses Es'!AE16="","",'Encodage réponses Es'!AE16)</f>
      </c>
      <c r="CO17" s="42">
        <f>IF('Encodage réponses Es'!AF16="","",'Encodage réponses Es'!AF16)</f>
      </c>
      <c r="CP17" s="42">
        <f>IF('Encodage réponses Es'!AG16="","",'Encodage réponses Es'!AG16)</f>
      </c>
      <c r="CQ17" s="42">
        <f>IF('Encodage réponses Es'!AH16="","",'Encodage réponses Es'!AH16)</f>
      </c>
      <c r="CR17" s="42">
        <f>IF('Encodage réponses Es'!AI16="","",'Encodage réponses Es'!AI16)</f>
      </c>
      <c r="CS17" s="364">
        <f t="shared" si="12"/>
      </c>
      <c r="CT17" s="365"/>
    </row>
    <row r="18" spans="1:98" ht="11.25" customHeight="1">
      <c r="A18" s="331"/>
      <c r="B18" s="332"/>
      <c r="C18" s="431">
        <f>IF('Encodage réponses Es'!C17="","",'Encodage réponses Es'!C17)</f>
        <v>15</v>
      </c>
      <c r="D18" s="432"/>
      <c r="E18" s="244">
        <f>IF('Encodage réponses Es'!BJ17="","",'Encodage réponses Es'!BJ17)</f>
      </c>
      <c r="F18" s="354">
        <f t="shared" si="13"/>
      </c>
      <c r="G18" s="355"/>
      <c r="H18" s="244">
        <f>IF('Encodage réponses Es'!AZ17="","",'Encodage réponses Es'!AZ17)</f>
      </c>
      <c r="I18" s="354">
        <f t="shared" si="14"/>
      </c>
      <c r="J18" s="355"/>
      <c r="K18" s="40">
        <f>IF('Encodage réponses Es'!AV17="","",'Encodage réponses Es'!AV17)</f>
      </c>
      <c r="L18" s="41">
        <f>IF('Encodage réponses Es'!AW17="","",'Encodage réponses Es'!AW17)</f>
      </c>
      <c r="M18" s="364">
        <f t="shared" si="0"/>
      </c>
      <c r="N18" s="365"/>
      <c r="O18" s="42">
        <f>IF('Encodage réponses Es'!AR17="","",'Encodage réponses Es'!AR17)</f>
      </c>
      <c r="P18" s="42">
        <f>IF('Encodage réponses Es'!AX17="","",'Encodage réponses Es'!AX17)</f>
      </c>
      <c r="Q18" s="364">
        <f t="shared" si="1"/>
      </c>
      <c r="R18" s="365"/>
      <c r="S18" s="40">
        <f>IF('Encodage réponses Es'!BF17="","",'Encodage réponses Es'!BF17)</f>
      </c>
      <c r="T18" s="41">
        <f>IF('Encodage réponses Es'!BG17="","",'Encodage réponses Es'!BG17)</f>
      </c>
      <c r="U18" s="42">
        <f>IF('Encodage réponses Es'!BH17="","",'Encodage réponses Es'!BH17)</f>
      </c>
      <c r="V18" s="42">
        <f>IF('Encodage réponses Es'!BI17="","",'Encodage réponses Es'!BI17)</f>
      </c>
      <c r="W18" s="389">
        <f t="shared" si="2"/>
      </c>
      <c r="X18" s="390"/>
      <c r="Y18" s="40">
        <f>IF('Encodage réponses Es'!AS17="","",'Encodage réponses Es'!AS17)</f>
      </c>
      <c r="Z18" s="42">
        <f>IF('Encodage réponses Es'!AY17="","",'Encodage réponses Es'!AY17)</f>
      </c>
      <c r="AA18" s="364">
        <f t="shared" si="3"/>
      </c>
      <c r="AB18" s="380"/>
      <c r="AC18" s="42">
        <f>IF('Encodage réponses Es'!R17="","",'Encodage réponses Es'!R17)</f>
      </c>
      <c r="AD18" s="41">
        <f>IF('Encodage réponses Es'!S17="","",'Encodage réponses Es'!S17)</f>
      </c>
      <c r="AE18" s="41">
        <f>IF('Encodage réponses Es'!T17="","",'Encodage réponses Es'!T17)</f>
      </c>
      <c r="AF18" s="42">
        <f>IF('Encodage réponses Es'!U17="","",'Encodage réponses Es'!U17)</f>
      </c>
      <c r="AG18" s="153">
        <f>IF('Encodage réponses Es'!V17="","",'Encodage réponses Es'!V17)</f>
      </c>
      <c r="AH18" s="364">
        <f t="shared" si="4"/>
      </c>
      <c r="AI18" s="365"/>
      <c r="AJ18" s="40">
        <f>IF('Encodage réponses Es'!AJ17="","",'Encodage réponses Es'!AJ17)</f>
      </c>
      <c r="AK18" s="42">
        <f>IF('Encodage réponses Es'!AK17="","",'Encodage réponses Es'!AK17)</f>
      </c>
      <c r="AL18" s="41">
        <f>IF('Encodage réponses Es'!AL17="","",'Encodage réponses Es'!AL17)</f>
      </c>
      <c r="AM18" s="43">
        <f>IF('Encodage réponses Es'!AM17="","",'Encodage réponses Es'!AM17)</f>
      </c>
      <c r="AN18" s="364">
        <f t="shared" si="5"/>
      </c>
      <c r="AO18" s="365"/>
      <c r="AP18" s="243">
        <f>IF('Encodage réponses Es'!AT17="","",'Encodage réponses Es'!AT17)</f>
      </c>
      <c r="AQ18" s="354">
        <f t="shared" si="15"/>
      </c>
      <c r="AR18" s="355"/>
      <c r="AS18" s="40">
        <f>IF('Encodage réponses Es'!AU17="","",'Encodage réponses Es'!AU17)</f>
      </c>
      <c r="AT18" s="354">
        <f t="shared" si="6"/>
      </c>
      <c r="AU18" s="355"/>
      <c r="AV18" s="40">
        <f>IF('Encodage réponses Es'!E17="","",'Encodage réponses Es'!E17)</f>
      </c>
      <c r="AW18" s="41">
        <f>IF('Encodage réponses Es'!F17="","",'Encodage réponses Es'!F17)</f>
      </c>
      <c r="AX18" s="42">
        <f>IF('Encodage réponses Es'!G17="","",'Encodage réponses Es'!G17)</f>
      </c>
      <c r="AY18" s="42">
        <f>IF('Encodage réponses Es'!M17="","",'Encodage réponses Es'!M17)</f>
      </c>
      <c r="AZ18" s="41">
        <f>IF('Encodage réponses Es'!N17="","",'Encodage réponses Es'!N17)</f>
      </c>
      <c r="BA18" s="41">
        <f>IF('Encodage réponses Es'!O17="","",'Encodage réponses Es'!O17)</f>
      </c>
      <c r="BB18" s="42">
        <f>IF('Encodage réponses Es'!P17="","",'Encodage réponses Es'!P17)</f>
      </c>
      <c r="BC18" s="41">
        <f>IF('Encodage réponses Es'!Q17="","",'Encodage réponses Es'!Q17)</f>
      </c>
      <c r="BD18" s="41">
        <f>IF('Encodage réponses Es'!BA17="","",'Encodage réponses Es'!BA17)</f>
      </c>
      <c r="BE18" s="41">
        <f>IF('Encodage réponses Es'!BB17="","",'Encodage réponses Es'!BB17)</f>
      </c>
      <c r="BF18" s="41">
        <f>IF('Encodage réponses Es'!BC17="","",'Encodage réponses Es'!BC17)</f>
      </c>
      <c r="BG18" s="42">
        <f>IF('Encodage réponses Es'!BD17="","",'Encodage réponses Es'!BD17)</f>
      </c>
      <c r="BH18" s="26">
        <f>IF('Encodage réponses Es'!BE17="","",'Encodage réponses Es'!BE17)</f>
      </c>
      <c r="BI18" s="364">
        <f t="shared" si="7"/>
      </c>
      <c r="BJ18" s="365"/>
      <c r="BK18" s="40">
        <f>IF('Encodage réponses Es'!H17="","",'Encodage réponses Es'!H17)</f>
      </c>
      <c r="BL18" s="109">
        <f>IF('Encodage réponses Es'!I17="","",'Encodage réponses Es'!I17)</f>
      </c>
      <c r="BM18" s="109">
        <f>IF('Encodage réponses Es'!J17="","",'Encodage réponses Es'!J17)</f>
      </c>
      <c r="BN18" s="109">
        <f>IF('Encodage réponses Es'!K17="","",'Encodage réponses Es'!K17)</f>
      </c>
      <c r="BO18" s="41">
        <f>IF('Encodage réponses Es'!L17="","",'Encodage réponses Es'!L17)</f>
      </c>
      <c r="BP18" s="364">
        <f t="shared" si="8"/>
      </c>
      <c r="BQ18" s="365"/>
      <c r="BR18" s="40">
        <f>IF('Encodage réponses Es'!W17="","",'Encodage réponses Es'!W17)</f>
      </c>
      <c r="BS18" s="41">
        <f>IF('Encodage réponses Es'!X17="","",'Encodage réponses Es'!X17)</f>
      </c>
      <c r="BT18" s="41">
        <f>IF('Encodage réponses Es'!Y17="","",'Encodage réponses Es'!Y17)</f>
      </c>
      <c r="BU18" s="41">
        <f>IF('Encodage réponses Es'!Z17="","",'Encodage réponses Es'!Z17)</f>
      </c>
      <c r="BV18" s="26">
        <f>IF('Encodage réponses Es'!AA17="","",'Encodage réponses Es'!AA17)</f>
      </c>
      <c r="BW18" s="364">
        <f t="shared" si="9"/>
      </c>
      <c r="BX18" s="365"/>
      <c r="BY18" s="40">
        <f>IF('Encodage réponses Es'!AN17="","",'Encodage réponses Es'!AN17)</f>
      </c>
      <c r="BZ18" s="41">
        <f>IF('Encodage réponses Es'!AO17="","",'Encodage réponses Es'!AO17)</f>
      </c>
      <c r="CA18" s="41">
        <f>IF('Encodage réponses Es'!AP17="","",'Encodage réponses Es'!AP17)</f>
      </c>
      <c r="CB18" s="41">
        <f>IF('Encodage réponses Es'!AQ17="","",'Encodage réponses Es'!AQ17)</f>
      </c>
      <c r="CC18" s="41">
        <f>IF('Encodage réponses Es'!BK17="","",'Encodage réponses Es'!BK17)</f>
      </c>
      <c r="CD18" s="41">
        <f>IF('Encodage réponses Es'!BL17="","",'Encodage réponses Es'!BL17)</f>
      </c>
      <c r="CE18" s="41">
        <f>IF('Encodage réponses Es'!BM17="","",'Encodage réponses Es'!BM17)</f>
      </c>
      <c r="CF18" s="26">
        <f>IF('Encodage réponses Es'!BN17="","",'Encodage réponses Es'!BN17)</f>
      </c>
      <c r="CG18" s="364">
        <f t="shared" si="10"/>
      </c>
      <c r="CH18" s="365"/>
      <c r="CI18" s="40">
        <f>IF('Encodage réponses Es'!AC17="","",'Encodage réponses Es'!AC17)</f>
      </c>
      <c r="CJ18" s="26">
        <f>IF('Encodage réponses Es'!AD17="","",'Encodage réponses Es'!AD17)</f>
      </c>
      <c r="CK18" s="354">
        <f t="shared" si="11"/>
      </c>
      <c r="CL18" s="355"/>
      <c r="CM18" s="40">
        <f>IF('Encodage réponses Es'!AB17="","",'Encodage réponses Es'!AB17)</f>
      </c>
      <c r="CN18" s="42">
        <f>IF('Encodage réponses Es'!AE17="","",'Encodage réponses Es'!AE17)</f>
      </c>
      <c r="CO18" s="42">
        <f>IF('Encodage réponses Es'!AF17="","",'Encodage réponses Es'!AF17)</f>
      </c>
      <c r="CP18" s="42">
        <f>IF('Encodage réponses Es'!AG17="","",'Encodage réponses Es'!AG17)</f>
      </c>
      <c r="CQ18" s="42">
        <f>IF('Encodage réponses Es'!AH17="","",'Encodage réponses Es'!AH17)</f>
      </c>
      <c r="CR18" s="42">
        <f>IF('Encodage réponses Es'!AI17="","",'Encodage réponses Es'!AI17)</f>
      </c>
      <c r="CS18" s="364">
        <f t="shared" si="12"/>
      </c>
      <c r="CT18" s="365"/>
    </row>
    <row r="19" spans="1:98" ht="11.25" customHeight="1">
      <c r="A19" s="331"/>
      <c r="B19" s="332"/>
      <c r="C19" s="431">
        <f>IF('Encodage réponses Es'!C18="","",'Encodage réponses Es'!C18)</f>
        <v>16</v>
      </c>
      <c r="D19" s="432"/>
      <c r="E19" s="244">
        <f>IF('Encodage réponses Es'!BJ18="","",'Encodage réponses Es'!BJ18)</f>
      </c>
      <c r="F19" s="354">
        <f t="shared" si="13"/>
      </c>
      <c r="G19" s="355"/>
      <c r="H19" s="244">
        <f>IF('Encodage réponses Es'!AZ18="","",'Encodage réponses Es'!AZ18)</f>
      </c>
      <c r="I19" s="354">
        <f t="shared" si="14"/>
      </c>
      <c r="J19" s="355"/>
      <c r="K19" s="40">
        <f>IF('Encodage réponses Es'!AV18="","",'Encodage réponses Es'!AV18)</f>
      </c>
      <c r="L19" s="41">
        <f>IF('Encodage réponses Es'!AW18="","",'Encodage réponses Es'!AW18)</f>
      </c>
      <c r="M19" s="364">
        <f t="shared" si="0"/>
      </c>
      <c r="N19" s="365"/>
      <c r="O19" s="42">
        <f>IF('Encodage réponses Es'!AR18="","",'Encodage réponses Es'!AR18)</f>
      </c>
      <c r="P19" s="42">
        <f>IF('Encodage réponses Es'!AX18="","",'Encodage réponses Es'!AX18)</f>
      </c>
      <c r="Q19" s="364">
        <f t="shared" si="1"/>
      </c>
      <c r="R19" s="365"/>
      <c r="S19" s="40">
        <f>IF('Encodage réponses Es'!BF18="","",'Encodage réponses Es'!BF18)</f>
      </c>
      <c r="T19" s="41">
        <f>IF('Encodage réponses Es'!BG18="","",'Encodage réponses Es'!BG18)</f>
      </c>
      <c r="U19" s="42">
        <f>IF('Encodage réponses Es'!BH18="","",'Encodage réponses Es'!BH18)</f>
      </c>
      <c r="V19" s="42">
        <f>IF('Encodage réponses Es'!BI18="","",'Encodage réponses Es'!BI18)</f>
      </c>
      <c r="W19" s="389">
        <f t="shared" si="2"/>
      </c>
      <c r="X19" s="390"/>
      <c r="Y19" s="40">
        <f>IF('Encodage réponses Es'!AS18="","",'Encodage réponses Es'!AS18)</f>
      </c>
      <c r="Z19" s="42">
        <f>IF('Encodage réponses Es'!AY18="","",'Encodage réponses Es'!AY18)</f>
      </c>
      <c r="AA19" s="381">
        <f t="shared" si="3"/>
      </c>
      <c r="AB19" s="382"/>
      <c r="AC19" s="42">
        <f>IF('Encodage réponses Es'!R18="","",'Encodage réponses Es'!R18)</f>
      </c>
      <c r="AD19" s="41">
        <f>IF('Encodage réponses Es'!S18="","",'Encodage réponses Es'!S18)</f>
      </c>
      <c r="AE19" s="41">
        <f>IF('Encodage réponses Es'!T18="","",'Encodage réponses Es'!T18)</f>
      </c>
      <c r="AF19" s="42">
        <f>IF('Encodage réponses Es'!U18="","",'Encodage réponses Es'!U18)</f>
      </c>
      <c r="AG19" s="153">
        <f>IF('Encodage réponses Es'!V18="","",'Encodage réponses Es'!V18)</f>
      </c>
      <c r="AH19" s="364">
        <f t="shared" si="4"/>
      </c>
      <c r="AI19" s="365"/>
      <c r="AJ19" s="40">
        <f>IF('Encodage réponses Es'!AJ18="","",'Encodage réponses Es'!AJ18)</f>
      </c>
      <c r="AK19" s="42">
        <f>IF('Encodage réponses Es'!AK18="","",'Encodage réponses Es'!AK18)</f>
      </c>
      <c r="AL19" s="41">
        <f>IF('Encodage réponses Es'!AL18="","",'Encodage réponses Es'!AL18)</f>
      </c>
      <c r="AM19" s="43">
        <f>IF('Encodage réponses Es'!AM18="","",'Encodage réponses Es'!AM18)</f>
      </c>
      <c r="AN19" s="364">
        <f t="shared" si="5"/>
      </c>
      <c r="AO19" s="365"/>
      <c r="AP19" s="243">
        <f>IF('Encodage réponses Es'!AT18="","",'Encodage réponses Es'!AT18)</f>
      </c>
      <c r="AQ19" s="354">
        <f t="shared" si="15"/>
      </c>
      <c r="AR19" s="355"/>
      <c r="AS19" s="40">
        <f>IF('Encodage réponses Es'!AU18="","",'Encodage réponses Es'!AU18)</f>
      </c>
      <c r="AT19" s="354">
        <f t="shared" si="6"/>
      </c>
      <c r="AU19" s="355"/>
      <c r="AV19" s="40">
        <f>IF('Encodage réponses Es'!E18="","",'Encodage réponses Es'!E18)</f>
      </c>
      <c r="AW19" s="41">
        <f>IF('Encodage réponses Es'!F18="","",'Encodage réponses Es'!F18)</f>
      </c>
      <c r="AX19" s="42">
        <f>IF('Encodage réponses Es'!G18="","",'Encodage réponses Es'!G18)</f>
      </c>
      <c r="AY19" s="42">
        <f>IF('Encodage réponses Es'!M18="","",'Encodage réponses Es'!M18)</f>
      </c>
      <c r="AZ19" s="41">
        <f>IF('Encodage réponses Es'!N18="","",'Encodage réponses Es'!N18)</f>
      </c>
      <c r="BA19" s="41">
        <f>IF('Encodage réponses Es'!O18="","",'Encodage réponses Es'!O18)</f>
      </c>
      <c r="BB19" s="42">
        <f>IF('Encodage réponses Es'!P18="","",'Encodage réponses Es'!P18)</f>
      </c>
      <c r="BC19" s="41">
        <f>IF('Encodage réponses Es'!Q18="","",'Encodage réponses Es'!Q18)</f>
      </c>
      <c r="BD19" s="41">
        <f>IF('Encodage réponses Es'!BA18="","",'Encodage réponses Es'!BA18)</f>
      </c>
      <c r="BE19" s="41">
        <f>IF('Encodage réponses Es'!BB18="","",'Encodage réponses Es'!BB18)</f>
      </c>
      <c r="BF19" s="41">
        <f>IF('Encodage réponses Es'!BC18="","",'Encodage réponses Es'!BC18)</f>
      </c>
      <c r="BG19" s="42">
        <f>IF('Encodage réponses Es'!BD18="","",'Encodage réponses Es'!BD18)</f>
      </c>
      <c r="BH19" s="26">
        <f>IF('Encodage réponses Es'!BE18="","",'Encodage réponses Es'!BE18)</f>
      </c>
      <c r="BI19" s="364">
        <f t="shared" si="7"/>
      </c>
      <c r="BJ19" s="365"/>
      <c r="BK19" s="40">
        <f>IF('Encodage réponses Es'!H18="","",'Encodage réponses Es'!H18)</f>
      </c>
      <c r="BL19" s="109">
        <f>IF('Encodage réponses Es'!I18="","",'Encodage réponses Es'!I18)</f>
      </c>
      <c r="BM19" s="109">
        <f>IF('Encodage réponses Es'!J18="","",'Encodage réponses Es'!J18)</f>
      </c>
      <c r="BN19" s="109">
        <f>IF('Encodage réponses Es'!K18="","",'Encodage réponses Es'!K18)</f>
      </c>
      <c r="BO19" s="41">
        <f>IF('Encodage réponses Es'!L18="","",'Encodage réponses Es'!L18)</f>
      </c>
      <c r="BP19" s="364">
        <f t="shared" si="8"/>
      </c>
      <c r="BQ19" s="365"/>
      <c r="BR19" s="40">
        <f>IF('Encodage réponses Es'!W18="","",'Encodage réponses Es'!W18)</f>
      </c>
      <c r="BS19" s="41">
        <f>IF('Encodage réponses Es'!X18="","",'Encodage réponses Es'!X18)</f>
      </c>
      <c r="BT19" s="41">
        <f>IF('Encodage réponses Es'!Y18="","",'Encodage réponses Es'!Y18)</f>
      </c>
      <c r="BU19" s="41">
        <f>IF('Encodage réponses Es'!Z18="","",'Encodage réponses Es'!Z18)</f>
      </c>
      <c r="BV19" s="26">
        <f>IF('Encodage réponses Es'!AA18="","",'Encodage réponses Es'!AA18)</f>
      </c>
      <c r="BW19" s="364">
        <f t="shared" si="9"/>
      </c>
      <c r="BX19" s="365"/>
      <c r="BY19" s="40">
        <f>IF('Encodage réponses Es'!AN18="","",'Encodage réponses Es'!AN18)</f>
      </c>
      <c r="BZ19" s="41">
        <f>IF('Encodage réponses Es'!AO18="","",'Encodage réponses Es'!AO18)</f>
      </c>
      <c r="CA19" s="41">
        <f>IF('Encodage réponses Es'!AP18="","",'Encodage réponses Es'!AP18)</f>
      </c>
      <c r="CB19" s="41">
        <f>IF('Encodage réponses Es'!AQ18="","",'Encodage réponses Es'!AQ18)</f>
      </c>
      <c r="CC19" s="41">
        <f>IF('Encodage réponses Es'!BK18="","",'Encodage réponses Es'!BK18)</f>
      </c>
      <c r="CD19" s="41">
        <f>IF('Encodage réponses Es'!BL18="","",'Encodage réponses Es'!BL18)</f>
      </c>
      <c r="CE19" s="41">
        <f>IF('Encodage réponses Es'!BM18="","",'Encodage réponses Es'!BM18)</f>
      </c>
      <c r="CF19" s="26">
        <f>IF('Encodage réponses Es'!BN18="","",'Encodage réponses Es'!BN18)</f>
      </c>
      <c r="CG19" s="364">
        <f t="shared" si="10"/>
      </c>
      <c r="CH19" s="365"/>
      <c r="CI19" s="40">
        <f>IF('Encodage réponses Es'!AC18="","",'Encodage réponses Es'!AC18)</f>
      </c>
      <c r="CJ19" s="26">
        <f>IF('Encodage réponses Es'!AD18="","",'Encodage réponses Es'!AD18)</f>
      </c>
      <c r="CK19" s="354">
        <f t="shared" si="11"/>
      </c>
      <c r="CL19" s="355"/>
      <c r="CM19" s="40">
        <f>IF('Encodage réponses Es'!AB18="","",'Encodage réponses Es'!AB18)</f>
      </c>
      <c r="CN19" s="42">
        <f>IF('Encodage réponses Es'!AE18="","",'Encodage réponses Es'!AE18)</f>
      </c>
      <c r="CO19" s="42">
        <f>IF('Encodage réponses Es'!AF18="","",'Encodage réponses Es'!AF18)</f>
      </c>
      <c r="CP19" s="42">
        <f>IF('Encodage réponses Es'!AG18="","",'Encodage réponses Es'!AG18)</f>
      </c>
      <c r="CQ19" s="42">
        <f>IF('Encodage réponses Es'!AH18="","",'Encodage réponses Es'!AH18)</f>
      </c>
      <c r="CR19" s="42">
        <f>IF('Encodage réponses Es'!AI18="","",'Encodage réponses Es'!AI18)</f>
      </c>
      <c r="CS19" s="364">
        <f t="shared" si="12"/>
      </c>
      <c r="CT19" s="365"/>
    </row>
    <row r="20" spans="1:98" ht="11.25" customHeight="1">
      <c r="A20" s="331"/>
      <c r="B20" s="332"/>
      <c r="C20" s="431">
        <f>IF('Encodage réponses Es'!C19="","",'Encodage réponses Es'!C19)</f>
        <v>17</v>
      </c>
      <c r="D20" s="432"/>
      <c r="E20" s="244">
        <f>IF('Encodage réponses Es'!BJ19="","",'Encodage réponses Es'!BJ19)</f>
      </c>
      <c r="F20" s="354">
        <f t="shared" si="13"/>
      </c>
      <c r="G20" s="355"/>
      <c r="H20" s="244">
        <f>IF('Encodage réponses Es'!AZ19="","",'Encodage réponses Es'!AZ19)</f>
      </c>
      <c r="I20" s="354">
        <f t="shared" si="14"/>
      </c>
      <c r="J20" s="355"/>
      <c r="K20" s="40">
        <f>IF('Encodage réponses Es'!AV19="","",'Encodage réponses Es'!AV19)</f>
      </c>
      <c r="L20" s="41">
        <f>IF('Encodage réponses Es'!AW19="","",'Encodage réponses Es'!AW19)</f>
      </c>
      <c r="M20" s="364">
        <f t="shared" si="0"/>
      </c>
      <c r="N20" s="365"/>
      <c r="O20" s="42">
        <f>IF('Encodage réponses Es'!AR19="","",'Encodage réponses Es'!AR19)</f>
      </c>
      <c r="P20" s="42">
        <f>IF('Encodage réponses Es'!AX19="","",'Encodage réponses Es'!AX19)</f>
      </c>
      <c r="Q20" s="364">
        <f t="shared" si="1"/>
      </c>
      <c r="R20" s="365"/>
      <c r="S20" s="40">
        <f>IF('Encodage réponses Es'!BF19="","",'Encodage réponses Es'!BF19)</f>
      </c>
      <c r="T20" s="41">
        <f>IF('Encodage réponses Es'!BG19="","",'Encodage réponses Es'!BG19)</f>
      </c>
      <c r="U20" s="42">
        <f>IF('Encodage réponses Es'!BH19="","",'Encodage réponses Es'!BH19)</f>
      </c>
      <c r="V20" s="42">
        <f>IF('Encodage réponses Es'!BI19="","",'Encodage réponses Es'!BI19)</f>
      </c>
      <c r="W20" s="354">
        <f t="shared" si="2"/>
      </c>
      <c r="X20" s="355"/>
      <c r="Y20" s="40">
        <f>IF('Encodage réponses Es'!AS19="","",'Encodage réponses Es'!AS19)</f>
      </c>
      <c r="Z20" s="42">
        <f>IF('Encodage réponses Es'!AY19="","",'Encodage réponses Es'!AY19)</f>
      </c>
      <c r="AA20" s="378">
        <f t="shared" si="3"/>
      </c>
      <c r="AB20" s="379"/>
      <c r="AC20" s="42">
        <f>IF('Encodage réponses Es'!R19="","",'Encodage réponses Es'!R19)</f>
      </c>
      <c r="AD20" s="41">
        <f>IF('Encodage réponses Es'!S19="","",'Encodage réponses Es'!S19)</f>
      </c>
      <c r="AE20" s="41">
        <f>IF('Encodage réponses Es'!T19="","",'Encodage réponses Es'!T19)</f>
      </c>
      <c r="AF20" s="42">
        <f>IF('Encodage réponses Es'!U19="","",'Encodage réponses Es'!U19)</f>
      </c>
      <c r="AG20" s="153">
        <f>IF('Encodage réponses Es'!V19="","",'Encodage réponses Es'!V19)</f>
      </c>
      <c r="AH20" s="364">
        <f t="shared" si="4"/>
      </c>
      <c r="AI20" s="365"/>
      <c r="AJ20" s="40">
        <f>IF('Encodage réponses Es'!AJ19="","",'Encodage réponses Es'!AJ19)</f>
      </c>
      <c r="AK20" s="42">
        <f>IF('Encodage réponses Es'!AK19="","",'Encodage réponses Es'!AK19)</f>
      </c>
      <c r="AL20" s="41">
        <f>IF('Encodage réponses Es'!AL19="","",'Encodage réponses Es'!AL19)</f>
      </c>
      <c r="AM20" s="43">
        <f>IF('Encodage réponses Es'!AM19="","",'Encodage réponses Es'!AM19)</f>
      </c>
      <c r="AN20" s="364">
        <f t="shared" si="5"/>
      </c>
      <c r="AO20" s="365"/>
      <c r="AP20" s="243">
        <f>IF('Encodage réponses Es'!AT19="","",'Encodage réponses Es'!AT19)</f>
      </c>
      <c r="AQ20" s="354">
        <f t="shared" si="15"/>
      </c>
      <c r="AR20" s="355"/>
      <c r="AS20" s="40">
        <f>IF('Encodage réponses Es'!AU19="","",'Encodage réponses Es'!AU19)</f>
      </c>
      <c r="AT20" s="354">
        <f t="shared" si="6"/>
      </c>
      <c r="AU20" s="355"/>
      <c r="AV20" s="40">
        <f>IF('Encodage réponses Es'!E19="","",'Encodage réponses Es'!E19)</f>
      </c>
      <c r="AW20" s="41">
        <f>IF('Encodage réponses Es'!F19="","",'Encodage réponses Es'!F19)</f>
      </c>
      <c r="AX20" s="42">
        <f>IF('Encodage réponses Es'!G19="","",'Encodage réponses Es'!G19)</f>
      </c>
      <c r="AY20" s="42">
        <f>IF('Encodage réponses Es'!M19="","",'Encodage réponses Es'!M19)</f>
      </c>
      <c r="AZ20" s="41">
        <f>IF('Encodage réponses Es'!N19="","",'Encodage réponses Es'!N19)</f>
      </c>
      <c r="BA20" s="41">
        <f>IF('Encodage réponses Es'!O19="","",'Encodage réponses Es'!O19)</f>
      </c>
      <c r="BB20" s="42">
        <f>IF('Encodage réponses Es'!P19="","",'Encodage réponses Es'!P19)</f>
      </c>
      <c r="BC20" s="41">
        <f>IF('Encodage réponses Es'!Q19="","",'Encodage réponses Es'!Q19)</f>
      </c>
      <c r="BD20" s="41">
        <f>IF('Encodage réponses Es'!BA19="","",'Encodage réponses Es'!BA19)</f>
      </c>
      <c r="BE20" s="41">
        <f>IF('Encodage réponses Es'!BB19="","",'Encodage réponses Es'!BB19)</f>
      </c>
      <c r="BF20" s="41">
        <f>IF('Encodage réponses Es'!BC19="","",'Encodage réponses Es'!BC19)</f>
      </c>
      <c r="BG20" s="42">
        <f>IF('Encodage réponses Es'!BD19="","",'Encodage réponses Es'!BD19)</f>
      </c>
      <c r="BH20" s="26">
        <f>IF('Encodage réponses Es'!BE19="","",'Encodage réponses Es'!BE19)</f>
      </c>
      <c r="BI20" s="364">
        <f t="shared" si="7"/>
      </c>
      <c r="BJ20" s="365"/>
      <c r="BK20" s="40">
        <f>IF('Encodage réponses Es'!H19="","",'Encodage réponses Es'!H19)</f>
      </c>
      <c r="BL20" s="109">
        <f>IF('Encodage réponses Es'!I19="","",'Encodage réponses Es'!I19)</f>
      </c>
      <c r="BM20" s="109">
        <f>IF('Encodage réponses Es'!J19="","",'Encodage réponses Es'!J19)</f>
      </c>
      <c r="BN20" s="109">
        <f>IF('Encodage réponses Es'!K19="","",'Encodage réponses Es'!K19)</f>
      </c>
      <c r="BO20" s="41">
        <f>IF('Encodage réponses Es'!L19="","",'Encodage réponses Es'!L19)</f>
      </c>
      <c r="BP20" s="364">
        <f t="shared" si="8"/>
      </c>
      <c r="BQ20" s="365"/>
      <c r="BR20" s="40">
        <f>IF('Encodage réponses Es'!W19="","",'Encodage réponses Es'!W19)</f>
      </c>
      <c r="BS20" s="41">
        <f>IF('Encodage réponses Es'!X19="","",'Encodage réponses Es'!X19)</f>
      </c>
      <c r="BT20" s="41">
        <f>IF('Encodage réponses Es'!Y19="","",'Encodage réponses Es'!Y19)</f>
      </c>
      <c r="BU20" s="41">
        <f>IF('Encodage réponses Es'!Z19="","",'Encodage réponses Es'!Z19)</f>
      </c>
      <c r="BV20" s="26">
        <f>IF('Encodage réponses Es'!AA19="","",'Encodage réponses Es'!AA19)</f>
      </c>
      <c r="BW20" s="364">
        <f t="shared" si="9"/>
      </c>
      <c r="BX20" s="365"/>
      <c r="BY20" s="40">
        <f>IF('Encodage réponses Es'!AN19="","",'Encodage réponses Es'!AN19)</f>
      </c>
      <c r="BZ20" s="41">
        <f>IF('Encodage réponses Es'!AO19="","",'Encodage réponses Es'!AO19)</f>
      </c>
      <c r="CA20" s="41">
        <f>IF('Encodage réponses Es'!AP19="","",'Encodage réponses Es'!AP19)</f>
      </c>
      <c r="CB20" s="41">
        <f>IF('Encodage réponses Es'!AQ19="","",'Encodage réponses Es'!AQ19)</f>
      </c>
      <c r="CC20" s="41">
        <f>IF('Encodage réponses Es'!BK19="","",'Encodage réponses Es'!BK19)</f>
      </c>
      <c r="CD20" s="41">
        <f>IF('Encodage réponses Es'!BL19="","",'Encodage réponses Es'!BL19)</f>
      </c>
      <c r="CE20" s="41">
        <f>IF('Encodage réponses Es'!BM19="","",'Encodage réponses Es'!BM19)</f>
      </c>
      <c r="CF20" s="26">
        <f>IF('Encodage réponses Es'!BN19="","",'Encodage réponses Es'!BN19)</f>
      </c>
      <c r="CG20" s="364">
        <f t="shared" si="10"/>
      </c>
      <c r="CH20" s="365"/>
      <c r="CI20" s="40">
        <f>IF('Encodage réponses Es'!AC19="","",'Encodage réponses Es'!AC19)</f>
      </c>
      <c r="CJ20" s="26">
        <f>IF('Encodage réponses Es'!AD19="","",'Encodage réponses Es'!AD19)</f>
      </c>
      <c r="CK20" s="354">
        <f t="shared" si="11"/>
      </c>
      <c r="CL20" s="355"/>
      <c r="CM20" s="40">
        <f>IF('Encodage réponses Es'!AB19="","",'Encodage réponses Es'!AB19)</f>
      </c>
      <c r="CN20" s="42">
        <f>IF('Encodage réponses Es'!AE19="","",'Encodage réponses Es'!AE19)</f>
      </c>
      <c r="CO20" s="42">
        <f>IF('Encodage réponses Es'!AF19="","",'Encodage réponses Es'!AF19)</f>
      </c>
      <c r="CP20" s="42">
        <f>IF('Encodage réponses Es'!AG19="","",'Encodage réponses Es'!AG19)</f>
      </c>
      <c r="CQ20" s="42">
        <f>IF('Encodage réponses Es'!AH19="","",'Encodage réponses Es'!AH19)</f>
      </c>
      <c r="CR20" s="42">
        <f>IF('Encodage réponses Es'!AI19="","",'Encodage réponses Es'!AI19)</f>
      </c>
      <c r="CS20" s="364">
        <f t="shared" si="12"/>
      </c>
      <c r="CT20" s="365"/>
    </row>
    <row r="21" spans="1:98" ht="11.25" customHeight="1">
      <c r="A21" s="331"/>
      <c r="B21" s="332"/>
      <c r="C21" s="431">
        <f>IF('Encodage réponses Es'!C20="","",'Encodage réponses Es'!C20)</f>
        <v>18</v>
      </c>
      <c r="D21" s="432"/>
      <c r="E21" s="244">
        <f>IF('Encodage réponses Es'!BJ20="","",'Encodage réponses Es'!BJ20)</f>
      </c>
      <c r="F21" s="354">
        <f t="shared" si="13"/>
      </c>
      <c r="G21" s="355"/>
      <c r="H21" s="244">
        <f>IF('Encodage réponses Es'!AZ20="","",'Encodage réponses Es'!AZ20)</f>
      </c>
      <c r="I21" s="354">
        <f t="shared" si="14"/>
      </c>
      <c r="J21" s="355"/>
      <c r="K21" s="40">
        <f>IF('Encodage réponses Es'!AV20="","",'Encodage réponses Es'!AV20)</f>
      </c>
      <c r="L21" s="41">
        <f>IF('Encodage réponses Es'!AW20="","",'Encodage réponses Es'!AW20)</f>
      </c>
      <c r="M21" s="364">
        <f t="shared" si="0"/>
      </c>
      <c r="N21" s="365"/>
      <c r="O21" s="42">
        <f>IF('Encodage réponses Es'!AR20="","",'Encodage réponses Es'!AR20)</f>
      </c>
      <c r="P21" s="42">
        <f>IF('Encodage réponses Es'!AX20="","",'Encodage réponses Es'!AX20)</f>
      </c>
      <c r="Q21" s="364">
        <f t="shared" si="1"/>
      </c>
      <c r="R21" s="365"/>
      <c r="S21" s="40">
        <f>IF('Encodage réponses Es'!BF20="","",'Encodage réponses Es'!BF20)</f>
      </c>
      <c r="T21" s="41">
        <f>IF('Encodage réponses Es'!BG20="","",'Encodage réponses Es'!BG20)</f>
      </c>
      <c r="U21" s="42">
        <f>IF('Encodage réponses Es'!BH20="","",'Encodage réponses Es'!BH20)</f>
      </c>
      <c r="V21" s="42">
        <f>IF('Encodage réponses Es'!BI20="","",'Encodage réponses Es'!BI20)</f>
      </c>
      <c r="W21" s="385">
        <f t="shared" si="2"/>
      </c>
      <c r="X21" s="386"/>
      <c r="Y21" s="40">
        <f>IF('Encodage réponses Es'!AS20="","",'Encodage réponses Es'!AS20)</f>
      </c>
      <c r="Z21" s="42">
        <f>IF('Encodage réponses Es'!AY20="","",'Encodage réponses Es'!AY20)</f>
      </c>
      <c r="AA21" s="364">
        <f t="shared" si="3"/>
      </c>
      <c r="AB21" s="380"/>
      <c r="AC21" s="42">
        <f>IF('Encodage réponses Es'!R20="","",'Encodage réponses Es'!R20)</f>
      </c>
      <c r="AD21" s="41">
        <f>IF('Encodage réponses Es'!S20="","",'Encodage réponses Es'!S20)</f>
      </c>
      <c r="AE21" s="41">
        <f>IF('Encodage réponses Es'!T20="","",'Encodage réponses Es'!T20)</f>
      </c>
      <c r="AF21" s="42">
        <f>IF('Encodage réponses Es'!U20="","",'Encodage réponses Es'!U20)</f>
      </c>
      <c r="AG21" s="153">
        <f>IF('Encodage réponses Es'!V20="","",'Encodage réponses Es'!V20)</f>
      </c>
      <c r="AH21" s="364">
        <f t="shared" si="4"/>
      </c>
      <c r="AI21" s="365"/>
      <c r="AJ21" s="40">
        <f>IF('Encodage réponses Es'!AJ20="","",'Encodage réponses Es'!AJ20)</f>
      </c>
      <c r="AK21" s="42">
        <f>IF('Encodage réponses Es'!AK20="","",'Encodage réponses Es'!AK20)</f>
      </c>
      <c r="AL21" s="41">
        <f>IF('Encodage réponses Es'!AL20="","",'Encodage réponses Es'!AL20)</f>
      </c>
      <c r="AM21" s="43">
        <f>IF('Encodage réponses Es'!AM20="","",'Encodage réponses Es'!AM20)</f>
      </c>
      <c r="AN21" s="364">
        <f t="shared" si="5"/>
      </c>
      <c r="AO21" s="365"/>
      <c r="AP21" s="243">
        <f>IF('Encodage réponses Es'!AT20="","",'Encodage réponses Es'!AT20)</f>
      </c>
      <c r="AQ21" s="354">
        <f t="shared" si="15"/>
      </c>
      <c r="AR21" s="355"/>
      <c r="AS21" s="40">
        <f>IF('Encodage réponses Es'!AU20="","",'Encodage réponses Es'!AU20)</f>
      </c>
      <c r="AT21" s="354">
        <f t="shared" si="6"/>
      </c>
      <c r="AU21" s="355"/>
      <c r="AV21" s="40">
        <f>IF('Encodage réponses Es'!E20="","",'Encodage réponses Es'!E20)</f>
      </c>
      <c r="AW21" s="41">
        <f>IF('Encodage réponses Es'!F20="","",'Encodage réponses Es'!F20)</f>
      </c>
      <c r="AX21" s="42">
        <f>IF('Encodage réponses Es'!G20="","",'Encodage réponses Es'!G20)</f>
      </c>
      <c r="AY21" s="42">
        <f>IF('Encodage réponses Es'!M20="","",'Encodage réponses Es'!M20)</f>
      </c>
      <c r="AZ21" s="41">
        <f>IF('Encodage réponses Es'!N20="","",'Encodage réponses Es'!N20)</f>
      </c>
      <c r="BA21" s="41">
        <f>IF('Encodage réponses Es'!O20="","",'Encodage réponses Es'!O20)</f>
      </c>
      <c r="BB21" s="42">
        <f>IF('Encodage réponses Es'!P20="","",'Encodage réponses Es'!P20)</f>
      </c>
      <c r="BC21" s="41">
        <f>IF('Encodage réponses Es'!Q20="","",'Encodage réponses Es'!Q20)</f>
      </c>
      <c r="BD21" s="41">
        <f>IF('Encodage réponses Es'!BA20="","",'Encodage réponses Es'!BA20)</f>
      </c>
      <c r="BE21" s="41">
        <f>IF('Encodage réponses Es'!BB20="","",'Encodage réponses Es'!BB20)</f>
      </c>
      <c r="BF21" s="41">
        <f>IF('Encodage réponses Es'!BC20="","",'Encodage réponses Es'!BC20)</f>
      </c>
      <c r="BG21" s="42">
        <f>IF('Encodage réponses Es'!BD20="","",'Encodage réponses Es'!BD20)</f>
      </c>
      <c r="BH21" s="26">
        <f>IF('Encodage réponses Es'!BE20="","",'Encodage réponses Es'!BE20)</f>
      </c>
      <c r="BI21" s="364">
        <f t="shared" si="7"/>
      </c>
      <c r="BJ21" s="365"/>
      <c r="BK21" s="40">
        <f>IF('Encodage réponses Es'!H20="","",'Encodage réponses Es'!H20)</f>
      </c>
      <c r="BL21" s="109">
        <f>IF('Encodage réponses Es'!I20="","",'Encodage réponses Es'!I20)</f>
      </c>
      <c r="BM21" s="109">
        <f>IF('Encodage réponses Es'!J20="","",'Encodage réponses Es'!J20)</f>
      </c>
      <c r="BN21" s="109">
        <f>IF('Encodage réponses Es'!K20="","",'Encodage réponses Es'!K20)</f>
      </c>
      <c r="BO21" s="41">
        <f>IF('Encodage réponses Es'!L20="","",'Encodage réponses Es'!L20)</f>
      </c>
      <c r="BP21" s="364">
        <f t="shared" si="8"/>
      </c>
      <c r="BQ21" s="365"/>
      <c r="BR21" s="40">
        <f>IF('Encodage réponses Es'!W20="","",'Encodage réponses Es'!W20)</f>
      </c>
      <c r="BS21" s="41">
        <f>IF('Encodage réponses Es'!X20="","",'Encodage réponses Es'!X20)</f>
      </c>
      <c r="BT21" s="41">
        <f>IF('Encodage réponses Es'!Y20="","",'Encodage réponses Es'!Y20)</f>
      </c>
      <c r="BU21" s="41">
        <f>IF('Encodage réponses Es'!Z20="","",'Encodage réponses Es'!Z20)</f>
      </c>
      <c r="BV21" s="26">
        <f>IF('Encodage réponses Es'!AA20="","",'Encodage réponses Es'!AA20)</f>
      </c>
      <c r="BW21" s="364">
        <f t="shared" si="9"/>
      </c>
      <c r="BX21" s="365"/>
      <c r="BY21" s="40">
        <f>IF('Encodage réponses Es'!AN20="","",'Encodage réponses Es'!AN20)</f>
      </c>
      <c r="BZ21" s="41">
        <f>IF('Encodage réponses Es'!AO20="","",'Encodage réponses Es'!AO20)</f>
      </c>
      <c r="CA21" s="41">
        <f>IF('Encodage réponses Es'!AP20="","",'Encodage réponses Es'!AP20)</f>
      </c>
      <c r="CB21" s="41">
        <f>IF('Encodage réponses Es'!AQ20="","",'Encodage réponses Es'!AQ20)</f>
      </c>
      <c r="CC21" s="41">
        <f>IF('Encodage réponses Es'!BK20="","",'Encodage réponses Es'!BK20)</f>
      </c>
      <c r="CD21" s="41">
        <f>IF('Encodage réponses Es'!BL20="","",'Encodage réponses Es'!BL20)</f>
      </c>
      <c r="CE21" s="41">
        <f>IF('Encodage réponses Es'!BM20="","",'Encodage réponses Es'!BM20)</f>
      </c>
      <c r="CF21" s="26">
        <f>IF('Encodage réponses Es'!BN20="","",'Encodage réponses Es'!BN20)</f>
      </c>
      <c r="CG21" s="364">
        <f t="shared" si="10"/>
      </c>
      <c r="CH21" s="365"/>
      <c r="CI21" s="40">
        <f>IF('Encodage réponses Es'!AC20="","",'Encodage réponses Es'!AC20)</f>
      </c>
      <c r="CJ21" s="26">
        <f>IF('Encodage réponses Es'!AD20="","",'Encodage réponses Es'!AD20)</f>
      </c>
      <c r="CK21" s="354">
        <f t="shared" si="11"/>
      </c>
      <c r="CL21" s="355"/>
      <c r="CM21" s="40">
        <f>IF('Encodage réponses Es'!AB20="","",'Encodage réponses Es'!AB20)</f>
      </c>
      <c r="CN21" s="42">
        <f>IF('Encodage réponses Es'!AE20="","",'Encodage réponses Es'!AE20)</f>
      </c>
      <c r="CO21" s="42">
        <f>IF('Encodage réponses Es'!AF20="","",'Encodage réponses Es'!AF20)</f>
      </c>
      <c r="CP21" s="42">
        <f>IF('Encodage réponses Es'!AG20="","",'Encodage réponses Es'!AG20)</f>
      </c>
      <c r="CQ21" s="42">
        <f>IF('Encodage réponses Es'!AH20="","",'Encodage réponses Es'!AH20)</f>
      </c>
      <c r="CR21" s="42">
        <f>IF('Encodage réponses Es'!AI20="","",'Encodage réponses Es'!AI20)</f>
      </c>
      <c r="CS21" s="364">
        <f t="shared" si="12"/>
      </c>
      <c r="CT21" s="365"/>
    </row>
    <row r="22" spans="1:98" ht="11.25" customHeight="1">
      <c r="A22" s="331"/>
      <c r="B22" s="332"/>
      <c r="C22" s="431">
        <f>IF('Encodage réponses Es'!C21="","",'Encodage réponses Es'!C21)</f>
        <v>19</v>
      </c>
      <c r="D22" s="432"/>
      <c r="E22" s="244">
        <f>IF('Encodage réponses Es'!BJ21="","",'Encodage réponses Es'!BJ21)</f>
      </c>
      <c r="F22" s="354">
        <f t="shared" si="13"/>
      </c>
      <c r="G22" s="355"/>
      <c r="H22" s="244">
        <f>IF('Encodage réponses Es'!AZ21="","",'Encodage réponses Es'!AZ21)</f>
      </c>
      <c r="I22" s="354">
        <f t="shared" si="14"/>
      </c>
      <c r="J22" s="355"/>
      <c r="K22" s="40">
        <f>IF('Encodage réponses Es'!AV21="","",'Encodage réponses Es'!AV21)</f>
      </c>
      <c r="L22" s="41">
        <f>IF('Encodage réponses Es'!AW21="","",'Encodage réponses Es'!AW21)</f>
      </c>
      <c r="M22" s="364">
        <f t="shared" si="0"/>
      </c>
      <c r="N22" s="365"/>
      <c r="O22" s="42">
        <f>IF('Encodage réponses Es'!AR21="","",'Encodage réponses Es'!AR21)</f>
      </c>
      <c r="P22" s="42">
        <f>IF('Encodage réponses Es'!AX21="","",'Encodage réponses Es'!AX21)</f>
      </c>
      <c r="Q22" s="364">
        <f t="shared" si="1"/>
      </c>
      <c r="R22" s="365"/>
      <c r="S22" s="40">
        <f>IF('Encodage réponses Es'!BF21="","",'Encodage réponses Es'!BF21)</f>
      </c>
      <c r="T22" s="41">
        <f>IF('Encodage réponses Es'!BG21="","",'Encodage réponses Es'!BG21)</f>
      </c>
      <c r="U22" s="42">
        <f>IF('Encodage réponses Es'!BH21="","",'Encodage réponses Es'!BH21)</f>
      </c>
      <c r="V22" s="42">
        <f>IF('Encodage réponses Es'!BI21="","",'Encodage réponses Es'!BI21)</f>
      </c>
      <c r="W22" s="354">
        <f t="shared" si="2"/>
      </c>
      <c r="X22" s="355"/>
      <c r="Y22" s="40">
        <f>IF('Encodage réponses Es'!AS21="","",'Encodage réponses Es'!AS21)</f>
      </c>
      <c r="Z22" s="42">
        <f>IF('Encodage réponses Es'!AY21="","",'Encodage réponses Es'!AY21)</f>
      </c>
      <c r="AA22" s="364">
        <f t="shared" si="3"/>
      </c>
      <c r="AB22" s="380"/>
      <c r="AC22" s="42">
        <f>IF('Encodage réponses Es'!R21="","",'Encodage réponses Es'!R21)</f>
      </c>
      <c r="AD22" s="41">
        <f>IF('Encodage réponses Es'!S21="","",'Encodage réponses Es'!S21)</f>
      </c>
      <c r="AE22" s="41">
        <f>IF('Encodage réponses Es'!T21="","",'Encodage réponses Es'!T21)</f>
      </c>
      <c r="AF22" s="42">
        <f>IF('Encodage réponses Es'!U21="","",'Encodage réponses Es'!U21)</f>
      </c>
      <c r="AG22" s="153">
        <f>IF('Encodage réponses Es'!V21="","",'Encodage réponses Es'!V21)</f>
      </c>
      <c r="AH22" s="364">
        <f t="shared" si="4"/>
      </c>
      <c r="AI22" s="365"/>
      <c r="AJ22" s="40">
        <f>IF('Encodage réponses Es'!AJ21="","",'Encodage réponses Es'!AJ21)</f>
      </c>
      <c r="AK22" s="42">
        <f>IF('Encodage réponses Es'!AK21="","",'Encodage réponses Es'!AK21)</f>
      </c>
      <c r="AL22" s="41">
        <f>IF('Encodage réponses Es'!AL21="","",'Encodage réponses Es'!AL21)</f>
      </c>
      <c r="AM22" s="43">
        <f>IF('Encodage réponses Es'!AM21="","",'Encodage réponses Es'!AM21)</f>
      </c>
      <c r="AN22" s="364">
        <f t="shared" si="5"/>
      </c>
      <c r="AO22" s="365"/>
      <c r="AP22" s="243">
        <f>IF('Encodage réponses Es'!AT21="","",'Encodage réponses Es'!AT21)</f>
      </c>
      <c r="AQ22" s="354">
        <f t="shared" si="15"/>
      </c>
      <c r="AR22" s="355"/>
      <c r="AS22" s="40">
        <f>IF('Encodage réponses Es'!AU21="","",'Encodage réponses Es'!AU21)</f>
      </c>
      <c r="AT22" s="354">
        <f t="shared" si="6"/>
      </c>
      <c r="AU22" s="355"/>
      <c r="AV22" s="40">
        <f>IF('Encodage réponses Es'!E21="","",'Encodage réponses Es'!E21)</f>
      </c>
      <c r="AW22" s="41">
        <f>IF('Encodage réponses Es'!F21="","",'Encodage réponses Es'!F21)</f>
      </c>
      <c r="AX22" s="42">
        <f>IF('Encodage réponses Es'!G21="","",'Encodage réponses Es'!G21)</f>
      </c>
      <c r="AY22" s="42">
        <f>IF('Encodage réponses Es'!M21="","",'Encodage réponses Es'!M21)</f>
      </c>
      <c r="AZ22" s="41">
        <f>IF('Encodage réponses Es'!N21="","",'Encodage réponses Es'!N21)</f>
      </c>
      <c r="BA22" s="41">
        <f>IF('Encodage réponses Es'!O21="","",'Encodage réponses Es'!O21)</f>
      </c>
      <c r="BB22" s="42">
        <f>IF('Encodage réponses Es'!P21="","",'Encodage réponses Es'!P21)</f>
      </c>
      <c r="BC22" s="41">
        <f>IF('Encodage réponses Es'!Q21="","",'Encodage réponses Es'!Q21)</f>
      </c>
      <c r="BD22" s="41">
        <f>IF('Encodage réponses Es'!BA21="","",'Encodage réponses Es'!BA21)</f>
      </c>
      <c r="BE22" s="41">
        <f>IF('Encodage réponses Es'!BB21="","",'Encodage réponses Es'!BB21)</f>
      </c>
      <c r="BF22" s="41">
        <f>IF('Encodage réponses Es'!BC21="","",'Encodage réponses Es'!BC21)</f>
      </c>
      <c r="BG22" s="42">
        <f>IF('Encodage réponses Es'!BD21="","",'Encodage réponses Es'!BD21)</f>
      </c>
      <c r="BH22" s="26">
        <f>IF('Encodage réponses Es'!BE21="","",'Encodage réponses Es'!BE21)</f>
      </c>
      <c r="BI22" s="364">
        <f t="shared" si="7"/>
      </c>
      <c r="BJ22" s="365"/>
      <c r="BK22" s="40">
        <f>IF('Encodage réponses Es'!H21="","",'Encodage réponses Es'!H21)</f>
      </c>
      <c r="BL22" s="109">
        <f>IF('Encodage réponses Es'!I21="","",'Encodage réponses Es'!I21)</f>
      </c>
      <c r="BM22" s="109">
        <f>IF('Encodage réponses Es'!J21="","",'Encodage réponses Es'!J21)</f>
      </c>
      <c r="BN22" s="109">
        <f>IF('Encodage réponses Es'!K21="","",'Encodage réponses Es'!K21)</f>
      </c>
      <c r="BO22" s="41">
        <f>IF('Encodage réponses Es'!L21="","",'Encodage réponses Es'!L21)</f>
      </c>
      <c r="BP22" s="364">
        <f t="shared" si="8"/>
      </c>
      <c r="BQ22" s="365"/>
      <c r="BR22" s="40">
        <f>IF('Encodage réponses Es'!W21="","",'Encodage réponses Es'!W21)</f>
      </c>
      <c r="BS22" s="41">
        <f>IF('Encodage réponses Es'!X21="","",'Encodage réponses Es'!X21)</f>
      </c>
      <c r="BT22" s="41">
        <f>IF('Encodage réponses Es'!Y21="","",'Encodage réponses Es'!Y21)</f>
      </c>
      <c r="BU22" s="41">
        <f>IF('Encodage réponses Es'!Z21="","",'Encodage réponses Es'!Z21)</f>
      </c>
      <c r="BV22" s="26">
        <f>IF('Encodage réponses Es'!AA21="","",'Encodage réponses Es'!AA21)</f>
      </c>
      <c r="BW22" s="364">
        <f t="shared" si="9"/>
      </c>
      <c r="BX22" s="365"/>
      <c r="BY22" s="40">
        <f>IF('Encodage réponses Es'!AN21="","",'Encodage réponses Es'!AN21)</f>
      </c>
      <c r="BZ22" s="41">
        <f>IF('Encodage réponses Es'!AO21="","",'Encodage réponses Es'!AO21)</f>
      </c>
      <c r="CA22" s="41">
        <f>IF('Encodage réponses Es'!AP21="","",'Encodage réponses Es'!AP21)</f>
      </c>
      <c r="CB22" s="41">
        <f>IF('Encodage réponses Es'!AQ21="","",'Encodage réponses Es'!AQ21)</f>
      </c>
      <c r="CC22" s="41">
        <f>IF('Encodage réponses Es'!BK21="","",'Encodage réponses Es'!BK21)</f>
      </c>
      <c r="CD22" s="41">
        <f>IF('Encodage réponses Es'!BL21="","",'Encodage réponses Es'!BL21)</f>
      </c>
      <c r="CE22" s="41">
        <f>IF('Encodage réponses Es'!BM21="","",'Encodage réponses Es'!BM21)</f>
      </c>
      <c r="CF22" s="26">
        <f>IF('Encodage réponses Es'!BN21="","",'Encodage réponses Es'!BN21)</f>
      </c>
      <c r="CG22" s="364">
        <f t="shared" si="10"/>
      </c>
      <c r="CH22" s="365"/>
      <c r="CI22" s="40">
        <f>IF('Encodage réponses Es'!AC21="","",'Encodage réponses Es'!AC21)</f>
      </c>
      <c r="CJ22" s="26">
        <f>IF('Encodage réponses Es'!AD21="","",'Encodage réponses Es'!AD21)</f>
      </c>
      <c r="CK22" s="385">
        <f t="shared" si="11"/>
      </c>
      <c r="CL22" s="386"/>
      <c r="CM22" s="40">
        <f>IF('Encodage réponses Es'!AB21="","",'Encodage réponses Es'!AB21)</f>
      </c>
      <c r="CN22" s="42">
        <f>IF('Encodage réponses Es'!AE21="","",'Encodage réponses Es'!AE21)</f>
      </c>
      <c r="CO22" s="42">
        <f>IF('Encodage réponses Es'!AF21="","",'Encodage réponses Es'!AF21)</f>
      </c>
      <c r="CP22" s="42">
        <f>IF('Encodage réponses Es'!AG21="","",'Encodage réponses Es'!AG21)</f>
      </c>
      <c r="CQ22" s="42">
        <f>IF('Encodage réponses Es'!AH21="","",'Encodage réponses Es'!AH21)</f>
      </c>
      <c r="CR22" s="42">
        <f>IF('Encodage réponses Es'!AI21="","",'Encodage réponses Es'!AI21)</f>
      </c>
      <c r="CS22" s="364">
        <f t="shared" si="12"/>
      </c>
      <c r="CT22" s="365"/>
    </row>
    <row r="23" spans="1:98" ht="11.25" customHeight="1">
      <c r="A23" s="331"/>
      <c r="B23" s="332"/>
      <c r="C23" s="431">
        <f>IF('Encodage réponses Es'!C22="","",'Encodage réponses Es'!C22)</f>
        <v>20</v>
      </c>
      <c r="D23" s="432"/>
      <c r="E23" s="244">
        <f>IF('Encodage réponses Es'!BJ22="","",'Encodage réponses Es'!BJ22)</f>
      </c>
      <c r="F23" s="354">
        <f t="shared" si="13"/>
      </c>
      <c r="G23" s="355"/>
      <c r="H23" s="244">
        <f>IF('Encodage réponses Es'!AZ22="","",'Encodage réponses Es'!AZ22)</f>
      </c>
      <c r="I23" s="354">
        <f t="shared" si="14"/>
      </c>
      <c r="J23" s="355"/>
      <c r="K23" s="40">
        <f>IF('Encodage réponses Es'!AV22="","",'Encodage réponses Es'!AV22)</f>
      </c>
      <c r="L23" s="41">
        <f>IF('Encodage réponses Es'!AW22="","",'Encodage réponses Es'!AW22)</f>
      </c>
      <c r="M23" s="364">
        <f t="shared" si="0"/>
      </c>
      <c r="N23" s="365"/>
      <c r="O23" s="42">
        <f>IF('Encodage réponses Es'!AR22="","",'Encodage réponses Es'!AR22)</f>
      </c>
      <c r="P23" s="42">
        <f>IF('Encodage réponses Es'!AX22="","",'Encodage réponses Es'!AX22)</f>
      </c>
      <c r="Q23" s="364">
        <f t="shared" si="1"/>
      </c>
      <c r="R23" s="365"/>
      <c r="S23" s="40">
        <f>IF('Encodage réponses Es'!BF22="","",'Encodage réponses Es'!BF22)</f>
      </c>
      <c r="T23" s="41">
        <f>IF('Encodage réponses Es'!BG22="","",'Encodage réponses Es'!BG22)</f>
      </c>
      <c r="U23" s="42">
        <f>IF('Encodage réponses Es'!BH22="","",'Encodage réponses Es'!BH22)</f>
      </c>
      <c r="V23" s="42">
        <f>IF('Encodage réponses Es'!BI22="","",'Encodage réponses Es'!BI22)</f>
      </c>
      <c r="W23" s="385">
        <f t="shared" si="2"/>
      </c>
      <c r="X23" s="386"/>
      <c r="Y23" s="40">
        <f>IF('Encodage réponses Es'!AS22="","",'Encodage réponses Es'!AS22)</f>
      </c>
      <c r="Z23" s="42">
        <f>IF('Encodage réponses Es'!AY22="","",'Encodage réponses Es'!AY22)</f>
      </c>
      <c r="AA23" s="381">
        <f t="shared" si="3"/>
      </c>
      <c r="AB23" s="382"/>
      <c r="AC23" s="42">
        <f>IF('Encodage réponses Es'!R22="","",'Encodage réponses Es'!R22)</f>
      </c>
      <c r="AD23" s="41">
        <f>IF('Encodage réponses Es'!S22="","",'Encodage réponses Es'!S22)</f>
      </c>
      <c r="AE23" s="41">
        <f>IF('Encodage réponses Es'!T22="","",'Encodage réponses Es'!T22)</f>
      </c>
      <c r="AF23" s="42">
        <f>IF('Encodage réponses Es'!U22="","",'Encodage réponses Es'!U22)</f>
      </c>
      <c r="AG23" s="153">
        <f>IF('Encodage réponses Es'!V22="","",'Encodage réponses Es'!V22)</f>
      </c>
      <c r="AH23" s="364">
        <f t="shared" si="4"/>
      </c>
      <c r="AI23" s="365"/>
      <c r="AJ23" s="40">
        <f>IF('Encodage réponses Es'!AJ22="","",'Encodage réponses Es'!AJ22)</f>
      </c>
      <c r="AK23" s="42">
        <f>IF('Encodage réponses Es'!AK22="","",'Encodage réponses Es'!AK22)</f>
      </c>
      <c r="AL23" s="41">
        <f>IF('Encodage réponses Es'!AL22="","",'Encodage réponses Es'!AL22)</f>
      </c>
      <c r="AM23" s="43">
        <f>IF('Encodage réponses Es'!AM22="","",'Encodage réponses Es'!AM22)</f>
      </c>
      <c r="AN23" s="364">
        <f t="shared" si="5"/>
      </c>
      <c r="AO23" s="365"/>
      <c r="AP23" s="243">
        <f>IF('Encodage réponses Es'!AT22="","",'Encodage réponses Es'!AT22)</f>
      </c>
      <c r="AQ23" s="354">
        <f t="shared" si="15"/>
      </c>
      <c r="AR23" s="355"/>
      <c r="AS23" s="40">
        <f>IF('Encodage réponses Es'!AU22="","",'Encodage réponses Es'!AU22)</f>
      </c>
      <c r="AT23" s="354">
        <f t="shared" si="6"/>
      </c>
      <c r="AU23" s="355"/>
      <c r="AV23" s="40">
        <f>IF('Encodage réponses Es'!E22="","",'Encodage réponses Es'!E22)</f>
      </c>
      <c r="AW23" s="41">
        <f>IF('Encodage réponses Es'!F22="","",'Encodage réponses Es'!F22)</f>
      </c>
      <c r="AX23" s="42">
        <f>IF('Encodage réponses Es'!G22="","",'Encodage réponses Es'!G22)</f>
      </c>
      <c r="AY23" s="42">
        <f>IF('Encodage réponses Es'!M22="","",'Encodage réponses Es'!M22)</f>
      </c>
      <c r="AZ23" s="41">
        <f>IF('Encodage réponses Es'!N22="","",'Encodage réponses Es'!N22)</f>
      </c>
      <c r="BA23" s="41">
        <f>IF('Encodage réponses Es'!O22="","",'Encodage réponses Es'!O22)</f>
      </c>
      <c r="BB23" s="42">
        <f>IF('Encodage réponses Es'!P22="","",'Encodage réponses Es'!P22)</f>
      </c>
      <c r="BC23" s="41">
        <f>IF('Encodage réponses Es'!Q22="","",'Encodage réponses Es'!Q22)</f>
      </c>
      <c r="BD23" s="41">
        <f>IF('Encodage réponses Es'!BA22="","",'Encodage réponses Es'!BA22)</f>
      </c>
      <c r="BE23" s="41">
        <f>IF('Encodage réponses Es'!BB22="","",'Encodage réponses Es'!BB22)</f>
      </c>
      <c r="BF23" s="41">
        <f>IF('Encodage réponses Es'!BC22="","",'Encodage réponses Es'!BC22)</f>
      </c>
      <c r="BG23" s="42">
        <f>IF('Encodage réponses Es'!BD22="","",'Encodage réponses Es'!BD22)</f>
      </c>
      <c r="BH23" s="26">
        <f>IF('Encodage réponses Es'!BE22="","",'Encodage réponses Es'!BE22)</f>
      </c>
      <c r="BI23" s="364">
        <f t="shared" si="7"/>
      </c>
      <c r="BJ23" s="365"/>
      <c r="BK23" s="40">
        <f>IF('Encodage réponses Es'!H22="","",'Encodage réponses Es'!H22)</f>
      </c>
      <c r="BL23" s="109">
        <f>IF('Encodage réponses Es'!I22="","",'Encodage réponses Es'!I22)</f>
      </c>
      <c r="BM23" s="109">
        <f>IF('Encodage réponses Es'!J22="","",'Encodage réponses Es'!J22)</f>
      </c>
      <c r="BN23" s="109">
        <f>IF('Encodage réponses Es'!K22="","",'Encodage réponses Es'!K22)</f>
      </c>
      <c r="BO23" s="41">
        <f>IF('Encodage réponses Es'!L22="","",'Encodage réponses Es'!L22)</f>
      </c>
      <c r="BP23" s="364">
        <f t="shared" si="8"/>
      </c>
      <c r="BQ23" s="365"/>
      <c r="BR23" s="40">
        <f>IF('Encodage réponses Es'!W22="","",'Encodage réponses Es'!W22)</f>
      </c>
      <c r="BS23" s="41">
        <f>IF('Encodage réponses Es'!X22="","",'Encodage réponses Es'!X22)</f>
      </c>
      <c r="BT23" s="41">
        <f>IF('Encodage réponses Es'!Y22="","",'Encodage réponses Es'!Y22)</f>
      </c>
      <c r="BU23" s="41">
        <f>IF('Encodage réponses Es'!Z22="","",'Encodage réponses Es'!Z22)</f>
      </c>
      <c r="BV23" s="26">
        <f>IF('Encodage réponses Es'!AA22="","",'Encodage réponses Es'!AA22)</f>
      </c>
      <c r="BW23" s="364">
        <f t="shared" si="9"/>
      </c>
      <c r="BX23" s="365"/>
      <c r="BY23" s="40">
        <f>IF('Encodage réponses Es'!AN22="","",'Encodage réponses Es'!AN22)</f>
      </c>
      <c r="BZ23" s="41">
        <f>IF('Encodage réponses Es'!AO22="","",'Encodage réponses Es'!AO22)</f>
      </c>
      <c r="CA23" s="41">
        <f>IF('Encodage réponses Es'!AP22="","",'Encodage réponses Es'!AP22)</f>
      </c>
      <c r="CB23" s="41">
        <f>IF('Encodage réponses Es'!AQ22="","",'Encodage réponses Es'!AQ22)</f>
      </c>
      <c r="CC23" s="41">
        <f>IF('Encodage réponses Es'!BK22="","",'Encodage réponses Es'!BK22)</f>
      </c>
      <c r="CD23" s="41">
        <f>IF('Encodage réponses Es'!BL22="","",'Encodage réponses Es'!BL22)</f>
      </c>
      <c r="CE23" s="41">
        <f>IF('Encodage réponses Es'!BM22="","",'Encodage réponses Es'!BM22)</f>
      </c>
      <c r="CF23" s="26">
        <f>IF('Encodage réponses Es'!BN22="","",'Encodage réponses Es'!BN22)</f>
      </c>
      <c r="CG23" s="364">
        <f t="shared" si="10"/>
      </c>
      <c r="CH23" s="365"/>
      <c r="CI23" s="40">
        <f>IF('Encodage réponses Es'!AC22="","",'Encodage réponses Es'!AC22)</f>
      </c>
      <c r="CJ23" s="26">
        <f>IF('Encodage réponses Es'!AD22="","",'Encodage réponses Es'!AD22)</f>
      </c>
      <c r="CK23" s="389">
        <f t="shared" si="11"/>
      </c>
      <c r="CL23" s="390"/>
      <c r="CM23" s="40">
        <f>IF('Encodage réponses Es'!AB22="","",'Encodage réponses Es'!AB22)</f>
      </c>
      <c r="CN23" s="42">
        <f>IF('Encodage réponses Es'!AE22="","",'Encodage réponses Es'!AE22)</f>
      </c>
      <c r="CO23" s="42">
        <f>IF('Encodage réponses Es'!AF22="","",'Encodage réponses Es'!AF22)</f>
      </c>
      <c r="CP23" s="42">
        <f>IF('Encodage réponses Es'!AG22="","",'Encodage réponses Es'!AG22)</f>
      </c>
      <c r="CQ23" s="42">
        <f>IF('Encodage réponses Es'!AH22="","",'Encodage réponses Es'!AH22)</f>
      </c>
      <c r="CR23" s="42">
        <f>IF('Encodage réponses Es'!AI22="","",'Encodage réponses Es'!AI22)</f>
      </c>
      <c r="CS23" s="364">
        <f t="shared" si="12"/>
      </c>
      <c r="CT23" s="365"/>
    </row>
    <row r="24" spans="1:98" ht="11.25" customHeight="1">
      <c r="A24" s="331"/>
      <c r="B24" s="332"/>
      <c r="C24" s="431">
        <f>IF('Encodage réponses Es'!C23="","",'Encodage réponses Es'!C23)</f>
        <v>21</v>
      </c>
      <c r="D24" s="432"/>
      <c r="E24" s="244">
        <f>IF('Encodage réponses Es'!BJ23="","",'Encodage réponses Es'!BJ23)</f>
      </c>
      <c r="F24" s="354">
        <f t="shared" si="13"/>
      </c>
      <c r="G24" s="355"/>
      <c r="H24" s="244">
        <f>IF('Encodage réponses Es'!AZ23="","",'Encodage réponses Es'!AZ23)</f>
      </c>
      <c r="I24" s="354">
        <f t="shared" si="14"/>
      </c>
      <c r="J24" s="355"/>
      <c r="K24" s="40">
        <f>IF('Encodage réponses Es'!AV23="","",'Encodage réponses Es'!AV23)</f>
      </c>
      <c r="L24" s="41">
        <f>IF('Encodage réponses Es'!AW23="","",'Encodage réponses Es'!AW23)</f>
      </c>
      <c r="M24" s="364">
        <f t="shared" si="0"/>
      </c>
      <c r="N24" s="365"/>
      <c r="O24" s="42">
        <f>IF('Encodage réponses Es'!AR23="","",'Encodage réponses Es'!AR23)</f>
      </c>
      <c r="P24" s="42">
        <f>IF('Encodage réponses Es'!AX23="","",'Encodage réponses Es'!AX23)</f>
      </c>
      <c r="Q24" s="364">
        <f t="shared" si="1"/>
      </c>
      <c r="R24" s="365"/>
      <c r="S24" s="40">
        <f>IF('Encodage réponses Es'!BF23="","",'Encodage réponses Es'!BF23)</f>
      </c>
      <c r="T24" s="41">
        <f>IF('Encodage réponses Es'!BG23="","",'Encodage réponses Es'!BG23)</f>
      </c>
      <c r="U24" s="42">
        <f>IF('Encodage réponses Es'!BH23="","",'Encodage réponses Es'!BH23)</f>
      </c>
      <c r="V24" s="42">
        <f>IF('Encodage réponses Es'!BI23="","",'Encodage réponses Es'!BI23)</f>
      </c>
      <c r="W24" s="389">
        <f t="shared" si="2"/>
      </c>
      <c r="X24" s="390"/>
      <c r="Y24" s="40">
        <f>IF('Encodage réponses Es'!AS23="","",'Encodage réponses Es'!AS23)</f>
      </c>
      <c r="Z24" s="42">
        <f>IF('Encodage réponses Es'!AY23="","",'Encodage réponses Es'!AY23)</f>
      </c>
      <c r="AA24" s="378">
        <f t="shared" si="3"/>
      </c>
      <c r="AB24" s="379"/>
      <c r="AC24" s="42">
        <f>IF('Encodage réponses Es'!R23="","",'Encodage réponses Es'!R23)</f>
      </c>
      <c r="AD24" s="41">
        <f>IF('Encodage réponses Es'!S23="","",'Encodage réponses Es'!S23)</f>
      </c>
      <c r="AE24" s="41">
        <f>IF('Encodage réponses Es'!T23="","",'Encodage réponses Es'!T23)</f>
      </c>
      <c r="AF24" s="42">
        <f>IF('Encodage réponses Es'!U23="","",'Encodage réponses Es'!U23)</f>
      </c>
      <c r="AG24" s="153">
        <f>IF('Encodage réponses Es'!V23="","",'Encodage réponses Es'!V23)</f>
      </c>
      <c r="AH24" s="364">
        <f t="shared" si="4"/>
      </c>
      <c r="AI24" s="365"/>
      <c r="AJ24" s="40">
        <f>IF('Encodage réponses Es'!AJ23="","",'Encodage réponses Es'!AJ23)</f>
      </c>
      <c r="AK24" s="42">
        <f>IF('Encodage réponses Es'!AK23="","",'Encodage réponses Es'!AK23)</f>
      </c>
      <c r="AL24" s="41">
        <f>IF('Encodage réponses Es'!AL23="","",'Encodage réponses Es'!AL23)</f>
      </c>
      <c r="AM24" s="43">
        <f>IF('Encodage réponses Es'!AM23="","",'Encodage réponses Es'!AM23)</f>
      </c>
      <c r="AN24" s="364">
        <f t="shared" si="5"/>
      </c>
      <c r="AO24" s="365"/>
      <c r="AP24" s="243">
        <f>IF('Encodage réponses Es'!AT23="","",'Encodage réponses Es'!AT23)</f>
      </c>
      <c r="AQ24" s="354">
        <f t="shared" si="15"/>
      </c>
      <c r="AR24" s="355"/>
      <c r="AS24" s="40">
        <f>IF('Encodage réponses Es'!AU23="","",'Encodage réponses Es'!AU23)</f>
      </c>
      <c r="AT24" s="354">
        <f t="shared" si="6"/>
      </c>
      <c r="AU24" s="355"/>
      <c r="AV24" s="40">
        <f>IF('Encodage réponses Es'!E23="","",'Encodage réponses Es'!E23)</f>
      </c>
      <c r="AW24" s="41">
        <f>IF('Encodage réponses Es'!F23="","",'Encodage réponses Es'!F23)</f>
      </c>
      <c r="AX24" s="42">
        <f>IF('Encodage réponses Es'!G23="","",'Encodage réponses Es'!G23)</f>
      </c>
      <c r="AY24" s="42">
        <f>IF('Encodage réponses Es'!M23="","",'Encodage réponses Es'!M23)</f>
      </c>
      <c r="AZ24" s="41">
        <f>IF('Encodage réponses Es'!N23="","",'Encodage réponses Es'!N23)</f>
      </c>
      <c r="BA24" s="41">
        <f>IF('Encodage réponses Es'!O23="","",'Encodage réponses Es'!O23)</f>
      </c>
      <c r="BB24" s="42">
        <f>IF('Encodage réponses Es'!P23="","",'Encodage réponses Es'!P23)</f>
      </c>
      <c r="BC24" s="41">
        <f>IF('Encodage réponses Es'!Q23="","",'Encodage réponses Es'!Q23)</f>
      </c>
      <c r="BD24" s="41">
        <f>IF('Encodage réponses Es'!BA23="","",'Encodage réponses Es'!BA23)</f>
      </c>
      <c r="BE24" s="41">
        <f>IF('Encodage réponses Es'!BB23="","",'Encodage réponses Es'!BB23)</f>
      </c>
      <c r="BF24" s="41">
        <f>IF('Encodage réponses Es'!BC23="","",'Encodage réponses Es'!BC23)</f>
      </c>
      <c r="BG24" s="42">
        <f>IF('Encodage réponses Es'!BD23="","",'Encodage réponses Es'!BD23)</f>
      </c>
      <c r="BH24" s="26">
        <f>IF('Encodage réponses Es'!BE23="","",'Encodage réponses Es'!BE23)</f>
      </c>
      <c r="BI24" s="364">
        <f t="shared" si="7"/>
      </c>
      <c r="BJ24" s="365"/>
      <c r="BK24" s="40">
        <f>IF('Encodage réponses Es'!H23="","",'Encodage réponses Es'!H23)</f>
      </c>
      <c r="BL24" s="109">
        <f>IF('Encodage réponses Es'!I23="","",'Encodage réponses Es'!I23)</f>
      </c>
      <c r="BM24" s="109">
        <f>IF('Encodage réponses Es'!J23="","",'Encodage réponses Es'!J23)</f>
      </c>
      <c r="BN24" s="109">
        <f>IF('Encodage réponses Es'!K23="","",'Encodage réponses Es'!K23)</f>
      </c>
      <c r="BO24" s="41">
        <f>IF('Encodage réponses Es'!L23="","",'Encodage réponses Es'!L23)</f>
      </c>
      <c r="BP24" s="364">
        <f t="shared" si="8"/>
      </c>
      <c r="BQ24" s="365"/>
      <c r="BR24" s="40">
        <f>IF('Encodage réponses Es'!W23="","",'Encodage réponses Es'!W23)</f>
      </c>
      <c r="BS24" s="41">
        <f>IF('Encodage réponses Es'!X23="","",'Encodage réponses Es'!X23)</f>
      </c>
      <c r="BT24" s="41">
        <f>IF('Encodage réponses Es'!Y23="","",'Encodage réponses Es'!Y23)</f>
      </c>
      <c r="BU24" s="41">
        <f>IF('Encodage réponses Es'!Z23="","",'Encodage réponses Es'!Z23)</f>
      </c>
      <c r="BV24" s="26">
        <f>IF('Encodage réponses Es'!AA23="","",'Encodage réponses Es'!AA23)</f>
      </c>
      <c r="BW24" s="364">
        <f t="shared" si="9"/>
      </c>
      <c r="BX24" s="365"/>
      <c r="BY24" s="40">
        <f>IF('Encodage réponses Es'!AN23="","",'Encodage réponses Es'!AN23)</f>
      </c>
      <c r="BZ24" s="41">
        <f>IF('Encodage réponses Es'!AO23="","",'Encodage réponses Es'!AO23)</f>
      </c>
      <c r="CA24" s="41">
        <f>IF('Encodage réponses Es'!AP23="","",'Encodage réponses Es'!AP23)</f>
      </c>
      <c r="CB24" s="41">
        <f>IF('Encodage réponses Es'!AQ23="","",'Encodage réponses Es'!AQ23)</f>
      </c>
      <c r="CC24" s="41">
        <f>IF('Encodage réponses Es'!BK23="","",'Encodage réponses Es'!BK23)</f>
      </c>
      <c r="CD24" s="41">
        <f>IF('Encodage réponses Es'!BL23="","",'Encodage réponses Es'!BL23)</f>
      </c>
      <c r="CE24" s="41">
        <f>IF('Encodage réponses Es'!BM23="","",'Encodage réponses Es'!BM23)</f>
      </c>
      <c r="CF24" s="26">
        <f>IF('Encodage réponses Es'!BN23="","",'Encodage réponses Es'!BN23)</f>
      </c>
      <c r="CG24" s="364">
        <f t="shared" si="10"/>
      </c>
      <c r="CH24" s="365"/>
      <c r="CI24" s="40">
        <f>IF('Encodage réponses Es'!AC23="","",'Encodage réponses Es'!AC23)</f>
      </c>
      <c r="CJ24" s="26">
        <f>IF('Encodage réponses Es'!AD23="","",'Encodage réponses Es'!AD23)</f>
      </c>
      <c r="CK24" s="389">
        <f t="shared" si="11"/>
      </c>
      <c r="CL24" s="390"/>
      <c r="CM24" s="40">
        <f>IF('Encodage réponses Es'!AB23="","",'Encodage réponses Es'!AB23)</f>
      </c>
      <c r="CN24" s="42">
        <f>IF('Encodage réponses Es'!AE23="","",'Encodage réponses Es'!AE23)</f>
      </c>
      <c r="CO24" s="42">
        <f>IF('Encodage réponses Es'!AF23="","",'Encodage réponses Es'!AF23)</f>
      </c>
      <c r="CP24" s="42">
        <f>IF('Encodage réponses Es'!AG23="","",'Encodage réponses Es'!AG23)</f>
      </c>
      <c r="CQ24" s="42">
        <f>IF('Encodage réponses Es'!AH23="","",'Encodage réponses Es'!AH23)</f>
      </c>
      <c r="CR24" s="42">
        <f>IF('Encodage réponses Es'!AI23="","",'Encodage réponses Es'!AI23)</f>
      </c>
      <c r="CS24" s="364">
        <f t="shared" si="12"/>
      </c>
      <c r="CT24" s="365"/>
    </row>
    <row r="25" spans="1:98" ht="11.25" customHeight="1">
      <c r="A25" s="331"/>
      <c r="B25" s="332"/>
      <c r="C25" s="431">
        <f>IF('Encodage réponses Es'!C24="","",'Encodage réponses Es'!C24)</f>
        <v>22</v>
      </c>
      <c r="D25" s="432"/>
      <c r="E25" s="244">
        <f>IF('Encodage réponses Es'!BJ24="","",'Encodage réponses Es'!BJ24)</f>
      </c>
      <c r="F25" s="354">
        <f t="shared" si="13"/>
      </c>
      <c r="G25" s="355"/>
      <c r="H25" s="244">
        <f>IF('Encodage réponses Es'!AZ24="","",'Encodage réponses Es'!AZ24)</f>
      </c>
      <c r="I25" s="354">
        <f t="shared" si="14"/>
      </c>
      <c r="J25" s="355"/>
      <c r="K25" s="40">
        <f>IF('Encodage réponses Es'!AV24="","",'Encodage réponses Es'!AV24)</f>
      </c>
      <c r="L25" s="41">
        <f>IF('Encodage réponses Es'!AW24="","",'Encodage réponses Es'!AW24)</f>
      </c>
      <c r="M25" s="364">
        <f t="shared" si="0"/>
      </c>
      <c r="N25" s="365"/>
      <c r="O25" s="42">
        <f>IF('Encodage réponses Es'!AR24="","",'Encodage réponses Es'!AR24)</f>
      </c>
      <c r="P25" s="42">
        <f>IF('Encodage réponses Es'!AX24="","",'Encodage réponses Es'!AX24)</f>
      </c>
      <c r="Q25" s="364">
        <f t="shared" si="1"/>
      </c>
      <c r="R25" s="365"/>
      <c r="S25" s="40">
        <f>IF('Encodage réponses Es'!BF24="","",'Encodage réponses Es'!BF24)</f>
      </c>
      <c r="T25" s="41">
        <f>IF('Encodage réponses Es'!BG24="","",'Encodage réponses Es'!BG24)</f>
      </c>
      <c r="U25" s="42">
        <f>IF('Encodage réponses Es'!BH24="","",'Encodage réponses Es'!BH24)</f>
      </c>
      <c r="V25" s="42">
        <f>IF('Encodage réponses Es'!BI24="","",'Encodage réponses Es'!BI24)</f>
      </c>
      <c r="W25" s="354">
        <f t="shared" si="2"/>
      </c>
      <c r="X25" s="355"/>
      <c r="Y25" s="40">
        <f>IF('Encodage réponses Es'!AS24="","",'Encodage réponses Es'!AS24)</f>
      </c>
      <c r="Z25" s="42">
        <f>IF('Encodage réponses Es'!AY24="","",'Encodage réponses Es'!AY24)</f>
      </c>
      <c r="AA25" s="378">
        <f t="shared" si="3"/>
      </c>
      <c r="AB25" s="379"/>
      <c r="AC25" s="42">
        <f>IF('Encodage réponses Es'!R24="","",'Encodage réponses Es'!R24)</f>
      </c>
      <c r="AD25" s="41">
        <f>IF('Encodage réponses Es'!S24="","",'Encodage réponses Es'!S24)</f>
      </c>
      <c r="AE25" s="41">
        <f>IF('Encodage réponses Es'!T24="","",'Encodage réponses Es'!T24)</f>
      </c>
      <c r="AF25" s="42">
        <f>IF('Encodage réponses Es'!U24="","",'Encodage réponses Es'!U24)</f>
      </c>
      <c r="AG25" s="153">
        <f>IF('Encodage réponses Es'!V24="","",'Encodage réponses Es'!V24)</f>
      </c>
      <c r="AH25" s="364">
        <f t="shared" si="4"/>
      </c>
      <c r="AI25" s="365"/>
      <c r="AJ25" s="40">
        <f>IF('Encodage réponses Es'!AJ24="","",'Encodage réponses Es'!AJ24)</f>
      </c>
      <c r="AK25" s="42">
        <f>IF('Encodage réponses Es'!AK24="","",'Encodage réponses Es'!AK24)</f>
      </c>
      <c r="AL25" s="41">
        <f>IF('Encodage réponses Es'!AL24="","",'Encodage réponses Es'!AL24)</f>
      </c>
      <c r="AM25" s="43">
        <f>IF('Encodage réponses Es'!AM24="","",'Encodage réponses Es'!AM24)</f>
      </c>
      <c r="AN25" s="364">
        <f t="shared" si="5"/>
      </c>
      <c r="AO25" s="365"/>
      <c r="AP25" s="243">
        <f>IF('Encodage réponses Es'!AT24="","",'Encodage réponses Es'!AT24)</f>
      </c>
      <c r="AQ25" s="354">
        <f t="shared" si="15"/>
      </c>
      <c r="AR25" s="355"/>
      <c r="AS25" s="40">
        <f>IF('Encodage réponses Es'!AU24="","",'Encodage réponses Es'!AU24)</f>
      </c>
      <c r="AT25" s="354">
        <f t="shared" si="6"/>
      </c>
      <c r="AU25" s="355"/>
      <c r="AV25" s="40">
        <f>IF('Encodage réponses Es'!E24="","",'Encodage réponses Es'!E24)</f>
      </c>
      <c r="AW25" s="41">
        <f>IF('Encodage réponses Es'!F24="","",'Encodage réponses Es'!F24)</f>
      </c>
      <c r="AX25" s="42">
        <f>IF('Encodage réponses Es'!G24="","",'Encodage réponses Es'!G24)</f>
      </c>
      <c r="AY25" s="42">
        <f>IF('Encodage réponses Es'!M24="","",'Encodage réponses Es'!M24)</f>
      </c>
      <c r="AZ25" s="41">
        <f>IF('Encodage réponses Es'!N24="","",'Encodage réponses Es'!N24)</f>
      </c>
      <c r="BA25" s="41">
        <f>IF('Encodage réponses Es'!O24="","",'Encodage réponses Es'!O24)</f>
      </c>
      <c r="BB25" s="42">
        <f>IF('Encodage réponses Es'!P24="","",'Encodage réponses Es'!P24)</f>
      </c>
      <c r="BC25" s="41">
        <f>IF('Encodage réponses Es'!Q24="","",'Encodage réponses Es'!Q24)</f>
      </c>
      <c r="BD25" s="41">
        <f>IF('Encodage réponses Es'!BA24="","",'Encodage réponses Es'!BA24)</f>
      </c>
      <c r="BE25" s="41">
        <f>IF('Encodage réponses Es'!BB24="","",'Encodage réponses Es'!BB24)</f>
      </c>
      <c r="BF25" s="41">
        <f>IF('Encodage réponses Es'!BC24="","",'Encodage réponses Es'!BC24)</f>
      </c>
      <c r="BG25" s="42">
        <f>IF('Encodage réponses Es'!BD24="","",'Encodage réponses Es'!BD24)</f>
      </c>
      <c r="BH25" s="26">
        <f>IF('Encodage réponses Es'!BE24="","",'Encodage réponses Es'!BE24)</f>
      </c>
      <c r="BI25" s="364">
        <f t="shared" si="7"/>
      </c>
      <c r="BJ25" s="365"/>
      <c r="BK25" s="40">
        <f>IF('Encodage réponses Es'!H24="","",'Encodage réponses Es'!H24)</f>
      </c>
      <c r="BL25" s="109">
        <f>IF('Encodage réponses Es'!I24="","",'Encodage réponses Es'!I24)</f>
      </c>
      <c r="BM25" s="109">
        <f>IF('Encodage réponses Es'!J24="","",'Encodage réponses Es'!J24)</f>
      </c>
      <c r="BN25" s="109">
        <f>IF('Encodage réponses Es'!K24="","",'Encodage réponses Es'!K24)</f>
      </c>
      <c r="BO25" s="41">
        <f>IF('Encodage réponses Es'!L24="","",'Encodage réponses Es'!L24)</f>
      </c>
      <c r="BP25" s="364">
        <f t="shared" si="8"/>
      </c>
      <c r="BQ25" s="365"/>
      <c r="BR25" s="40">
        <f>IF('Encodage réponses Es'!W24="","",'Encodage réponses Es'!W24)</f>
      </c>
      <c r="BS25" s="41">
        <f>IF('Encodage réponses Es'!X24="","",'Encodage réponses Es'!X24)</f>
      </c>
      <c r="BT25" s="41">
        <f>IF('Encodage réponses Es'!Y24="","",'Encodage réponses Es'!Y24)</f>
      </c>
      <c r="BU25" s="41">
        <f>IF('Encodage réponses Es'!Z24="","",'Encodage réponses Es'!Z24)</f>
      </c>
      <c r="BV25" s="26">
        <f>IF('Encodage réponses Es'!AA24="","",'Encodage réponses Es'!AA24)</f>
      </c>
      <c r="BW25" s="364">
        <f t="shared" si="9"/>
      </c>
      <c r="BX25" s="365"/>
      <c r="BY25" s="40">
        <f>IF('Encodage réponses Es'!AN24="","",'Encodage réponses Es'!AN24)</f>
      </c>
      <c r="BZ25" s="41">
        <f>IF('Encodage réponses Es'!AO24="","",'Encodage réponses Es'!AO24)</f>
      </c>
      <c r="CA25" s="41">
        <f>IF('Encodage réponses Es'!AP24="","",'Encodage réponses Es'!AP24)</f>
      </c>
      <c r="CB25" s="41">
        <f>IF('Encodage réponses Es'!AQ24="","",'Encodage réponses Es'!AQ24)</f>
      </c>
      <c r="CC25" s="41">
        <f>IF('Encodage réponses Es'!BK24="","",'Encodage réponses Es'!BK24)</f>
      </c>
      <c r="CD25" s="41">
        <f>IF('Encodage réponses Es'!BL24="","",'Encodage réponses Es'!BL24)</f>
      </c>
      <c r="CE25" s="41">
        <f>IF('Encodage réponses Es'!BM24="","",'Encodage réponses Es'!BM24)</f>
      </c>
      <c r="CF25" s="26">
        <f>IF('Encodage réponses Es'!BN24="","",'Encodage réponses Es'!BN24)</f>
      </c>
      <c r="CG25" s="364">
        <f t="shared" si="10"/>
      </c>
      <c r="CH25" s="365"/>
      <c r="CI25" s="40">
        <f>IF('Encodage réponses Es'!AC24="","",'Encodage réponses Es'!AC24)</f>
      </c>
      <c r="CJ25" s="26">
        <f>IF('Encodage réponses Es'!AD24="","",'Encodage réponses Es'!AD24)</f>
      </c>
      <c r="CK25" s="354">
        <f t="shared" si="11"/>
      </c>
      <c r="CL25" s="355"/>
      <c r="CM25" s="40">
        <f>IF('Encodage réponses Es'!AB24="","",'Encodage réponses Es'!AB24)</f>
      </c>
      <c r="CN25" s="42">
        <f>IF('Encodage réponses Es'!AE24="","",'Encodage réponses Es'!AE24)</f>
      </c>
      <c r="CO25" s="42">
        <f>IF('Encodage réponses Es'!AF24="","",'Encodage réponses Es'!AF24)</f>
      </c>
      <c r="CP25" s="42">
        <f>IF('Encodage réponses Es'!AG24="","",'Encodage réponses Es'!AG24)</f>
      </c>
      <c r="CQ25" s="42">
        <f>IF('Encodage réponses Es'!AH24="","",'Encodage réponses Es'!AH24)</f>
      </c>
      <c r="CR25" s="42">
        <f>IF('Encodage réponses Es'!AI24="","",'Encodage réponses Es'!AI24)</f>
      </c>
      <c r="CS25" s="364">
        <f t="shared" si="12"/>
      </c>
      <c r="CT25" s="365"/>
    </row>
    <row r="26" spans="1:98" ht="11.25" customHeight="1">
      <c r="A26" s="331"/>
      <c r="B26" s="332"/>
      <c r="C26" s="431">
        <f>IF('Encodage réponses Es'!C25="","",'Encodage réponses Es'!C25)</f>
        <v>23</v>
      </c>
      <c r="D26" s="432"/>
      <c r="E26" s="244">
        <f>IF('Encodage réponses Es'!BJ25="","",'Encodage réponses Es'!BJ25)</f>
      </c>
      <c r="F26" s="354">
        <f t="shared" si="13"/>
      </c>
      <c r="G26" s="355"/>
      <c r="H26" s="244">
        <f>IF('Encodage réponses Es'!AZ25="","",'Encodage réponses Es'!AZ25)</f>
      </c>
      <c r="I26" s="354">
        <f t="shared" si="14"/>
      </c>
      <c r="J26" s="355"/>
      <c r="K26" s="40">
        <f>IF('Encodage réponses Es'!AV25="","",'Encodage réponses Es'!AV25)</f>
      </c>
      <c r="L26" s="41">
        <f>IF('Encodage réponses Es'!AW25="","",'Encodage réponses Es'!AW25)</f>
      </c>
      <c r="M26" s="364">
        <f t="shared" si="0"/>
      </c>
      <c r="N26" s="365"/>
      <c r="O26" s="42">
        <f>IF('Encodage réponses Es'!AR25="","",'Encodage réponses Es'!AR25)</f>
      </c>
      <c r="P26" s="42">
        <f>IF('Encodage réponses Es'!AX25="","",'Encodage réponses Es'!AX25)</f>
      </c>
      <c r="Q26" s="364">
        <f t="shared" si="1"/>
      </c>
      <c r="R26" s="365"/>
      <c r="S26" s="40">
        <f>IF('Encodage réponses Es'!BF25="","",'Encodage réponses Es'!BF25)</f>
      </c>
      <c r="T26" s="41">
        <f>IF('Encodage réponses Es'!BG25="","",'Encodage réponses Es'!BG25)</f>
      </c>
      <c r="U26" s="42">
        <f>IF('Encodage réponses Es'!BH25="","",'Encodage réponses Es'!BH25)</f>
      </c>
      <c r="V26" s="42">
        <f>IF('Encodage réponses Es'!BI25="","",'Encodage réponses Es'!BI25)</f>
      </c>
      <c r="W26" s="385">
        <f t="shared" si="2"/>
      </c>
      <c r="X26" s="386"/>
      <c r="Y26" s="40">
        <f>IF('Encodage réponses Es'!AS25="","",'Encodage réponses Es'!AS25)</f>
      </c>
      <c r="Z26" s="42">
        <f>IF('Encodage réponses Es'!AY25="","",'Encodage réponses Es'!AY25)</f>
      </c>
      <c r="AA26" s="364">
        <f t="shared" si="3"/>
      </c>
      <c r="AB26" s="380"/>
      <c r="AC26" s="42">
        <f>IF('Encodage réponses Es'!R25="","",'Encodage réponses Es'!R25)</f>
      </c>
      <c r="AD26" s="41">
        <f>IF('Encodage réponses Es'!S25="","",'Encodage réponses Es'!S25)</f>
      </c>
      <c r="AE26" s="41">
        <f>IF('Encodage réponses Es'!T25="","",'Encodage réponses Es'!T25)</f>
      </c>
      <c r="AF26" s="42">
        <f>IF('Encodage réponses Es'!U25="","",'Encodage réponses Es'!U25)</f>
      </c>
      <c r="AG26" s="153">
        <f>IF('Encodage réponses Es'!V25="","",'Encodage réponses Es'!V25)</f>
      </c>
      <c r="AH26" s="364">
        <f t="shared" si="4"/>
      </c>
      <c r="AI26" s="365"/>
      <c r="AJ26" s="40">
        <f>IF('Encodage réponses Es'!AJ25="","",'Encodage réponses Es'!AJ25)</f>
      </c>
      <c r="AK26" s="42">
        <f>IF('Encodage réponses Es'!AK25="","",'Encodage réponses Es'!AK25)</f>
      </c>
      <c r="AL26" s="41">
        <f>IF('Encodage réponses Es'!AL25="","",'Encodage réponses Es'!AL25)</f>
      </c>
      <c r="AM26" s="43">
        <f>IF('Encodage réponses Es'!AM25="","",'Encodage réponses Es'!AM25)</f>
      </c>
      <c r="AN26" s="364">
        <f t="shared" si="5"/>
      </c>
      <c r="AO26" s="365"/>
      <c r="AP26" s="243">
        <f>IF('Encodage réponses Es'!AT25="","",'Encodage réponses Es'!AT25)</f>
      </c>
      <c r="AQ26" s="354">
        <f t="shared" si="15"/>
      </c>
      <c r="AR26" s="355"/>
      <c r="AS26" s="40">
        <f>IF('Encodage réponses Es'!AU25="","",'Encodage réponses Es'!AU25)</f>
      </c>
      <c r="AT26" s="354">
        <f t="shared" si="6"/>
      </c>
      <c r="AU26" s="355"/>
      <c r="AV26" s="40">
        <f>IF('Encodage réponses Es'!E25="","",'Encodage réponses Es'!E25)</f>
      </c>
      <c r="AW26" s="41">
        <f>IF('Encodage réponses Es'!F25="","",'Encodage réponses Es'!F25)</f>
      </c>
      <c r="AX26" s="42">
        <f>IF('Encodage réponses Es'!G25="","",'Encodage réponses Es'!G25)</f>
      </c>
      <c r="AY26" s="42">
        <f>IF('Encodage réponses Es'!M25="","",'Encodage réponses Es'!M25)</f>
      </c>
      <c r="AZ26" s="41">
        <f>IF('Encodage réponses Es'!N25="","",'Encodage réponses Es'!N25)</f>
      </c>
      <c r="BA26" s="41">
        <f>IF('Encodage réponses Es'!O25="","",'Encodage réponses Es'!O25)</f>
      </c>
      <c r="BB26" s="42">
        <f>IF('Encodage réponses Es'!P25="","",'Encodage réponses Es'!P25)</f>
      </c>
      <c r="BC26" s="41">
        <f>IF('Encodage réponses Es'!Q25="","",'Encodage réponses Es'!Q25)</f>
      </c>
      <c r="BD26" s="41">
        <f>IF('Encodage réponses Es'!BA25="","",'Encodage réponses Es'!BA25)</f>
      </c>
      <c r="BE26" s="41">
        <f>IF('Encodage réponses Es'!BB25="","",'Encodage réponses Es'!BB25)</f>
      </c>
      <c r="BF26" s="41">
        <f>IF('Encodage réponses Es'!BC25="","",'Encodage réponses Es'!BC25)</f>
      </c>
      <c r="BG26" s="42">
        <f>IF('Encodage réponses Es'!BD25="","",'Encodage réponses Es'!BD25)</f>
      </c>
      <c r="BH26" s="26">
        <f>IF('Encodage réponses Es'!BE25="","",'Encodage réponses Es'!BE25)</f>
      </c>
      <c r="BI26" s="364">
        <f t="shared" si="7"/>
      </c>
      <c r="BJ26" s="365"/>
      <c r="BK26" s="40">
        <f>IF('Encodage réponses Es'!H25="","",'Encodage réponses Es'!H25)</f>
      </c>
      <c r="BL26" s="109">
        <f>IF('Encodage réponses Es'!I25="","",'Encodage réponses Es'!I25)</f>
      </c>
      <c r="BM26" s="109">
        <f>IF('Encodage réponses Es'!J25="","",'Encodage réponses Es'!J25)</f>
      </c>
      <c r="BN26" s="109">
        <f>IF('Encodage réponses Es'!K25="","",'Encodage réponses Es'!K25)</f>
      </c>
      <c r="BO26" s="41">
        <f>IF('Encodage réponses Es'!L25="","",'Encodage réponses Es'!L25)</f>
      </c>
      <c r="BP26" s="364">
        <f t="shared" si="8"/>
      </c>
      <c r="BQ26" s="365"/>
      <c r="BR26" s="40">
        <f>IF('Encodage réponses Es'!W25="","",'Encodage réponses Es'!W25)</f>
      </c>
      <c r="BS26" s="41">
        <f>IF('Encodage réponses Es'!X25="","",'Encodage réponses Es'!X25)</f>
      </c>
      <c r="BT26" s="41">
        <f>IF('Encodage réponses Es'!Y25="","",'Encodage réponses Es'!Y25)</f>
      </c>
      <c r="BU26" s="41">
        <f>IF('Encodage réponses Es'!Z25="","",'Encodage réponses Es'!Z25)</f>
      </c>
      <c r="BV26" s="26">
        <f>IF('Encodage réponses Es'!AA25="","",'Encodage réponses Es'!AA25)</f>
      </c>
      <c r="BW26" s="364">
        <f t="shared" si="9"/>
      </c>
      <c r="BX26" s="365"/>
      <c r="BY26" s="40">
        <f>IF('Encodage réponses Es'!AN25="","",'Encodage réponses Es'!AN25)</f>
      </c>
      <c r="BZ26" s="41">
        <f>IF('Encodage réponses Es'!AO25="","",'Encodage réponses Es'!AO25)</f>
      </c>
      <c r="CA26" s="41">
        <f>IF('Encodage réponses Es'!AP25="","",'Encodage réponses Es'!AP25)</f>
      </c>
      <c r="CB26" s="41">
        <f>IF('Encodage réponses Es'!AQ25="","",'Encodage réponses Es'!AQ25)</f>
      </c>
      <c r="CC26" s="41">
        <f>IF('Encodage réponses Es'!BK25="","",'Encodage réponses Es'!BK25)</f>
      </c>
      <c r="CD26" s="41">
        <f>IF('Encodage réponses Es'!BL25="","",'Encodage réponses Es'!BL25)</f>
      </c>
      <c r="CE26" s="41">
        <f>IF('Encodage réponses Es'!BM25="","",'Encodage réponses Es'!BM25)</f>
      </c>
      <c r="CF26" s="26">
        <f>IF('Encodage réponses Es'!BN25="","",'Encodage réponses Es'!BN25)</f>
      </c>
      <c r="CG26" s="364">
        <f t="shared" si="10"/>
      </c>
      <c r="CH26" s="365"/>
      <c r="CI26" s="40">
        <f>IF('Encodage réponses Es'!AC25="","",'Encodage réponses Es'!AC25)</f>
      </c>
      <c r="CJ26" s="26">
        <f>IF('Encodage réponses Es'!AD25="","",'Encodage réponses Es'!AD25)</f>
      </c>
      <c r="CK26" s="354">
        <f t="shared" si="11"/>
      </c>
      <c r="CL26" s="355"/>
      <c r="CM26" s="40">
        <f>IF('Encodage réponses Es'!AB25="","",'Encodage réponses Es'!AB25)</f>
      </c>
      <c r="CN26" s="42">
        <f>IF('Encodage réponses Es'!AE25="","",'Encodage réponses Es'!AE25)</f>
      </c>
      <c r="CO26" s="42">
        <f>IF('Encodage réponses Es'!AF25="","",'Encodage réponses Es'!AF25)</f>
      </c>
      <c r="CP26" s="42">
        <f>IF('Encodage réponses Es'!AG25="","",'Encodage réponses Es'!AG25)</f>
      </c>
      <c r="CQ26" s="42">
        <f>IF('Encodage réponses Es'!AH25="","",'Encodage réponses Es'!AH25)</f>
      </c>
      <c r="CR26" s="42">
        <f>IF('Encodage réponses Es'!AI25="","",'Encodage réponses Es'!AI25)</f>
      </c>
      <c r="CS26" s="364">
        <f t="shared" si="12"/>
      </c>
      <c r="CT26" s="365"/>
    </row>
    <row r="27" spans="1:98" ht="11.25" customHeight="1">
      <c r="A27" s="331"/>
      <c r="B27" s="332"/>
      <c r="C27" s="431">
        <f>IF('Encodage réponses Es'!C26="","",'Encodage réponses Es'!C26)</f>
        <v>24</v>
      </c>
      <c r="D27" s="432"/>
      <c r="E27" s="244">
        <f>IF('Encodage réponses Es'!BJ26="","",'Encodage réponses Es'!BJ26)</f>
      </c>
      <c r="F27" s="354">
        <f t="shared" si="13"/>
      </c>
      <c r="G27" s="355"/>
      <c r="H27" s="244">
        <f>IF('Encodage réponses Es'!AZ26="","",'Encodage réponses Es'!AZ26)</f>
      </c>
      <c r="I27" s="354">
        <f t="shared" si="14"/>
      </c>
      <c r="J27" s="355"/>
      <c r="K27" s="40">
        <f>IF('Encodage réponses Es'!AV26="","",'Encodage réponses Es'!AV26)</f>
      </c>
      <c r="L27" s="41">
        <f>IF('Encodage réponses Es'!AW26="","",'Encodage réponses Es'!AW26)</f>
      </c>
      <c r="M27" s="364">
        <f t="shared" si="0"/>
      </c>
      <c r="N27" s="365"/>
      <c r="O27" s="42">
        <f>IF('Encodage réponses Es'!AR26="","",'Encodage réponses Es'!AR26)</f>
      </c>
      <c r="P27" s="42">
        <f>IF('Encodage réponses Es'!AX26="","",'Encodage réponses Es'!AX26)</f>
      </c>
      <c r="Q27" s="364">
        <f t="shared" si="1"/>
      </c>
      <c r="R27" s="365"/>
      <c r="S27" s="40">
        <f>IF('Encodage réponses Es'!BF26="","",'Encodage réponses Es'!BF26)</f>
      </c>
      <c r="T27" s="41">
        <f>IF('Encodage réponses Es'!BG26="","",'Encodage réponses Es'!BG26)</f>
      </c>
      <c r="U27" s="42">
        <f>IF('Encodage réponses Es'!BH26="","",'Encodage réponses Es'!BH26)</f>
      </c>
      <c r="V27" s="42">
        <f>IF('Encodage réponses Es'!BI26="","",'Encodage réponses Es'!BI26)</f>
      </c>
      <c r="W27" s="354">
        <f t="shared" si="2"/>
      </c>
      <c r="X27" s="355"/>
      <c r="Y27" s="40">
        <f>IF('Encodage réponses Es'!AS26="","",'Encodage réponses Es'!AS26)</f>
      </c>
      <c r="Z27" s="42">
        <f>IF('Encodage réponses Es'!AY26="","",'Encodage réponses Es'!AY26)</f>
      </c>
      <c r="AA27" s="381">
        <f t="shared" si="3"/>
      </c>
      <c r="AB27" s="382"/>
      <c r="AC27" s="42">
        <f>IF('Encodage réponses Es'!R26="","",'Encodage réponses Es'!R26)</f>
      </c>
      <c r="AD27" s="41">
        <f>IF('Encodage réponses Es'!S26="","",'Encodage réponses Es'!S26)</f>
      </c>
      <c r="AE27" s="41">
        <f>IF('Encodage réponses Es'!T26="","",'Encodage réponses Es'!T26)</f>
      </c>
      <c r="AF27" s="42">
        <f>IF('Encodage réponses Es'!U26="","",'Encodage réponses Es'!U26)</f>
      </c>
      <c r="AG27" s="153">
        <f>IF('Encodage réponses Es'!V26="","",'Encodage réponses Es'!V26)</f>
      </c>
      <c r="AH27" s="364">
        <f t="shared" si="4"/>
      </c>
      <c r="AI27" s="365"/>
      <c r="AJ27" s="40">
        <f>IF('Encodage réponses Es'!AJ26="","",'Encodage réponses Es'!AJ26)</f>
      </c>
      <c r="AK27" s="42">
        <f>IF('Encodage réponses Es'!AK26="","",'Encodage réponses Es'!AK26)</f>
      </c>
      <c r="AL27" s="41">
        <f>IF('Encodage réponses Es'!AL26="","",'Encodage réponses Es'!AL26)</f>
      </c>
      <c r="AM27" s="43">
        <f>IF('Encodage réponses Es'!AM26="","",'Encodage réponses Es'!AM26)</f>
      </c>
      <c r="AN27" s="364">
        <f t="shared" si="5"/>
      </c>
      <c r="AO27" s="365"/>
      <c r="AP27" s="243">
        <f>IF('Encodage réponses Es'!AT26="","",'Encodage réponses Es'!AT26)</f>
      </c>
      <c r="AQ27" s="354">
        <f t="shared" si="15"/>
      </c>
      <c r="AR27" s="355"/>
      <c r="AS27" s="40">
        <f>IF('Encodage réponses Es'!AU26="","",'Encodage réponses Es'!AU26)</f>
      </c>
      <c r="AT27" s="354">
        <f t="shared" si="6"/>
      </c>
      <c r="AU27" s="355"/>
      <c r="AV27" s="40">
        <f>IF('Encodage réponses Es'!E26="","",'Encodage réponses Es'!E26)</f>
      </c>
      <c r="AW27" s="41">
        <f>IF('Encodage réponses Es'!F26="","",'Encodage réponses Es'!F26)</f>
      </c>
      <c r="AX27" s="42">
        <f>IF('Encodage réponses Es'!G26="","",'Encodage réponses Es'!G26)</f>
      </c>
      <c r="AY27" s="42">
        <f>IF('Encodage réponses Es'!M26="","",'Encodage réponses Es'!M26)</f>
      </c>
      <c r="AZ27" s="41">
        <f>IF('Encodage réponses Es'!N26="","",'Encodage réponses Es'!N26)</f>
      </c>
      <c r="BA27" s="41">
        <f>IF('Encodage réponses Es'!O26="","",'Encodage réponses Es'!O26)</f>
      </c>
      <c r="BB27" s="42">
        <f>IF('Encodage réponses Es'!P26="","",'Encodage réponses Es'!P26)</f>
      </c>
      <c r="BC27" s="41">
        <f>IF('Encodage réponses Es'!Q26="","",'Encodage réponses Es'!Q26)</f>
      </c>
      <c r="BD27" s="41">
        <f>IF('Encodage réponses Es'!BA26="","",'Encodage réponses Es'!BA26)</f>
      </c>
      <c r="BE27" s="41">
        <f>IF('Encodage réponses Es'!BB26="","",'Encodage réponses Es'!BB26)</f>
      </c>
      <c r="BF27" s="41">
        <f>IF('Encodage réponses Es'!BC26="","",'Encodage réponses Es'!BC26)</f>
      </c>
      <c r="BG27" s="42">
        <f>IF('Encodage réponses Es'!BD26="","",'Encodage réponses Es'!BD26)</f>
      </c>
      <c r="BH27" s="26">
        <f>IF('Encodage réponses Es'!BE26="","",'Encodage réponses Es'!BE26)</f>
      </c>
      <c r="BI27" s="364">
        <f t="shared" si="7"/>
      </c>
      <c r="BJ27" s="365"/>
      <c r="BK27" s="40">
        <f>IF('Encodage réponses Es'!H26="","",'Encodage réponses Es'!H26)</f>
      </c>
      <c r="BL27" s="109">
        <f>IF('Encodage réponses Es'!I26="","",'Encodage réponses Es'!I26)</f>
      </c>
      <c r="BM27" s="109">
        <f>IF('Encodage réponses Es'!J26="","",'Encodage réponses Es'!J26)</f>
      </c>
      <c r="BN27" s="109">
        <f>IF('Encodage réponses Es'!K26="","",'Encodage réponses Es'!K26)</f>
      </c>
      <c r="BO27" s="41">
        <f>IF('Encodage réponses Es'!L26="","",'Encodage réponses Es'!L26)</f>
      </c>
      <c r="BP27" s="364">
        <f t="shared" si="8"/>
      </c>
      <c r="BQ27" s="365"/>
      <c r="BR27" s="40">
        <f>IF('Encodage réponses Es'!W26="","",'Encodage réponses Es'!W26)</f>
      </c>
      <c r="BS27" s="41">
        <f>IF('Encodage réponses Es'!X26="","",'Encodage réponses Es'!X26)</f>
      </c>
      <c r="BT27" s="41">
        <f>IF('Encodage réponses Es'!Y26="","",'Encodage réponses Es'!Y26)</f>
      </c>
      <c r="BU27" s="41">
        <f>IF('Encodage réponses Es'!Z26="","",'Encodage réponses Es'!Z26)</f>
      </c>
      <c r="BV27" s="26">
        <f>IF('Encodage réponses Es'!AA26="","",'Encodage réponses Es'!AA26)</f>
      </c>
      <c r="BW27" s="364">
        <f t="shared" si="9"/>
      </c>
      <c r="BX27" s="365"/>
      <c r="BY27" s="40">
        <f>IF('Encodage réponses Es'!AN26="","",'Encodage réponses Es'!AN26)</f>
      </c>
      <c r="BZ27" s="41">
        <f>IF('Encodage réponses Es'!AO26="","",'Encodage réponses Es'!AO26)</f>
      </c>
      <c r="CA27" s="41">
        <f>IF('Encodage réponses Es'!AP26="","",'Encodage réponses Es'!AP26)</f>
      </c>
      <c r="CB27" s="41">
        <f>IF('Encodage réponses Es'!AQ26="","",'Encodage réponses Es'!AQ26)</f>
      </c>
      <c r="CC27" s="41">
        <f>IF('Encodage réponses Es'!BK26="","",'Encodage réponses Es'!BK26)</f>
      </c>
      <c r="CD27" s="41">
        <f>IF('Encodage réponses Es'!BL26="","",'Encodage réponses Es'!BL26)</f>
      </c>
      <c r="CE27" s="41">
        <f>IF('Encodage réponses Es'!BM26="","",'Encodage réponses Es'!BM26)</f>
      </c>
      <c r="CF27" s="26">
        <f>IF('Encodage réponses Es'!BN26="","",'Encodage réponses Es'!BN26)</f>
      </c>
      <c r="CG27" s="364">
        <f t="shared" si="10"/>
      </c>
      <c r="CH27" s="365"/>
      <c r="CI27" s="40">
        <f>IF('Encodage réponses Es'!AC26="","",'Encodage réponses Es'!AC26)</f>
      </c>
      <c r="CJ27" s="26">
        <f>IF('Encodage réponses Es'!AD26="","",'Encodage réponses Es'!AD26)</f>
      </c>
      <c r="CK27" s="354">
        <f t="shared" si="11"/>
      </c>
      <c r="CL27" s="355"/>
      <c r="CM27" s="40">
        <f>IF('Encodage réponses Es'!AB26="","",'Encodage réponses Es'!AB26)</f>
      </c>
      <c r="CN27" s="42">
        <f>IF('Encodage réponses Es'!AE26="","",'Encodage réponses Es'!AE26)</f>
      </c>
      <c r="CO27" s="42">
        <f>IF('Encodage réponses Es'!AF26="","",'Encodage réponses Es'!AF26)</f>
      </c>
      <c r="CP27" s="42">
        <f>IF('Encodage réponses Es'!AG26="","",'Encodage réponses Es'!AG26)</f>
      </c>
      <c r="CQ27" s="42">
        <f>IF('Encodage réponses Es'!AH26="","",'Encodage réponses Es'!AH26)</f>
      </c>
      <c r="CR27" s="42">
        <f>IF('Encodage réponses Es'!AI26="","",'Encodage réponses Es'!AI26)</f>
      </c>
      <c r="CS27" s="364">
        <f t="shared" si="12"/>
      </c>
      <c r="CT27" s="365"/>
    </row>
    <row r="28" spans="1:98" ht="11.25" customHeight="1">
      <c r="A28" s="331"/>
      <c r="B28" s="332"/>
      <c r="C28" s="431">
        <f>IF('Encodage réponses Es'!C27="","",'Encodage réponses Es'!C27)</f>
        <v>25</v>
      </c>
      <c r="D28" s="432"/>
      <c r="E28" s="244">
        <f>IF('Encodage réponses Es'!BJ27="","",'Encodage réponses Es'!BJ27)</f>
      </c>
      <c r="F28" s="354">
        <f t="shared" si="13"/>
      </c>
      <c r="G28" s="355"/>
      <c r="H28" s="244">
        <f>IF('Encodage réponses Es'!AZ27="","",'Encodage réponses Es'!AZ27)</f>
      </c>
      <c r="I28" s="354">
        <f t="shared" si="14"/>
      </c>
      <c r="J28" s="355"/>
      <c r="K28" s="40">
        <f>IF('Encodage réponses Es'!AV27="","",'Encodage réponses Es'!AV27)</f>
      </c>
      <c r="L28" s="41">
        <f>IF('Encodage réponses Es'!AW27="","",'Encodage réponses Es'!AW27)</f>
      </c>
      <c r="M28" s="364">
        <f t="shared" si="0"/>
      </c>
      <c r="N28" s="365"/>
      <c r="O28" s="42">
        <f>IF('Encodage réponses Es'!AR27="","",'Encodage réponses Es'!AR27)</f>
      </c>
      <c r="P28" s="42">
        <f>IF('Encodage réponses Es'!AX27="","",'Encodage réponses Es'!AX27)</f>
      </c>
      <c r="Q28" s="364">
        <f t="shared" si="1"/>
      </c>
      <c r="R28" s="365"/>
      <c r="S28" s="40">
        <f>IF('Encodage réponses Es'!BF27="","",'Encodage réponses Es'!BF27)</f>
      </c>
      <c r="T28" s="41">
        <f>IF('Encodage réponses Es'!BG27="","",'Encodage réponses Es'!BG27)</f>
      </c>
      <c r="U28" s="42">
        <f>IF('Encodage réponses Es'!BH27="","",'Encodage réponses Es'!BH27)</f>
      </c>
      <c r="V28" s="42">
        <f>IF('Encodage réponses Es'!BI27="","",'Encodage réponses Es'!BI27)</f>
      </c>
      <c r="W28" s="385">
        <f t="shared" si="2"/>
      </c>
      <c r="X28" s="386"/>
      <c r="Y28" s="40">
        <f>IF('Encodage réponses Es'!AS27="","",'Encodage réponses Es'!AS27)</f>
      </c>
      <c r="Z28" s="42">
        <f>IF('Encodage réponses Es'!AY27="","",'Encodage réponses Es'!AY27)</f>
      </c>
      <c r="AA28" s="378">
        <f t="shared" si="3"/>
      </c>
      <c r="AB28" s="379"/>
      <c r="AC28" s="42">
        <f>IF('Encodage réponses Es'!R27="","",'Encodage réponses Es'!R27)</f>
      </c>
      <c r="AD28" s="41">
        <f>IF('Encodage réponses Es'!S27="","",'Encodage réponses Es'!S27)</f>
      </c>
      <c r="AE28" s="41">
        <f>IF('Encodage réponses Es'!T27="","",'Encodage réponses Es'!T27)</f>
      </c>
      <c r="AF28" s="42">
        <f>IF('Encodage réponses Es'!U27="","",'Encodage réponses Es'!U27)</f>
      </c>
      <c r="AG28" s="153">
        <f>IF('Encodage réponses Es'!V27="","",'Encodage réponses Es'!V27)</f>
      </c>
      <c r="AH28" s="364">
        <f t="shared" si="4"/>
      </c>
      <c r="AI28" s="365"/>
      <c r="AJ28" s="40">
        <f>IF('Encodage réponses Es'!AJ27="","",'Encodage réponses Es'!AJ27)</f>
      </c>
      <c r="AK28" s="42">
        <f>IF('Encodage réponses Es'!AK27="","",'Encodage réponses Es'!AK27)</f>
      </c>
      <c r="AL28" s="41">
        <f>IF('Encodage réponses Es'!AL27="","",'Encodage réponses Es'!AL27)</f>
      </c>
      <c r="AM28" s="43">
        <f>IF('Encodage réponses Es'!AM27="","",'Encodage réponses Es'!AM27)</f>
      </c>
      <c r="AN28" s="364">
        <f t="shared" si="5"/>
      </c>
      <c r="AO28" s="365"/>
      <c r="AP28" s="243">
        <f>IF('Encodage réponses Es'!AT27="","",'Encodage réponses Es'!AT27)</f>
      </c>
      <c r="AQ28" s="354">
        <f t="shared" si="15"/>
      </c>
      <c r="AR28" s="355"/>
      <c r="AS28" s="40">
        <f>IF('Encodage réponses Es'!AU27="","",'Encodage réponses Es'!AU27)</f>
      </c>
      <c r="AT28" s="354">
        <f t="shared" si="6"/>
      </c>
      <c r="AU28" s="355"/>
      <c r="AV28" s="40">
        <f>IF('Encodage réponses Es'!E27="","",'Encodage réponses Es'!E27)</f>
      </c>
      <c r="AW28" s="41">
        <f>IF('Encodage réponses Es'!F27="","",'Encodage réponses Es'!F27)</f>
      </c>
      <c r="AX28" s="42">
        <f>IF('Encodage réponses Es'!G27="","",'Encodage réponses Es'!G27)</f>
      </c>
      <c r="AY28" s="42">
        <f>IF('Encodage réponses Es'!M27="","",'Encodage réponses Es'!M27)</f>
      </c>
      <c r="AZ28" s="41">
        <f>IF('Encodage réponses Es'!N27="","",'Encodage réponses Es'!N27)</f>
      </c>
      <c r="BA28" s="41">
        <f>IF('Encodage réponses Es'!O27="","",'Encodage réponses Es'!O27)</f>
      </c>
      <c r="BB28" s="42">
        <f>IF('Encodage réponses Es'!P27="","",'Encodage réponses Es'!P27)</f>
      </c>
      <c r="BC28" s="41">
        <f>IF('Encodage réponses Es'!Q27="","",'Encodage réponses Es'!Q27)</f>
      </c>
      <c r="BD28" s="41">
        <f>IF('Encodage réponses Es'!BA27="","",'Encodage réponses Es'!BA27)</f>
      </c>
      <c r="BE28" s="41">
        <f>IF('Encodage réponses Es'!BB27="","",'Encodage réponses Es'!BB27)</f>
      </c>
      <c r="BF28" s="41">
        <f>IF('Encodage réponses Es'!BC27="","",'Encodage réponses Es'!BC27)</f>
      </c>
      <c r="BG28" s="42">
        <f>IF('Encodage réponses Es'!BD27="","",'Encodage réponses Es'!BD27)</f>
      </c>
      <c r="BH28" s="26">
        <f>IF('Encodage réponses Es'!BE27="","",'Encodage réponses Es'!BE27)</f>
      </c>
      <c r="BI28" s="364">
        <f t="shared" si="7"/>
      </c>
      <c r="BJ28" s="365"/>
      <c r="BK28" s="40">
        <f>IF('Encodage réponses Es'!H27="","",'Encodage réponses Es'!H27)</f>
      </c>
      <c r="BL28" s="109">
        <f>IF('Encodage réponses Es'!I27="","",'Encodage réponses Es'!I27)</f>
      </c>
      <c r="BM28" s="109">
        <f>IF('Encodage réponses Es'!J27="","",'Encodage réponses Es'!J27)</f>
      </c>
      <c r="BN28" s="109">
        <f>IF('Encodage réponses Es'!K27="","",'Encodage réponses Es'!K27)</f>
      </c>
      <c r="BO28" s="41">
        <f>IF('Encodage réponses Es'!L27="","",'Encodage réponses Es'!L27)</f>
      </c>
      <c r="BP28" s="364">
        <f t="shared" si="8"/>
      </c>
      <c r="BQ28" s="365"/>
      <c r="BR28" s="40">
        <f>IF('Encodage réponses Es'!W27="","",'Encodage réponses Es'!W27)</f>
      </c>
      <c r="BS28" s="41">
        <f>IF('Encodage réponses Es'!X27="","",'Encodage réponses Es'!X27)</f>
      </c>
      <c r="BT28" s="41">
        <f>IF('Encodage réponses Es'!Y27="","",'Encodage réponses Es'!Y27)</f>
      </c>
      <c r="BU28" s="41">
        <f>IF('Encodage réponses Es'!Z27="","",'Encodage réponses Es'!Z27)</f>
      </c>
      <c r="BV28" s="26">
        <f>IF('Encodage réponses Es'!AA27="","",'Encodage réponses Es'!AA27)</f>
      </c>
      <c r="BW28" s="364">
        <f t="shared" si="9"/>
      </c>
      <c r="BX28" s="365"/>
      <c r="BY28" s="40">
        <f>IF('Encodage réponses Es'!AN27="","",'Encodage réponses Es'!AN27)</f>
      </c>
      <c r="BZ28" s="41">
        <f>IF('Encodage réponses Es'!AO27="","",'Encodage réponses Es'!AO27)</f>
      </c>
      <c r="CA28" s="41">
        <f>IF('Encodage réponses Es'!AP27="","",'Encodage réponses Es'!AP27)</f>
      </c>
      <c r="CB28" s="41">
        <f>IF('Encodage réponses Es'!AQ27="","",'Encodage réponses Es'!AQ27)</f>
      </c>
      <c r="CC28" s="41">
        <f>IF('Encodage réponses Es'!BK27="","",'Encodage réponses Es'!BK27)</f>
      </c>
      <c r="CD28" s="41">
        <f>IF('Encodage réponses Es'!BL27="","",'Encodage réponses Es'!BL27)</f>
      </c>
      <c r="CE28" s="41">
        <f>IF('Encodage réponses Es'!BM27="","",'Encodage réponses Es'!BM27)</f>
      </c>
      <c r="CF28" s="26">
        <f>IF('Encodage réponses Es'!BN27="","",'Encodage réponses Es'!BN27)</f>
      </c>
      <c r="CG28" s="364">
        <f t="shared" si="10"/>
      </c>
      <c r="CH28" s="365"/>
      <c r="CI28" s="40">
        <f>IF('Encodage réponses Es'!AC27="","",'Encodage réponses Es'!AC27)</f>
      </c>
      <c r="CJ28" s="26">
        <f>IF('Encodage réponses Es'!AD27="","",'Encodage réponses Es'!AD27)</f>
      </c>
      <c r="CK28" s="354">
        <f t="shared" si="11"/>
      </c>
      <c r="CL28" s="355"/>
      <c r="CM28" s="42">
        <f>IF('Encodage réponses Es'!AB27="","",'Encodage réponses Es'!AB27)</f>
      </c>
      <c r="CN28" s="42">
        <f>IF('Encodage réponses Es'!AE27="","",'Encodage réponses Es'!AE27)</f>
      </c>
      <c r="CO28" s="42">
        <f>IF('Encodage réponses Es'!AF27="","",'Encodage réponses Es'!AF27)</f>
      </c>
      <c r="CP28" s="42">
        <f>IF('Encodage réponses Es'!AG27="","",'Encodage réponses Es'!AG27)</f>
      </c>
      <c r="CQ28" s="42">
        <f>IF('Encodage réponses Es'!AH27="","",'Encodage réponses Es'!AH27)</f>
      </c>
      <c r="CR28" s="42">
        <f>IF('Encodage réponses Es'!AI27="","",'Encodage réponses Es'!AI27)</f>
      </c>
      <c r="CS28" s="364">
        <f t="shared" si="12"/>
      </c>
      <c r="CT28" s="365"/>
    </row>
    <row r="29" spans="1:98" ht="11.25" customHeight="1">
      <c r="A29" s="331"/>
      <c r="B29" s="332"/>
      <c r="C29" s="431">
        <f>IF('Encodage réponses Es'!C28="","",'Encodage réponses Es'!C28)</f>
        <v>26</v>
      </c>
      <c r="D29" s="432"/>
      <c r="E29" s="244">
        <f>IF('Encodage réponses Es'!BJ28="","",'Encodage réponses Es'!BJ28)</f>
      </c>
      <c r="F29" s="354">
        <f t="shared" si="13"/>
      </c>
      <c r="G29" s="355"/>
      <c r="H29" s="244">
        <f>IF('Encodage réponses Es'!AZ28="","",'Encodage réponses Es'!AZ28)</f>
      </c>
      <c r="I29" s="354">
        <f t="shared" si="14"/>
      </c>
      <c r="J29" s="355"/>
      <c r="K29" s="40">
        <f>IF('Encodage réponses Es'!AV28="","",'Encodage réponses Es'!AV28)</f>
      </c>
      <c r="L29" s="41">
        <f>IF('Encodage réponses Es'!AW28="","",'Encodage réponses Es'!AW28)</f>
      </c>
      <c r="M29" s="364">
        <f t="shared" si="0"/>
      </c>
      <c r="N29" s="365"/>
      <c r="O29" s="42">
        <f>IF('Encodage réponses Es'!AR28="","",'Encodage réponses Es'!AR28)</f>
      </c>
      <c r="P29" s="42">
        <f>IF('Encodage réponses Es'!AX28="","",'Encodage réponses Es'!AX28)</f>
      </c>
      <c r="Q29" s="364">
        <f t="shared" si="1"/>
      </c>
      <c r="R29" s="365"/>
      <c r="S29" s="40">
        <f>IF('Encodage réponses Es'!BF28="","",'Encodage réponses Es'!BF28)</f>
      </c>
      <c r="T29" s="41">
        <f>IF('Encodage réponses Es'!BG28="","",'Encodage réponses Es'!BG28)</f>
      </c>
      <c r="U29" s="42">
        <f>IF('Encodage réponses Es'!BH28="","",'Encodage réponses Es'!BH28)</f>
      </c>
      <c r="V29" s="42">
        <f>IF('Encodage réponses Es'!BI28="","",'Encodage réponses Es'!BI28)</f>
      </c>
      <c r="W29" s="354">
        <f t="shared" si="2"/>
      </c>
      <c r="X29" s="355"/>
      <c r="Y29" s="40">
        <f>IF('Encodage réponses Es'!AS28="","",'Encodage réponses Es'!AS28)</f>
      </c>
      <c r="Z29" s="42">
        <f>IF('Encodage réponses Es'!AY28="","",'Encodage réponses Es'!AY28)</f>
      </c>
      <c r="AA29" s="364">
        <f t="shared" si="3"/>
      </c>
      <c r="AB29" s="380"/>
      <c r="AC29" s="42">
        <f>IF('Encodage réponses Es'!R28="","",'Encodage réponses Es'!R28)</f>
      </c>
      <c r="AD29" s="41">
        <f>IF('Encodage réponses Es'!S28="","",'Encodage réponses Es'!S28)</f>
      </c>
      <c r="AE29" s="41">
        <f>IF('Encodage réponses Es'!T28="","",'Encodage réponses Es'!T28)</f>
      </c>
      <c r="AF29" s="42">
        <f>IF('Encodage réponses Es'!U28="","",'Encodage réponses Es'!U28)</f>
      </c>
      <c r="AG29" s="153">
        <f>IF('Encodage réponses Es'!V28="","",'Encodage réponses Es'!V28)</f>
      </c>
      <c r="AH29" s="364">
        <f t="shared" si="4"/>
      </c>
      <c r="AI29" s="365"/>
      <c r="AJ29" s="40">
        <f>IF('Encodage réponses Es'!AJ28="","",'Encodage réponses Es'!AJ28)</f>
      </c>
      <c r="AK29" s="42">
        <f>IF('Encodage réponses Es'!AK28="","",'Encodage réponses Es'!AK28)</f>
      </c>
      <c r="AL29" s="41">
        <f>IF('Encodage réponses Es'!AL28="","",'Encodage réponses Es'!AL28)</f>
      </c>
      <c r="AM29" s="43">
        <f>IF('Encodage réponses Es'!AM28="","",'Encodage réponses Es'!AM28)</f>
      </c>
      <c r="AN29" s="364">
        <f t="shared" si="5"/>
      </c>
      <c r="AO29" s="365"/>
      <c r="AP29" s="243">
        <f>IF('Encodage réponses Es'!AT28="","",'Encodage réponses Es'!AT28)</f>
      </c>
      <c r="AQ29" s="354">
        <f t="shared" si="15"/>
      </c>
      <c r="AR29" s="355"/>
      <c r="AS29" s="40">
        <f>IF('Encodage réponses Es'!AU28="","",'Encodage réponses Es'!AU28)</f>
      </c>
      <c r="AT29" s="354">
        <f t="shared" si="6"/>
      </c>
      <c r="AU29" s="355"/>
      <c r="AV29" s="40">
        <f>IF('Encodage réponses Es'!E28="","",'Encodage réponses Es'!E28)</f>
      </c>
      <c r="AW29" s="41">
        <f>IF('Encodage réponses Es'!F28="","",'Encodage réponses Es'!F28)</f>
      </c>
      <c r="AX29" s="42">
        <f>IF('Encodage réponses Es'!G28="","",'Encodage réponses Es'!G28)</f>
      </c>
      <c r="AY29" s="42">
        <f>IF('Encodage réponses Es'!M28="","",'Encodage réponses Es'!M28)</f>
      </c>
      <c r="AZ29" s="41">
        <f>IF('Encodage réponses Es'!N28="","",'Encodage réponses Es'!N28)</f>
      </c>
      <c r="BA29" s="41">
        <f>IF('Encodage réponses Es'!O28="","",'Encodage réponses Es'!O28)</f>
      </c>
      <c r="BB29" s="42">
        <f>IF('Encodage réponses Es'!P28="","",'Encodage réponses Es'!P28)</f>
      </c>
      <c r="BC29" s="41">
        <f>IF('Encodage réponses Es'!Q28="","",'Encodage réponses Es'!Q28)</f>
      </c>
      <c r="BD29" s="41">
        <f>IF('Encodage réponses Es'!BA28="","",'Encodage réponses Es'!BA28)</f>
      </c>
      <c r="BE29" s="41">
        <f>IF('Encodage réponses Es'!BB28="","",'Encodage réponses Es'!BB28)</f>
      </c>
      <c r="BF29" s="41">
        <f>IF('Encodage réponses Es'!BC28="","",'Encodage réponses Es'!BC28)</f>
      </c>
      <c r="BG29" s="42">
        <f>IF('Encodage réponses Es'!BD28="","",'Encodage réponses Es'!BD28)</f>
      </c>
      <c r="BH29" s="26">
        <f>IF('Encodage réponses Es'!BE28="","",'Encodage réponses Es'!BE28)</f>
      </c>
      <c r="BI29" s="364">
        <f t="shared" si="7"/>
      </c>
      <c r="BJ29" s="365"/>
      <c r="BK29" s="40">
        <f>IF('Encodage réponses Es'!H28="","",'Encodage réponses Es'!H28)</f>
      </c>
      <c r="BL29" s="109">
        <f>IF('Encodage réponses Es'!I28="","",'Encodage réponses Es'!I28)</f>
      </c>
      <c r="BM29" s="109">
        <f>IF('Encodage réponses Es'!J28="","",'Encodage réponses Es'!J28)</f>
      </c>
      <c r="BN29" s="109">
        <f>IF('Encodage réponses Es'!K28="","",'Encodage réponses Es'!K28)</f>
      </c>
      <c r="BO29" s="41">
        <f>IF('Encodage réponses Es'!L28="","",'Encodage réponses Es'!L28)</f>
      </c>
      <c r="BP29" s="364">
        <f t="shared" si="8"/>
      </c>
      <c r="BQ29" s="365"/>
      <c r="BR29" s="40">
        <f>IF('Encodage réponses Es'!W28="","",'Encodage réponses Es'!W28)</f>
      </c>
      <c r="BS29" s="41">
        <f>IF('Encodage réponses Es'!X28="","",'Encodage réponses Es'!X28)</f>
      </c>
      <c r="BT29" s="41">
        <f>IF('Encodage réponses Es'!Y28="","",'Encodage réponses Es'!Y28)</f>
      </c>
      <c r="BU29" s="41">
        <f>IF('Encodage réponses Es'!Z28="","",'Encodage réponses Es'!Z28)</f>
      </c>
      <c r="BV29" s="26">
        <f>IF('Encodage réponses Es'!AA28="","",'Encodage réponses Es'!AA28)</f>
      </c>
      <c r="BW29" s="364">
        <f t="shared" si="9"/>
      </c>
      <c r="BX29" s="365"/>
      <c r="BY29" s="40">
        <f>IF('Encodage réponses Es'!AN28="","",'Encodage réponses Es'!AN28)</f>
      </c>
      <c r="BZ29" s="41">
        <f>IF('Encodage réponses Es'!AO28="","",'Encodage réponses Es'!AO28)</f>
      </c>
      <c r="CA29" s="41">
        <f>IF('Encodage réponses Es'!AP28="","",'Encodage réponses Es'!AP28)</f>
      </c>
      <c r="CB29" s="41">
        <f>IF('Encodage réponses Es'!AQ28="","",'Encodage réponses Es'!AQ28)</f>
      </c>
      <c r="CC29" s="41">
        <f>IF('Encodage réponses Es'!BK28="","",'Encodage réponses Es'!BK28)</f>
      </c>
      <c r="CD29" s="41">
        <f>IF('Encodage réponses Es'!BL28="","",'Encodage réponses Es'!BL28)</f>
      </c>
      <c r="CE29" s="41">
        <f>IF('Encodage réponses Es'!BM28="","",'Encodage réponses Es'!BM28)</f>
      </c>
      <c r="CF29" s="26">
        <f>IF('Encodage réponses Es'!BN28="","",'Encodage réponses Es'!BN28)</f>
      </c>
      <c r="CG29" s="364">
        <f t="shared" si="10"/>
      </c>
      <c r="CH29" s="365"/>
      <c r="CI29" s="40">
        <f>IF('Encodage réponses Es'!AC28="","",'Encodage réponses Es'!AC28)</f>
      </c>
      <c r="CJ29" s="26">
        <f>IF('Encodage réponses Es'!AD28="","",'Encodage réponses Es'!AD28)</f>
      </c>
      <c r="CK29" s="354">
        <f t="shared" si="11"/>
      </c>
      <c r="CL29" s="355"/>
      <c r="CM29" s="42">
        <f>IF('Encodage réponses Es'!AB28="","",'Encodage réponses Es'!AB28)</f>
      </c>
      <c r="CN29" s="42">
        <f>IF('Encodage réponses Es'!AE28="","",'Encodage réponses Es'!AE28)</f>
      </c>
      <c r="CO29" s="42">
        <f>IF('Encodage réponses Es'!AF28="","",'Encodage réponses Es'!AF28)</f>
      </c>
      <c r="CP29" s="42">
        <f>IF('Encodage réponses Es'!AG28="","",'Encodage réponses Es'!AG28)</f>
      </c>
      <c r="CQ29" s="42">
        <f>IF('Encodage réponses Es'!AH28="","",'Encodage réponses Es'!AH28)</f>
      </c>
      <c r="CR29" s="42">
        <f>IF('Encodage réponses Es'!AI28="","",'Encodage réponses Es'!AI28)</f>
      </c>
      <c r="CS29" s="364">
        <f t="shared" si="12"/>
      </c>
      <c r="CT29" s="365"/>
    </row>
    <row r="30" spans="1:98" ht="11.25" customHeight="1">
      <c r="A30" s="331"/>
      <c r="B30" s="332"/>
      <c r="C30" s="431">
        <f>IF('Encodage réponses Es'!C29="","",'Encodage réponses Es'!C29)</f>
        <v>27</v>
      </c>
      <c r="D30" s="432"/>
      <c r="E30" s="244">
        <f>IF('Encodage réponses Es'!BJ29="","",'Encodage réponses Es'!BJ29)</f>
      </c>
      <c r="F30" s="354">
        <f t="shared" si="13"/>
      </c>
      <c r="G30" s="355"/>
      <c r="H30" s="244">
        <f>IF('Encodage réponses Es'!AZ29="","",'Encodage réponses Es'!AZ29)</f>
      </c>
      <c r="I30" s="354">
        <f t="shared" si="14"/>
      </c>
      <c r="J30" s="355"/>
      <c r="K30" s="40">
        <f>IF('Encodage réponses Es'!AV29="","",'Encodage réponses Es'!AV29)</f>
      </c>
      <c r="L30" s="41">
        <f>IF('Encodage réponses Es'!AW29="","",'Encodage réponses Es'!AW29)</f>
      </c>
      <c r="M30" s="364">
        <f t="shared" si="0"/>
      </c>
      <c r="N30" s="365"/>
      <c r="O30" s="42">
        <f>IF('Encodage réponses Es'!AR29="","",'Encodage réponses Es'!AR29)</f>
      </c>
      <c r="P30" s="42">
        <f>IF('Encodage réponses Es'!AX29="","",'Encodage réponses Es'!AX29)</f>
      </c>
      <c r="Q30" s="364">
        <f t="shared" si="1"/>
      </c>
      <c r="R30" s="366"/>
      <c r="S30" s="40">
        <f>IF('Encodage réponses Es'!BF29="","",'Encodage réponses Es'!BF29)</f>
      </c>
      <c r="T30" s="41">
        <f>IF('Encodage réponses Es'!BG29="","",'Encodage réponses Es'!BG29)</f>
      </c>
      <c r="U30" s="42">
        <f>IF('Encodage réponses Es'!BH29="","",'Encodage réponses Es'!BH29)</f>
      </c>
      <c r="V30" s="42">
        <f>IF('Encodage réponses Es'!BI29="","",'Encodage réponses Es'!BI29)</f>
      </c>
      <c r="W30" s="385">
        <f t="shared" si="2"/>
      </c>
      <c r="X30" s="386"/>
      <c r="Y30" s="40">
        <f>IF('Encodage réponses Es'!AS29="","",'Encodage réponses Es'!AS29)</f>
      </c>
      <c r="Z30" s="42">
        <f>IF('Encodage réponses Es'!AY29="","",'Encodage réponses Es'!AY29)</f>
      </c>
      <c r="AA30" s="364">
        <f t="shared" si="3"/>
      </c>
      <c r="AB30" s="380"/>
      <c r="AC30" s="42">
        <f>IF('Encodage réponses Es'!R29="","",'Encodage réponses Es'!R29)</f>
      </c>
      <c r="AD30" s="41">
        <f>IF('Encodage réponses Es'!S29="","",'Encodage réponses Es'!S29)</f>
      </c>
      <c r="AE30" s="41">
        <f>IF('Encodage réponses Es'!T29="","",'Encodage réponses Es'!T29)</f>
      </c>
      <c r="AF30" s="42">
        <f>IF('Encodage réponses Es'!U29="","",'Encodage réponses Es'!U29)</f>
      </c>
      <c r="AG30" s="41">
        <f>IF('Encodage réponses Es'!V29="","",'Encodage réponses Es'!V29)</f>
      </c>
      <c r="AH30" s="364">
        <f t="shared" si="4"/>
      </c>
      <c r="AI30" s="365"/>
      <c r="AJ30" s="40">
        <f>IF('Encodage réponses Es'!AJ29="","",'Encodage réponses Es'!AJ29)</f>
      </c>
      <c r="AK30" s="42">
        <f>IF('Encodage réponses Es'!AK29="","",'Encodage réponses Es'!AK29)</f>
      </c>
      <c r="AL30" s="41">
        <f>IF('Encodage réponses Es'!AL29="","",'Encodage réponses Es'!AL29)</f>
      </c>
      <c r="AM30" s="43">
        <f>IF('Encodage réponses Es'!AM29="","",'Encodage réponses Es'!AM29)</f>
      </c>
      <c r="AN30" s="364">
        <f t="shared" si="5"/>
      </c>
      <c r="AO30" s="366"/>
      <c r="AP30" s="243">
        <f>IF('Encodage réponses Es'!AT29="","",'Encodage réponses Es'!AT29)</f>
      </c>
      <c r="AQ30" s="354">
        <f t="shared" si="15"/>
      </c>
      <c r="AR30" s="355"/>
      <c r="AS30" s="40">
        <f>IF('Encodage réponses Es'!AU29="","",'Encodage réponses Es'!AU29)</f>
      </c>
      <c r="AT30" s="354">
        <f t="shared" si="6"/>
      </c>
      <c r="AU30" s="355"/>
      <c r="AV30" s="40">
        <f>IF('Encodage réponses Es'!E29="","",'Encodage réponses Es'!E29)</f>
      </c>
      <c r="AW30" s="41">
        <f>IF('Encodage réponses Es'!F29="","",'Encodage réponses Es'!F29)</f>
      </c>
      <c r="AX30" s="42">
        <f>IF('Encodage réponses Es'!G29="","",'Encodage réponses Es'!G29)</f>
      </c>
      <c r="AY30" s="42">
        <f>IF('Encodage réponses Es'!M29="","",'Encodage réponses Es'!M29)</f>
      </c>
      <c r="AZ30" s="41">
        <f>IF('Encodage réponses Es'!N29="","",'Encodage réponses Es'!N29)</f>
      </c>
      <c r="BA30" s="41">
        <f>IF('Encodage réponses Es'!O29="","",'Encodage réponses Es'!O29)</f>
      </c>
      <c r="BB30" s="42">
        <f>IF('Encodage réponses Es'!P29="","",'Encodage réponses Es'!P29)</f>
      </c>
      <c r="BC30" s="41">
        <f>IF('Encodage réponses Es'!Q29="","",'Encodage réponses Es'!Q29)</f>
      </c>
      <c r="BD30" s="41">
        <f>IF('Encodage réponses Es'!BA29="","",'Encodage réponses Es'!BA29)</f>
      </c>
      <c r="BE30" s="41">
        <f>IF('Encodage réponses Es'!BB29="","",'Encodage réponses Es'!BB29)</f>
      </c>
      <c r="BF30" s="41">
        <f>IF('Encodage réponses Es'!BC29="","",'Encodage réponses Es'!BC29)</f>
      </c>
      <c r="BG30" s="42">
        <f>IF('Encodage réponses Es'!BD29="","",'Encodage réponses Es'!BD29)</f>
      </c>
      <c r="BH30" s="26">
        <f>IF('Encodage réponses Es'!BE29="","",'Encodage réponses Es'!BE29)</f>
      </c>
      <c r="BI30" s="364">
        <f t="shared" si="7"/>
      </c>
      <c r="BJ30" s="366"/>
      <c r="BK30" s="40">
        <f>IF('Encodage réponses Es'!H29="","",'Encodage réponses Es'!H29)</f>
      </c>
      <c r="BL30" s="109">
        <f>IF('Encodage réponses Es'!I29="","",'Encodage réponses Es'!I29)</f>
      </c>
      <c r="BM30" s="109">
        <f>IF('Encodage réponses Es'!J29="","",'Encodage réponses Es'!J29)</f>
      </c>
      <c r="BN30" s="109">
        <f>IF('Encodage réponses Es'!K29="","",'Encodage réponses Es'!K29)</f>
      </c>
      <c r="BO30" s="41">
        <f>IF('Encodage réponses Es'!L29="","",'Encodage réponses Es'!L29)</f>
      </c>
      <c r="BP30" s="364">
        <f t="shared" si="8"/>
      </c>
      <c r="BQ30" s="366"/>
      <c r="BR30" s="40">
        <f>IF('Encodage réponses Es'!W29="","",'Encodage réponses Es'!W29)</f>
      </c>
      <c r="BS30" s="41">
        <f>IF('Encodage réponses Es'!X29="","",'Encodage réponses Es'!X29)</f>
      </c>
      <c r="BT30" s="41">
        <f>IF('Encodage réponses Es'!Y29="","",'Encodage réponses Es'!Y29)</f>
      </c>
      <c r="BU30" s="41">
        <f>IF('Encodage réponses Es'!Z29="","",'Encodage réponses Es'!Z29)</f>
      </c>
      <c r="BV30" s="26">
        <f>IF('Encodage réponses Es'!AA29="","",'Encodage réponses Es'!AA29)</f>
      </c>
      <c r="BW30" s="364">
        <f t="shared" si="9"/>
      </c>
      <c r="BX30" s="366"/>
      <c r="BY30" s="40">
        <f>IF('Encodage réponses Es'!AN29="","",'Encodage réponses Es'!AN29)</f>
      </c>
      <c r="BZ30" s="41">
        <f>IF('Encodage réponses Es'!AO29="","",'Encodage réponses Es'!AO29)</f>
      </c>
      <c r="CA30" s="41">
        <f>IF('Encodage réponses Es'!AP29="","",'Encodage réponses Es'!AP29)</f>
      </c>
      <c r="CB30" s="41">
        <f>IF('Encodage réponses Es'!AQ29="","",'Encodage réponses Es'!AQ29)</f>
      </c>
      <c r="CC30" s="41">
        <f>IF('Encodage réponses Es'!BK29="","",'Encodage réponses Es'!BK29)</f>
      </c>
      <c r="CD30" s="41">
        <f>IF('Encodage réponses Es'!BL29="","",'Encodage réponses Es'!BL29)</f>
      </c>
      <c r="CE30" s="41">
        <f>IF('Encodage réponses Es'!BM29="","",'Encodage réponses Es'!BM29)</f>
      </c>
      <c r="CF30" s="26">
        <f>IF('Encodage réponses Es'!BN29="","",'Encodage réponses Es'!BN29)</f>
      </c>
      <c r="CG30" s="364">
        <f t="shared" si="10"/>
      </c>
      <c r="CH30" s="366"/>
      <c r="CI30" s="40">
        <f>IF('Encodage réponses Es'!AC29="","",'Encodage réponses Es'!AC29)</f>
      </c>
      <c r="CJ30" s="26">
        <f>IF('Encodage réponses Es'!AD29="","",'Encodage réponses Es'!AD29)</f>
      </c>
      <c r="CK30" s="385">
        <f t="shared" si="11"/>
      </c>
      <c r="CL30" s="386"/>
      <c r="CM30" s="42">
        <f>IF('Encodage réponses Es'!AB29="","",'Encodage réponses Es'!AB29)</f>
      </c>
      <c r="CN30" s="42">
        <f>IF('Encodage réponses Es'!AE29="","",'Encodage réponses Es'!AE29)</f>
      </c>
      <c r="CO30" s="42">
        <f>IF('Encodage réponses Es'!AF29="","",'Encodage réponses Es'!AF29)</f>
      </c>
      <c r="CP30" s="42">
        <f>IF('Encodage réponses Es'!AG29="","",'Encodage réponses Es'!AG29)</f>
      </c>
      <c r="CQ30" s="42">
        <f>IF('Encodage réponses Es'!AH29="","",'Encodage réponses Es'!AH29)</f>
      </c>
      <c r="CR30" s="42">
        <f>IF('Encodage réponses Es'!AI29="","",'Encodage réponses Es'!AI29)</f>
      </c>
      <c r="CS30" s="364">
        <f t="shared" si="12"/>
      </c>
      <c r="CT30" s="366"/>
    </row>
    <row r="31" spans="1:98" ht="11.25" customHeight="1">
      <c r="A31" s="331"/>
      <c r="B31" s="332"/>
      <c r="C31" s="431">
        <f>IF('Encodage réponses Es'!C30="","",'Encodage réponses Es'!C30)</f>
        <v>28</v>
      </c>
      <c r="D31" s="432"/>
      <c r="E31" s="244">
        <f>IF('Encodage réponses Es'!BJ30="","",'Encodage réponses Es'!BJ30)</f>
      </c>
      <c r="F31" s="354">
        <f t="shared" si="13"/>
      </c>
      <c r="G31" s="355"/>
      <c r="H31" s="244">
        <f>IF('Encodage réponses Es'!AZ30="","",'Encodage réponses Es'!AZ30)</f>
      </c>
      <c r="I31" s="354">
        <f t="shared" si="14"/>
      </c>
      <c r="J31" s="355"/>
      <c r="K31" s="40">
        <f>IF('Encodage réponses Es'!AV30="","",'Encodage réponses Es'!AV30)</f>
      </c>
      <c r="L31" s="41">
        <f>IF('Encodage réponses Es'!AW30="","",'Encodage réponses Es'!AW30)</f>
      </c>
      <c r="M31" s="364">
        <f t="shared" si="0"/>
      </c>
      <c r="N31" s="365"/>
      <c r="O31" s="42">
        <f>IF('Encodage réponses Es'!AR30="","",'Encodage réponses Es'!AR30)</f>
      </c>
      <c r="P31" s="42">
        <f>IF('Encodage réponses Es'!AX30="","",'Encodage réponses Es'!AX30)</f>
      </c>
      <c r="Q31" s="364">
        <f t="shared" si="1"/>
      </c>
      <c r="R31" s="366"/>
      <c r="S31" s="40">
        <f>IF('Encodage réponses Es'!BF30="","",'Encodage réponses Es'!BF30)</f>
      </c>
      <c r="T31" s="41">
        <f>IF('Encodage réponses Es'!BG30="","",'Encodage réponses Es'!BG30)</f>
      </c>
      <c r="U31" s="42">
        <f>IF('Encodage réponses Es'!BH30="","",'Encodage réponses Es'!BH30)</f>
      </c>
      <c r="V31" s="42">
        <f>IF('Encodage réponses Es'!BI30="","",'Encodage réponses Es'!BI30)</f>
      </c>
      <c r="W31" s="389">
        <f t="shared" si="2"/>
      </c>
      <c r="X31" s="390"/>
      <c r="Y31" s="40">
        <f>IF('Encodage réponses Es'!AS30="","",'Encodage réponses Es'!AS30)</f>
      </c>
      <c r="Z31" s="42">
        <f>IF('Encodage réponses Es'!AY30="","",'Encodage réponses Es'!AY30)</f>
      </c>
      <c r="AA31" s="364">
        <f t="shared" si="3"/>
      </c>
      <c r="AB31" s="380"/>
      <c r="AC31" s="42">
        <f>IF('Encodage réponses Es'!R30="","",'Encodage réponses Es'!R30)</f>
      </c>
      <c r="AD31" s="41">
        <f>IF('Encodage réponses Es'!S30="","",'Encodage réponses Es'!S30)</f>
      </c>
      <c r="AE31" s="41">
        <f>IF('Encodage réponses Es'!T30="","",'Encodage réponses Es'!T30)</f>
      </c>
      <c r="AF31" s="42">
        <f>IF('Encodage réponses Es'!U30="","",'Encodage réponses Es'!U30)</f>
      </c>
      <c r="AG31" s="41">
        <f>IF('Encodage réponses Es'!V30="","",'Encodage réponses Es'!V30)</f>
      </c>
      <c r="AH31" s="364">
        <f t="shared" si="4"/>
      </c>
      <c r="AI31" s="365"/>
      <c r="AJ31" s="40">
        <f>IF('Encodage réponses Es'!AJ30="","",'Encodage réponses Es'!AJ30)</f>
      </c>
      <c r="AK31" s="42">
        <f>IF('Encodage réponses Es'!AK30="","",'Encodage réponses Es'!AK30)</f>
      </c>
      <c r="AL31" s="41">
        <f>IF('Encodage réponses Es'!AL30="","",'Encodage réponses Es'!AL30)</f>
      </c>
      <c r="AM31" s="43">
        <f>IF('Encodage réponses Es'!AM30="","",'Encodage réponses Es'!AM30)</f>
      </c>
      <c r="AN31" s="364">
        <f t="shared" si="5"/>
      </c>
      <c r="AO31" s="366"/>
      <c r="AP31" s="243">
        <f>IF('Encodage réponses Es'!AT30="","",'Encodage réponses Es'!AT30)</f>
      </c>
      <c r="AQ31" s="354">
        <f t="shared" si="15"/>
      </c>
      <c r="AR31" s="355"/>
      <c r="AS31" s="40">
        <f>IF('Encodage réponses Es'!AU30="","",'Encodage réponses Es'!AU30)</f>
      </c>
      <c r="AT31" s="354">
        <f t="shared" si="6"/>
      </c>
      <c r="AU31" s="355"/>
      <c r="AV31" s="40">
        <f>IF('Encodage réponses Es'!E30="","",'Encodage réponses Es'!E30)</f>
      </c>
      <c r="AW31" s="41">
        <f>IF('Encodage réponses Es'!F30="","",'Encodage réponses Es'!F30)</f>
      </c>
      <c r="AX31" s="42">
        <f>IF('Encodage réponses Es'!G30="","",'Encodage réponses Es'!G30)</f>
      </c>
      <c r="AY31" s="42">
        <f>IF('Encodage réponses Es'!M30="","",'Encodage réponses Es'!M30)</f>
      </c>
      <c r="AZ31" s="41">
        <f>IF('Encodage réponses Es'!N30="","",'Encodage réponses Es'!N30)</f>
      </c>
      <c r="BA31" s="41">
        <f>IF('Encodage réponses Es'!O30="","",'Encodage réponses Es'!O30)</f>
      </c>
      <c r="BB31" s="42">
        <f>IF('Encodage réponses Es'!P30="","",'Encodage réponses Es'!P30)</f>
      </c>
      <c r="BC31" s="41">
        <f>IF('Encodage réponses Es'!Q30="","",'Encodage réponses Es'!Q30)</f>
      </c>
      <c r="BD31" s="41">
        <f>IF('Encodage réponses Es'!BA30="","",'Encodage réponses Es'!BA30)</f>
      </c>
      <c r="BE31" s="41">
        <f>IF('Encodage réponses Es'!BB30="","",'Encodage réponses Es'!BB30)</f>
      </c>
      <c r="BF31" s="41">
        <f>IF('Encodage réponses Es'!BC30="","",'Encodage réponses Es'!BC30)</f>
      </c>
      <c r="BG31" s="42">
        <f>IF('Encodage réponses Es'!BD30="","",'Encodage réponses Es'!BD30)</f>
      </c>
      <c r="BH31" s="26">
        <f>IF('Encodage réponses Es'!BE30="","",'Encodage réponses Es'!BE30)</f>
      </c>
      <c r="BI31" s="364">
        <f t="shared" si="7"/>
      </c>
      <c r="BJ31" s="366"/>
      <c r="BK31" s="40">
        <f>IF('Encodage réponses Es'!H30="","",'Encodage réponses Es'!H30)</f>
      </c>
      <c r="BL31" s="109">
        <f>IF('Encodage réponses Es'!I30="","",'Encodage réponses Es'!I30)</f>
      </c>
      <c r="BM31" s="109">
        <f>IF('Encodage réponses Es'!J30="","",'Encodage réponses Es'!J30)</f>
      </c>
      <c r="BN31" s="109">
        <f>IF('Encodage réponses Es'!K30="","",'Encodage réponses Es'!K30)</f>
      </c>
      <c r="BO31" s="41">
        <f>IF('Encodage réponses Es'!L30="","",'Encodage réponses Es'!L30)</f>
      </c>
      <c r="BP31" s="364">
        <f t="shared" si="8"/>
      </c>
      <c r="BQ31" s="366"/>
      <c r="BR31" s="40">
        <f>IF('Encodage réponses Es'!W30="","",'Encodage réponses Es'!W30)</f>
      </c>
      <c r="BS31" s="41">
        <f>IF('Encodage réponses Es'!X30="","",'Encodage réponses Es'!X30)</f>
      </c>
      <c r="BT31" s="41">
        <f>IF('Encodage réponses Es'!Y30="","",'Encodage réponses Es'!Y30)</f>
      </c>
      <c r="BU31" s="41">
        <f>IF('Encodage réponses Es'!Z30="","",'Encodage réponses Es'!Z30)</f>
      </c>
      <c r="BV31" s="26">
        <f>IF('Encodage réponses Es'!AA30="","",'Encodage réponses Es'!AA30)</f>
      </c>
      <c r="BW31" s="364">
        <f t="shared" si="9"/>
      </c>
      <c r="BX31" s="366"/>
      <c r="BY31" s="40">
        <f>IF('Encodage réponses Es'!AN30="","",'Encodage réponses Es'!AN30)</f>
      </c>
      <c r="BZ31" s="41">
        <f>IF('Encodage réponses Es'!AO30="","",'Encodage réponses Es'!AO30)</f>
      </c>
      <c r="CA31" s="41">
        <f>IF('Encodage réponses Es'!AP30="","",'Encodage réponses Es'!AP30)</f>
      </c>
      <c r="CB31" s="41">
        <f>IF('Encodage réponses Es'!AQ30="","",'Encodage réponses Es'!AQ30)</f>
      </c>
      <c r="CC31" s="41">
        <f>IF('Encodage réponses Es'!BK30="","",'Encodage réponses Es'!BK30)</f>
      </c>
      <c r="CD31" s="41">
        <f>IF('Encodage réponses Es'!BL30="","",'Encodage réponses Es'!BL30)</f>
      </c>
      <c r="CE31" s="41">
        <f>IF('Encodage réponses Es'!BM30="","",'Encodage réponses Es'!BM30)</f>
      </c>
      <c r="CF31" s="26">
        <f>IF('Encodage réponses Es'!BN30="","",'Encodage réponses Es'!BN30)</f>
      </c>
      <c r="CG31" s="364">
        <f t="shared" si="10"/>
      </c>
      <c r="CH31" s="366"/>
      <c r="CI31" s="40">
        <f>IF('Encodage réponses Es'!AC30="","",'Encodage réponses Es'!AC30)</f>
      </c>
      <c r="CJ31" s="26">
        <f>IF('Encodage réponses Es'!AD30="","",'Encodage réponses Es'!AD30)</f>
      </c>
      <c r="CK31" s="354">
        <f t="shared" si="11"/>
      </c>
      <c r="CL31" s="355"/>
      <c r="CM31" s="42">
        <f>IF('Encodage réponses Es'!AB30="","",'Encodage réponses Es'!AB30)</f>
      </c>
      <c r="CN31" s="42">
        <f>IF('Encodage réponses Es'!AE30="","",'Encodage réponses Es'!AE30)</f>
      </c>
      <c r="CO31" s="42">
        <f>IF('Encodage réponses Es'!AF30="","",'Encodage réponses Es'!AF30)</f>
      </c>
      <c r="CP31" s="42">
        <f>IF('Encodage réponses Es'!AG30="","",'Encodage réponses Es'!AG30)</f>
      </c>
      <c r="CQ31" s="42">
        <f>IF('Encodage réponses Es'!AH30="","",'Encodage réponses Es'!AH30)</f>
      </c>
      <c r="CR31" s="42">
        <f>IF('Encodage réponses Es'!AI30="","",'Encodage réponses Es'!AI30)</f>
      </c>
      <c r="CS31" s="364">
        <f t="shared" si="12"/>
      </c>
      <c r="CT31" s="366"/>
    </row>
    <row r="32" spans="1:98" ht="11.25" customHeight="1">
      <c r="A32" s="331"/>
      <c r="B32" s="332"/>
      <c r="C32" s="431">
        <f>IF('Encodage réponses Es'!C31="","",'Encodage réponses Es'!C31)</f>
        <v>29</v>
      </c>
      <c r="D32" s="432"/>
      <c r="E32" s="244">
        <f>IF('Encodage réponses Es'!BJ31="","",'Encodage réponses Es'!BJ31)</f>
      </c>
      <c r="F32" s="354">
        <f t="shared" si="13"/>
      </c>
      <c r="G32" s="355"/>
      <c r="H32" s="244">
        <f>IF('Encodage réponses Es'!AZ31="","",'Encodage réponses Es'!AZ31)</f>
      </c>
      <c r="I32" s="354">
        <f t="shared" si="14"/>
      </c>
      <c r="J32" s="355"/>
      <c r="K32" s="40">
        <f>IF('Encodage réponses Es'!AV31="","",'Encodage réponses Es'!AV31)</f>
      </c>
      <c r="L32" s="41">
        <f>IF('Encodage réponses Es'!AW31="","",'Encodage réponses Es'!AW31)</f>
      </c>
      <c r="M32" s="364">
        <f t="shared" si="0"/>
      </c>
      <c r="N32" s="365"/>
      <c r="O32" s="42">
        <f>IF('Encodage réponses Es'!AR31="","",'Encodage réponses Es'!AR31)</f>
      </c>
      <c r="P32" s="42">
        <f>IF('Encodage réponses Es'!AX31="","",'Encodage réponses Es'!AX31)</f>
      </c>
      <c r="Q32" s="364">
        <f t="shared" si="1"/>
      </c>
      <c r="R32" s="366"/>
      <c r="S32" s="40">
        <f>IF('Encodage réponses Es'!BF31="","",'Encodage réponses Es'!BF31)</f>
      </c>
      <c r="T32" s="41">
        <f>IF('Encodage réponses Es'!BG31="","",'Encodage réponses Es'!BG31)</f>
      </c>
      <c r="U32" s="42">
        <f>IF('Encodage réponses Es'!BH31="","",'Encodage réponses Es'!BH31)</f>
      </c>
      <c r="V32" s="42">
        <f>IF('Encodage réponses Es'!BI31="","",'Encodage réponses Es'!BI31)</f>
      </c>
      <c r="W32" s="389">
        <f t="shared" si="2"/>
      </c>
      <c r="X32" s="390"/>
      <c r="Y32" s="40">
        <f>IF('Encodage réponses Es'!AS31="","",'Encodage réponses Es'!AS31)</f>
      </c>
      <c r="Z32" s="42">
        <f>IF('Encodage réponses Es'!AY31="","",'Encodage réponses Es'!AY31)</f>
      </c>
      <c r="AA32" s="364">
        <f t="shared" si="3"/>
      </c>
      <c r="AB32" s="380"/>
      <c r="AC32" s="42">
        <f>IF('Encodage réponses Es'!R31="","",'Encodage réponses Es'!R31)</f>
      </c>
      <c r="AD32" s="41">
        <f>IF('Encodage réponses Es'!S31="","",'Encodage réponses Es'!S31)</f>
      </c>
      <c r="AE32" s="41">
        <f>IF('Encodage réponses Es'!T31="","",'Encodage réponses Es'!T31)</f>
      </c>
      <c r="AF32" s="42">
        <f>IF('Encodage réponses Es'!U31="","",'Encodage réponses Es'!U31)</f>
      </c>
      <c r="AG32" s="41">
        <f>IF('Encodage réponses Es'!V31="","",'Encodage réponses Es'!V31)</f>
      </c>
      <c r="AH32" s="364">
        <f t="shared" si="4"/>
      </c>
      <c r="AI32" s="365"/>
      <c r="AJ32" s="40">
        <f>IF('Encodage réponses Es'!AJ31="","",'Encodage réponses Es'!AJ31)</f>
      </c>
      <c r="AK32" s="42">
        <f>IF('Encodage réponses Es'!AK31="","",'Encodage réponses Es'!AK31)</f>
      </c>
      <c r="AL32" s="41">
        <f>IF('Encodage réponses Es'!AL31="","",'Encodage réponses Es'!AL31)</f>
      </c>
      <c r="AM32" s="43">
        <f>IF('Encodage réponses Es'!AM31="","",'Encodage réponses Es'!AM31)</f>
      </c>
      <c r="AN32" s="364">
        <f t="shared" si="5"/>
      </c>
      <c r="AO32" s="366"/>
      <c r="AP32" s="243">
        <f>IF('Encodage réponses Es'!AT31="","",'Encodage réponses Es'!AT31)</f>
      </c>
      <c r="AQ32" s="354">
        <f t="shared" si="15"/>
      </c>
      <c r="AR32" s="355"/>
      <c r="AS32" s="40">
        <f>IF('Encodage réponses Es'!AU31="","",'Encodage réponses Es'!AU31)</f>
      </c>
      <c r="AT32" s="354">
        <f t="shared" si="6"/>
      </c>
      <c r="AU32" s="355"/>
      <c r="AV32" s="40">
        <f>IF('Encodage réponses Es'!E31="","",'Encodage réponses Es'!E31)</f>
      </c>
      <c r="AW32" s="41">
        <f>IF('Encodage réponses Es'!F31="","",'Encodage réponses Es'!F31)</f>
      </c>
      <c r="AX32" s="42">
        <f>IF('Encodage réponses Es'!G31="","",'Encodage réponses Es'!G31)</f>
      </c>
      <c r="AY32" s="42">
        <f>IF('Encodage réponses Es'!M31="","",'Encodage réponses Es'!M31)</f>
      </c>
      <c r="AZ32" s="41">
        <f>IF('Encodage réponses Es'!N31="","",'Encodage réponses Es'!N31)</f>
      </c>
      <c r="BA32" s="41">
        <f>IF('Encodage réponses Es'!O31="","",'Encodage réponses Es'!O31)</f>
      </c>
      <c r="BB32" s="42">
        <f>IF('Encodage réponses Es'!P31="","",'Encodage réponses Es'!P31)</f>
      </c>
      <c r="BC32" s="41">
        <f>IF('Encodage réponses Es'!Q31="","",'Encodage réponses Es'!Q31)</f>
      </c>
      <c r="BD32" s="41">
        <f>IF('Encodage réponses Es'!BA31="","",'Encodage réponses Es'!BA31)</f>
      </c>
      <c r="BE32" s="41">
        <f>IF('Encodage réponses Es'!BB31="","",'Encodage réponses Es'!BB31)</f>
      </c>
      <c r="BF32" s="41">
        <f>IF('Encodage réponses Es'!BC31="","",'Encodage réponses Es'!BC31)</f>
      </c>
      <c r="BG32" s="42">
        <f>IF('Encodage réponses Es'!BD31="","",'Encodage réponses Es'!BD31)</f>
      </c>
      <c r="BH32" s="26">
        <f>IF('Encodage réponses Es'!BE31="","",'Encodage réponses Es'!BE31)</f>
      </c>
      <c r="BI32" s="364">
        <f t="shared" si="7"/>
      </c>
      <c r="BJ32" s="366"/>
      <c r="BK32" s="40">
        <f>IF('Encodage réponses Es'!H31="","",'Encodage réponses Es'!H31)</f>
      </c>
      <c r="BL32" s="109">
        <f>IF('Encodage réponses Es'!I31="","",'Encodage réponses Es'!I31)</f>
      </c>
      <c r="BM32" s="109">
        <f>IF('Encodage réponses Es'!J31="","",'Encodage réponses Es'!J31)</f>
      </c>
      <c r="BN32" s="109">
        <f>IF('Encodage réponses Es'!K31="","",'Encodage réponses Es'!K31)</f>
      </c>
      <c r="BO32" s="41">
        <f>IF('Encodage réponses Es'!L31="","",'Encodage réponses Es'!L31)</f>
      </c>
      <c r="BP32" s="364">
        <f t="shared" si="8"/>
      </c>
      <c r="BQ32" s="366"/>
      <c r="BR32" s="40">
        <f>IF('Encodage réponses Es'!W31="","",'Encodage réponses Es'!W31)</f>
      </c>
      <c r="BS32" s="41">
        <f>IF('Encodage réponses Es'!X31="","",'Encodage réponses Es'!X31)</f>
      </c>
      <c r="BT32" s="41">
        <f>IF('Encodage réponses Es'!Y31="","",'Encodage réponses Es'!Y31)</f>
      </c>
      <c r="BU32" s="41">
        <f>IF('Encodage réponses Es'!Z31="","",'Encodage réponses Es'!Z31)</f>
      </c>
      <c r="BV32" s="26">
        <f>IF('Encodage réponses Es'!AA31="","",'Encodage réponses Es'!AA31)</f>
      </c>
      <c r="BW32" s="364">
        <f t="shared" si="9"/>
      </c>
      <c r="BX32" s="366"/>
      <c r="BY32" s="40">
        <f>IF('Encodage réponses Es'!AN31="","",'Encodage réponses Es'!AN31)</f>
      </c>
      <c r="BZ32" s="41">
        <f>IF('Encodage réponses Es'!AO31="","",'Encodage réponses Es'!AO31)</f>
      </c>
      <c r="CA32" s="41">
        <f>IF('Encodage réponses Es'!AP31="","",'Encodage réponses Es'!AP31)</f>
      </c>
      <c r="CB32" s="41">
        <f>IF('Encodage réponses Es'!AQ31="","",'Encodage réponses Es'!AQ31)</f>
      </c>
      <c r="CC32" s="41">
        <f>IF('Encodage réponses Es'!BK31="","",'Encodage réponses Es'!BK31)</f>
      </c>
      <c r="CD32" s="41">
        <f>IF('Encodage réponses Es'!BL31="","",'Encodage réponses Es'!BL31)</f>
      </c>
      <c r="CE32" s="41">
        <f>IF('Encodage réponses Es'!BM31="","",'Encodage réponses Es'!BM31)</f>
      </c>
      <c r="CF32" s="26">
        <f>IF('Encodage réponses Es'!BN31="","",'Encodage réponses Es'!BN31)</f>
      </c>
      <c r="CG32" s="364">
        <f t="shared" si="10"/>
      </c>
      <c r="CH32" s="366"/>
      <c r="CI32" s="40">
        <f>IF('Encodage réponses Es'!AC31="","",'Encodage réponses Es'!AC31)</f>
      </c>
      <c r="CJ32" s="26">
        <f>IF('Encodage réponses Es'!AD31="","",'Encodage réponses Es'!AD31)</f>
      </c>
      <c r="CK32" s="385">
        <f t="shared" si="11"/>
      </c>
      <c r="CL32" s="386"/>
      <c r="CM32" s="42">
        <f>IF('Encodage réponses Es'!AB31="","",'Encodage réponses Es'!AB31)</f>
      </c>
      <c r="CN32" s="42">
        <f>IF('Encodage réponses Es'!AE31="","",'Encodage réponses Es'!AE31)</f>
      </c>
      <c r="CO32" s="42">
        <f>IF('Encodage réponses Es'!AF31="","",'Encodage réponses Es'!AF31)</f>
      </c>
      <c r="CP32" s="42">
        <f>IF('Encodage réponses Es'!AG31="","",'Encodage réponses Es'!AG31)</f>
      </c>
      <c r="CQ32" s="42">
        <f>IF('Encodage réponses Es'!AH31="","",'Encodage réponses Es'!AH31)</f>
      </c>
      <c r="CR32" s="42">
        <f>IF('Encodage réponses Es'!AI31="","",'Encodage réponses Es'!AI31)</f>
      </c>
      <c r="CS32" s="364">
        <f t="shared" si="12"/>
      </c>
      <c r="CT32" s="366"/>
    </row>
    <row r="33" spans="1:98" ht="11.25" customHeight="1">
      <c r="A33" s="331"/>
      <c r="B33" s="332"/>
      <c r="C33" s="431">
        <f>IF('Encodage réponses Es'!C32="","",'Encodage réponses Es'!C32)</f>
        <v>30</v>
      </c>
      <c r="D33" s="432"/>
      <c r="E33" s="244">
        <f>IF('Encodage réponses Es'!BJ32="","",'Encodage réponses Es'!BJ32)</f>
      </c>
      <c r="F33" s="354">
        <f t="shared" si="13"/>
      </c>
      <c r="G33" s="355"/>
      <c r="H33" s="244">
        <f>IF('Encodage réponses Es'!AZ32="","",'Encodage réponses Es'!AZ32)</f>
      </c>
      <c r="I33" s="354">
        <f t="shared" si="14"/>
      </c>
      <c r="J33" s="355"/>
      <c r="K33" s="40">
        <f>IF('Encodage réponses Es'!AV32="","",'Encodage réponses Es'!AV32)</f>
      </c>
      <c r="L33" s="41">
        <f>IF('Encodage réponses Es'!AW32="","",'Encodage réponses Es'!AW32)</f>
      </c>
      <c r="M33" s="364">
        <f t="shared" si="0"/>
      </c>
      <c r="N33" s="365"/>
      <c r="O33" s="42">
        <f>IF('Encodage réponses Es'!AR32="","",'Encodage réponses Es'!AR32)</f>
      </c>
      <c r="P33" s="42">
        <f>IF('Encodage réponses Es'!AX32="","",'Encodage réponses Es'!AX32)</f>
      </c>
      <c r="Q33" s="364">
        <f t="shared" si="1"/>
      </c>
      <c r="R33" s="366"/>
      <c r="S33" s="40">
        <f>IF('Encodage réponses Es'!BF32="","",'Encodage réponses Es'!BF32)</f>
      </c>
      <c r="T33" s="41">
        <f>IF('Encodage réponses Es'!BG32="","",'Encodage réponses Es'!BG32)</f>
      </c>
      <c r="U33" s="42">
        <f>IF('Encodage réponses Es'!BH32="","",'Encodage réponses Es'!BH32)</f>
      </c>
      <c r="V33" s="42">
        <f>IF('Encodage réponses Es'!BI32="","",'Encodage réponses Es'!BI32)</f>
      </c>
      <c r="W33" s="389">
        <f t="shared" si="2"/>
      </c>
      <c r="X33" s="390"/>
      <c r="Y33" s="40">
        <f>IF('Encodage réponses Es'!AS32="","",'Encodage réponses Es'!AS32)</f>
      </c>
      <c r="Z33" s="42">
        <f>IF('Encodage réponses Es'!AY32="","",'Encodage réponses Es'!AY32)</f>
      </c>
      <c r="AA33" s="364">
        <f t="shared" si="3"/>
      </c>
      <c r="AB33" s="380"/>
      <c r="AC33" s="42">
        <f>IF('Encodage réponses Es'!R32="","",'Encodage réponses Es'!R32)</f>
      </c>
      <c r="AD33" s="41">
        <f>IF('Encodage réponses Es'!S32="","",'Encodage réponses Es'!S32)</f>
      </c>
      <c r="AE33" s="41">
        <f>IF('Encodage réponses Es'!T32="","",'Encodage réponses Es'!T32)</f>
      </c>
      <c r="AF33" s="42">
        <f>IF('Encodage réponses Es'!U32="","",'Encodage réponses Es'!U32)</f>
      </c>
      <c r="AG33" s="41">
        <f>IF('Encodage réponses Es'!V32="","",'Encodage réponses Es'!V32)</f>
      </c>
      <c r="AH33" s="364">
        <f t="shared" si="4"/>
      </c>
      <c r="AI33" s="365"/>
      <c r="AJ33" s="40">
        <f>IF('Encodage réponses Es'!AJ32="","",'Encodage réponses Es'!AJ32)</f>
      </c>
      <c r="AK33" s="42">
        <f>IF('Encodage réponses Es'!AK32="","",'Encodage réponses Es'!AK32)</f>
      </c>
      <c r="AL33" s="41">
        <f>IF('Encodage réponses Es'!AL32="","",'Encodage réponses Es'!AL32)</f>
      </c>
      <c r="AM33" s="43">
        <f>IF('Encodage réponses Es'!AM32="","",'Encodage réponses Es'!AM32)</f>
      </c>
      <c r="AN33" s="364">
        <f t="shared" si="5"/>
      </c>
      <c r="AO33" s="366"/>
      <c r="AP33" s="243">
        <f>IF('Encodage réponses Es'!AT32="","",'Encodage réponses Es'!AT32)</f>
      </c>
      <c r="AQ33" s="354">
        <f t="shared" si="15"/>
      </c>
      <c r="AR33" s="355"/>
      <c r="AS33" s="40">
        <f>IF('Encodage réponses Es'!AU32="","",'Encodage réponses Es'!AU32)</f>
      </c>
      <c r="AT33" s="354">
        <f t="shared" si="6"/>
      </c>
      <c r="AU33" s="355"/>
      <c r="AV33" s="40">
        <f>IF('Encodage réponses Es'!E32="","",'Encodage réponses Es'!E32)</f>
      </c>
      <c r="AW33" s="41">
        <f>IF('Encodage réponses Es'!F32="","",'Encodage réponses Es'!F32)</f>
      </c>
      <c r="AX33" s="42">
        <f>IF('Encodage réponses Es'!G32="","",'Encodage réponses Es'!G32)</f>
      </c>
      <c r="AY33" s="42">
        <f>IF('Encodage réponses Es'!M32="","",'Encodage réponses Es'!M32)</f>
      </c>
      <c r="AZ33" s="41">
        <f>IF('Encodage réponses Es'!N32="","",'Encodage réponses Es'!N32)</f>
      </c>
      <c r="BA33" s="41">
        <f>IF('Encodage réponses Es'!O32="","",'Encodage réponses Es'!O32)</f>
      </c>
      <c r="BB33" s="42">
        <f>IF('Encodage réponses Es'!P32="","",'Encodage réponses Es'!P32)</f>
      </c>
      <c r="BC33" s="41">
        <f>IF('Encodage réponses Es'!Q32="","",'Encodage réponses Es'!Q32)</f>
      </c>
      <c r="BD33" s="41">
        <f>IF('Encodage réponses Es'!BA32="","",'Encodage réponses Es'!BA32)</f>
      </c>
      <c r="BE33" s="41">
        <f>IF('Encodage réponses Es'!BB32="","",'Encodage réponses Es'!BB32)</f>
      </c>
      <c r="BF33" s="41">
        <f>IF('Encodage réponses Es'!BC32="","",'Encodage réponses Es'!BC32)</f>
      </c>
      <c r="BG33" s="42">
        <f>IF('Encodage réponses Es'!BD32="","",'Encodage réponses Es'!BD32)</f>
      </c>
      <c r="BH33" s="26">
        <f>IF('Encodage réponses Es'!BE32="","",'Encodage réponses Es'!BE32)</f>
      </c>
      <c r="BI33" s="364">
        <f t="shared" si="7"/>
      </c>
      <c r="BJ33" s="366"/>
      <c r="BK33" s="40">
        <f>IF('Encodage réponses Es'!H32="","",'Encodage réponses Es'!H32)</f>
      </c>
      <c r="BL33" s="109">
        <f>IF('Encodage réponses Es'!I32="","",'Encodage réponses Es'!I32)</f>
      </c>
      <c r="BM33" s="109">
        <f>IF('Encodage réponses Es'!J32="","",'Encodage réponses Es'!J32)</f>
      </c>
      <c r="BN33" s="109">
        <f>IF('Encodage réponses Es'!K32="","",'Encodage réponses Es'!K32)</f>
      </c>
      <c r="BO33" s="41">
        <f>IF('Encodage réponses Es'!L32="","",'Encodage réponses Es'!L32)</f>
      </c>
      <c r="BP33" s="364">
        <f t="shared" si="8"/>
      </c>
      <c r="BQ33" s="366"/>
      <c r="BR33" s="40">
        <f>IF('Encodage réponses Es'!W32="","",'Encodage réponses Es'!W32)</f>
      </c>
      <c r="BS33" s="41">
        <f>IF('Encodage réponses Es'!X32="","",'Encodage réponses Es'!X32)</f>
      </c>
      <c r="BT33" s="41">
        <f>IF('Encodage réponses Es'!Y32="","",'Encodage réponses Es'!Y32)</f>
      </c>
      <c r="BU33" s="41">
        <f>IF('Encodage réponses Es'!Z32="","",'Encodage réponses Es'!Z32)</f>
      </c>
      <c r="BV33" s="26">
        <f>IF('Encodage réponses Es'!AA32="","",'Encodage réponses Es'!AA32)</f>
      </c>
      <c r="BW33" s="364">
        <f t="shared" si="9"/>
      </c>
      <c r="BX33" s="366"/>
      <c r="BY33" s="40">
        <f>IF('Encodage réponses Es'!AN32="","",'Encodage réponses Es'!AN32)</f>
      </c>
      <c r="BZ33" s="41">
        <f>IF('Encodage réponses Es'!AO32="","",'Encodage réponses Es'!AO32)</f>
      </c>
      <c r="CA33" s="41">
        <f>IF('Encodage réponses Es'!AP32="","",'Encodage réponses Es'!AP32)</f>
      </c>
      <c r="CB33" s="41">
        <f>IF('Encodage réponses Es'!AQ32="","",'Encodage réponses Es'!AQ32)</f>
      </c>
      <c r="CC33" s="41">
        <f>IF('Encodage réponses Es'!BK32="","",'Encodage réponses Es'!BK32)</f>
      </c>
      <c r="CD33" s="41">
        <f>IF('Encodage réponses Es'!BL32="","",'Encodage réponses Es'!BL32)</f>
      </c>
      <c r="CE33" s="41">
        <f>IF('Encodage réponses Es'!BM32="","",'Encodage réponses Es'!BM32)</f>
      </c>
      <c r="CF33" s="26">
        <f>IF('Encodage réponses Es'!BN32="","",'Encodage réponses Es'!BN32)</f>
      </c>
      <c r="CG33" s="364">
        <f t="shared" si="10"/>
      </c>
      <c r="CH33" s="366"/>
      <c r="CI33" s="40">
        <f>IF('Encodage réponses Es'!AC32="","",'Encodage réponses Es'!AC32)</f>
      </c>
      <c r="CJ33" s="26">
        <f>IF('Encodage réponses Es'!AD32="","",'Encodage réponses Es'!AD32)</f>
      </c>
      <c r="CK33" s="389">
        <f t="shared" si="11"/>
      </c>
      <c r="CL33" s="390"/>
      <c r="CM33" s="42">
        <f>IF('Encodage réponses Es'!AB32="","",'Encodage réponses Es'!AB32)</f>
      </c>
      <c r="CN33" s="42">
        <f>IF('Encodage réponses Es'!AE32="","",'Encodage réponses Es'!AE32)</f>
      </c>
      <c r="CO33" s="42">
        <f>IF('Encodage réponses Es'!AF32="","",'Encodage réponses Es'!AF32)</f>
      </c>
      <c r="CP33" s="42">
        <f>IF('Encodage réponses Es'!AG32="","",'Encodage réponses Es'!AG32)</f>
      </c>
      <c r="CQ33" s="42">
        <f>IF('Encodage réponses Es'!AH32="","",'Encodage réponses Es'!AH32)</f>
      </c>
      <c r="CR33" s="42">
        <f>IF('Encodage réponses Es'!AI32="","",'Encodage réponses Es'!AI32)</f>
      </c>
      <c r="CS33" s="364">
        <f t="shared" si="12"/>
      </c>
      <c r="CT33" s="366"/>
    </row>
    <row r="34" spans="1:98" ht="11.25" customHeight="1">
      <c r="A34" s="331"/>
      <c r="B34" s="332"/>
      <c r="C34" s="431">
        <f>IF('Encodage réponses Es'!C33="","",'Encodage réponses Es'!C33)</f>
        <v>31</v>
      </c>
      <c r="D34" s="432"/>
      <c r="E34" s="244">
        <f>IF('Encodage réponses Es'!BJ33="","",'Encodage réponses Es'!BJ33)</f>
      </c>
      <c r="F34" s="354">
        <f t="shared" si="13"/>
      </c>
      <c r="G34" s="355"/>
      <c r="H34" s="244">
        <f>IF('Encodage réponses Es'!AZ33="","",'Encodage réponses Es'!AZ33)</f>
      </c>
      <c r="I34" s="354">
        <f t="shared" si="14"/>
      </c>
      <c r="J34" s="355"/>
      <c r="K34" s="40">
        <f>IF('Encodage réponses Es'!AV33="","",'Encodage réponses Es'!AV33)</f>
      </c>
      <c r="L34" s="41">
        <f>IF('Encodage réponses Es'!AW33="","",'Encodage réponses Es'!AW33)</f>
      </c>
      <c r="M34" s="364">
        <f t="shared" si="0"/>
      </c>
      <c r="N34" s="365"/>
      <c r="O34" s="42">
        <f>IF('Encodage réponses Es'!AR33="","",'Encodage réponses Es'!AR33)</f>
      </c>
      <c r="P34" s="42">
        <f>IF('Encodage réponses Es'!AX33="","",'Encodage réponses Es'!AX33)</f>
      </c>
      <c r="Q34" s="364">
        <f t="shared" si="1"/>
      </c>
      <c r="R34" s="366"/>
      <c r="S34" s="40">
        <f>IF('Encodage réponses Es'!BF33="","",'Encodage réponses Es'!BF33)</f>
      </c>
      <c r="T34" s="41">
        <f>IF('Encodage réponses Es'!BG33="","",'Encodage réponses Es'!BG33)</f>
      </c>
      <c r="U34" s="42">
        <f>IF('Encodage réponses Es'!BH33="","",'Encodage réponses Es'!BH33)</f>
      </c>
      <c r="V34" s="42">
        <f>IF('Encodage réponses Es'!BI33="","",'Encodage réponses Es'!BI33)</f>
      </c>
      <c r="W34" s="389">
        <f t="shared" si="2"/>
      </c>
      <c r="X34" s="390"/>
      <c r="Y34" s="40">
        <f>IF('Encodage réponses Es'!AS33="","",'Encodage réponses Es'!AS33)</f>
      </c>
      <c r="Z34" s="42">
        <f>IF('Encodage réponses Es'!AY33="","",'Encodage réponses Es'!AY33)</f>
      </c>
      <c r="AA34" s="364">
        <f t="shared" si="3"/>
      </c>
      <c r="AB34" s="380"/>
      <c r="AC34" s="42">
        <f>IF('Encodage réponses Es'!R33="","",'Encodage réponses Es'!R33)</f>
      </c>
      <c r="AD34" s="41">
        <f>IF('Encodage réponses Es'!S33="","",'Encodage réponses Es'!S33)</f>
      </c>
      <c r="AE34" s="41">
        <f>IF('Encodage réponses Es'!T33="","",'Encodage réponses Es'!T33)</f>
      </c>
      <c r="AF34" s="42">
        <f>IF('Encodage réponses Es'!U33="","",'Encodage réponses Es'!U33)</f>
      </c>
      <c r="AG34" s="41">
        <f>IF('Encodage réponses Es'!V33="","",'Encodage réponses Es'!V33)</f>
      </c>
      <c r="AH34" s="364">
        <f t="shared" si="4"/>
      </c>
      <c r="AI34" s="365"/>
      <c r="AJ34" s="40">
        <f>IF('Encodage réponses Es'!AJ33="","",'Encodage réponses Es'!AJ33)</f>
      </c>
      <c r="AK34" s="42">
        <f>IF('Encodage réponses Es'!AK33="","",'Encodage réponses Es'!AK33)</f>
      </c>
      <c r="AL34" s="41">
        <f>IF('Encodage réponses Es'!AL33="","",'Encodage réponses Es'!AL33)</f>
      </c>
      <c r="AM34" s="43">
        <f>IF('Encodage réponses Es'!AM33="","",'Encodage réponses Es'!AM33)</f>
      </c>
      <c r="AN34" s="364">
        <f t="shared" si="5"/>
      </c>
      <c r="AO34" s="366"/>
      <c r="AP34" s="243">
        <f>IF('Encodage réponses Es'!AT33="","",'Encodage réponses Es'!AT33)</f>
      </c>
      <c r="AQ34" s="354">
        <f t="shared" si="15"/>
      </c>
      <c r="AR34" s="355"/>
      <c r="AS34" s="40">
        <f>IF('Encodage réponses Es'!AU33="","",'Encodage réponses Es'!AU33)</f>
      </c>
      <c r="AT34" s="354">
        <f t="shared" si="6"/>
      </c>
      <c r="AU34" s="355"/>
      <c r="AV34" s="40">
        <f>IF('Encodage réponses Es'!E33="","",'Encodage réponses Es'!E33)</f>
      </c>
      <c r="AW34" s="41">
        <f>IF('Encodage réponses Es'!F33="","",'Encodage réponses Es'!F33)</f>
      </c>
      <c r="AX34" s="42">
        <f>IF('Encodage réponses Es'!G33="","",'Encodage réponses Es'!G33)</f>
      </c>
      <c r="AY34" s="42">
        <f>IF('Encodage réponses Es'!M33="","",'Encodage réponses Es'!M33)</f>
      </c>
      <c r="AZ34" s="41">
        <f>IF('Encodage réponses Es'!N33="","",'Encodage réponses Es'!N33)</f>
      </c>
      <c r="BA34" s="41">
        <f>IF('Encodage réponses Es'!O33="","",'Encodage réponses Es'!O33)</f>
      </c>
      <c r="BB34" s="42">
        <f>IF('Encodage réponses Es'!P33="","",'Encodage réponses Es'!P33)</f>
      </c>
      <c r="BC34" s="41">
        <f>IF('Encodage réponses Es'!Q33="","",'Encodage réponses Es'!Q33)</f>
      </c>
      <c r="BD34" s="41">
        <f>IF('Encodage réponses Es'!BA33="","",'Encodage réponses Es'!BA33)</f>
      </c>
      <c r="BE34" s="41">
        <f>IF('Encodage réponses Es'!BB33="","",'Encodage réponses Es'!BB33)</f>
      </c>
      <c r="BF34" s="41">
        <f>IF('Encodage réponses Es'!BC33="","",'Encodage réponses Es'!BC33)</f>
      </c>
      <c r="BG34" s="42">
        <f>IF('Encodage réponses Es'!BD33="","",'Encodage réponses Es'!BD33)</f>
      </c>
      <c r="BH34" s="26">
        <f>IF('Encodage réponses Es'!BE33="","",'Encodage réponses Es'!BE33)</f>
      </c>
      <c r="BI34" s="364">
        <f t="shared" si="7"/>
      </c>
      <c r="BJ34" s="366"/>
      <c r="BK34" s="40">
        <f>IF('Encodage réponses Es'!H33="","",'Encodage réponses Es'!H33)</f>
      </c>
      <c r="BL34" s="109">
        <f>IF('Encodage réponses Es'!I33="","",'Encodage réponses Es'!I33)</f>
      </c>
      <c r="BM34" s="109">
        <f>IF('Encodage réponses Es'!J33="","",'Encodage réponses Es'!J33)</f>
      </c>
      <c r="BN34" s="109">
        <f>IF('Encodage réponses Es'!K33="","",'Encodage réponses Es'!K33)</f>
      </c>
      <c r="BO34" s="41">
        <f>IF('Encodage réponses Es'!L33="","",'Encodage réponses Es'!L33)</f>
      </c>
      <c r="BP34" s="364">
        <f t="shared" si="8"/>
      </c>
      <c r="BQ34" s="366"/>
      <c r="BR34" s="40">
        <f>IF('Encodage réponses Es'!W33="","",'Encodage réponses Es'!W33)</f>
      </c>
      <c r="BS34" s="41">
        <f>IF('Encodage réponses Es'!X33="","",'Encodage réponses Es'!X33)</f>
      </c>
      <c r="BT34" s="41">
        <f>IF('Encodage réponses Es'!Y33="","",'Encodage réponses Es'!Y33)</f>
      </c>
      <c r="BU34" s="41">
        <f>IF('Encodage réponses Es'!Z33="","",'Encodage réponses Es'!Z33)</f>
      </c>
      <c r="BV34" s="26">
        <f>IF('Encodage réponses Es'!AA33="","",'Encodage réponses Es'!AA33)</f>
      </c>
      <c r="BW34" s="364">
        <f t="shared" si="9"/>
      </c>
      <c r="BX34" s="366"/>
      <c r="BY34" s="40">
        <f>IF('Encodage réponses Es'!AN33="","",'Encodage réponses Es'!AN33)</f>
      </c>
      <c r="BZ34" s="41">
        <f>IF('Encodage réponses Es'!AO33="","",'Encodage réponses Es'!AO33)</f>
      </c>
      <c r="CA34" s="41">
        <f>IF('Encodage réponses Es'!AP33="","",'Encodage réponses Es'!AP33)</f>
      </c>
      <c r="CB34" s="41">
        <f>IF('Encodage réponses Es'!AQ33="","",'Encodage réponses Es'!AQ33)</f>
      </c>
      <c r="CC34" s="41">
        <f>IF('Encodage réponses Es'!BK33="","",'Encodage réponses Es'!BK33)</f>
      </c>
      <c r="CD34" s="41">
        <f>IF('Encodage réponses Es'!BL33="","",'Encodage réponses Es'!BL33)</f>
      </c>
      <c r="CE34" s="41">
        <f>IF('Encodage réponses Es'!BM33="","",'Encodage réponses Es'!BM33)</f>
      </c>
      <c r="CF34" s="26">
        <f>IF('Encodage réponses Es'!BN33="","",'Encodage réponses Es'!BN33)</f>
      </c>
      <c r="CG34" s="364">
        <f t="shared" si="10"/>
      </c>
      <c r="CH34" s="366"/>
      <c r="CI34" s="40">
        <f>IF('Encodage réponses Es'!AC33="","",'Encodage réponses Es'!AC33)</f>
      </c>
      <c r="CJ34" s="26">
        <f>IF('Encodage réponses Es'!AD33="","",'Encodage réponses Es'!AD33)</f>
      </c>
      <c r="CK34" s="389">
        <f t="shared" si="11"/>
      </c>
      <c r="CL34" s="390"/>
      <c r="CM34" s="42">
        <f>IF('Encodage réponses Es'!AB33="","",'Encodage réponses Es'!AB33)</f>
      </c>
      <c r="CN34" s="42">
        <f>IF('Encodage réponses Es'!AE33="","",'Encodage réponses Es'!AE33)</f>
      </c>
      <c r="CO34" s="42">
        <f>IF('Encodage réponses Es'!AF33="","",'Encodage réponses Es'!AF33)</f>
      </c>
      <c r="CP34" s="42">
        <f>IF('Encodage réponses Es'!AG33="","",'Encodage réponses Es'!AG33)</f>
      </c>
      <c r="CQ34" s="42">
        <f>IF('Encodage réponses Es'!AH33="","",'Encodage réponses Es'!AH33)</f>
      </c>
      <c r="CR34" s="42">
        <f>IF('Encodage réponses Es'!AI33="","",'Encodage réponses Es'!AI33)</f>
      </c>
      <c r="CS34" s="364">
        <f t="shared" si="12"/>
      </c>
      <c r="CT34" s="366"/>
    </row>
    <row r="35" spans="1:98" ht="11.25" customHeight="1">
      <c r="A35" s="331"/>
      <c r="B35" s="332"/>
      <c r="C35" s="431">
        <f>IF('Encodage réponses Es'!C34="","",'Encodage réponses Es'!C34)</f>
        <v>32</v>
      </c>
      <c r="D35" s="432"/>
      <c r="E35" s="244">
        <f>IF('Encodage réponses Es'!BJ34="","",'Encodage réponses Es'!BJ34)</f>
      </c>
      <c r="F35" s="354">
        <f t="shared" si="13"/>
      </c>
      <c r="G35" s="355"/>
      <c r="H35" s="244">
        <f>IF('Encodage réponses Es'!AZ34="","",'Encodage réponses Es'!AZ34)</f>
      </c>
      <c r="I35" s="354">
        <f t="shared" si="14"/>
      </c>
      <c r="J35" s="355"/>
      <c r="K35" s="40">
        <f>IF('Encodage réponses Es'!AV34="","",'Encodage réponses Es'!AV34)</f>
      </c>
      <c r="L35" s="41">
        <f>IF('Encodage réponses Es'!AW34="","",'Encodage réponses Es'!AW34)</f>
      </c>
      <c r="M35" s="364">
        <f t="shared" si="0"/>
      </c>
      <c r="N35" s="365"/>
      <c r="O35" s="42">
        <f>IF('Encodage réponses Es'!AR34="","",'Encodage réponses Es'!AR34)</f>
      </c>
      <c r="P35" s="42">
        <f>IF('Encodage réponses Es'!AX34="","",'Encodage réponses Es'!AX34)</f>
      </c>
      <c r="Q35" s="364">
        <f t="shared" si="1"/>
      </c>
      <c r="R35" s="366"/>
      <c r="S35" s="40">
        <f>IF('Encodage réponses Es'!BF34="","",'Encodage réponses Es'!BF34)</f>
      </c>
      <c r="T35" s="41">
        <f>IF('Encodage réponses Es'!BG34="","",'Encodage réponses Es'!BG34)</f>
      </c>
      <c r="U35" s="42">
        <f>IF('Encodage réponses Es'!BH34="","",'Encodage réponses Es'!BH34)</f>
      </c>
      <c r="V35" s="42">
        <f>IF('Encodage réponses Es'!BI34="","",'Encodage réponses Es'!BI34)</f>
      </c>
      <c r="W35" s="354">
        <f t="shared" si="2"/>
      </c>
      <c r="X35" s="355"/>
      <c r="Y35" s="40">
        <f>IF('Encodage réponses Es'!AS34="","",'Encodage réponses Es'!AS34)</f>
      </c>
      <c r="Z35" s="42">
        <f>IF('Encodage réponses Es'!AY34="","",'Encodage réponses Es'!AY34)</f>
      </c>
      <c r="AA35" s="364">
        <f t="shared" si="3"/>
      </c>
      <c r="AB35" s="380"/>
      <c r="AC35" s="42">
        <f>IF('Encodage réponses Es'!R34="","",'Encodage réponses Es'!R34)</f>
      </c>
      <c r="AD35" s="41">
        <f>IF('Encodage réponses Es'!S34="","",'Encodage réponses Es'!S34)</f>
      </c>
      <c r="AE35" s="41">
        <f>IF('Encodage réponses Es'!T34="","",'Encodage réponses Es'!T34)</f>
      </c>
      <c r="AF35" s="42">
        <f>IF('Encodage réponses Es'!U34="","",'Encodage réponses Es'!U34)</f>
      </c>
      <c r="AG35" s="41">
        <f>IF('Encodage réponses Es'!V34="","",'Encodage réponses Es'!V34)</f>
      </c>
      <c r="AH35" s="364">
        <f t="shared" si="4"/>
      </c>
      <c r="AI35" s="365"/>
      <c r="AJ35" s="40">
        <f>IF('Encodage réponses Es'!AJ34="","",'Encodage réponses Es'!AJ34)</f>
      </c>
      <c r="AK35" s="42">
        <f>IF('Encodage réponses Es'!AK34="","",'Encodage réponses Es'!AK34)</f>
      </c>
      <c r="AL35" s="41">
        <f>IF('Encodage réponses Es'!AL34="","",'Encodage réponses Es'!AL34)</f>
      </c>
      <c r="AM35" s="43">
        <f>IF('Encodage réponses Es'!AM34="","",'Encodage réponses Es'!AM34)</f>
      </c>
      <c r="AN35" s="364">
        <f t="shared" si="5"/>
      </c>
      <c r="AO35" s="366"/>
      <c r="AP35" s="243">
        <f>IF('Encodage réponses Es'!AT34="","",'Encodage réponses Es'!AT34)</f>
      </c>
      <c r="AQ35" s="354">
        <f t="shared" si="15"/>
      </c>
      <c r="AR35" s="355"/>
      <c r="AS35" s="40">
        <f>IF('Encodage réponses Es'!AU34="","",'Encodage réponses Es'!AU34)</f>
      </c>
      <c r="AT35" s="354">
        <f t="shared" si="6"/>
      </c>
      <c r="AU35" s="355"/>
      <c r="AV35" s="40">
        <f>IF('Encodage réponses Es'!E34="","",'Encodage réponses Es'!E34)</f>
      </c>
      <c r="AW35" s="41">
        <f>IF('Encodage réponses Es'!F34="","",'Encodage réponses Es'!F34)</f>
      </c>
      <c r="AX35" s="42">
        <f>IF('Encodage réponses Es'!G34="","",'Encodage réponses Es'!G34)</f>
      </c>
      <c r="AY35" s="42">
        <f>IF('Encodage réponses Es'!M34="","",'Encodage réponses Es'!M34)</f>
      </c>
      <c r="AZ35" s="41">
        <f>IF('Encodage réponses Es'!N34="","",'Encodage réponses Es'!N34)</f>
      </c>
      <c r="BA35" s="41">
        <f>IF('Encodage réponses Es'!O34="","",'Encodage réponses Es'!O34)</f>
      </c>
      <c r="BB35" s="42">
        <f>IF('Encodage réponses Es'!P34="","",'Encodage réponses Es'!P34)</f>
      </c>
      <c r="BC35" s="41">
        <f>IF('Encodage réponses Es'!Q34="","",'Encodage réponses Es'!Q34)</f>
      </c>
      <c r="BD35" s="41">
        <f>IF('Encodage réponses Es'!BA34="","",'Encodage réponses Es'!BA34)</f>
      </c>
      <c r="BE35" s="41">
        <f>IF('Encodage réponses Es'!BB34="","",'Encodage réponses Es'!BB34)</f>
      </c>
      <c r="BF35" s="41">
        <f>IF('Encodage réponses Es'!BC34="","",'Encodage réponses Es'!BC34)</f>
      </c>
      <c r="BG35" s="42">
        <f>IF('Encodage réponses Es'!BD34="","",'Encodage réponses Es'!BD34)</f>
      </c>
      <c r="BH35" s="26">
        <f>IF('Encodage réponses Es'!BE34="","",'Encodage réponses Es'!BE34)</f>
      </c>
      <c r="BI35" s="364">
        <f t="shared" si="7"/>
      </c>
      <c r="BJ35" s="366"/>
      <c r="BK35" s="40">
        <f>IF('Encodage réponses Es'!H34="","",'Encodage réponses Es'!H34)</f>
      </c>
      <c r="BL35" s="109">
        <f>IF('Encodage réponses Es'!I34="","",'Encodage réponses Es'!I34)</f>
      </c>
      <c r="BM35" s="109">
        <f>IF('Encodage réponses Es'!J34="","",'Encodage réponses Es'!J34)</f>
      </c>
      <c r="BN35" s="109">
        <f>IF('Encodage réponses Es'!K34="","",'Encodage réponses Es'!K34)</f>
      </c>
      <c r="BO35" s="41">
        <f>IF('Encodage réponses Es'!L34="","",'Encodage réponses Es'!L34)</f>
      </c>
      <c r="BP35" s="364">
        <f t="shared" si="8"/>
      </c>
      <c r="BQ35" s="366"/>
      <c r="BR35" s="40">
        <f>IF('Encodage réponses Es'!W34="","",'Encodage réponses Es'!W34)</f>
      </c>
      <c r="BS35" s="41">
        <f>IF('Encodage réponses Es'!X34="","",'Encodage réponses Es'!X34)</f>
      </c>
      <c r="BT35" s="41">
        <f>IF('Encodage réponses Es'!Y34="","",'Encodage réponses Es'!Y34)</f>
      </c>
      <c r="BU35" s="41">
        <f>IF('Encodage réponses Es'!Z34="","",'Encodage réponses Es'!Z34)</f>
      </c>
      <c r="BV35" s="26">
        <f>IF('Encodage réponses Es'!AA34="","",'Encodage réponses Es'!AA34)</f>
      </c>
      <c r="BW35" s="364">
        <f t="shared" si="9"/>
      </c>
      <c r="BX35" s="366"/>
      <c r="BY35" s="40">
        <f>IF('Encodage réponses Es'!AN34="","",'Encodage réponses Es'!AN34)</f>
      </c>
      <c r="BZ35" s="41">
        <f>IF('Encodage réponses Es'!AO34="","",'Encodage réponses Es'!AO34)</f>
      </c>
      <c r="CA35" s="41">
        <f>IF('Encodage réponses Es'!AP34="","",'Encodage réponses Es'!AP34)</f>
      </c>
      <c r="CB35" s="41">
        <f>IF('Encodage réponses Es'!AQ34="","",'Encodage réponses Es'!AQ34)</f>
      </c>
      <c r="CC35" s="41">
        <f>IF('Encodage réponses Es'!BK34="","",'Encodage réponses Es'!BK34)</f>
      </c>
      <c r="CD35" s="41">
        <f>IF('Encodage réponses Es'!BL34="","",'Encodage réponses Es'!BL34)</f>
      </c>
      <c r="CE35" s="41">
        <f>IF('Encodage réponses Es'!BM34="","",'Encodage réponses Es'!BM34)</f>
      </c>
      <c r="CF35" s="26">
        <f>IF('Encodage réponses Es'!BN34="","",'Encodage réponses Es'!BN34)</f>
      </c>
      <c r="CG35" s="364">
        <f t="shared" si="10"/>
      </c>
      <c r="CH35" s="366"/>
      <c r="CI35" s="40">
        <f>IF('Encodage réponses Es'!AC34="","",'Encodage réponses Es'!AC34)</f>
      </c>
      <c r="CJ35" s="26">
        <f>IF('Encodage réponses Es'!AD34="","",'Encodage réponses Es'!AD34)</f>
      </c>
      <c r="CK35" s="389">
        <f t="shared" si="11"/>
      </c>
      <c r="CL35" s="390"/>
      <c r="CM35" s="42">
        <f>IF('Encodage réponses Es'!AB34="","",'Encodage réponses Es'!AB34)</f>
      </c>
      <c r="CN35" s="42">
        <f>IF('Encodage réponses Es'!AE34="","",'Encodage réponses Es'!AE34)</f>
      </c>
      <c r="CO35" s="42">
        <f>IF('Encodage réponses Es'!AF34="","",'Encodage réponses Es'!AF34)</f>
      </c>
      <c r="CP35" s="42">
        <f>IF('Encodage réponses Es'!AG34="","",'Encodage réponses Es'!AG34)</f>
      </c>
      <c r="CQ35" s="42">
        <f>IF('Encodage réponses Es'!AH34="","",'Encodage réponses Es'!AH34)</f>
      </c>
      <c r="CR35" s="42">
        <f>IF('Encodage réponses Es'!AI34="","",'Encodage réponses Es'!AI34)</f>
      </c>
      <c r="CS35" s="364">
        <f t="shared" si="12"/>
      </c>
      <c r="CT35" s="366"/>
    </row>
    <row r="36" spans="1:98" ht="11.25" customHeight="1">
      <c r="A36" s="331"/>
      <c r="B36" s="332"/>
      <c r="C36" s="431">
        <f>IF('Encodage réponses Es'!C35="","",'Encodage réponses Es'!C35)</f>
        <v>33</v>
      </c>
      <c r="D36" s="432"/>
      <c r="E36" s="244">
        <f>IF('Encodage réponses Es'!BJ35="","",'Encodage réponses Es'!BJ35)</f>
      </c>
      <c r="F36" s="354">
        <f t="shared" si="13"/>
      </c>
      <c r="G36" s="355"/>
      <c r="H36" s="244">
        <f>IF('Encodage réponses Es'!AZ35="","",'Encodage réponses Es'!AZ35)</f>
      </c>
      <c r="I36" s="354">
        <f t="shared" si="14"/>
      </c>
      <c r="J36" s="355"/>
      <c r="K36" s="40">
        <f>IF('Encodage réponses Es'!AV35="","",'Encodage réponses Es'!AV35)</f>
      </c>
      <c r="L36" s="41">
        <f>IF('Encodage réponses Es'!AW35="","",'Encodage réponses Es'!AW35)</f>
      </c>
      <c r="M36" s="364">
        <f t="shared" si="0"/>
      </c>
      <c r="N36" s="365"/>
      <c r="O36" s="42">
        <f>IF('Encodage réponses Es'!AR35="","",'Encodage réponses Es'!AR35)</f>
      </c>
      <c r="P36" s="42">
        <f>IF('Encodage réponses Es'!AX35="","",'Encodage réponses Es'!AX35)</f>
      </c>
      <c r="Q36" s="364">
        <f t="shared" si="1"/>
      </c>
      <c r="R36" s="366"/>
      <c r="S36" s="40">
        <f>IF('Encodage réponses Es'!BF35="","",'Encodage réponses Es'!BF35)</f>
      </c>
      <c r="T36" s="41">
        <f>IF('Encodage réponses Es'!BG35="","",'Encodage réponses Es'!BG35)</f>
      </c>
      <c r="U36" s="42">
        <f>IF('Encodage réponses Es'!BH35="","",'Encodage réponses Es'!BH35)</f>
      </c>
      <c r="V36" s="42">
        <f>IF('Encodage réponses Es'!BI35="","",'Encodage réponses Es'!BI35)</f>
      </c>
      <c r="W36" s="385">
        <f t="shared" si="2"/>
      </c>
      <c r="X36" s="386"/>
      <c r="Y36" s="40">
        <f>IF('Encodage réponses Es'!AS35="","",'Encodage réponses Es'!AS35)</f>
      </c>
      <c r="Z36" s="42">
        <f>IF('Encodage réponses Es'!AY35="","",'Encodage réponses Es'!AY35)</f>
      </c>
      <c r="AA36" s="381">
        <f t="shared" si="3"/>
      </c>
      <c r="AB36" s="382"/>
      <c r="AC36" s="42">
        <f>IF('Encodage réponses Es'!R35="","",'Encodage réponses Es'!R35)</f>
      </c>
      <c r="AD36" s="41">
        <f>IF('Encodage réponses Es'!S35="","",'Encodage réponses Es'!S35)</f>
      </c>
      <c r="AE36" s="41">
        <f>IF('Encodage réponses Es'!T35="","",'Encodage réponses Es'!T35)</f>
      </c>
      <c r="AF36" s="42">
        <f>IF('Encodage réponses Es'!U35="","",'Encodage réponses Es'!U35)</f>
      </c>
      <c r="AG36" s="41">
        <f>IF('Encodage réponses Es'!V35="","",'Encodage réponses Es'!V35)</f>
      </c>
      <c r="AH36" s="364">
        <f t="shared" si="4"/>
      </c>
      <c r="AI36" s="365"/>
      <c r="AJ36" s="40">
        <f>IF('Encodage réponses Es'!AJ35="","",'Encodage réponses Es'!AJ35)</f>
      </c>
      <c r="AK36" s="42">
        <f>IF('Encodage réponses Es'!AK35="","",'Encodage réponses Es'!AK35)</f>
      </c>
      <c r="AL36" s="41">
        <f>IF('Encodage réponses Es'!AL35="","",'Encodage réponses Es'!AL35)</f>
      </c>
      <c r="AM36" s="43">
        <f>IF('Encodage réponses Es'!AM35="","",'Encodage réponses Es'!AM35)</f>
      </c>
      <c r="AN36" s="364">
        <f t="shared" si="5"/>
      </c>
      <c r="AO36" s="366"/>
      <c r="AP36" s="243">
        <f>IF('Encodage réponses Es'!AT35="","",'Encodage réponses Es'!AT35)</f>
      </c>
      <c r="AQ36" s="354">
        <f t="shared" si="15"/>
      </c>
      <c r="AR36" s="355"/>
      <c r="AS36" s="40">
        <f>IF('Encodage réponses Es'!AU35="","",'Encodage réponses Es'!AU35)</f>
      </c>
      <c r="AT36" s="354">
        <f t="shared" si="6"/>
      </c>
      <c r="AU36" s="355"/>
      <c r="AV36" s="40">
        <f>IF('Encodage réponses Es'!E35="","",'Encodage réponses Es'!E35)</f>
      </c>
      <c r="AW36" s="41">
        <f>IF('Encodage réponses Es'!F35="","",'Encodage réponses Es'!F35)</f>
      </c>
      <c r="AX36" s="42">
        <f>IF('Encodage réponses Es'!G35="","",'Encodage réponses Es'!G35)</f>
      </c>
      <c r="AY36" s="42">
        <f>IF('Encodage réponses Es'!M35="","",'Encodage réponses Es'!M35)</f>
      </c>
      <c r="AZ36" s="41">
        <f>IF('Encodage réponses Es'!N35="","",'Encodage réponses Es'!N35)</f>
      </c>
      <c r="BA36" s="41">
        <f>IF('Encodage réponses Es'!O35="","",'Encodage réponses Es'!O35)</f>
      </c>
      <c r="BB36" s="42">
        <f>IF('Encodage réponses Es'!P35="","",'Encodage réponses Es'!P35)</f>
      </c>
      <c r="BC36" s="41">
        <f>IF('Encodage réponses Es'!Q35="","",'Encodage réponses Es'!Q35)</f>
      </c>
      <c r="BD36" s="41">
        <f>IF('Encodage réponses Es'!BA35="","",'Encodage réponses Es'!BA35)</f>
      </c>
      <c r="BE36" s="41">
        <f>IF('Encodage réponses Es'!BB35="","",'Encodage réponses Es'!BB35)</f>
      </c>
      <c r="BF36" s="41">
        <f>IF('Encodage réponses Es'!BC35="","",'Encodage réponses Es'!BC35)</f>
      </c>
      <c r="BG36" s="42">
        <f>IF('Encodage réponses Es'!BD35="","",'Encodage réponses Es'!BD35)</f>
      </c>
      <c r="BH36" s="26">
        <f>IF('Encodage réponses Es'!BE35="","",'Encodage réponses Es'!BE35)</f>
      </c>
      <c r="BI36" s="364">
        <f t="shared" si="7"/>
      </c>
      <c r="BJ36" s="366"/>
      <c r="BK36" s="40">
        <f>IF('Encodage réponses Es'!H35="","",'Encodage réponses Es'!H35)</f>
      </c>
      <c r="BL36" s="109">
        <f>IF('Encodage réponses Es'!I35="","",'Encodage réponses Es'!I35)</f>
      </c>
      <c r="BM36" s="109">
        <f>IF('Encodage réponses Es'!J35="","",'Encodage réponses Es'!J35)</f>
      </c>
      <c r="BN36" s="109">
        <f>IF('Encodage réponses Es'!K35="","",'Encodage réponses Es'!K35)</f>
      </c>
      <c r="BO36" s="41">
        <f>IF('Encodage réponses Es'!L35="","",'Encodage réponses Es'!L35)</f>
      </c>
      <c r="BP36" s="364">
        <f t="shared" si="8"/>
      </c>
      <c r="BQ36" s="366"/>
      <c r="BR36" s="40">
        <f>IF('Encodage réponses Es'!W35="","",'Encodage réponses Es'!W35)</f>
      </c>
      <c r="BS36" s="41">
        <f>IF('Encodage réponses Es'!X35="","",'Encodage réponses Es'!X35)</f>
      </c>
      <c r="BT36" s="41">
        <f>IF('Encodage réponses Es'!Y35="","",'Encodage réponses Es'!Y35)</f>
      </c>
      <c r="BU36" s="41">
        <f>IF('Encodage réponses Es'!Z35="","",'Encodage réponses Es'!Z35)</f>
      </c>
      <c r="BV36" s="26">
        <f>IF('Encodage réponses Es'!AA35="","",'Encodage réponses Es'!AA35)</f>
      </c>
      <c r="BW36" s="364">
        <f t="shared" si="9"/>
      </c>
      <c r="BX36" s="366"/>
      <c r="BY36" s="40">
        <f>IF('Encodage réponses Es'!AN35="","",'Encodage réponses Es'!AN35)</f>
      </c>
      <c r="BZ36" s="41">
        <f>IF('Encodage réponses Es'!AO35="","",'Encodage réponses Es'!AO35)</f>
      </c>
      <c r="CA36" s="41">
        <f>IF('Encodage réponses Es'!AP35="","",'Encodage réponses Es'!AP35)</f>
      </c>
      <c r="CB36" s="41">
        <f>IF('Encodage réponses Es'!AQ35="","",'Encodage réponses Es'!AQ35)</f>
      </c>
      <c r="CC36" s="41">
        <f>IF('Encodage réponses Es'!BK35="","",'Encodage réponses Es'!BK35)</f>
      </c>
      <c r="CD36" s="41">
        <f>IF('Encodage réponses Es'!BL35="","",'Encodage réponses Es'!BL35)</f>
      </c>
      <c r="CE36" s="41">
        <f>IF('Encodage réponses Es'!BM35="","",'Encodage réponses Es'!BM35)</f>
      </c>
      <c r="CF36" s="26">
        <f>IF('Encodage réponses Es'!BN35="","",'Encodage réponses Es'!BN35)</f>
      </c>
      <c r="CG36" s="364">
        <f t="shared" si="10"/>
      </c>
      <c r="CH36" s="366"/>
      <c r="CI36" s="40">
        <f>IF('Encodage réponses Es'!AC35="","",'Encodage réponses Es'!AC35)</f>
      </c>
      <c r="CJ36" s="26">
        <f>IF('Encodage réponses Es'!AD35="","",'Encodage réponses Es'!AD35)</f>
      </c>
      <c r="CK36" s="354">
        <f t="shared" si="11"/>
      </c>
      <c r="CL36" s="355"/>
      <c r="CM36" s="42">
        <f>IF('Encodage réponses Es'!AB35="","",'Encodage réponses Es'!AB35)</f>
      </c>
      <c r="CN36" s="42">
        <f>IF('Encodage réponses Es'!AE35="","",'Encodage réponses Es'!AE35)</f>
      </c>
      <c r="CO36" s="42">
        <f>IF('Encodage réponses Es'!AF35="","",'Encodage réponses Es'!AF35)</f>
      </c>
      <c r="CP36" s="42">
        <f>IF('Encodage réponses Es'!AG35="","",'Encodage réponses Es'!AG35)</f>
      </c>
      <c r="CQ36" s="42">
        <f>IF('Encodage réponses Es'!AH35="","",'Encodage réponses Es'!AH35)</f>
      </c>
      <c r="CR36" s="42">
        <f>IF('Encodage réponses Es'!AI35="","",'Encodage réponses Es'!AI35)</f>
      </c>
      <c r="CS36" s="364">
        <f t="shared" si="12"/>
      </c>
      <c r="CT36" s="366"/>
    </row>
    <row r="37" spans="1:98" ht="11.25" customHeight="1" thickBot="1">
      <c r="A37" s="333"/>
      <c r="B37" s="334"/>
      <c r="C37" s="444">
        <f>IF('Encodage réponses Es'!C36="","",'Encodage réponses Es'!C36)</f>
        <v>34</v>
      </c>
      <c r="D37" s="445"/>
      <c r="E37" s="245">
        <f>IF('Encodage réponses Es'!BJ36="","",'Encodage réponses Es'!BJ36)</f>
      </c>
      <c r="F37" s="356">
        <f t="shared" si="13"/>
      </c>
      <c r="G37" s="357"/>
      <c r="H37" s="245">
        <f>IF('Encodage réponses Es'!AZ36="","",'Encodage réponses Es'!AZ36)</f>
      </c>
      <c r="I37" s="356">
        <f t="shared" si="14"/>
      </c>
      <c r="J37" s="357"/>
      <c r="K37" s="140">
        <f>IF('Encodage réponses Es'!AV36="","",'Encodage réponses Es'!AV36)</f>
      </c>
      <c r="L37" s="141">
        <f>IF('Encodage réponses Es'!AW36="","",'Encodage réponses Es'!AW36)</f>
      </c>
      <c r="M37" s="367">
        <f t="shared" si="0"/>
      </c>
      <c r="N37" s="373"/>
      <c r="O37" s="144">
        <f>IF('Encodage réponses Es'!AR36="","",'Encodage réponses Es'!AR36)</f>
      </c>
      <c r="P37" s="144">
        <f>IF('Encodage réponses Es'!AX36="","",'Encodage réponses Es'!AX36)</f>
      </c>
      <c r="Q37" s="367">
        <f t="shared" si="1"/>
      </c>
      <c r="R37" s="368"/>
      <c r="S37" s="140">
        <f>IF('Encodage réponses Es'!BF36="","",'Encodage réponses Es'!BF36)</f>
      </c>
      <c r="T37" s="141">
        <f>IF('Encodage réponses Es'!BG36="","",'Encodage réponses Es'!BG36)</f>
      </c>
      <c r="U37" s="144">
        <f>IF('Encodage réponses Es'!BH36="","",'Encodage réponses Es'!BH36)</f>
      </c>
      <c r="V37" s="144">
        <f>IF('Encodage réponses Es'!BI36="","",'Encodage réponses Es'!BI36)</f>
      </c>
      <c r="W37" s="356">
        <f t="shared" si="2"/>
      </c>
      <c r="X37" s="357"/>
      <c r="Y37" s="140">
        <f>IF('Encodage réponses Es'!AS36="","",'Encodage réponses Es'!AS36)</f>
      </c>
      <c r="Z37" s="144">
        <f>IF('Encodage réponses Es'!AY36="","",'Encodage réponses Es'!AY36)</f>
      </c>
      <c r="AA37" s="367">
        <f t="shared" si="3"/>
      </c>
      <c r="AB37" s="383"/>
      <c r="AC37" s="144">
        <f>IF('Encodage réponses Es'!R36="","",'Encodage réponses Es'!R36)</f>
      </c>
      <c r="AD37" s="141">
        <f>IF('Encodage réponses Es'!S36="","",'Encodage réponses Es'!S36)</f>
      </c>
      <c r="AE37" s="141">
        <f>IF('Encodage réponses Es'!T36="","",'Encodage réponses Es'!T36)</f>
      </c>
      <c r="AF37" s="144">
        <f>IF('Encodage réponses Es'!U36="","",'Encodage réponses Es'!U36)</f>
      </c>
      <c r="AG37" s="141">
        <f>IF('Encodage réponses Es'!V36="","",'Encodage réponses Es'!V36)</f>
      </c>
      <c r="AH37" s="367">
        <f t="shared" si="4"/>
      </c>
      <c r="AI37" s="373"/>
      <c r="AJ37" s="140">
        <f>IF('Encodage réponses Es'!AJ36="","",'Encodage réponses Es'!AJ36)</f>
      </c>
      <c r="AK37" s="144">
        <f>IF('Encodage réponses Es'!AK36="","",'Encodage réponses Es'!AK36)</f>
      </c>
      <c r="AL37" s="141">
        <f>IF('Encodage réponses Es'!AL36="","",'Encodage réponses Es'!AL36)</f>
      </c>
      <c r="AM37" s="145">
        <f>IF('Encodage réponses Es'!AM36="","",'Encodage réponses Es'!AM36)</f>
      </c>
      <c r="AN37" s="367">
        <f t="shared" si="5"/>
      </c>
      <c r="AO37" s="368"/>
      <c r="AP37" s="245">
        <f>IF('Encodage réponses Es'!AT36="","",'Encodage réponses Es'!AT36)</f>
      </c>
      <c r="AQ37" s="356">
        <f t="shared" si="15"/>
      </c>
      <c r="AR37" s="357"/>
      <c r="AS37" s="245">
        <f>IF('Encodage réponses Es'!AU36="","",'Encodage réponses Es'!AU36)</f>
      </c>
      <c r="AT37" s="463">
        <f t="shared" si="6"/>
      </c>
      <c r="AU37" s="357"/>
      <c r="AV37" s="140">
        <f>IF('Encodage réponses Es'!E36="","",'Encodage réponses Es'!E36)</f>
      </c>
      <c r="AW37" s="141">
        <f>IF('Encodage réponses Es'!F36="","",'Encodage réponses Es'!F36)</f>
      </c>
      <c r="AX37" s="144">
        <f>IF('Encodage réponses Es'!G36="","",'Encodage réponses Es'!G36)</f>
      </c>
      <c r="AY37" s="144">
        <f>IF('Encodage réponses Es'!M36="","",'Encodage réponses Es'!M36)</f>
      </c>
      <c r="AZ37" s="141">
        <f>IF('Encodage réponses Es'!N36="","",'Encodage réponses Es'!N36)</f>
      </c>
      <c r="BA37" s="141">
        <f>IF('Encodage réponses Es'!O36="","",'Encodage réponses Es'!O36)</f>
      </c>
      <c r="BB37" s="144">
        <f>IF('Encodage réponses Es'!P36="","",'Encodage réponses Es'!P36)</f>
      </c>
      <c r="BC37" s="141">
        <f>IF('Encodage réponses Es'!Q36="","",'Encodage réponses Es'!Q36)</f>
      </c>
      <c r="BD37" s="141">
        <f>IF('Encodage réponses Es'!BA36="","",'Encodage réponses Es'!BA36)</f>
      </c>
      <c r="BE37" s="141">
        <f>IF('Encodage réponses Es'!BB36="","",'Encodage réponses Es'!BB36)</f>
      </c>
      <c r="BF37" s="141">
        <f>IF('Encodage réponses Es'!BC36="","",'Encodage réponses Es'!BC36)</f>
      </c>
      <c r="BG37" s="144">
        <f>IF('Encodage réponses Es'!BD36="","",'Encodage réponses Es'!BD36)</f>
      </c>
      <c r="BH37" s="138">
        <f>IF('Encodage réponses Es'!BE36="","",'Encodage réponses Es'!BE36)</f>
      </c>
      <c r="BI37" s="367">
        <f t="shared" si="7"/>
      </c>
      <c r="BJ37" s="368"/>
      <c r="BK37" s="140">
        <f>IF('Encodage réponses Es'!H36="","",'Encodage réponses Es'!H36)</f>
      </c>
      <c r="BL37" s="142">
        <f>IF('Encodage réponses Es'!I36="","",'Encodage réponses Es'!I36)</f>
      </c>
      <c r="BM37" s="143">
        <f>IF('Encodage réponses Es'!J36="","",'Encodage réponses Es'!J36)</f>
      </c>
      <c r="BN37" s="143">
        <f>IF('Encodage réponses Es'!K36="","",'Encodage réponses Es'!K36)</f>
      </c>
      <c r="BO37" s="141">
        <f>IF('Encodage réponses Es'!L36="","",'Encodage réponses Es'!L36)</f>
      </c>
      <c r="BP37" s="367">
        <f t="shared" si="8"/>
      </c>
      <c r="BQ37" s="368"/>
      <c r="BR37" s="140">
        <f>IF('Encodage réponses Es'!W36="","",'Encodage réponses Es'!W36)</f>
      </c>
      <c r="BS37" s="141">
        <f>IF('Encodage réponses Es'!X36="","",'Encodage réponses Es'!X36)</f>
      </c>
      <c r="BT37" s="141">
        <f>IF('Encodage réponses Es'!Y36="","",'Encodage réponses Es'!Y36)</f>
      </c>
      <c r="BU37" s="141">
        <f>IF('Encodage réponses Es'!Z36="","",'Encodage réponses Es'!Z36)</f>
      </c>
      <c r="BV37" s="138">
        <f>IF('Encodage réponses Es'!AA36="","",'Encodage réponses Es'!AA36)</f>
      </c>
      <c r="BW37" s="367">
        <f t="shared" si="9"/>
      </c>
      <c r="BX37" s="368"/>
      <c r="BY37" s="140">
        <f>IF('Encodage réponses Es'!AN36="","",'Encodage réponses Es'!AN36)</f>
      </c>
      <c r="BZ37" s="141">
        <f>IF('Encodage réponses Es'!AO36="","",'Encodage réponses Es'!AO36)</f>
      </c>
      <c r="CA37" s="141">
        <f>IF('Encodage réponses Es'!AP36="","",'Encodage réponses Es'!AP36)</f>
      </c>
      <c r="CB37" s="141">
        <f>IF('Encodage réponses Es'!AQ36="","",'Encodage réponses Es'!AQ36)</f>
      </c>
      <c r="CC37" s="141">
        <f>IF('Encodage réponses Es'!BK36="","",'Encodage réponses Es'!BK36)</f>
      </c>
      <c r="CD37" s="141">
        <f>IF('Encodage réponses Es'!BL36="","",'Encodage réponses Es'!BL36)</f>
      </c>
      <c r="CE37" s="141">
        <f>IF('Encodage réponses Es'!BM36="","",'Encodage réponses Es'!BM36)</f>
      </c>
      <c r="CF37" s="138">
        <f>IF('Encodage réponses Es'!BN36="","",'Encodage réponses Es'!BN36)</f>
      </c>
      <c r="CG37" s="367">
        <f t="shared" si="10"/>
      </c>
      <c r="CH37" s="368"/>
      <c r="CI37" s="140">
        <f>IF('Encodage réponses Es'!AC36="","",'Encodage réponses Es'!AC36)</f>
      </c>
      <c r="CJ37" s="138">
        <f>IF('Encodage réponses Es'!AD36="","",'Encodage réponses Es'!AD36)</f>
      </c>
      <c r="CK37" s="387">
        <f t="shared" si="11"/>
      </c>
      <c r="CL37" s="388"/>
      <c r="CM37" s="144">
        <f>IF('Encodage réponses Es'!AB36="","",'Encodage réponses Es'!AB36)</f>
      </c>
      <c r="CN37" s="144">
        <f>IF('Encodage réponses Es'!AE36="","",'Encodage réponses Es'!AE36)</f>
      </c>
      <c r="CO37" s="144">
        <f>IF('Encodage réponses Es'!AF36="","",'Encodage réponses Es'!AF36)</f>
      </c>
      <c r="CP37" s="144">
        <f>IF('Encodage réponses Es'!AG36="","",'Encodage réponses Es'!AG36)</f>
      </c>
      <c r="CQ37" s="144">
        <f>IF('Encodage réponses Es'!AH36="","",'Encodage réponses Es'!AH36)</f>
      </c>
      <c r="CR37" s="144">
        <f>IF('Encodage réponses Es'!AI36="","",'Encodage réponses Es'!AI36)</f>
      </c>
      <c r="CS37" s="367">
        <f t="shared" si="12"/>
      </c>
      <c r="CT37" s="368"/>
    </row>
    <row r="38" spans="5:98" ht="5.25" customHeight="1">
      <c r="E38" s="95"/>
      <c r="F38" s="95"/>
      <c r="G38" s="95"/>
      <c r="H38" s="95"/>
      <c r="I38" s="95"/>
      <c r="J38" s="95"/>
      <c r="K38" s="95"/>
      <c r="L38" s="95"/>
      <c r="M38" s="188"/>
      <c r="N38" s="209"/>
      <c r="O38" s="95"/>
      <c r="P38" s="95"/>
      <c r="Q38" s="139"/>
      <c r="R38" s="139"/>
      <c r="S38" s="95"/>
      <c r="T38" s="95"/>
      <c r="U38" s="206"/>
      <c r="V38" s="95"/>
      <c r="W38" s="95"/>
      <c r="X38" s="95"/>
      <c r="Y38" s="95"/>
      <c r="Z38" s="95"/>
      <c r="AA38" s="139"/>
      <c r="AB38" s="139"/>
      <c r="AC38" s="206"/>
      <c r="AD38" s="95"/>
      <c r="AE38" s="206"/>
      <c r="AF38" s="95"/>
      <c r="AG38" s="95"/>
      <c r="AH38" s="95"/>
      <c r="AI38" s="139"/>
      <c r="AJ38" s="95"/>
      <c r="AK38" s="95"/>
      <c r="AL38" s="95"/>
      <c r="AM38" s="95"/>
      <c r="AN38" s="139"/>
      <c r="AO38" s="139"/>
      <c r="AP38" s="211"/>
      <c r="AQ38" s="211"/>
      <c r="AR38" s="211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139"/>
      <c r="BJ38" s="139"/>
      <c r="BK38" s="95"/>
      <c r="BL38" s="95"/>
      <c r="BM38" s="95"/>
      <c r="BN38" s="95"/>
      <c r="BO38" s="95"/>
      <c r="BP38" s="139"/>
      <c r="BQ38" s="139"/>
      <c r="BR38" s="95"/>
      <c r="BS38" s="95"/>
      <c r="BT38" s="95"/>
      <c r="BU38" s="95"/>
      <c r="BV38" s="95"/>
      <c r="BW38" s="139"/>
      <c r="BX38" s="223"/>
      <c r="BY38" s="95"/>
      <c r="BZ38" s="95"/>
      <c r="CA38" s="95"/>
      <c r="CB38" s="95"/>
      <c r="CC38" s="95"/>
      <c r="CD38" s="95"/>
      <c r="CE38" s="95"/>
      <c r="CF38" s="95"/>
      <c r="CG38" s="139"/>
      <c r="CH38" s="139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139"/>
      <c r="CT38" s="139"/>
    </row>
    <row r="39" spans="1:98" ht="12.75" customHeight="1">
      <c r="A39" s="3"/>
      <c r="B39" s="2"/>
      <c r="C39" s="2"/>
      <c r="D39" s="279" t="s">
        <v>18</v>
      </c>
      <c r="E39" s="207">
        <f>IF('Encodage réponses Es'!BJ38="","",'Encodage réponses Es'!BJ38)</f>
        <v>0</v>
      </c>
      <c r="F39" s="189" t="s">
        <v>14</v>
      </c>
      <c r="G39" s="247">
        <f>COUNT(F4:F37)</f>
        <v>0</v>
      </c>
      <c r="H39" s="248">
        <f>IF('Encodage réponses Es'!AZ38="","",'Encodage réponses Es'!AZ38)</f>
        <v>0</v>
      </c>
      <c r="I39" s="189" t="s">
        <v>14</v>
      </c>
      <c r="J39" s="251">
        <f>COUNT(I4:I37)</f>
        <v>0</v>
      </c>
      <c r="K39" s="47">
        <f>IF('Encodage réponses Es'!AV38="","",'Encodage réponses Es'!AV38)</f>
        <v>0</v>
      </c>
      <c r="L39" s="48">
        <f>IF('Encodage réponses Es'!AW38="","",'Encodage réponses Es'!AW38)</f>
        <v>0</v>
      </c>
      <c r="M39" s="189" t="s">
        <v>14</v>
      </c>
      <c r="N39" s="247">
        <f>COUNT(M4:M37)</f>
        <v>0</v>
      </c>
      <c r="O39" s="46">
        <f>IF('Encodage réponses Es'!AR38="","",'Encodage réponses Es'!AR38)</f>
        <v>0</v>
      </c>
      <c r="P39" s="27">
        <f>IF('Encodage réponses Es'!AX38="","",'Encodage réponses Es'!AX38)</f>
        <v>0</v>
      </c>
      <c r="Q39" s="189" t="s">
        <v>14</v>
      </c>
      <c r="R39" s="246">
        <f>COUNT(Q4:Q37)</f>
        <v>0</v>
      </c>
      <c r="S39" s="46">
        <f>IF('Encodage réponses Es'!BF38="","",'Encodage réponses Es'!BF38)</f>
        <v>0</v>
      </c>
      <c r="T39" s="199">
        <f>IF('Encodage réponses Es'!BG38="","",'Encodage réponses Es'!BG38)</f>
        <v>0</v>
      </c>
      <c r="U39" s="44">
        <f>IF('Encodage réponses Es'!BH38="","",'Encodage réponses Es'!BH38)</f>
        <v>0</v>
      </c>
      <c r="V39" s="47">
        <f>IF('Encodage réponses Es'!BI38="","",'Encodage réponses Es'!BI38)</f>
        <v>0</v>
      </c>
      <c r="W39" s="189" t="s">
        <v>14</v>
      </c>
      <c r="X39" s="247">
        <f>COUNT(W4:W37)</f>
        <v>0</v>
      </c>
      <c r="Y39" s="46">
        <f>IF('Encodage réponses Es'!AS38="","",'Encodage réponses Es'!AS38)</f>
        <v>0</v>
      </c>
      <c r="Z39" s="27">
        <f>IF('Encodage réponses Es'!AY38="","",'Encodage réponses Es'!AY38)</f>
        <v>0</v>
      </c>
      <c r="AA39" s="189" t="s">
        <v>14</v>
      </c>
      <c r="AB39" s="247">
        <f>COUNT(AA4:AA37)</f>
        <v>0</v>
      </c>
      <c r="AC39" s="46">
        <f>IF('Encodage réponses Es'!R38="","",'Encodage réponses Es'!R38)</f>
        <v>0</v>
      </c>
      <c r="AD39" s="199">
        <f>IF('Encodage réponses Es'!S38="","",'Encodage réponses Es'!S38)</f>
        <v>0</v>
      </c>
      <c r="AE39" s="199">
        <f>IF('Encodage réponses Es'!T38="","",'Encodage réponses Es'!T38)</f>
        <v>0</v>
      </c>
      <c r="AF39" s="199">
        <f>IF('Encodage réponses Es'!U38="","",'Encodage réponses Es'!U38)</f>
        <v>0</v>
      </c>
      <c r="AG39" s="49">
        <f>IF('Encodage réponses Es'!V38="","",'Encodage réponses Es'!V38)</f>
        <v>0</v>
      </c>
      <c r="AH39" s="189" t="s">
        <v>14</v>
      </c>
      <c r="AI39" s="246">
        <f>COUNT(AH4:AH37)</f>
        <v>0</v>
      </c>
      <c r="AJ39" s="46">
        <f>IF('Encodage réponses Es'!AJ38="","",'Encodage réponses Es'!AJ38)</f>
        <v>0</v>
      </c>
      <c r="AK39" s="44">
        <f>IF('Encodage réponses Es'!AK38="","",'Encodage réponses Es'!AK38)</f>
        <v>0</v>
      </c>
      <c r="AL39" s="44">
        <f>IF('Encodage réponses Es'!AL38="","",'Encodage réponses Es'!AL38)</f>
        <v>0</v>
      </c>
      <c r="AM39" s="49">
        <f>IF('Encodage réponses Es'!AM38="","",'Encodage réponses Es'!AM38)</f>
        <v>0</v>
      </c>
      <c r="AN39" s="189" t="s">
        <v>14</v>
      </c>
      <c r="AO39" s="247">
        <f>COUNT(AN4:AN37)</f>
        <v>0</v>
      </c>
      <c r="AP39" s="273">
        <f>IF('Encodage réponses Es'!AT38="","",'Encodage réponses Es'!AT38)</f>
        <v>0</v>
      </c>
      <c r="AQ39" s="24" t="s">
        <v>14</v>
      </c>
      <c r="AR39" s="251">
        <f>COUNT(AQ4:AQ37)</f>
        <v>0</v>
      </c>
      <c r="AS39" s="273">
        <f>IF('Encodage réponses Es'!AU38="","",'Encodage réponses Es'!AU38)</f>
        <v>0</v>
      </c>
      <c r="AT39" s="24" t="s">
        <v>14</v>
      </c>
      <c r="AU39" s="251">
        <f>COUNT(AT4:AT37)</f>
        <v>0</v>
      </c>
      <c r="AV39" s="46">
        <f>IF('Encodage réponses Es'!E38="","",'Encodage réponses Es'!E38)</f>
        <v>0</v>
      </c>
      <c r="AW39" s="44">
        <f>IF('Encodage réponses Es'!F38="","",'Encodage réponses Es'!F38)</f>
        <v>0</v>
      </c>
      <c r="AX39" s="44">
        <f>IF('Encodage réponses Es'!G38="","",'Encodage réponses Es'!G38)</f>
        <v>0</v>
      </c>
      <c r="AY39" s="44">
        <f>IF('Encodage réponses Es'!M38="","",'Encodage réponses Es'!M38)</f>
        <v>0</v>
      </c>
      <c r="AZ39" s="44">
        <f>IF('Encodage réponses Es'!N38="","",'Encodage réponses Es'!N38)</f>
        <v>0</v>
      </c>
      <c r="BA39" s="44">
        <f>IF('Encodage réponses Es'!O38="","",'Encodage réponses Es'!O38)</f>
        <v>0</v>
      </c>
      <c r="BB39" s="44">
        <f>IF('Encodage réponses Es'!P38="","",'Encodage réponses Es'!P38)</f>
        <v>0</v>
      </c>
      <c r="BC39" s="44">
        <f>IF('Encodage réponses Es'!Q38="","",'Encodage réponses Es'!Q38)</f>
        <v>0</v>
      </c>
      <c r="BD39" s="44">
        <f>IF('Encodage réponses Es'!BA38="","",'Encodage réponses Es'!BA38)</f>
        <v>0</v>
      </c>
      <c r="BE39" s="44">
        <f>IF('Encodage réponses Es'!BB38="","",'Encodage réponses Es'!BB38)</f>
        <v>0</v>
      </c>
      <c r="BF39" s="44">
        <f>IF('Encodage réponses Es'!BC38="","",'Encodage réponses Es'!BC38)</f>
        <v>0</v>
      </c>
      <c r="BG39" s="44">
        <f>IF('Encodage réponses Es'!BD38="","",'Encodage réponses Es'!BD38)</f>
        <v>0</v>
      </c>
      <c r="BH39" s="44">
        <f>IF('Encodage réponses Es'!BE38="","",'Encodage réponses Es'!BE38)</f>
        <v>0</v>
      </c>
      <c r="BI39" s="190" t="s">
        <v>14</v>
      </c>
      <c r="BJ39" s="220">
        <f>COUNT(BI4:BI37)</f>
        <v>0</v>
      </c>
      <c r="BK39" s="44">
        <f>IF('Encodage réponses Es'!H38="","",'Encodage réponses Es'!H38)</f>
        <v>0</v>
      </c>
      <c r="BL39" s="44">
        <f>IF('Encodage réponses Es'!I38="","",'Encodage réponses Es'!I38)</f>
        <v>0</v>
      </c>
      <c r="BM39" s="44">
        <f>IF('Encodage réponses Es'!J38="","",'Encodage réponses Es'!J38)</f>
        <v>0</v>
      </c>
      <c r="BN39" s="44">
        <f>IF('Encodage réponses Es'!K38="","",'Encodage réponses Es'!K38)</f>
        <v>0</v>
      </c>
      <c r="BO39" s="44">
        <f>IF('Encodage réponses Es'!L38="","",'Encodage réponses Es'!L38)</f>
        <v>0</v>
      </c>
      <c r="BP39" s="190" t="s">
        <v>14</v>
      </c>
      <c r="BQ39" s="220">
        <f>COUNT(BP4:BP37)</f>
        <v>0</v>
      </c>
      <c r="BR39" s="46">
        <f>IF('Encodage réponses Es'!W38="","",'Encodage réponses Es'!W38)</f>
        <v>0</v>
      </c>
      <c r="BS39" s="199">
        <f>IF('Encodage réponses Es'!X38="","",'Encodage réponses Es'!X38)</f>
        <v>0</v>
      </c>
      <c r="BT39" s="199">
        <f>IF('Encodage réponses Es'!Y38="","",'Encodage réponses Es'!Y38)</f>
        <v>0</v>
      </c>
      <c r="BU39" s="199">
        <f>IF('Encodage réponses Es'!Z38="","",'Encodage réponses Es'!Z38)</f>
        <v>0</v>
      </c>
      <c r="BV39" s="49">
        <f>IF('Encodage réponses Es'!AA38="","",'Encodage réponses Es'!AA38)</f>
        <v>0</v>
      </c>
      <c r="BW39" s="190" t="s">
        <v>14</v>
      </c>
      <c r="BX39" s="220">
        <f>COUNT(BW4:BW37)</f>
        <v>0</v>
      </c>
      <c r="BY39" s="46">
        <f>IF('Encodage réponses Es'!AN38="","",'Encodage réponses Es'!AN38)</f>
        <v>0</v>
      </c>
      <c r="BZ39" s="199">
        <f>IF('Encodage réponses Es'!AO38="","",'Encodage réponses Es'!AO38)</f>
        <v>0</v>
      </c>
      <c r="CA39" s="199">
        <f>IF('Encodage réponses Es'!AP38="","",'Encodage réponses Es'!AP38)</f>
        <v>0</v>
      </c>
      <c r="CB39" s="199">
        <f>IF('Encodage réponses Es'!AQ38="","",'Encodage réponses Es'!AQ38)</f>
        <v>0</v>
      </c>
      <c r="CC39" s="199">
        <f>IF('Encodage réponses Es'!BK38="","",'Encodage réponses Es'!BK38)</f>
        <v>0</v>
      </c>
      <c r="CD39" s="199">
        <f>IF('Encodage réponses Es'!BL38="","",'Encodage réponses Es'!BL38)</f>
        <v>0</v>
      </c>
      <c r="CE39" s="199">
        <f>IF('Encodage réponses Es'!BM38="","",'Encodage réponses Es'!BM38)</f>
        <v>0</v>
      </c>
      <c r="CF39" s="49">
        <f>IF('Encodage réponses Es'!BN38="","",'Encodage réponses Es'!BN38)</f>
        <v>0</v>
      </c>
      <c r="CG39" s="190" t="s">
        <v>14</v>
      </c>
      <c r="CH39" s="220">
        <f>COUNT(CG4:CG37)</f>
        <v>0</v>
      </c>
      <c r="CI39" s="46">
        <f>IF('Encodage réponses Es'!AC38="","",'Encodage réponses Es'!AC38)</f>
        <v>0</v>
      </c>
      <c r="CJ39" s="44">
        <f>IF('Encodage réponses Es'!AD38="","",'Encodage réponses Es'!AD38)</f>
        <v>0</v>
      </c>
      <c r="CK39" s="190" t="s">
        <v>14</v>
      </c>
      <c r="CL39" s="220">
        <f>COUNT(CK4:CK37)</f>
        <v>0</v>
      </c>
      <c r="CM39" s="46">
        <f>IF('Encodage réponses Es'!AB38="","",'Encodage réponses Es'!AB38)</f>
        <v>0</v>
      </c>
      <c r="CN39" s="199">
        <f>IF('Encodage réponses Es'!AE38="","",'Encodage réponses Es'!AE38)</f>
        <v>0</v>
      </c>
      <c r="CO39" s="199">
        <f>IF('Encodage réponses Es'!AF38="","",'Encodage réponses Es'!AF38)</f>
        <v>0</v>
      </c>
      <c r="CP39" s="199">
        <f>IF('Encodage réponses Es'!AG38="","",'Encodage réponses Es'!AG38)</f>
        <v>0</v>
      </c>
      <c r="CQ39" s="199">
        <f>IF('Encodage réponses Es'!AH38="","",'Encodage réponses Es'!AH38)</f>
        <v>0</v>
      </c>
      <c r="CR39" s="44">
        <f>IF('Encodage réponses Es'!AI38="","",'Encodage réponses Es'!AI38)</f>
        <v>0</v>
      </c>
      <c r="CS39" s="190" t="s">
        <v>14</v>
      </c>
      <c r="CT39" s="220">
        <f>COUNT(CS4:CS37)</f>
        <v>0</v>
      </c>
    </row>
    <row r="40" spans="2:98" ht="12.75" customHeight="1">
      <c r="B40" s="2"/>
      <c r="C40" s="2"/>
      <c r="D40" s="279" t="s">
        <v>26</v>
      </c>
      <c r="E40" s="276">
        <f>IF('Encodage réponses Es'!BJ39="","",'Encodage réponses Es'!BJ39)</f>
        <v>0</v>
      </c>
      <c r="F40" s="189" t="s">
        <v>69</v>
      </c>
      <c r="G40" s="210">
        <f>IF(COUNT(F4:G37)=0,"",AVERAGE(F4:G37))</f>
      </c>
      <c r="H40" s="249">
        <f>IF('Encodage réponses Es'!AZ39="","",'Encodage réponses Es'!AZ39)</f>
        <v>0</v>
      </c>
      <c r="I40" s="189" t="s">
        <v>69</v>
      </c>
      <c r="J40" s="270">
        <f>IF(COUNT(I4:J37)=0,"",AVERAGE(I4:J37))</f>
      </c>
      <c r="K40" s="161">
        <f>IF('Encodage réponses Es'!AV39="","",'Encodage réponses Es'!AV39)</f>
        <v>0</v>
      </c>
      <c r="L40" s="187">
        <f>IF('Encodage réponses Es'!AW39="","",'Encodage réponses Es'!AW39)</f>
        <v>0</v>
      </c>
      <c r="M40" s="189" t="s">
        <v>56</v>
      </c>
      <c r="N40" s="210">
        <f>IF(COUNT(M4:N37)=0,"",AVERAGE(M4:N37))</f>
      </c>
      <c r="O40" s="281">
        <f>IF('Encodage réponses Es'!AR39="","",'Encodage réponses Es'!AR39)</f>
        <v>0</v>
      </c>
      <c r="P40" s="162">
        <f>IF('Encodage réponses Es'!AX39="","",'Encodage réponses Es'!AX39)</f>
        <v>0</v>
      </c>
      <c r="Q40" s="189" t="s">
        <v>56</v>
      </c>
      <c r="R40" s="210">
        <f>IF(COUNT(Q4:R37)=0,"",AVERAGE(Q4:R37))</f>
      </c>
      <c r="S40" s="165">
        <f>IF('Encodage réponses Es'!BF39="","",'Encodage réponses Es'!BF39)</f>
        <v>0</v>
      </c>
      <c r="T40" s="200">
        <f>IF('Encodage réponses Es'!BG39="","",'Encodage réponses Es'!BG39)</f>
        <v>0</v>
      </c>
      <c r="U40" s="163">
        <f>IF('Encodage réponses Es'!BH39="","",'Encodage réponses Es'!BH39)</f>
        <v>0</v>
      </c>
      <c r="V40" s="161">
        <f>IF('Encodage réponses Es'!BI39="","",'Encodage réponses Es'!BI39)</f>
        <v>0</v>
      </c>
      <c r="W40" s="189" t="s">
        <v>57</v>
      </c>
      <c r="X40" s="210">
        <f>IF(COUNT(W4:X37)=0,"",AVERAGE(W4:X37))</f>
      </c>
      <c r="Y40" s="281">
        <f>IF('Encodage réponses Es'!AS39="","",'Encodage réponses Es'!AS39)</f>
        <v>0</v>
      </c>
      <c r="Z40" s="162">
        <f>IF('Encodage réponses Es'!AY39="","",'Encodage réponses Es'!AY39)</f>
        <v>0</v>
      </c>
      <c r="AA40" s="189" t="s">
        <v>56</v>
      </c>
      <c r="AB40" s="210">
        <f>IF(COUNT(AA4:AB37)=0,"",AVERAGE(AA4:AB37))</f>
      </c>
      <c r="AC40" s="165">
        <f>IF('Encodage réponses Es'!R39="","",'Encodage réponses Es'!R39)</f>
        <v>0</v>
      </c>
      <c r="AD40" s="200">
        <f>IF('Encodage réponses Es'!S39="","",'Encodage réponses Es'!S39)</f>
        <v>0</v>
      </c>
      <c r="AE40" s="200">
        <f>IF('Encodage réponses Es'!T39="","",'Encodage réponses Es'!T39)</f>
        <v>0</v>
      </c>
      <c r="AF40" s="200">
        <f>IF('Encodage réponses Es'!U39="","",'Encodage réponses Es'!U39)</f>
        <v>0</v>
      </c>
      <c r="AG40" s="164">
        <f>IF('Encodage réponses Es'!V39="","",'Encodage réponses Es'!V39)</f>
        <v>0</v>
      </c>
      <c r="AH40" s="189" t="s">
        <v>58</v>
      </c>
      <c r="AI40" s="210">
        <f>IF(COUNT(AH4:AI37)=0,"",AVERAGE(AH4:AI37))</f>
      </c>
      <c r="AJ40" s="165">
        <f>IF('Encodage réponses Es'!AJ39="","",'Encodage réponses Es'!AJ39)</f>
        <v>0</v>
      </c>
      <c r="AK40" s="163">
        <f>IF('Encodage réponses Es'!AK39="","",'Encodage réponses Es'!AK39)</f>
        <v>0</v>
      </c>
      <c r="AL40" s="163">
        <f>IF('Encodage réponses Es'!AL39="","",'Encodage réponses Es'!AL39)</f>
        <v>0</v>
      </c>
      <c r="AM40" s="164">
        <f>IF('Encodage réponses Es'!AM39="","",'Encodage réponses Es'!AM39)</f>
        <v>0</v>
      </c>
      <c r="AN40" s="189" t="s">
        <v>57</v>
      </c>
      <c r="AO40" s="210">
        <f>IF(COUNT(AN4:AO37)=0,"",AVERAGE(AN4:AO37))</f>
      </c>
      <c r="AP40" s="275">
        <f>IF('Encodage réponses Es'!AT39="","",'Encodage réponses Es'!AT39)</f>
        <v>0</v>
      </c>
      <c r="AQ40" s="24" t="s">
        <v>69</v>
      </c>
      <c r="AR40" s="210">
        <f>IF(COUNT(AQ4:AR37)=0,"",AVERAGE(AQ4:AR37))</f>
      </c>
      <c r="AS40" s="275">
        <f>IF('Encodage réponses Es'!AU39="","",'Encodage réponses Es'!AU39)</f>
        <v>0</v>
      </c>
      <c r="AT40" s="24" t="s">
        <v>69</v>
      </c>
      <c r="AU40" s="210">
        <f>IF(COUNT(AT4:AU37)=0,"",AVERAGE(AT4:AU37))</f>
      </c>
      <c r="AV40" s="165">
        <f>IF('Encodage réponses Es'!E39="","",'Encodage réponses Es'!E39)</f>
        <v>0</v>
      </c>
      <c r="AW40" s="163">
        <f>IF('Encodage réponses Es'!F39="","",'Encodage réponses Es'!F39)</f>
        <v>0</v>
      </c>
      <c r="AX40" s="163">
        <f>IF('Encodage réponses Es'!G39="","",'Encodage réponses Es'!G39)</f>
        <v>0</v>
      </c>
      <c r="AY40" s="163">
        <f>IF('Encodage réponses Es'!M39="","",'Encodage réponses Es'!M39)</f>
        <v>0</v>
      </c>
      <c r="AZ40" s="163">
        <f>IF('Encodage réponses Es'!N39="","",'Encodage réponses Es'!N39)</f>
        <v>0</v>
      </c>
      <c r="BA40" s="163">
        <f>IF('Encodage réponses Es'!O39="","",'Encodage réponses Es'!O39)</f>
        <v>0</v>
      </c>
      <c r="BB40" s="163">
        <f>IF('Encodage réponses Es'!P39="","",'Encodage réponses Es'!P39)</f>
        <v>0</v>
      </c>
      <c r="BC40" s="163">
        <f>IF('Encodage réponses Es'!Q39="","",'Encodage réponses Es'!Q39)</f>
        <v>0</v>
      </c>
      <c r="BD40" s="163">
        <f>IF('Encodage réponses Es'!BA39="","",'Encodage réponses Es'!BA39)</f>
        <v>0</v>
      </c>
      <c r="BE40" s="163">
        <f>IF('Encodage réponses Es'!BB39="","",'Encodage réponses Es'!BB39)</f>
        <v>0</v>
      </c>
      <c r="BF40" s="163">
        <f>IF('Encodage réponses Es'!BC39="","",'Encodage réponses Es'!BC39)</f>
        <v>0</v>
      </c>
      <c r="BG40" s="163">
        <f>IF('Encodage réponses Es'!BD39="","",'Encodage réponses Es'!BD39)</f>
        <v>0</v>
      </c>
      <c r="BH40" s="163">
        <f>IF('Encodage réponses Es'!BE39="","",'Encodage réponses Es'!BE39)</f>
        <v>0</v>
      </c>
      <c r="BI40" s="190" t="s">
        <v>59</v>
      </c>
      <c r="BJ40" s="221">
        <f>IF(COUNT(BI4:BJ37)=0,"",AVERAGE(BI4:BJ37))</f>
      </c>
      <c r="BK40" s="163">
        <f>IF('Encodage réponses Es'!H39="","",'Encodage réponses Es'!H39)</f>
        <v>0</v>
      </c>
      <c r="BL40" s="163">
        <f>IF('Encodage réponses Es'!I39="","",'Encodage réponses Es'!I39)</f>
        <v>0</v>
      </c>
      <c r="BM40" s="163">
        <f>IF('Encodage réponses Es'!J39="","",'Encodage réponses Es'!J39)</f>
        <v>0</v>
      </c>
      <c r="BN40" s="163">
        <f>IF('Encodage réponses Es'!K39="","",'Encodage réponses Es'!K39)</f>
        <v>0</v>
      </c>
      <c r="BO40" s="254">
        <f>IF('Encodage réponses Es'!L39="","",'Encodage réponses Es'!L39)</f>
        <v>0</v>
      </c>
      <c r="BP40" s="253" t="s">
        <v>58</v>
      </c>
      <c r="BQ40" s="221">
        <f>IF(COUNT(BP4:BQ37)=0,"",AVERAGE(BP4:BQ37))</f>
      </c>
      <c r="BR40" s="165">
        <f>IF('Encodage réponses Es'!W39="","",'Encodage réponses Es'!W39)</f>
        <v>0</v>
      </c>
      <c r="BS40" s="200">
        <f>IF('Encodage réponses Es'!X39="","",'Encodage réponses Es'!X39)</f>
        <v>0</v>
      </c>
      <c r="BT40" s="200">
        <f>IF('Encodage réponses Es'!Y39="","",'Encodage réponses Es'!Y39)</f>
        <v>0</v>
      </c>
      <c r="BU40" s="200">
        <f>IF('Encodage réponses Es'!Z39="","",'Encodage réponses Es'!Z39)</f>
        <v>0</v>
      </c>
      <c r="BV40" s="164">
        <f>IF('Encodage réponses Es'!AA39="","",'Encodage réponses Es'!AA39)</f>
        <v>0</v>
      </c>
      <c r="BW40" s="190" t="s">
        <v>58</v>
      </c>
      <c r="BX40" s="221">
        <f>IF(COUNT(BW4:BX37)=0,"",AVERAGE(BW4:BX37))</f>
      </c>
      <c r="BY40" s="165">
        <f>IF('Encodage réponses Es'!AN39="","",'Encodage réponses Es'!AN39)</f>
        <v>0</v>
      </c>
      <c r="BZ40" s="200">
        <f>IF('Encodage réponses Es'!AO39="","",'Encodage réponses Es'!AO39)</f>
        <v>0</v>
      </c>
      <c r="CA40" s="200">
        <f>IF('Encodage réponses Es'!AP39="","",'Encodage réponses Es'!AP39)</f>
        <v>0</v>
      </c>
      <c r="CB40" s="200">
        <f>IF('Encodage réponses Es'!AQ39="","",'Encodage réponses Es'!AQ39)</f>
        <v>0</v>
      </c>
      <c r="CC40" s="200">
        <f>IF('Encodage réponses Es'!BK39="","",'Encodage réponses Es'!BK39)</f>
        <v>0</v>
      </c>
      <c r="CD40" s="200">
        <f>IF('Encodage réponses Es'!BL39="","",'Encodage réponses Es'!BL39)</f>
        <v>0</v>
      </c>
      <c r="CE40" s="200">
        <f>IF('Encodage réponses Es'!BM39="","",'Encodage réponses Es'!BM39)</f>
        <v>0</v>
      </c>
      <c r="CF40" s="164">
        <f>IF('Encodage réponses Es'!BN39="","",'Encodage réponses Es'!BN39)</f>
        <v>0</v>
      </c>
      <c r="CG40" s="190" t="s">
        <v>60</v>
      </c>
      <c r="CH40" s="221">
        <f>IF(COUNT(CG4:CH37)=0,"",AVERAGE(CG4:CH37))</f>
      </c>
      <c r="CI40" s="165">
        <f>IF('Encodage réponses Es'!AC39="","",'Encodage réponses Es'!AC39)</f>
        <v>0</v>
      </c>
      <c r="CJ40" s="163">
        <f>IF('Encodage réponses Es'!AD39="","",'Encodage réponses Es'!AD39)</f>
        <v>0</v>
      </c>
      <c r="CK40" s="190" t="s">
        <v>56</v>
      </c>
      <c r="CL40" s="221">
        <f>IF(COUNT(CK4:CL37)=0,"",AVERAGE(CK4:CL37))</f>
      </c>
      <c r="CM40" s="165">
        <f>IF('Encodage réponses Es'!AB39="","",'Encodage réponses Es'!AB39)</f>
        <v>0</v>
      </c>
      <c r="CN40" s="200">
        <f>IF('Encodage réponses Es'!AE39="","",'Encodage réponses Es'!AE39)</f>
        <v>0</v>
      </c>
      <c r="CO40" s="200">
        <f>IF('Encodage réponses Es'!AF39="","",'Encodage réponses Es'!AF39)</f>
        <v>0</v>
      </c>
      <c r="CP40" s="200">
        <f>IF('Encodage réponses Es'!AG39="","",'Encodage réponses Es'!AG39)</f>
        <v>0</v>
      </c>
      <c r="CQ40" s="200">
        <f>IF('Encodage réponses Es'!AH39="","",'Encodage réponses Es'!AH39)</f>
        <v>0</v>
      </c>
      <c r="CR40" s="163">
        <f>IF('Encodage réponses Es'!AI39="","",'Encodage réponses Es'!AI39)</f>
        <v>0</v>
      </c>
      <c r="CS40" s="190" t="s">
        <v>61</v>
      </c>
      <c r="CT40" s="221">
        <f>IF(COUNT(CS4:CT37)=0,"",AVERAGE(CS4:CT37))</f>
      </c>
    </row>
    <row r="41" spans="2:98" ht="12.75" customHeight="1">
      <c r="B41" s="2"/>
      <c r="C41" s="2"/>
      <c r="D41" s="279" t="s">
        <v>27</v>
      </c>
      <c r="E41" s="277">
        <f>IF('Encodage réponses Es'!BJ40="","",'Encodage réponses Es'!BJ40)</f>
        <v>0</v>
      </c>
      <c r="F41" s="268">
        <v>0</v>
      </c>
      <c r="G41" s="268">
        <f>COUNTIF(F$4:F$37,F41)</f>
        <v>0</v>
      </c>
      <c r="H41" s="250">
        <f>IF('Encodage réponses Es'!AZ40="","",'Encodage réponses Es'!AZ40)</f>
        <v>0</v>
      </c>
      <c r="I41" s="268">
        <v>0</v>
      </c>
      <c r="J41" s="268">
        <f>COUNTIF(I$4:I$37,I41)</f>
        <v>0</v>
      </c>
      <c r="K41" s="46">
        <f>IF('Encodage réponses Es'!AV40="","",'Encodage réponses Es'!AV40)</f>
        <v>0</v>
      </c>
      <c r="L41" s="252">
        <f>IF('Encodage réponses Es'!AW40="","",'Encodage réponses Es'!AW40)</f>
        <v>0</v>
      </c>
      <c r="M41" s="268">
        <v>0</v>
      </c>
      <c r="N41" s="268">
        <f>COUNTIF(M$4:M$37,M41)</f>
        <v>0</v>
      </c>
      <c r="O41" s="282">
        <f>IF('Encodage réponses Es'!AR40="","",'Encodage réponses Es'!AR40)</f>
        <v>0</v>
      </c>
      <c r="P41" s="27">
        <f>IF('Encodage réponses Es'!AX40="","",'Encodage réponses Es'!AX40)</f>
        <v>0</v>
      </c>
      <c r="Q41" s="268">
        <v>0</v>
      </c>
      <c r="R41" s="268">
        <f>COUNTIF(Q$4:Q$37,Q41)</f>
        <v>0</v>
      </c>
      <c r="S41" s="46">
        <f>IF('Encodage réponses Es'!BF40="","",'Encodage réponses Es'!BF40)</f>
        <v>0</v>
      </c>
      <c r="T41" s="199">
        <f>IF('Encodage réponses Es'!BG40="","",'Encodage réponses Es'!BG40)</f>
        <v>0</v>
      </c>
      <c r="U41" s="44">
        <f>IF('Encodage réponses Es'!BH40="","",'Encodage réponses Es'!BH40)</f>
        <v>0</v>
      </c>
      <c r="V41" s="252">
        <f>IF('Encodage réponses Es'!BI40="","",'Encodage réponses Es'!BI40)</f>
        <v>0</v>
      </c>
      <c r="W41" s="268">
        <v>0</v>
      </c>
      <c r="X41" s="268">
        <f>COUNTIF(W$4:W$37,W41)</f>
        <v>0</v>
      </c>
      <c r="Y41" s="282">
        <f>IF('Encodage réponses Es'!AS40="","",'Encodage réponses Es'!AS40)</f>
        <v>0</v>
      </c>
      <c r="Z41" s="27">
        <f>IF('Encodage réponses Es'!AY40="","",'Encodage réponses Es'!AY40)</f>
        <v>0</v>
      </c>
      <c r="AA41" s="268">
        <v>0</v>
      </c>
      <c r="AB41" s="268">
        <f>COUNTIF(AA$4:AA$37,AA41)</f>
        <v>0</v>
      </c>
      <c r="AC41" s="46">
        <f>IF('Encodage réponses Es'!R40="","",'Encodage réponses Es'!R40)</f>
        <v>0</v>
      </c>
      <c r="AD41" s="199">
        <f>IF('Encodage réponses Es'!S40="","",'Encodage réponses Es'!S40)</f>
        <v>0</v>
      </c>
      <c r="AE41" s="199">
        <f>IF('Encodage réponses Es'!T40="","",'Encodage réponses Es'!T40)</f>
        <v>0</v>
      </c>
      <c r="AF41" s="199">
        <f>IF('Encodage réponses Es'!U40="","",'Encodage réponses Es'!U40)</f>
        <v>0</v>
      </c>
      <c r="AG41" s="49">
        <f>IF('Encodage réponses Es'!V40="","",'Encodage réponses Es'!V40)</f>
        <v>0</v>
      </c>
      <c r="AH41" s="268">
        <v>0</v>
      </c>
      <c r="AI41" s="268">
        <f aca="true" t="shared" si="16" ref="AI41:AI46">COUNTIF(AH$4:AH$37,AH41)</f>
        <v>0</v>
      </c>
      <c r="AJ41" s="46">
        <f>IF('Encodage réponses Es'!AJ40="","",'Encodage réponses Es'!AJ40)</f>
        <v>0</v>
      </c>
      <c r="AK41" s="44">
        <f>IF('Encodage réponses Es'!AK40="","",'Encodage réponses Es'!AK40)</f>
        <v>0</v>
      </c>
      <c r="AL41" s="44">
        <f>IF('Encodage réponses Es'!AL40="","",'Encodage réponses Es'!AL40)</f>
        <v>0</v>
      </c>
      <c r="AM41" s="49">
        <f>IF('Encodage réponses Es'!AM40="","",'Encodage réponses Es'!AM40)</f>
        <v>0</v>
      </c>
      <c r="AN41" s="268">
        <v>0</v>
      </c>
      <c r="AO41" s="268">
        <f>COUNTIF(AN$4:AN$37,AN41)</f>
        <v>0</v>
      </c>
      <c r="AP41" s="273">
        <f>IF('Encodage réponses Es'!AT40="","",'Encodage réponses Es'!AT40)</f>
        <v>0</v>
      </c>
      <c r="AQ41" s="268">
        <v>0</v>
      </c>
      <c r="AR41" s="268">
        <f>COUNTIF(AQ$4:AQ$37,AQ41)</f>
        <v>0</v>
      </c>
      <c r="AS41" s="273">
        <f>IF('Encodage réponses Es'!AU40="","",'Encodage réponses Es'!AU40)</f>
        <v>0</v>
      </c>
      <c r="AT41" s="268">
        <v>0</v>
      </c>
      <c r="AU41" s="268">
        <f>COUNTIF(AT$4:AT$37,AT41)</f>
        <v>0</v>
      </c>
      <c r="AV41" s="46">
        <f>IF('Encodage réponses Es'!E40="","",'Encodage réponses Es'!E40)</f>
        <v>0</v>
      </c>
      <c r="AW41" s="44">
        <f>IF('Encodage réponses Es'!F40="","",'Encodage réponses Es'!F40)</f>
        <v>0</v>
      </c>
      <c r="AX41" s="44">
        <f>IF('Encodage réponses Es'!G40="","",'Encodage réponses Es'!G40)</f>
        <v>0</v>
      </c>
      <c r="AY41" s="44">
        <f>IF('Encodage réponses Es'!M40="","",'Encodage réponses Es'!M40)</f>
        <v>0</v>
      </c>
      <c r="AZ41" s="44">
        <f>IF('Encodage réponses Es'!N40="","",'Encodage réponses Es'!N40)</f>
        <v>0</v>
      </c>
      <c r="BA41" s="44">
        <f>IF('Encodage réponses Es'!O40="","",'Encodage réponses Es'!O40)</f>
        <v>0</v>
      </c>
      <c r="BB41" s="44">
        <f>IF('Encodage réponses Es'!P40="","",'Encodage réponses Es'!P40)</f>
        <v>0</v>
      </c>
      <c r="BC41" s="44">
        <f>IF('Encodage réponses Es'!Q40="","",'Encodage réponses Es'!Q40)</f>
        <v>0</v>
      </c>
      <c r="BD41" s="44">
        <f>IF('Encodage réponses Es'!BA40="","",'Encodage réponses Es'!BA40)</f>
        <v>0</v>
      </c>
      <c r="BE41" s="44">
        <f>IF('Encodage réponses Es'!BB40="","",'Encodage réponses Es'!BB40)</f>
        <v>0</v>
      </c>
      <c r="BF41" s="44">
        <f>IF('Encodage réponses Es'!BC40="","",'Encodage réponses Es'!BC40)</f>
        <v>0</v>
      </c>
      <c r="BG41" s="44">
        <f>IF('Encodage réponses Es'!BD40="","",'Encodage réponses Es'!BD40)</f>
        <v>0</v>
      </c>
      <c r="BH41" s="252">
        <f>IF('Encodage réponses Es'!BE40="","",'Encodage réponses Es'!BE40)</f>
        <v>0</v>
      </c>
      <c r="BI41" s="268">
        <v>0</v>
      </c>
      <c r="BJ41" s="268">
        <f>COUNTIF(BI$4:BI$37,BI41)</f>
        <v>0</v>
      </c>
      <c r="BK41" s="46">
        <f>IF('Encodage réponses Es'!H40="","",'Encodage réponses Es'!H40)</f>
        <v>0</v>
      </c>
      <c r="BL41" s="44">
        <f>IF('Encodage réponses Es'!I40="","",'Encodage réponses Es'!I40)</f>
        <v>0</v>
      </c>
      <c r="BM41" s="44">
        <f>IF('Encodage réponses Es'!J40="","",'Encodage réponses Es'!J40)</f>
        <v>0</v>
      </c>
      <c r="BN41" s="44">
        <f>IF('Encodage réponses Es'!K40="","",'Encodage réponses Es'!K40)</f>
        <v>0</v>
      </c>
      <c r="BO41" s="252">
        <f>IF('Encodage réponses Es'!L40="","",'Encodage réponses Es'!L40)</f>
        <v>0</v>
      </c>
      <c r="BP41" s="268">
        <v>0</v>
      </c>
      <c r="BQ41" s="268">
        <f aca="true" t="shared" si="17" ref="BQ41:BQ46">COUNTIF(BP$4:BP$37,BP41)</f>
        <v>0</v>
      </c>
      <c r="BR41" s="46">
        <f>IF('Encodage réponses Es'!W40="","",'Encodage réponses Es'!W40)</f>
        <v>0</v>
      </c>
      <c r="BS41" s="199">
        <f>IF('Encodage réponses Es'!X40="","",'Encodage réponses Es'!X40)</f>
        <v>0</v>
      </c>
      <c r="BT41" s="199">
        <f>IF('Encodage réponses Es'!Y40="","",'Encodage réponses Es'!Y40)</f>
        <v>0</v>
      </c>
      <c r="BU41" s="199">
        <f>IF('Encodage réponses Es'!Z40="","",'Encodage réponses Es'!Z40)</f>
        <v>0</v>
      </c>
      <c r="BV41" s="49">
        <f>IF('Encodage réponses Es'!AA40="","",'Encodage réponses Es'!AA40)</f>
        <v>0</v>
      </c>
      <c r="BW41" s="268">
        <v>0</v>
      </c>
      <c r="BX41" s="268">
        <f aca="true" t="shared" si="18" ref="BX41:BX46">COUNTIF(BW$4:BW$37,BW41)</f>
        <v>0</v>
      </c>
      <c r="BY41" s="46">
        <f>IF('Encodage réponses Es'!AN40="","",'Encodage réponses Es'!AN40)</f>
        <v>0</v>
      </c>
      <c r="BZ41" s="199">
        <f>IF('Encodage réponses Es'!AO40="","",'Encodage réponses Es'!AO40)</f>
        <v>0</v>
      </c>
      <c r="CA41" s="199">
        <f>IF('Encodage réponses Es'!AP40="","",'Encodage réponses Es'!AP40)</f>
        <v>0</v>
      </c>
      <c r="CB41" s="199">
        <f>IF('Encodage réponses Es'!AQ40="","",'Encodage réponses Es'!AQ40)</f>
        <v>0</v>
      </c>
      <c r="CC41" s="199">
        <f>IF('Encodage réponses Es'!BK40="","",'Encodage réponses Es'!BK40)</f>
        <v>0</v>
      </c>
      <c r="CD41" s="199">
        <f>IF('Encodage réponses Es'!BL40="","",'Encodage réponses Es'!BL40)</f>
        <v>0</v>
      </c>
      <c r="CE41" s="199">
        <f>IF('Encodage réponses Es'!BM40="","",'Encodage réponses Es'!BM40)</f>
        <v>0</v>
      </c>
      <c r="CF41" s="49">
        <f>IF('Encodage réponses Es'!BN40="","",'Encodage réponses Es'!BN40)</f>
        <v>0</v>
      </c>
      <c r="CG41" s="268">
        <v>0</v>
      </c>
      <c r="CH41" s="268">
        <f>COUNTIF(CG$4:CG$37,CG41)</f>
        <v>0</v>
      </c>
      <c r="CI41" s="46">
        <f>IF('Encodage réponses Es'!AC40="","",'Encodage réponses Es'!AC40)</f>
        <v>0</v>
      </c>
      <c r="CJ41" s="252">
        <f>IF('Encodage réponses Es'!AD40="","",'Encodage réponses Es'!AD40)</f>
        <v>0</v>
      </c>
      <c r="CK41" s="268">
        <v>0</v>
      </c>
      <c r="CL41" s="268">
        <f>COUNTIF(CK$4:CK$37,CK41)</f>
        <v>0</v>
      </c>
      <c r="CM41" s="46">
        <f>IF('Encodage réponses Es'!AB40="","",'Encodage réponses Es'!AB40)</f>
        <v>0</v>
      </c>
      <c r="CN41" s="199">
        <f>IF('Encodage réponses Es'!AE40="","",'Encodage réponses Es'!AE40)</f>
        <v>0</v>
      </c>
      <c r="CO41" s="199">
        <f>IF('Encodage réponses Es'!AF40="","",'Encodage réponses Es'!AF40)</f>
        <v>0</v>
      </c>
      <c r="CP41" s="199">
        <f>IF('Encodage réponses Es'!AG40="","",'Encodage réponses Es'!AG40)</f>
        <v>0</v>
      </c>
      <c r="CQ41" s="199">
        <f>IF('Encodage réponses Es'!AH40="","",'Encodage réponses Es'!AH40)</f>
        <v>0</v>
      </c>
      <c r="CR41" s="252">
        <f>IF('Encodage réponses Es'!AI40="","",'Encodage réponses Es'!AI40)</f>
        <v>0</v>
      </c>
      <c r="CS41" s="268">
        <v>0</v>
      </c>
      <c r="CT41" s="268">
        <f>COUNTIF(CS$4:CS$37,CS41)</f>
        <v>0</v>
      </c>
    </row>
    <row r="42" spans="2:98" ht="12.75" customHeight="1">
      <c r="B42" s="37"/>
      <c r="C42" s="37"/>
      <c r="D42" s="279" t="s">
        <v>77</v>
      </c>
      <c r="E42" s="278">
        <f>IF('Encodage réponses Es'!BJ48="","",'Encodage réponses Es'!BJ48)</f>
        <v>0</v>
      </c>
      <c r="F42" s="269">
        <v>1</v>
      </c>
      <c r="G42" s="268">
        <f>COUNTIF(F$4:F$37,F42)</f>
        <v>0</v>
      </c>
      <c r="H42" s="229">
        <f>IF('Encodage réponses Es'!AZ48="","",'Encodage réponses Es'!AZ48)</f>
        <v>0</v>
      </c>
      <c r="I42" s="269">
        <v>1</v>
      </c>
      <c r="J42" s="268">
        <f>COUNTIF(I$4:I$37,I42)</f>
        <v>0</v>
      </c>
      <c r="K42" s="231">
        <f>IF('Encodage réponses Es'!AV48="","",'Encodage réponses Es'!AV48)</f>
        <v>0</v>
      </c>
      <c r="L42" s="194">
        <f>IF('Encodage réponses Es'!AW48="","",'Encodage réponses Es'!AW48)</f>
        <v>0</v>
      </c>
      <c r="M42" s="269">
        <v>1</v>
      </c>
      <c r="N42" s="268">
        <f>COUNTIF(M$4:M$37,M42)</f>
        <v>0</v>
      </c>
      <c r="O42" s="231">
        <f>IF('Encodage réponses Es'!AR48="","",'Encodage réponses Es'!AR48)</f>
        <v>0</v>
      </c>
      <c r="P42" s="194">
        <f>IF('Encodage réponses Es'!AX48="","",'Encodage réponses Es'!AX48)</f>
        <v>0</v>
      </c>
      <c r="Q42" s="269">
        <v>1</v>
      </c>
      <c r="R42" s="268">
        <f>COUNTIF(Q$4:Q$37,Q42)</f>
        <v>0</v>
      </c>
      <c r="S42" s="197">
        <f>IF('Encodage réponses Es'!BF48="","",'Encodage réponses Es'!BF48)</f>
        <v>0</v>
      </c>
      <c r="T42" s="201">
        <f>IF('Encodage réponses Es'!BG48="","",'Encodage réponses Es'!BG48)</f>
        <v>0</v>
      </c>
      <c r="U42" s="45">
        <f>IF('Encodage réponses Es'!BH48="","",'Encodage réponses Es'!BH48)</f>
        <v>0</v>
      </c>
      <c r="V42" s="194">
        <f>IF('Encodage réponses Es'!BI48="","",'Encodage réponses Es'!BI48)</f>
        <v>0</v>
      </c>
      <c r="W42" s="269">
        <v>1</v>
      </c>
      <c r="X42" s="268">
        <f>COUNTIF(W$4:W$37,W42)</f>
        <v>0</v>
      </c>
      <c r="Y42" s="231">
        <f>IF('Encodage réponses Es'!AS48="","",'Encodage réponses Es'!AS48)</f>
        <v>0</v>
      </c>
      <c r="Z42" s="194">
        <f>IF('Encodage réponses Es'!AY48="","",'Encodage réponses Es'!AY48)</f>
        <v>0</v>
      </c>
      <c r="AA42" s="269">
        <v>1</v>
      </c>
      <c r="AB42" s="268">
        <f>COUNTIF(AA$4:AA$37,AA42)</f>
        <v>0</v>
      </c>
      <c r="AC42" s="231">
        <f>IF('Encodage réponses Es'!R48="","",'Encodage réponses Es'!R48)</f>
        <v>0</v>
      </c>
      <c r="AD42" s="230">
        <f>IF('Encodage réponses Es'!S48="","",'Encodage réponses Es'!S48)</f>
        <v>0</v>
      </c>
      <c r="AE42" s="201">
        <f>IF('Encodage réponses Es'!T48="","",'Encodage réponses Es'!T48)</f>
        <v>0</v>
      </c>
      <c r="AF42" s="230">
        <f>IF('Encodage réponses Es'!U48="","",'Encodage réponses Es'!U48)</f>
        <v>0</v>
      </c>
      <c r="AG42" s="194">
        <f>IF('Encodage réponses Es'!V48="","",'Encodage réponses Es'!V48)</f>
        <v>0</v>
      </c>
      <c r="AH42" s="269">
        <v>1</v>
      </c>
      <c r="AI42" s="268">
        <f t="shared" si="16"/>
        <v>0</v>
      </c>
      <c r="AJ42" s="232">
        <f>IF('Encodage réponses Es'!AJ48="","",'Encodage réponses Es'!AJ48)</f>
        <v>0</v>
      </c>
      <c r="AK42" s="201">
        <f>IF('Encodage réponses Es'!AK48="","",'Encodage réponses Es'!AK48)</f>
        <v>0</v>
      </c>
      <c r="AL42" s="201">
        <f>IF('Encodage réponses Es'!AL48="","",'Encodage réponses Es'!AL48)</f>
        <v>0</v>
      </c>
      <c r="AM42" s="194">
        <f>IF('Encodage réponses Es'!AM48="","",'Encodage réponses Es'!AM48)</f>
        <v>0</v>
      </c>
      <c r="AN42" s="269">
        <v>1</v>
      </c>
      <c r="AO42" s="268">
        <f>COUNTIF(AN$4:AN$37,AN42)</f>
        <v>0</v>
      </c>
      <c r="AP42" s="274">
        <f>IF('Encodage réponses Es'!AT48="","",'Encodage réponses Es'!AT48)</f>
        <v>0</v>
      </c>
      <c r="AQ42" s="269">
        <v>1</v>
      </c>
      <c r="AR42" s="268">
        <f>COUNTIF(AQ$4:AQ$37,AQ42)</f>
        <v>0</v>
      </c>
      <c r="AS42" s="274">
        <f>IF('Encodage réponses Es'!AU48="","",'Encodage réponses Es'!AU48)</f>
        <v>0</v>
      </c>
      <c r="AT42" s="269">
        <v>1</v>
      </c>
      <c r="AU42" s="268">
        <f>COUNTIF(AT$4:AT$37,AT42)</f>
        <v>0</v>
      </c>
      <c r="AV42" s="232">
        <f>IF('Encodage réponses Es'!E48="","",'Encodage réponses Es'!R48)</f>
        <v>0</v>
      </c>
      <c r="AW42" s="201">
        <f>IF('Encodage réponses Es'!F48="","",'Encodage réponses Es'!S48)</f>
        <v>0</v>
      </c>
      <c r="AX42" s="201">
        <f>IF('Encodage réponses Es'!G48="","",'Encodage réponses Es'!G48)</f>
        <v>0</v>
      </c>
      <c r="AY42" s="201">
        <f>IF('Encodage réponses Es'!M48="","",'Encodage réponses Es'!M48)</f>
        <v>0</v>
      </c>
      <c r="AZ42" s="201">
        <f>IF('Encodage réponses Es'!N48="","",'Encodage réponses Es'!N48)</f>
        <v>0</v>
      </c>
      <c r="BA42" s="201">
        <f>IF('Encodage réponses Es'!O48="","",'Encodage réponses Es'!O48)</f>
        <v>0</v>
      </c>
      <c r="BB42" s="201">
        <f>IF('Encodage réponses Es'!P48="","",'Encodage réponses Es'!P48)</f>
        <v>0</v>
      </c>
      <c r="BC42" s="201">
        <f>IF('Encodage réponses Es'!Q48="","",'Encodage réponses Es'!Q48)</f>
        <v>0</v>
      </c>
      <c r="BD42" s="201">
        <f>IF('Encodage réponses Es'!BA48="","",'Encodage réponses Es'!BA48)</f>
        <v>0</v>
      </c>
      <c r="BE42" s="201">
        <f>IF('Encodage réponses Es'!BB48="","",'Encodage réponses Es'!BB48)</f>
        <v>0</v>
      </c>
      <c r="BF42" s="201">
        <f>IF('Encodage réponses Es'!BC48="","",'Encodage réponses Es'!BC48)</f>
        <v>0</v>
      </c>
      <c r="BG42" s="201">
        <f>IF('Encodage réponses Es'!BD48="","",'Encodage réponses Es'!BD48)</f>
        <v>0</v>
      </c>
      <c r="BH42" s="194">
        <f>IF('Encodage réponses Es'!BE48="","",'Encodage réponses Es'!BE48)</f>
        <v>0</v>
      </c>
      <c r="BI42" s="269">
        <v>1</v>
      </c>
      <c r="BJ42" s="268">
        <f aca="true" t="shared" si="19" ref="BJ42:BJ54">COUNTIF(BI$4:BI$37,BI42)</f>
        <v>0</v>
      </c>
      <c r="BK42" s="232">
        <f>IF('Encodage réponses Es'!H48="","",'Encodage réponses Es'!H48)</f>
        <v>0</v>
      </c>
      <c r="BL42" s="201">
        <f>IF('Encodage réponses Es'!I48="","",'Encodage réponses Es'!I48)</f>
        <v>0</v>
      </c>
      <c r="BM42" s="201">
        <f>IF('Encodage réponses Es'!J48="","",'Encodage réponses Es'!J48)</f>
        <v>0</v>
      </c>
      <c r="BN42" s="201">
        <f>IF('Encodage réponses Es'!K48="","",'Encodage réponses Es'!K48)</f>
        <v>0</v>
      </c>
      <c r="BO42" s="255">
        <f>IF('Encodage réponses Es'!L48="","",'Encodage réponses Es'!L48)</f>
        <v>0</v>
      </c>
      <c r="BP42" s="269">
        <v>1</v>
      </c>
      <c r="BQ42" s="268">
        <f t="shared" si="17"/>
        <v>0</v>
      </c>
      <c r="BR42" s="231">
        <f>IF('Encodage réponses Es'!W48="","",'Encodage réponses Es'!W48)</f>
        <v>0</v>
      </c>
      <c r="BS42" s="201">
        <f>IF('Encodage réponses Es'!X48="","",'Encodage réponses Es'!X48)</f>
        <v>0</v>
      </c>
      <c r="BT42" s="201">
        <f>IF('Encodage réponses Es'!Y48="","",'Encodage réponses Es'!Y48)</f>
        <v>0</v>
      </c>
      <c r="BU42" s="201">
        <f>IF('Encodage réponses Es'!Z48="","",'Encodage réponses Es'!Z48)</f>
        <v>0</v>
      </c>
      <c r="BV42" s="194">
        <f>IF('Encodage réponses Es'!AA48="","",'Encodage réponses Es'!AA48)</f>
        <v>0</v>
      </c>
      <c r="BW42" s="269">
        <v>1</v>
      </c>
      <c r="BX42" s="268">
        <f t="shared" si="18"/>
        <v>0</v>
      </c>
      <c r="BY42" s="231">
        <f>IF('Encodage réponses Es'!AN48="","",'Encodage réponses Es'!AN48)</f>
        <v>0</v>
      </c>
      <c r="BZ42" s="201">
        <f>IF('Encodage réponses Es'!AO48="","",'Encodage réponses Es'!AO48)</f>
        <v>0</v>
      </c>
      <c r="CA42" s="201">
        <f>IF('Encodage réponses Es'!AP48="","",'Encodage réponses Es'!AP48)</f>
        <v>0</v>
      </c>
      <c r="CB42" s="201">
        <f>IF('Encodage réponses Es'!AQ48="","",'Encodage réponses Es'!AQ48)</f>
        <v>0</v>
      </c>
      <c r="CC42" s="201">
        <f>IF('Encodage réponses Es'!BK48="","",'Encodage réponses Es'!BK48)</f>
        <v>0</v>
      </c>
      <c r="CD42" s="201">
        <f>IF('Encodage réponses Es'!BL48="","",'Encodage réponses Es'!BL48)</f>
        <v>0</v>
      </c>
      <c r="CE42" s="201">
        <f>IF('Encodage réponses Es'!BM48="","",'Encodage réponses Es'!BM48)</f>
        <v>0</v>
      </c>
      <c r="CF42" s="194">
        <f>IF('Encodage réponses Es'!BN48="","",'Encodage réponses Es'!BN48)</f>
        <v>0</v>
      </c>
      <c r="CG42" s="269">
        <v>1</v>
      </c>
      <c r="CH42" s="268">
        <f aca="true" t="shared" si="20" ref="CH42:CH49">COUNTIF(CG$4:CG$37,CG42)</f>
        <v>0</v>
      </c>
      <c r="CI42" s="231">
        <f>IF('Encodage réponses Es'!AC48="","",'Encodage réponses Es'!AC48)</f>
        <v>0</v>
      </c>
      <c r="CJ42" s="194">
        <f>IF('Encodage réponses Es'!AD48="","",'Encodage réponses Es'!AD48)</f>
        <v>0</v>
      </c>
      <c r="CK42" s="269">
        <v>1</v>
      </c>
      <c r="CL42" s="268">
        <f>COUNTIF(CK$4:CK$37,CK42)</f>
        <v>0</v>
      </c>
      <c r="CM42" s="231">
        <f>IF('Encodage réponses Es'!AB48="","",'Encodage réponses Es'!AB48)</f>
        <v>0</v>
      </c>
      <c r="CN42" s="201">
        <f>IF('Encodage réponses Es'!AE48="","",'Encodage réponses Es'!AE48)</f>
        <v>0</v>
      </c>
      <c r="CO42" s="201">
        <f>IF('Encodage réponses Es'!AF48="","",'Encodage réponses Es'!AF48)</f>
        <v>0</v>
      </c>
      <c r="CP42" s="201">
        <f>IF('Encodage réponses Es'!AG48="","",'Encodage réponses Es'!AG48)</f>
        <v>0</v>
      </c>
      <c r="CQ42" s="201">
        <f>IF('Encodage réponses Es'!AH48="","",'Encodage réponses Es'!AH48)</f>
        <v>0</v>
      </c>
      <c r="CR42" s="194">
        <f>IF('Encodage réponses Es'!AI48="","",'Encodage réponses Es'!AI48)</f>
        <v>0</v>
      </c>
      <c r="CS42" s="269">
        <v>1</v>
      </c>
      <c r="CT42" s="268">
        <f aca="true" t="shared" si="21" ref="CT42:CT47">COUNTIF(CS$4:CS$37,CS42)</f>
        <v>0</v>
      </c>
    </row>
    <row r="43" spans="2:98" ht="6" customHeight="1">
      <c r="B43" s="2"/>
      <c r="C43" s="2"/>
      <c r="E43" s="146"/>
      <c r="F43" s="269"/>
      <c r="G43" s="268"/>
      <c r="H43" s="146"/>
      <c r="I43" s="269"/>
      <c r="J43" s="268"/>
      <c r="K43" s="146"/>
      <c r="L43" s="228"/>
      <c r="M43" s="269">
        <v>2</v>
      </c>
      <c r="N43" s="268">
        <f>COUNTIF(M$4:M$37,M43)</f>
        <v>0</v>
      </c>
      <c r="O43" s="146"/>
      <c r="P43" s="146"/>
      <c r="Q43" s="269">
        <v>2</v>
      </c>
      <c r="R43" s="268">
        <f>COUNTIF(Q$4:Q$37,Q43)</f>
        <v>0</v>
      </c>
      <c r="S43" s="147"/>
      <c r="T43" s="146"/>
      <c r="U43" s="146"/>
      <c r="V43" s="146"/>
      <c r="W43" s="269">
        <v>2</v>
      </c>
      <c r="X43" s="268">
        <f>COUNTIF(W$4:W$37,W43)</f>
        <v>0</v>
      </c>
      <c r="Y43" s="146"/>
      <c r="Z43" s="146"/>
      <c r="AA43" s="269">
        <v>2</v>
      </c>
      <c r="AB43" s="268">
        <f>COUNTIF(AA$4:AA$37,AA43)</f>
        <v>0</v>
      </c>
      <c r="AC43" s="146"/>
      <c r="AD43" s="146"/>
      <c r="AE43" s="146"/>
      <c r="AF43" s="146"/>
      <c r="AG43" s="146"/>
      <c r="AH43" s="269">
        <v>2</v>
      </c>
      <c r="AI43" s="268">
        <f t="shared" si="16"/>
        <v>0</v>
      </c>
      <c r="AJ43" s="146"/>
      <c r="AK43" s="146"/>
      <c r="AL43" s="146"/>
      <c r="AM43" s="146"/>
      <c r="AN43" s="269">
        <v>2</v>
      </c>
      <c r="AO43" s="268">
        <f>COUNTIF(AN$4:AN$37,AN43)</f>
        <v>0</v>
      </c>
      <c r="AP43" s="213"/>
      <c r="AQ43" s="269"/>
      <c r="AR43" s="268"/>
      <c r="AS43" s="146"/>
      <c r="AT43" s="269"/>
      <c r="AU43" s="268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6"/>
      <c r="BI43" s="269">
        <v>2</v>
      </c>
      <c r="BJ43" s="268">
        <f t="shared" si="19"/>
        <v>0</v>
      </c>
      <c r="BK43" s="146"/>
      <c r="BL43" s="146"/>
      <c r="BM43" s="146"/>
      <c r="BN43" s="146"/>
      <c r="BO43" s="146"/>
      <c r="BP43" s="269">
        <v>2</v>
      </c>
      <c r="BQ43" s="268">
        <f t="shared" si="17"/>
        <v>0</v>
      </c>
      <c r="BR43" s="146"/>
      <c r="BS43" s="146"/>
      <c r="BT43" s="146"/>
      <c r="BU43" s="146"/>
      <c r="BV43" s="146"/>
      <c r="BW43" s="269">
        <v>2</v>
      </c>
      <c r="BX43" s="268">
        <f t="shared" si="18"/>
        <v>0</v>
      </c>
      <c r="BY43" s="148"/>
      <c r="BZ43" s="146"/>
      <c r="CA43" s="146"/>
      <c r="CB43" s="146"/>
      <c r="CC43" s="146"/>
      <c r="CD43" s="146"/>
      <c r="CE43" s="146"/>
      <c r="CF43" s="146"/>
      <c r="CG43" s="269">
        <v>2</v>
      </c>
      <c r="CH43" s="268">
        <f t="shared" si="20"/>
        <v>0</v>
      </c>
      <c r="CI43" s="146"/>
      <c r="CJ43" s="146"/>
      <c r="CK43" s="269">
        <v>2</v>
      </c>
      <c r="CL43" s="268">
        <f>COUNTIF(CK$4:CK$37,CK43)</f>
        <v>0</v>
      </c>
      <c r="CM43" s="146"/>
      <c r="CN43" s="146"/>
      <c r="CO43" s="146"/>
      <c r="CP43" s="146"/>
      <c r="CQ43" s="146"/>
      <c r="CR43" s="146"/>
      <c r="CS43" s="269">
        <v>2</v>
      </c>
      <c r="CT43" s="268">
        <f t="shared" si="21"/>
        <v>0</v>
      </c>
    </row>
    <row r="44" spans="1:98" ht="12.75">
      <c r="A44" s="2">
        <f>IF('Encodage réponses Es'!A50="","",'Encodage réponses Es'!A50)</f>
      </c>
      <c r="C44" s="38"/>
      <c r="D44" s="280" t="s">
        <v>2</v>
      </c>
      <c r="E44" s="272">
        <f>IF(E39=0,"",E40/E39)</f>
      </c>
      <c r="F44" s="269"/>
      <c r="G44" s="268"/>
      <c r="H44" s="272">
        <f>IF(H39=0,"",H40/H39)</f>
      </c>
      <c r="I44" s="269"/>
      <c r="J44" s="268"/>
      <c r="K44" s="198">
        <f>IF(K39=0,"",K40/K39)</f>
      </c>
      <c r="L44" s="198">
        <f>IF(L39=0,"",L40/L39)</f>
      </c>
      <c r="M44" s="269"/>
      <c r="N44" s="268"/>
      <c r="O44" s="198">
        <f>IF(O39=0,"",O40/O39)</f>
      </c>
      <c r="P44" s="198">
        <f>IF(P39=0,"",P40/P39)</f>
      </c>
      <c r="Q44" s="269"/>
      <c r="R44" s="268"/>
      <c r="S44" s="198">
        <f aca="true" t="shared" si="22" ref="S44:Z44">IF(S39=0,"",S40/S39)</f>
      </c>
      <c r="T44" s="198">
        <f t="shared" si="22"/>
      </c>
      <c r="U44" s="198">
        <f t="shared" si="22"/>
      </c>
      <c r="V44" s="198">
        <f t="shared" si="22"/>
      </c>
      <c r="W44" s="269">
        <v>3</v>
      </c>
      <c r="X44" s="268">
        <f>COUNTIF(W$4:W$37,W44)</f>
        <v>0</v>
      </c>
      <c r="Y44" s="198">
        <f t="shared" si="22"/>
      </c>
      <c r="Z44" s="198">
        <f t="shared" si="22"/>
      </c>
      <c r="AA44" s="269"/>
      <c r="AB44" s="268"/>
      <c r="AC44" s="198">
        <f>IF(AC39=0,"",AC40/AC39)</f>
      </c>
      <c r="AD44" s="198">
        <f>IF(AD39=0,"",AD40/AD39)</f>
      </c>
      <c r="AE44" s="198">
        <f>IF(AE39=0,"",AE40/AE39)</f>
      </c>
      <c r="AF44" s="198">
        <f>IF(AF39=0,"",AF40/AF39)</f>
      </c>
      <c r="AG44" s="198">
        <f>IF(AG39=0,"",AG40/AG39)</f>
      </c>
      <c r="AH44" s="269">
        <v>3</v>
      </c>
      <c r="AI44" s="268">
        <f t="shared" si="16"/>
        <v>0</v>
      </c>
      <c r="AJ44" s="198">
        <f>IF(AJ39=0,"",AJ40/AJ39)</f>
      </c>
      <c r="AK44" s="198">
        <f>IF(AK39=0,"",AK40/AK39)</f>
      </c>
      <c r="AL44" s="198">
        <f>IF(AL39=0,"",AL40/AL39)</f>
      </c>
      <c r="AM44" s="198">
        <f>IF(AM39=0,"",AM40/AM39)</f>
      </c>
      <c r="AN44" s="269">
        <v>3</v>
      </c>
      <c r="AO44" s="268">
        <f>COUNTIF(AN$4:AN$37,AN44)</f>
        <v>0</v>
      </c>
      <c r="AP44" s="272">
        <f>IF(AP39=0,"",AP40/AP39)</f>
      </c>
      <c r="AQ44" s="269"/>
      <c r="AR44" s="268"/>
      <c r="AS44" s="272">
        <f>IF(AS39=0,"",AS40/AS39)</f>
      </c>
      <c r="AT44" s="269"/>
      <c r="AU44" s="268"/>
      <c r="AV44" s="198">
        <f>IF(AV39=0,"",AV40/AV39)</f>
      </c>
      <c r="AW44" s="198">
        <f aca="true" t="shared" si="23" ref="AW44:BH44">IF(AW39=0,"",AW40/AW39)</f>
      </c>
      <c r="AX44" s="198">
        <f t="shared" si="23"/>
      </c>
      <c r="AY44" s="198">
        <f t="shared" si="23"/>
      </c>
      <c r="AZ44" s="198">
        <f t="shared" si="23"/>
      </c>
      <c r="BA44" s="198">
        <f t="shared" si="23"/>
      </c>
      <c r="BB44" s="198">
        <f t="shared" si="23"/>
      </c>
      <c r="BC44" s="198">
        <f t="shared" si="23"/>
      </c>
      <c r="BD44" s="198">
        <f t="shared" si="23"/>
      </c>
      <c r="BE44" s="198">
        <f t="shared" si="23"/>
      </c>
      <c r="BF44" s="198">
        <f t="shared" si="23"/>
      </c>
      <c r="BG44" s="198">
        <f t="shared" si="23"/>
      </c>
      <c r="BH44" s="198">
        <f t="shared" si="23"/>
      </c>
      <c r="BI44" s="269">
        <v>3</v>
      </c>
      <c r="BJ44" s="268">
        <f t="shared" si="19"/>
        <v>0</v>
      </c>
      <c r="BK44" s="198">
        <f>IF(BK39=0,"",BK40/BK39)</f>
      </c>
      <c r="BL44" s="198">
        <f>IF(BL39=0,"",BL40/BL39)</f>
      </c>
      <c r="BM44" s="198">
        <f>IF(BM39=0,"",BM40/BM39)</f>
      </c>
      <c r="BN44" s="198">
        <f>IF(BN39=0,"",BN40/BN39)</f>
      </c>
      <c r="BO44" s="198">
        <f>IF(BO39=0,"",BO40/BO39)</f>
      </c>
      <c r="BP44" s="272">
        <v>3</v>
      </c>
      <c r="BQ44" s="268">
        <f t="shared" si="17"/>
        <v>0</v>
      </c>
      <c r="BR44" s="198">
        <f>IF(BR39=0,"",BR40/BR39)</f>
      </c>
      <c r="BS44" s="198">
        <f>IF(BS39=0,"",BS40/BS39)</f>
      </c>
      <c r="BT44" s="198">
        <f>IF(BT39=0,"",BT40/BT39)</f>
      </c>
      <c r="BU44" s="198">
        <f>IF(BU39=0,"",BU40/BU39)</f>
      </c>
      <c r="BV44" s="198">
        <f>IF(BV39=0,"",BV40/BV39)</f>
      </c>
      <c r="BW44" s="269">
        <v>3</v>
      </c>
      <c r="BX44" s="268">
        <f t="shared" si="18"/>
        <v>0</v>
      </c>
      <c r="BY44" s="198">
        <f>IF(BY39=0,"",BY40/BY39)</f>
      </c>
      <c r="BZ44" s="198">
        <f aca="true" t="shared" si="24" ref="BZ44:CF44">IF(BZ39=0,"",BZ40/BZ39)</f>
      </c>
      <c r="CA44" s="198">
        <f t="shared" si="24"/>
      </c>
      <c r="CB44" s="198">
        <f t="shared" si="24"/>
      </c>
      <c r="CC44" s="198">
        <f t="shared" si="24"/>
      </c>
      <c r="CD44" s="198">
        <f t="shared" si="24"/>
      </c>
      <c r="CE44" s="198">
        <f t="shared" si="24"/>
      </c>
      <c r="CF44" s="198">
        <f t="shared" si="24"/>
      </c>
      <c r="CG44" s="269">
        <v>3</v>
      </c>
      <c r="CH44" s="268">
        <f t="shared" si="20"/>
        <v>0</v>
      </c>
      <c r="CI44" s="198">
        <f>IF(CI39=0,"",CI40/CI39)</f>
      </c>
      <c r="CJ44" s="198">
        <f aca="true" t="shared" si="25" ref="CJ44:CR44">IF(CJ39=0,"",CJ40/CJ39)</f>
      </c>
      <c r="CK44" s="269"/>
      <c r="CL44" s="268"/>
      <c r="CM44" s="198">
        <f t="shared" si="25"/>
      </c>
      <c r="CN44" s="198">
        <f t="shared" si="25"/>
      </c>
      <c r="CO44" s="198">
        <f t="shared" si="25"/>
      </c>
      <c r="CP44" s="198">
        <f t="shared" si="25"/>
      </c>
      <c r="CQ44" s="198">
        <f t="shared" si="25"/>
      </c>
      <c r="CR44" s="198">
        <f t="shared" si="25"/>
      </c>
      <c r="CS44" s="269">
        <v>3</v>
      </c>
      <c r="CT44" s="268">
        <f t="shared" si="21"/>
        <v>0</v>
      </c>
    </row>
    <row r="45" spans="3:98" ht="14.25" customHeight="1">
      <c r="C45" s="345" t="s">
        <v>79</v>
      </c>
      <c r="D45" s="345"/>
      <c r="E45" s="309">
        <v>0.92</v>
      </c>
      <c r="F45" s="310"/>
      <c r="G45" s="311"/>
      <c r="H45" s="312">
        <v>0.86</v>
      </c>
      <c r="I45" s="312"/>
      <c r="J45" s="311"/>
      <c r="K45" s="312">
        <v>0.76</v>
      </c>
      <c r="L45" s="312">
        <v>0.92</v>
      </c>
      <c r="M45" s="312"/>
      <c r="N45" s="311"/>
      <c r="O45" s="312">
        <v>0.91</v>
      </c>
      <c r="P45" s="312">
        <v>0.91</v>
      </c>
      <c r="Q45" s="312"/>
      <c r="R45" s="311"/>
      <c r="S45" s="312">
        <v>0.81</v>
      </c>
      <c r="T45" s="312">
        <v>0.87</v>
      </c>
      <c r="U45" s="312">
        <v>0.95</v>
      </c>
      <c r="V45" s="312">
        <v>0.88</v>
      </c>
      <c r="W45" s="313">
        <v>4</v>
      </c>
      <c r="X45" s="314">
        <f>COUNTIF(W$4:W$37,W45)</f>
        <v>0</v>
      </c>
      <c r="Y45" s="312">
        <v>0.92</v>
      </c>
      <c r="Z45" s="312">
        <v>0.91</v>
      </c>
      <c r="AA45" s="312"/>
      <c r="AB45" s="311"/>
      <c r="AC45" s="312">
        <v>0.95</v>
      </c>
      <c r="AD45" s="312">
        <v>0.95</v>
      </c>
      <c r="AE45" s="312">
        <v>0.91</v>
      </c>
      <c r="AF45" s="312">
        <v>0.8</v>
      </c>
      <c r="AG45" s="312">
        <v>0.81</v>
      </c>
      <c r="AH45" s="313">
        <v>4</v>
      </c>
      <c r="AI45" s="314">
        <f t="shared" si="16"/>
        <v>0</v>
      </c>
      <c r="AJ45" s="312">
        <v>0.81</v>
      </c>
      <c r="AK45" s="312">
        <v>0.83</v>
      </c>
      <c r="AL45" s="312">
        <v>0.83</v>
      </c>
      <c r="AM45" s="312">
        <v>0.89</v>
      </c>
      <c r="AN45" s="313">
        <v>4</v>
      </c>
      <c r="AO45" s="314">
        <f>COUNTIF(AN$4:AN$37,AN45)</f>
        <v>0</v>
      </c>
      <c r="AP45" s="312">
        <v>0.76</v>
      </c>
      <c r="AQ45" s="312"/>
      <c r="AR45" s="311"/>
      <c r="AS45" s="312">
        <v>0.93</v>
      </c>
      <c r="AT45" s="312"/>
      <c r="AU45" s="311"/>
      <c r="AV45" s="312">
        <v>0.95</v>
      </c>
      <c r="AW45" s="312">
        <v>0.89</v>
      </c>
      <c r="AX45" s="312">
        <v>0.93</v>
      </c>
      <c r="AY45" s="312">
        <v>0.92</v>
      </c>
      <c r="AZ45" s="312">
        <v>0.95</v>
      </c>
      <c r="BA45" s="312">
        <v>0.83</v>
      </c>
      <c r="BB45" s="312">
        <v>0.9</v>
      </c>
      <c r="BC45" s="312">
        <v>0.94</v>
      </c>
      <c r="BD45" s="312">
        <v>0.73</v>
      </c>
      <c r="BE45" s="312">
        <v>0.8</v>
      </c>
      <c r="BF45" s="312">
        <v>0.78</v>
      </c>
      <c r="BG45" s="312">
        <v>0.72</v>
      </c>
      <c r="BH45" s="312">
        <v>0.65</v>
      </c>
      <c r="BI45" s="313">
        <v>4</v>
      </c>
      <c r="BJ45" s="314">
        <f t="shared" si="19"/>
        <v>0</v>
      </c>
      <c r="BK45" s="312">
        <v>0.82</v>
      </c>
      <c r="BL45" s="312">
        <v>0.86</v>
      </c>
      <c r="BM45" s="312">
        <v>0.89</v>
      </c>
      <c r="BN45" s="312">
        <v>0.85</v>
      </c>
      <c r="BO45" s="312">
        <v>0.83</v>
      </c>
      <c r="BP45" s="313">
        <v>4</v>
      </c>
      <c r="BQ45" s="314">
        <f t="shared" si="17"/>
        <v>0</v>
      </c>
      <c r="BR45" s="312">
        <v>0.88</v>
      </c>
      <c r="BS45" s="312">
        <v>0.73</v>
      </c>
      <c r="BT45" s="312">
        <v>0.77</v>
      </c>
      <c r="BU45" s="312">
        <v>0.76</v>
      </c>
      <c r="BV45" s="312">
        <v>0.89</v>
      </c>
      <c r="BW45" s="313">
        <v>4</v>
      </c>
      <c r="BX45" s="314">
        <f t="shared" si="18"/>
        <v>0</v>
      </c>
      <c r="BY45" s="312">
        <v>0.95</v>
      </c>
      <c r="BZ45" s="312">
        <v>0.97</v>
      </c>
      <c r="CA45" s="312">
        <v>0.98</v>
      </c>
      <c r="CB45" s="312">
        <v>0.97</v>
      </c>
      <c r="CC45" s="312">
        <v>0.85</v>
      </c>
      <c r="CD45" s="312">
        <v>0.98</v>
      </c>
      <c r="CE45" s="312">
        <v>0.92</v>
      </c>
      <c r="CF45" s="312">
        <v>0.95</v>
      </c>
      <c r="CG45" s="313">
        <v>4</v>
      </c>
      <c r="CH45" s="314">
        <f t="shared" si="20"/>
        <v>0</v>
      </c>
      <c r="CI45" s="312">
        <v>0.93</v>
      </c>
      <c r="CJ45" s="312">
        <v>0.94</v>
      </c>
      <c r="CK45" s="312"/>
      <c r="CL45" s="311"/>
      <c r="CM45" s="312">
        <v>0.81</v>
      </c>
      <c r="CN45" s="312">
        <v>0.8</v>
      </c>
      <c r="CO45" s="312">
        <v>0.99</v>
      </c>
      <c r="CP45" s="312">
        <v>0.9</v>
      </c>
      <c r="CQ45" s="312">
        <v>0.96</v>
      </c>
      <c r="CR45" s="312">
        <v>0.89</v>
      </c>
      <c r="CS45" s="269">
        <v>4</v>
      </c>
      <c r="CT45" s="268">
        <f t="shared" si="21"/>
        <v>0</v>
      </c>
    </row>
    <row r="46" spans="6:98" ht="9.75" customHeight="1">
      <c r="F46" s="269"/>
      <c r="G46" s="269"/>
      <c r="I46" s="269"/>
      <c r="J46" s="269"/>
      <c r="M46" s="269"/>
      <c r="N46" s="269"/>
      <c r="Q46" s="269"/>
      <c r="R46" s="269"/>
      <c r="W46" s="269"/>
      <c r="X46" s="269"/>
      <c r="AA46" s="269"/>
      <c r="AB46" s="269"/>
      <c r="AH46" s="269">
        <v>5</v>
      </c>
      <c r="AI46" s="269">
        <f t="shared" si="16"/>
        <v>0</v>
      </c>
      <c r="AN46" s="269"/>
      <c r="AO46" s="269"/>
      <c r="AP46" s="212"/>
      <c r="AQ46" s="269"/>
      <c r="AR46" s="269"/>
      <c r="AT46" s="269"/>
      <c r="AU46" s="269"/>
      <c r="BI46" s="269">
        <v>5</v>
      </c>
      <c r="BJ46" s="269">
        <f t="shared" si="19"/>
        <v>0</v>
      </c>
      <c r="BP46" s="269">
        <v>5</v>
      </c>
      <c r="BQ46" s="269">
        <f t="shared" si="17"/>
        <v>0</v>
      </c>
      <c r="BW46" s="269">
        <v>5</v>
      </c>
      <c r="BX46" s="269">
        <f t="shared" si="18"/>
        <v>0</v>
      </c>
      <c r="CG46" s="269">
        <v>5</v>
      </c>
      <c r="CH46" s="269">
        <f t="shared" si="20"/>
        <v>0</v>
      </c>
      <c r="CK46" s="269"/>
      <c r="CL46" s="269"/>
      <c r="CS46" s="269">
        <v>5</v>
      </c>
      <c r="CT46" s="268">
        <f t="shared" si="21"/>
        <v>0</v>
      </c>
    </row>
    <row r="47" spans="6:98" ht="9.75" customHeight="1">
      <c r="F47" s="269"/>
      <c r="G47" s="268"/>
      <c r="I47" s="269"/>
      <c r="J47" s="268"/>
      <c r="M47" s="269"/>
      <c r="N47" s="268"/>
      <c r="Q47" s="269"/>
      <c r="R47" s="268"/>
      <c r="W47" s="269"/>
      <c r="X47" s="268"/>
      <c r="AA47" s="269"/>
      <c r="AB47" s="268"/>
      <c r="AH47" s="269"/>
      <c r="AI47" s="268"/>
      <c r="AN47" s="269"/>
      <c r="AO47" s="268"/>
      <c r="AP47" s="212"/>
      <c r="AQ47" s="269"/>
      <c r="AR47" s="268"/>
      <c r="AT47" s="269"/>
      <c r="AU47" s="268"/>
      <c r="BI47" s="269">
        <v>6</v>
      </c>
      <c r="BJ47" s="268">
        <f t="shared" si="19"/>
        <v>0</v>
      </c>
      <c r="BP47" s="269"/>
      <c r="BQ47" s="268"/>
      <c r="BW47" s="269"/>
      <c r="BX47" s="268"/>
      <c r="CG47" s="269">
        <v>6</v>
      </c>
      <c r="CH47" s="268">
        <f t="shared" si="20"/>
        <v>0</v>
      </c>
      <c r="CK47" s="269"/>
      <c r="CL47" s="268"/>
      <c r="CS47" s="269">
        <v>6</v>
      </c>
      <c r="CT47" s="268">
        <f t="shared" si="21"/>
        <v>0</v>
      </c>
    </row>
    <row r="48" spans="6:98" ht="9.75" customHeight="1">
      <c r="F48" s="269"/>
      <c r="G48" s="268"/>
      <c r="I48" s="269"/>
      <c r="J48" s="268"/>
      <c r="M48" s="269"/>
      <c r="N48" s="268"/>
      <c r="Q48" s="269"/>
      <c r="R48" s="268"/>
      <c r="W48" s="269"/>
      <c r="X48" s="268"/>
      <c r="AA48" s="269"/>
      <c r="AB48" s="268"/>
      <c r="AH48" s="269"/>
      <c r="AI48" s="268"/>
      <c r="AN48" s="269"/>
      <c r="AO48" s="268"/>
      <c r="AP48" s="212"/>
      <c r="AQ48" s="269"/>
      <c r="AR48" s="268"/>
      <c r="AT48" s="269"/>
      <c r="AU48" s="268"/>
      <c r="BI48" s="269">
        <v>7</v>
      </c>
      <c r="BJ48" s="268">
        <f t="shared" si="19"/>
        <v>0</v>
      </c>
      <c r="BP48" s="269"/>
      <c r="BQ48" s="268"/>
      <c r="BW48" s="269"/>
      <c r="BX48" s="268"/>
      <c r="CG48" s="269">
        <v>7</v>
      </c>
      <c r="CH48" s="268">
        <f t="shared" si="20"/>
        <v>0</v>
      </c>
      <c r="CK48" s="269"/>
      <c r="CL48" s="268"/>
      <c r="CS48" s="269"/>
      <c r="CT48" s="268"/>
    </row>
    <row r="49" spans="6:98" ht="9.75" customHeight="1">
      <c r="F49" s="269"/>
      <c r="G49" s="268"/>
      <c r="H49" s="14"/>
      <c r="I49" s="269"/>
      <c r="J49" s="268"/>
      <c r="M49" s="269"/>
      <c r="N49" s="268"/>
      <c r="Q49" s="269"/>
      <c r="R49" s="268"/>
      <c r="W49" s="269"/>
      <c r="X49" s="268"/>
      <c r="AA49" s="269"/>
      <c r="AB49" s="268"/>
      <c r="AH49" s="269"/>
      <c r="AI49" s="268"/>
      <c r="AN49" s="269"/>
      <c r="AO49" s="268"/>
      <c r="AP49" s="212"/>
      <c r="AQ49" s="269"/>
      <c r="AR49" s="268"/>
      <c r="AT49" s="269"/>
      <c r="AU49" s="268"/>
      <c r="BI49" s="269">
        <v>8</v>
      </c>
      <c r="BJ49" s="268">
        <f t="shared" si="19"/>
        <v>0</v>
      </c>
      <c r="BP49" s="269"/>
      <c r="BQ49" s="268"/>
      <c r="BW49" s="269"/>
      <c r="BX49" s="268"/>
      <c r="CG49" s="269">
        <v>8</v>
      </c>
      <c r="CH49" s="268">
        <f t="shared" si="20"/>
        <v>0</v>
      </c>
      <c r="CK49" s="269"/>
      <c r="CL49" s="268"/>
      <c r="CS49" s="269"/>
      <c r="CT49" s="268"/>
    </row>
    <row r="50" spans="6:98" ht="9.75" customHeight="1">
      <c r="F50" s="269"/>
      <c r="G50" s="268"/>
      <c r="I50" s="269"/>
      <c r="J50" s="268"/>
      <c r="M50" s="269"/>
      <c r="N50" s="268"/>
      <c r="Q50" s="269"/>
      <c r="R50" s="268"/>
      <c r="W50" s="269"/>
      <c r="X50" s="268"/>
      <c r="AA50" s="269"/>
      <c r="AB50" s="268"/>
      <c r="AH50" s="269"/>
      <c r="AI50" s="268"/>
      <c r="AN50" s="269"/>
      <c r="AO50" s="268"/>
      <c r="AP50" s="212"/>
      <c r="AQ50" s="269"/>
      <c r="AR50" s="268"/>
      <c r="AT50" s="269"/>
      <c r="AU50" s="268"/>
      <c r="BI50" s="269">
        <v>9</v>
      </c>
      <c r="BJ50" s="268">
        <f t="shared" si="19"/>
        <v>0</v>
      </c>
      <c r="BP50" s="269"/>
      <c r="BQ50" s="268"/>
      <c r="BW50" s="269"/>
      <c r="BX50" s="268"/>
      <c r="CG50" s="269"/>
      <c r="CH50" s="268"/>
      <c r="CK50" s="269"/>
      <c r="CL50" s="268"/>
      <c r="CS50" s="269"/>
      <c r="CT50" s="268"/>
    </row>
    <row r="51" spans="4:98" ht="9.75" customHeight="1">
      <c r="D51" s="188"/>
      <c r="E51" s="316"/>
      <c r="F51" s="269"/>
      <c r="G51" s="269"/>
      <c r="H51" s="14"/>
      <c r="I51" s="269"/>
      <c r="J51" s="269"/>
      <c r="K51" s="14"/>
      <c r="L51" s="14"/>
      <c r="M51" s="269"/>
      <c r="N51" s="269"/>
      <c r="O51" s="14"/>
      <c r="P51" s="14"/>
      <c r="Q51" s="269"/>
      <c r="R51" s="269"/>
      <c r="S51" s="14"/>
      <c r="T51" s="14"/>
      <c r="U51" s="14"/>
      <c r="V51" s="14"/>
      <c r="W51" s="269"/>
      <c r="X51" s="269"/>
      <c r="Y51" s="14"/>
      <c r="Z51" s="14"/>
      <c r="AA51" s="269"/>
      <c r="AB51" s="269"/>
      <c r="AC51" s="14"/>
      <c r="AD51" s="14"/>
      <c r="AE51" s="14"/>
      <c r="AF51" s="14"/>
      <c r="AG51" s="14"/>
      <c r="AH51" s="269"/>
      <c r="AI51" s="269"/>
      <c r="AJ51" s="14"/>
      <c r="AK51" s="14"/>
      <c r="AL51" s="14"/>
      <c r="AM51" s="14"/>
      <c r="AN51" s="269"/>
      <c r="AO51" s="269"/>
      <c r="AP51" s="317"/>
      <c r="AQ51" s="269"/>
      <c r="AR51" s="269"/>
      <c r="AS51" s="14"/>
      <c r="AT51" s="269"/>
      <c r="AU51" s="269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269">
        <v>10</v>
      </c>
      <c r="BJ51" s="269">
        <f t="shared" si="19"/>
        <v>0</v>
      </c>
      <c r="BK51" s="14"/>
      <c r="BL51" s="14"/>
      <c r="BM51" s="14"/>
      <c r="BN51" s="14"/>
      <c r="BO51" s="14"/>
      <c r="BP51" s="269"/>
      <c r="BQ51" s="269"/>
      <c r="BR51" s="14"/>
      <c r="BS51" s="14"/>
      <c r="BT51" s="14"/>
      <c r="BU51" s="14"/>
      <c r="BV51" s="14"/>
      <c r="BW51" s="269"/>
      <c r="BX51" s="269"/>
      <c r="BY51" s="14"/>
      <c r="BZ51" s="14"/>
      <c r="CA51" s="14"/>
      <c r="CB51" s="14"/>
      <c r="CC51" s="14"/>
      <c r="CD51" s="14"/>
      <c r="CE51" s="14"/>
      <c r="CF51" s="14"/>
      <c r="CG51" s="269"/>
      <c r="CH51" s="269"/>
      <c r="CI51" s="14"/>
      <c r="CJ51" s="14"/>
      <c r="CK51" s="269"/>
      <c r="CL51" s="269"/>
      <c r="CM51" s="14"/>
      <c r="CN51" s="14"/>
      <c r="CO51" s="14"/>
      <c r="CP51" s="14"/>
      <c r="CQ51" s="14"/>
      <c r="CR51" s="14"/>
      <c r="CS51" s="269"/>
      <c r="CT51" s="269"/>
    </row>
    <row r="52" spans="4:98" ht="24" customHeight="1">
      <c r="D52" s="188"/>
      <c r="E52" s="318"/>
      <c r="F52" s="308"/>
      <c r="G52" s="308"/>
      <c r="H52" s="318"/>
      <c r="I52" s="308"/>
      <c r="J52" s="308"/>
      <c r="K52" s="318"/>
      <c r="L52" s="318"/>
      <c r="M52" s="308"/>
      <c r="N52" s="308"/>
      <c r="O52" s="318"/>
      <c r="P52" s="318"/>
      <c r="Q52" s="308"/>
      <c r="R52" s="308"/>
      <c r="S52" s="318"/>
      <c r="T52" s="318"/>
      <c r="U52" s="318"/>
      <c r="V52" s="318"/>
      <c r="W52" s="308"/>
      <c r="X52" s="308"/>
      <c r="Y52" s="318"/>
      <c r="Z52" s="318"/>
      <c r="AA52" s="308"/>
      <c r="AB52" s="308"/>
      <c r="AC52" s="318"/>
      <c r="AD52" s="318"/>
      <c r="AE52" s="318"/>
      <c r="AF52" s="318"/>
      <c r="AG52" s="318"/>
      <c r="AH52" s="308"/>
      <c r="AI52" s="308"/>
      <c r="AJ52" s="318"/>
      <c r="AK52" s="318"/>
      <c r="AL52" s="318"/>
      <c r="AM52" s="318"/>
      <c r="AN52" s="308"/>
      <c r="AO52" s="308"/>
      <c r="AP52" s="318"/>
      <c r="AQ52" s="308"/>
      <c r="AR52" s="308"/>
      <c r="AS52" s="318"/>
      <c r="AT52" s="308"/>
      <c r="AU52" s="308"/>
      <c r="AV52" s="318"/>
      <c r="AW52" s="318"/>
      <c r="AX52" s="318"/>
      <c r="AY52" s="318"/>
      <c r="AZ52" s="318"/>
      <c r="BA52" s="318"/>
      <c r="BB52" s="318"/>
      <c r="BC52" s="318"/>
      <c r="BD52" s="318"/>
      <c r="BE52" s="318"/>
      <c r="BF52" s="318"/>
      <c r="BG52" s="318"/>
      <c r="BH52" s="318"/>
      <c r="BI52" s="315">
        <v>11</v>
      </c>
      <c r="BJ52" s="315">
        <f t="shared" si="19"/>
        <v>0</v>
      </c>
      <c r="BK52" s="318"/>
      <c r="BL52" s="318"/>
      <c r="BM52" s="318"/>
      <c r="BN52" s="318"/>
      <c r="BO52" s="318"/>
      <c r="BP52" s="308"/>
      <c r="BQ52" s="308"/>
      <c r="BR52" s="318"/>
      <c r="BS52" s="318"/>
      <c r="BT52" s="318"/>
      <c r="BU52" s="318"/>
      <c r="BV52" s="318"/>
      <c r="BW52" s="308"/>
      <c r="BX52" s="308"/>
      <c r="BY52" s="318"/>
      <c r="BZ52" s="318"/>
      <c r="CA52" s="318"/>
      <c r="CB52" s="318"/>
      <c r="CC52" s="318"/>
      <c r="CD52" s="318"/>
      <c r="CE52" s="318"/>
      <c r="CF52" s="318"/>
      <c r="CG52" s="308"/>
      <c r="CH52" s="308"/>
      <c r="CI52" s="318"/>
      <c r="CJ52" s="318"/>
      <c r="CK52" s="308"/>
      <c r="CL52" s="308"/>
      <c r="CM52" s="318"/>
      <c r="CN52" s="318"/>
      <c r="CO52" s="318"/>
      <c r="CP52" s="318"/>
      <c r="CQ52" s="318"/>
      <c r="CR52" s="318"/>
      <c r="CS52" s="269"/>
      <c r="CT52" s="269"/>
    </row>
    <row r="53" spans="6:98" ht="18" customHeight="1">
      <c r="F53" s="269"/>
      <c r="G53" s="269"/>
      <c r="I53" s="269"/>
      <c r="J53" s="269"/>
      <c r="M53" s="269"/>
      <c r="N53" s="269"/>
      <c r="Q53" s="269"/>
      <c r="R53" s="269"/>
      <c r="W53" s="269"/>
      <c r="X53" s="269"/>
      <c r="AA53" s="269"/>
      <c r="AB53" s="269"/>
      <c r="AH53" s="269"/>
      <c r="AI53" s="269"/>
      <c r="AN53" s="269"/>
      <c r="AO53" s="269"/>
      <c r="AP53" s="212"/>
      <c r="AQ53" s="269"/>
      <c r="AR53" s="269"/>
      <c r="AT53" s="269"/>
      <c r="AU53" s="269"/>
      <c r="BI53" s="269">
        <v>12</v>
      </c>
      <c r="BJ53" s="269">
        <f t="shared" si="19"/>
        <v>0</v>
      </c>
      <c r="BP53" s="269"/>
      <c r="BQ53" s="269"/>
      <c r="BW53" s="269"/>
      <c r="BX53" s="269"/>
      <c r="CG53" s="269"/>
      <c r="CH53" s="269"/>
      <c r="CK53" s="269"/>
      <c r="CL53" s="269"/>
      <c r="CS53" s="269"/>
      <c r="CT53" s="269"/>
    </row>
    <row r="54" spans="6:98" ht="15.75" customHeight="1">
      <c r="F54" s="269"/>
      <c r="G54" s="268"/>
      <c r="I54" s="269"/>
      <c r="J54" s="268"/>
      <c r="M54" s="269"/>
      <c r="N54" s="268"/>
      <c r="Q54" s="269"/>
      <c r="R54" s="268"/>
      <c r="W54" s="269"/>
      <c r="X54" s="268"/>
      <c r="AA54" s="269"/>
      <c r="AB54" s="268"/>
      <c r="AH54" s="269"/>
      <c r="AI54" s="268"/>
      <c r="AN54" s="269"/>
      <c r="AO54" s="268"/>
      <c r="AP54" s="212"/>
      <c r="AQ54" s="269"/>
      <c r="AR54" s="268"/>
      <c r="AT54" s="269"/>
      <c r="AU54" s="268"/>
      <c r="BI54" s="269">
        <v>13</v>
      </c>
      <c r="BJ54" s="268">
        <f t="shared" si="19"/>
        <v>0</v>
      </c>
      <c r="BP54" s="269"/>
      <c r="BQ54" s="268"/>
      <c r="BW54" s="269"/>
      <c r="BX54" s="268"/>
      <c r="CG54" s="269"/>
      <c r="CH54" s="268"/>
      <c r="CK54" s="269"/>
      <c r="CL54" s="268"/>
      <c r="CS54" s="269"/>
      <c r="CT54" s="268"/>
    </row>
  </sheetData>
  <sheetProtection sheet="1" objects="1" scenarios="1"/>
  <mergeCells count="615">
    <mergeCell ref="AT29:AU29"/>
    <mergeCell ref="AT30:AU30"/>
    <mergeCell ref="AT31:AU31"/>
    <mergeCell ref="AT32:AU32"/>
    <mergeCell ref="C45:D45"/>
    <mergeCell ref="AT25:AU25"/>
    <mergeCell ref="AT26:AU26"/>
    <mergeCell ref="AT27:AU27"/>
    <mergeCell ref="AT28:AU28"/>
    <mergeCell ref="AT37:AU37"/>
    <mergeCell ref="AT36:AU36"/>
    <mergeCell ref="AQ28:AR28"/>
    <mergeCell ref="AQ29:AR29"/>
    <mergeCell ref="C35:D35"/>
    <mergeCell ref="AT4:AU4"/>
    <mergeCell ref="AT33:AU33"/>
    <mergeCell ref="AT34:AU34"/>
    <mergeCell ref="AT35:AU35"/>
    <mergeCell ref="AT19:AU19"/>
    <mergeCell ref="AT20:AU20"/>
    <mergeCell ref="AT21:AU21"/>
    <mergeCell ref="AT22:AU22"/>
    <mergeCell ref="AT23:AU23"/>
    <mergeCell ref="AT24:AU24"/>
    <mergeCell ref="AT13:AU13"/>
    <mergeCell ref="AT14:AU14"/>
    <mergeCell ref="AT15:AU15"/>
    <mergeCell ref="AT16:AU16"/>
    <mergeCell ref="AT17:AU17"/>
    <mergeCell ref="AT18:AU18"/>
    <mergeCell ref="AQ36:AR36"/>
    <mergeCell ref="AQ37:AR37"/>
    <mergeCell ref="AQ30:AR30"/>
    <mergeCell ref="AQ31:AR31"/>
    <mergeCell ref="AQ32:AR32"/>
    <mergeCell ref="AQ33:AR33"/>
    <mergeCell ref="AQ34:AR34"/>
    <mergeCell ref="AQ35:AR35"/>
    <mergeCell ref="AT5:AU5"/>
    <mergeCell ref="AT6:AU6"/>
    <mergeCell ref="AT7:AU7"/>
    <mergeCell ref="AT8:AU8"/>
    <mergeCell ref="AT9:AU9"/>
    <mergeCell ref="AT10:AU10"/>
    <mergeCell ref="AT11:AU11"/>
    <mergeCell ref="AT12:AU12"/>
    <mergeCell ref="AQ24:AR24"/>
    <mergeCell ref="AQ25:AR25"/>
    <mergeCell ref="AQ26:AR26"/>
    <mergeCell ref="AQ27:AR27"/>
    <mergeCell ref="AQ18:AR18"/>
    <mergeCell ref="AQ19:AR19"/>
    <mergeCell ref="AQ20:AR20"/>
    <mergeCell ref="AQ21:AR21"/>
    <mergeCell ref="AQ8:AR8"/>
    <mergeCell ref="AQ9:AR9"/>
    <mergeCell ref="AQ22:AR22"/>
    <mergeCell ref="AQ23:AR23"/>
    <mergeCell ref="AQ12:AR12"/>
    <mergeCell ref="AQ13:AR13"/>
    <mergeCell ref="AQ14:AR14"/>
    <mergeCell ref="AQ15:AR15"/>
    <mergeCell ref="AQ16:AR16"/>
    <mergeCell ref="AQ17:AR17"/>
    <mergeCell ref="AQ10:AR10"/>
    <mergeCell ref="AQ11:AR11"/>
    <mergeCell ref="AP1:AR1"/>
    <mergeCell ref="AS1:AU1"/>
    <mergeCell ref="AQ2:AR3"/>
    <mergeCell ref="AT2:AU3"/>
    <mergeCell ref="AQ4:AR4"/>
    <mergeCell ref="AQ5:AR5"/>
    <mergeCell ref="AQ6:AR6"/>
    <mergeCell ref="AQ7:AR7"/>
    <mergeCell ref="E1:G1"/>
    <mergeCell ref="H1:J1"/>
    <mergeCell ref="F2:G3"/>
    <mergeCell ref="C34:D34"/>
    <mergeCell ref="C26:D26"/>
    <mergeCell ref="C27:D27"/>
    <mergeCell ref="C28:D28"/>
    <mergeCell ref="C29:D29"/>
    <mergeCell ref="C22:D22"/>
    <mergeCell ref="C23:D23"/>
    <mergeCell ref="C36:D36"/>
    <mergeCell ref="C37:D37"/>
    <mergeCell ref="C30:D30"/>
    <mergeCell ref="C31:D31"/>
    <mergeCell ref="C32:D32"/>
    <mergeCell ref="C33:D33"/>
    <mergeCell ref="C15:D15"/>
    <mergeCell ref="C16:D16"/>
    <mergeCell ref="C17:D17"/>
    <mergeCell ref="C24:D24"/>
    <mergeCell ref="C25:D25"/>
    <mergeCell ref="C18:D18"/>
    <mergeCell ref="C19:D19"/>
    <mergeCell ref="C20:D20"/>
    <mergeCell ref="C21:D21"/>
    <mergeCell ref="C9:D9"/>
    <mergeCell ref="C10:D10"/>
    <mergeCell ref="C11:D11"/>
    <mergeCell ref="C12:D12"/>
    <mergeCell ref="C13:D13"/>
    <mergeCell ref="C14:D14"/>
    <mergeCell ref="S1:X1"/>
    <mergeCell ref="B1:C1"/>
    <mergeCell ref="C4:D4"/>
    <mergeCell ref="C5:D5"/>
    <mergeCell ref="A4:B37"/>
    <mergeCell ref="A2:A3"/>
    <mergeCell ref="B2:C3"/>
    <mergeCell ref="C6:D6"/>
    <mergeCell ref="C7:D7"/>
    <mergeCell ref="C8:D8"/>
    <mergeCell ref="AA7:AB7"/>
    <mergeCell ref="AA8:AB8"/>
    <mergeCell ref="W8:X8"/>
    <mergeCell ref="Q8:R8"/>
    <mergeCell ref="F8:G8"/>
    <mergeCell ref="I7:J7"/>
    <mergeCell ref="I8:J8"/>
    <mergeCell ref="AC1:AI1"/>
    <mergeCell ref="W4:X4"/>
    <mergeCell ref="W5:X5"/>
    <mergeCell ref="AA4:AB4"/>
    <mergeCell ref="AA2:AB3"/>
    <mergeCell ref="Y1:AB1"/>
    <mergeCell ref="AA5:AB5"/>
    <mergeCell ref="W2:X3"/>
    <mergeCell ref="W14:X14"/>
    <mergeCell ref="W15:X15"/>
    <mergeCell ref="W16:X16"/>
    <mergeCell ref="W9:X9"/>
    <mergeCell ref="W10:X10"/>
    <mergeCell ref="W11:X11"/>
    <mergeCell ref="W12:X12"/>
    <mergeCell ref="W13:X13"/>
    <mergeCell ref="W28:X28"/>
    <mergeCell ref="W21:X21"/>
    <mergeCell ref="W22:X22"/>
    <mergeCell ref="W23:X23"/>
    <mergeCell ref="W24:X24"/>
    <mergeCell ref="W17:X17"/>
    <mergeCell ref="W18:X18"/>
    <mergeCell ref="W19:X19"/>
    <mergeCell ref="W20:X20"/>
    <mergeCell ref="W33:X33"/>
    <mergeCell ref="W34:X34"/>
    <mergeCell ref="W35:X35"/>
    <mergeCell ref="W36:X36"/>
    <mergeCell ref="W29:X29"/>
    <mergeCell ref="W30:X30"/>
    <mergeCell ref="W31:X31"/>
    <mergeCell ref="W32:X32"/>
    <mergeCell ref="W37:X37"/>
    <mergeCell ref="AA9:AB9"/>
    <mergeCell ref="AA10:AB10"/>
    <mergeCell ref="AA11:AB11"/>
    <mergeCell ref="AA12:AB12"/>
    <mergeCell ref="AA13:AB13"/>
    <mergeCell ref="AA14:AB14"/>
    <mergeCell ref="AA15:AB15"/>
    <mergeCell ref="AA16:AB16"/>
    <mergeCell ref="AA30:AB30"/>
    <mergeCell ref="K1:N1"/>
    <mergeCell ref="O1:R1"/>
    <mergeCell ref="AA17:AB17"/>
    <mergeCell ref="BR1:BX1"/>
    <mergeCell ref="AJ1:AO1"/>
    <mergeCell ref="BK1:BQ1"/>
    <mergeCell ref="AV1:BJ1"/>
    <mergeCell ref="AH5:AI5"/>
    <mergeCell ref="AH6:AI6"/>
    <mergeCell ref="Q5:R5"/>
    <mergeCell ref="CI1:CL1"/>
    <mergeCell ref="CM1:CT1"/>
    <mergeCell ref="CK4:CL4"/>
    <mergeCell ref="CK5:CL5"/>
    <mergeCell ref="CS2:CT3"/>
    <mergeCell ref="CS4:CT4"/>
    <mergeCell ref="CS5:CT5"/>
    <mergeCell ref="CK6:CL6"/>
    <mergeCell ref="BI2:BJ3"/>
    <mergeCell ref="BI4:BJ4"/>
    <mergeCell ref="BI5:BJ5"/>
    <mergeCell ref="BI6:BJ6"/>
    <mergeCell ref="BP2:BQ3"/>
    <mergeCell ref="BP4:BQ4"/>
    <mergeCell ref="BP5:BQ5"/>
    <mergeCell ref="BP6:BQ6"/>
    <mergeCell ref="CK7:CL7"/>
    <mergeCell ref="CK8:CL8"/>
    <mergeCell ref="CK9:CL9"/>
    <mergeCell ref="CK10:CL10"/>
    <mergeCell ref="Q6:R6"/>
    <mergeCell ref="CK2:CL3"/>
    <mergeCell ref="W6:X6"/>
    <mergeCell ref="W7:X7"/>
    <mergeCell ref="AA6:AB6"/>
    <mergeCell ref="Q2:R3"/>
    <mergeCell ref="AH2:AI3"/>
    <mergeCell ref="AH4:AI4"/>
    <mergeCell ref="CG2:CH3"/>
    <mergeCell ref="Q7:R7"/>
    <mergeCell ref="CK15:CL15"/>
    <mergeCell ref="CK16:CL16"/>
    <mergeCell ref="CK17:CL17"/>
    <mergeCell ref="CK18:CL18"/>
    <mergeCell ref="CK11:CL11"/>
    <mergeCell ref="CK12:CL12"/>
    <mergeCell ref="CK13:CL13"/>
    <mergeCell ref="CK14:CL14"/>
    <mergeCell ref="CK23:CL23"/>
    <mergeCell ref="CK24:CL24"/>
    <mergeCell ref="CK25:CL25"/>
    <mergeCell ref="CK26:CL26"/>
    <mergeCell ref="CK19:CL19"/>
    <mergeCell ref="CK20:CL20"/>
    <mergeCell ref="CK21:CL21"/>
    <mergeCell ref="CK22:CL22"/>
    <mergeCell ref="CK27:CL27"/>
    <mergeCell ref="CK28:CL28"/>
    <mergeCell ref="BY1:CH1"/>
    <mergeCell ref="CK29:CL29"/>
    <mergeCell ref="CG4:CH4"/>
    <mergeCell ref="CG5:CH5"/>
    <mergeCell ref="CG6:CH6"/>
    <mergeCell ref="CG7:CH7"/>
    <mergeCell ref="CG8:CH8"/>
    <mergeCell ref="CG9:CH9"/>
    <mergeCell ref="AA26:AB26"/>
    <mergeCell ref="AA27:AB27"/>
    <mergeCell ref="W25:X25"/>
    <mergeCell ref="W26:X26"/>
    <mergeCell ref="W27:X27"/>
    <mergeCell ref="CK30:CL30"/>
    <mergeCell ref="CK31:CL31"/>
    <mergeCell ref="CK36:CL36"/>
    <mergeCell ref="CK37:CL37"/>
    <mergeCell ref="CK32:CL32"/>
    <mergeCell ref="CK33:CL33"/>
    <mergeCell ref="CK34:CL34"/>
    <mergeCell ref="CK35:CL35"/>
    <mergeCell ref="AA18:AB18"/>
    <mergeCell ref="AA19:AB19"/>
    <mergeCell ref="AA20:AB20"/>
    <mergeCell ref="AA21:AB21"/>
    <mergeCell ref="AA22:AB22"/>
    <mergeCell ref="AA23:AB23"/>
    <mergeCell ref="AA24:AB24"/>
    <mergeCell ref="AA25:AB25"/>
    <mergeCell ref="AA37:AB37"/>
    <mergeCell ref="M2:N3"/>
    <mergeCell ref="M4:N4"/>
    <mergeCell ref="M5:N5"/>
    <mergeCell ref="M6:N6"/>
    <mergeCell ref="M7:N7"/>
    <mergeCell ref="M8:N8"/>
    <mergeCell ref="M9:N9"/>
    <mergeCell ref="AA31:AB31"/>
    <mergeCell ref="AA32:AB32"/>
    <mergeCell ref="M10:N10"/>
    <mergeCell ref="M11:N11"/>
    <mergeCell ref="M12:N12"/>
    <mergeCell ref="M13:N13"/>
    <mergeCell ref="AA35:AB35"/>
    <mergeCell ref="AA36:AB36"/>
    <mergeCell ref="AA33:AB33"/>
    <mergeCell ref="AA34:AB34"/>
    <mergeCell ref="AA28:AB28"/>
    <mergeCell ref="AA29:AB29"/>
    <mergeCell ref="M18:N18"/>
    <mergeCell ref="M19:N19"/>
    <mergeCell ref="M20:N20"/>
    <mergeCell ref="M21:N21"/>
    <mergeCell ref="M26:N26"/>
    <mergeCell ref="M27:N27"/>
    <mergeCell ref="M28:N28"/>
    <mergeCell ref="M29:N29"/>
    <mergeCell ref="M14:N14"/>
    <mergeCell ref="M15:N15"/>
    <mergeCell ref="M16:N16"/>
    <mergeCell ref="M17:N17"/>
    <mergeCell ref="M22:N22"/>
    <mergeCell ref="M23:N23"/>
    <mergeCell ref="M24:N24"/>
    <mergeCell ref="M25:N25"/>
    <mergeCell ref="M34:N34"/>
    <mergeCell ref="M35:N35"/>
    <mergeCell ref="M36:N36"/>
    <mergeCell ref="M37:N37"/>
    <mergeCell ref="M30:N30"/>
    <mergeCell ref="M31:N31"/>
    <mergeCell ref="M32:N32"/>
    <mergeCell ref="M33:N33"/>
    <mergeCell ref="Q9:R9"/>
    <mergeCell ref="Q10:R10"/>
    <mergeCell ref="Q19:R19"/>
    <mergeCell ref="Q20:R20"/>
    <mergeCell ref="Q11:R11"/>
    <mergeCell ref="Q12:R12"/>
    <mergeCell ref="Q13:R13"/>
    <mergeCell ref="Q14:R14"/>
    <mergeCell ref="Q21:R21"/>
    <mergeCell ref="Q22:R22"/>
    <mergeCell ref="Q15:R15"/>
    <mergeCell ref="Q16:R16"/>
    <mergeCell ref="Q17:R17"/>
    <mergeCell ref="Q18:R18"/>
    <mergeCell ref="Q30:R30"/>
    <mergeCell ref="Q31:R31"/>
    <mergeCell ref="Q25:R25"/>
    <mergeCell ref="Q26:R26"/>
    <mergeCell ref="Q27:R27"/>
    <mergeCell ref="Q28:R28"/>
    <mergeCell ref="AH7:AI7"/>
    <mergeCell ref="AH8:AI8"/>
    <mergeCell ref="AH9:AI9"/>
    <mergeCell ref="AH10:AI10"/>
    <mergeCell ref="Q37:R37"/>
    <mergeCell ref="Q4:R4"/>
    <mergeCell ref="Q33:R33"/>
    <mergeCell ref="Q34:R34"/>
    <mergeCell ref="Q35:R35"/>
    <mergeCell ref="Q36:R36"/>
    <mergeCell ref="Q29:R29"/>
    <mergeCell ref="Q32:R32"/>
    <mergeCell ref="Q23:R23"/>
    <mergeCell ref="Q24:R24"/>
    <mergeCell ref="AH15:AI15"/>
    <mergeCell ref="AH16:AI16"/>
    <mergeCell ref="AH17:AI17"/>
    <mergeCell ref="AH18:AI18"/>
    <mergeCell ref="AH11:AI11"/>
    <mergeCell ref="AH12:AI12"/>
    <mergeCell ref="AH13:AI13"/>
    <mergeCell ref="AH14:AI14"/>
    <mergeCell ref="AH23:AI23"/>
    <mergeCell ref="AH24:AI24"/>
    <mergeCell ref="AH25:AI25"/>
    <mergeCell ref="AH26:AI26"/>
    <mergeCell ref="AH19:AI19"/>
    <mergeCell ref="AH20:AI20"/>
    <mergeCell ref="AH21:AI21"/>
    <mergeCell ref="AH22:AI22"/>
    <mergeCell ref="AH31:AI31"/>
    <mergeCell ref="AH32:AI32"/>
    <mergeCell ref="AH33:AI33"/>
    <mergeCell ref="AH34:AI34"/>
    <mergeCell ref="AH27:AI27"/>
    <mergeCell ref="AH28:AI28"/>
    <mergeCell ref="AH29:AI29"/>
    <mergeCell ref="AH30:AI30"/>
    <mergeCell ref="AH35:AI35"/>
    <mergeCell ref="AH36:AI36"/>
    <mergeCell ref="AH37:AI37"/>
    <mergeCell ref="AN2:AO3"/>
    <mergeCell ref="AN4:AO4"/>
    <mergeCell ref="AN5:AO5"/>
    <mergeCell ref="AN6:AO6"/>
    <mergeCell ref="AN7:AO7"/>
    <mergeCell ref="AN8:AO8"/>
    <mergeCell ref="AN9:AO9"/>
    <mergeCell ref="AN14:AO14"/>
    <mergeCell ref="AN15:AO15"/>
    <mergeCell ref="AN16:AO16"/>
    <mergeCell ref="AN17:AO17"/>
    <mergeCell ref="AN10:AO10"/>
    <mergeCell ref="AN11:AO11"/>
    <mergeCell ref="AN12:AO12"/>
    <mergeCell ref="AN13:AO13"/>
    <mergeCell ref="AN22:AO22"/>
    <mergeCell ref="AN23:AO23"/>
    <mergeCell ref="AN24:AO24"/>
    <mergeCell ref="AN25:AO25"/>
    <mergeCell ref="AN18:AO18"/>
    <mergeCell ref="AN19:AO19"/>
    <mergeCell ref="AN20:AO20"/>
    <mergeCell ref="AN21:AO21"/>
    <mergeCell ref="AN36:AO36"/>
    <mergeCell ref="AN37:AO37"/>
    <mergeCell ref="AN30:AO30"/>
    <mergeCell ref="AN31:AO31"/>
    <mergeCell ref="AN32:AO32"/>
    <mergeCell ref="AN33:AO33"/>
    <mergeCell ref="AN35:AO35"/>
    <mergeCell ref="BI7:BJ7"/>
    <mergeCell ref="BI8:BJ8"/>
    <mergeCell ref="BI9:BJ9"/>
    <mergeCell ref="AN34:AO34"/>
    <mergeCell ref="AN26:AO26"/>
    <mergeCell ref="AN27:AO27"/>
    <mergeCell ref="AN28:AO28"/>
    <mergeCell ref="AN29:AO29"/>
    <mergeCell ref="BI14:BJ14"/>
    <mergeCell ref="BI15:BJ15"/>
    <mergeCell ref="BI16:BJ16"/>
    <mergeCell ref="BI17:BJ17"/>
    <mergeCell ref="BI10:BJ10"/>
    <mergeCell ref="BI11:BJ11"/>
    <mergeCell ref="BI12:BJ12"/>
    <mergeCell ref="BI13:BJ13"/>
    <mergeCell ref="BI22:BJ22"/>
    <mergeCell ref="BI23:BJ23"/>
    <mergeCell ref="BI24:BJ24"/>
    <mergeCell ref="BI25:BJ25"/>
    <mergeCell ref="BI18:BJ18"/>
    <mergeCell ref="BI19:BJ19"/>
    <mergeCell ref="BI20:BJ20"/>
    <mergeCell ref="BI21:BJ21"/>
    <mergeCell ref="BI36:BJ36"/>
    <mergeCell ref="BI37:BJ37"/>
    <mergeCell ref="BI30:BJ30"/>
    <mergeCell ref="BI31:BJ31"/>
    <mergeCell ref="BI32:BJ32"/>
    <mergeCell ref="BI33:BJ33"/>
    <mergeCell ref="BI34:BJ34"/>
    <mergeCell ref="BI35:BJ35"/>
    <mergeCell ref="BI26:BJ26"/>
    <mergeCell ref="BI27:BJ27"/>
    <mergeCell ref="BI28:BJ28"/>
    <mergeCell ref="BI29:BJ29"/>
    <mergeCell ref="BP11:BQ11"/>
    <mergeCell ref="BP12:BQ12"/>
    <mergeCell ref="BP13:BQ13"/>
    <mergeCell ref="BP14:BQ14"/>
    <mergeCell ref="BP7:BQ7"/>
    <mergeCell ref="BP8:BQ8"/>
    <mergeCell ref="BP9:BQ9"/>
    <mergeCell ref="BP10:BQ10"/>
    <mergeCell ref="BP19:BQ19"/>
    <mergeCell ref="BP20:BQ20"/>
    <mergeCell ref="BP21:BQ21"/>
    <mergeCell ref="BP22:BQ22"/>
    <mergeCell ref="BP15:BQ15"/>
    <mergeCell ref="BP16:BQ16"/>
    <mergeCell ref="BP17:BQ17"/>
    <mergeCell ref="BP18:BQ18"/>
    <mergeCell ref="BP29:BQ29"/>
    <mergeCell ref="BP30:BQ30"/>
    <mergeCell ref="BP23:BQ23"/>
    <mergeCell ref="BP24:BQ24"/>
    <mergeCell ref="BP25:BQ25"/>
    <mergeCell ref="BP26:BQ26"/>
    <mergeCell ref="BP27:BQ27"/>
    <mergeCell ref="BP28:BQ28"/>
    <mergeCell ref="BP37:BQ37"/>
    <mergeCell ref="BW2:BX3"/>
    <mergeCell ref="BW4:BX4"/>
    <mergeCell ref="BW5:BX5"/>
    <mergeCell ref="BW6:BX6"/>
    <mergeCell ref="BW7:BX7"/>
    <mergeCell ref="BW8:BX8"/>
    <mergeCell ref="BW9:BX9"/>
    <mergeCell ref="BP31:BQ31"/>
    <mergeCell ref="BP32:BQ32"/>
    <mergeCell ref="BW10:BX10"/>
    <mergeCell ref="BW11:BX11"/>
    <mergeCell ref="BW12:BX12"/>
    <mergeCell ref="BW13:BX13"/>
    <mergeCell ref="BP35:BQ35"/>
    <mergeCell ref="BP36:BQ36"/>
    <mergeCell ref="BP33:BQ33"/>
    <mergeCell ref="BP34:BQ34"/>
    <mergeCell ref="BW18:BX18"/>
    <mergeCell ref="BW19:BX19"/>
    <mergeCell ref="BW20:BX20"/>
    <mergeCell ref="BW21:BX21"/>
    <mergeCell ref="BW14:BX14"/>
    <mergeCell ref="BW15:BX15"/>
    <mergeCell ref="BW16:BX16"/>
    <mergeCell ref="BW17:BX17"/>
    <mergeCell ref="BW26:BX26"/>
    <mergeCell ref="BW27:BX27"/>
    <mergeCell ref="BW28:BX28"/>
    <mergeCell ref="BW29:BX29"/>
    <mergeCell ref="BW22:BX22"/>
    <mergeCell ref="BW23:BX23"/>
    <mergeCell ref="BW24:BX24"/>
    <mergeCell ref="BW25:BX25"/>
    <mergeCell ref="BW34:BX34"/>
    <mergeCell ref="BW35:BX35"/>
    <mergeCell ref="BW36:BX36"/>
    <mergeCell ref="BW37:BX37"/>
    <mergeCell ref="BW30:BX30"/>
    <mergeCell ref="BW31:BX31"/>
    <mergeCell ref="BW32:BX32"/>
    <mergeCell ref="BW33:BX33"/>
    <mergeCell ref="CG14:CH14"/>
    <mergeCell ref="CG15:CH15"/>
    <mergeCell ref="CG16:CH16"/>
    <mergeCell ref="CG17:CH17"/>
    <mergeCell ref="CG10:CH10"/>
    <mergeCell ref="CG11:CH11"/>
    <mergeCell ref="CG12:CH12"/>
    <mergeCell ref="CG13:CH13"/>
    <mergeCell ref="CG22:CH22"/>
    <mergeCell ref="CG23:CH23"/>
    <mergeCell ref="CG24:CH24"/>
    <mergeCell ref="CG25:CH25"/>
    <mergeCell ref="CG18:CH18"/>
    <mergeCell ref="CG19:CH19"/>
    <mergeCell ref="CG20:CH20"/>
    <mergeCell ref="CG21:CH21"/>
    <mergeCell ref="CG36:CH36"/>
    <mergeCell ref="CG37:CH37"/>
    <mergeCell ref="CG30:CH30"/>
    <mergeCell ref="CG31:CH31"/>
    <mergeCell ref="CG32:CH32"/>
    <mergeCell ref="CG33:CH33"/>
    <mergeCell ref="CS6:CT6"/>
    <mergeCell ref="CG34:CH34"/>
    <mergeCell ref="CG35:CH35"/>
    <mergeCell ref="CG26:CH26"/>
    <mergeCell ref="CG27:CH27"/>
    <mergeCell ref="CG28:CH28"/>
    <mergeCell ref="CG29:CH29"/>
    <mergeCell ref="CS11:CT11"/>
    <mergeCell ref="CS12:CT12"/>
    <mergeCell ref="CS13:CT13"/>
    <mergeCell ref="CS14:CT14"/>
    <mergeCell ref="CS7:CT7"/>
    <mergeCell ref="CS8:CT8"/>
    <mergeCell ref="CS9:CT9"/>
    <mergeCell ref="CS10:CT10"/>
    <mergeCell ref="CS19:CT19"/>
    <mergeCell ref="CS20:CT20"/>
    <mergeCell ref="CS21:CT21"/>
    <mergeCell ref="CS22:CT22"/>
    <mergeCell ref="CS15:CT15"/>
    <mergeCell ref="CS16:CT16"/>
    <mergeCell ref="CS17:CT17"/>
    <mergeCell ref="CS18:CT18"/>
    <mergeCell ref="CS37:CT37"/>
    <mergeCell ref="CS31:CT31"/>
    <mergeCell ref="CS32:CT32"/>
    <mergeCell ref="CS33:CT33"/>
    <mergeCell ref="CS34:CT34"/>
    <mergeCell ref="CS35:CT35"/>
    <mergeCell ref="CS36:CT36"/>
    <mergeCell ref="CS27:CT27"/>
    <mergeCell ref="CS28:CT28"/>
    <mergeCell ref="CS29:CT29"/>
    <mergeCell ref="CS30:CT30"/>
    <mergeCell ref="F4:G4"/>
    <mergeCell ref="F5:G5"/>
    <mergeCell ref="F6:G6"/>
    <mergeCell ref="F7:G7"/>
    <mergeCell ref="CS23:CT23"/>
    <mergeCell ref="CS24:CT24"/>
    <mergeCell ref="CS25:CT25"/>
    <mergeCell ref="CS26:CT26"/>
    <mergeCell ref="F10:G10"/>
    <mergeCell ref="F11:G11"/>
    <mergeCell ref="F20:G20"/>
    <mergeCell ref="F12:G12"/>
    <mergeCell ref="F13:G13"/>
    <mergeCell ref="F14:G14"/>
    <mergeCell ref="F15:G15"/>
    <mergeCell ref="F32:G32"/>
    <mergeCell ref="F33:G33"/>
    <mergeCell ref="I11:J11"/>
    <mergeCell ref="I12:J12"/>
    <mergeCell ref="I13:J13"/>
    <mergeCell ref="I14:J14"/>
    <mergeCell ref="I19:J19"/>
    <mergeCell ref="I20:J20"/>
    <mergeCell ref="F21:G21"/>
    <mergeCell ref="F22:G22"/>
    <mergeCell ref="F30:G30"/>
    <mergeCell ref="F31:G31"/>
    <mergeCell ref="I9:J9"/>
    <mergeCell ref="I10:J10"/>
    <mergeCell ref="F23:G23"/>
    <mergeCell ref="F16:G16"/>
    <mergeCell ref="F17:G17"/>
    <mergeCell ref="F18:G18"/>
    <mergeCell ref="F19:G19"/>
    <mergeCell ref="F9:G9"/>
    <mergeCell ref="I2:J3"/>
    <mergeCell ref="I4:J4"/>
    <mergeCell ref="I5:J5"/>
    <mergeCell ref="I6:J6"/>
    <mergeCell ref="F36:G36"/>
    <mergeCell ref="F37:G37"/>
    <mergeCell ref="F24:G24"/>
    <mergeCell ref="F25:G25"/>
    <mergeCell ref="F26:G26"/>
    <mergeCell ref="F27:G27"/>
    <mergeCell ref="F34:G34"/>
    <mergeCell ref="F35:G35"/>
    <mergeCell ref="F28:G28"/>
    <mergeCell ref="F29:G29"/>
    <mergeCell ref="I21:J21"/>
    <mergeCell ref="I22:J22"/>
    <mergeCell ref="I15:J15"/>
    <mergeCell ref="I16:J16"/>
    <mergeCell ref="I17:J17"/>
    <mergeCell ref="I18:J18"/>
    <mergeCell ref="I27:J27"/>
    <mergeCell ref="I28:J28"/>
    <mergeCell ref="I29:J29"/>
    <mergeCell ref="I30:J30"/>
    <mergeCell ref="I23:J23"/>
    <mergeCell ref="I24:J24"/>
    <mergeCell ref="I25:J25"/>
    <mergeCell ref="I26:J26"/>
    <mergeCell ref="I35:J35"/>
    <mergeCell ref="I36:J36"/>
    <mergeCell ref="I37:J37"/>
    <mergeCell ref="I31:J31"/>
    <mergeCell ref="I32:J32"/>
    <mergeCell ref="I33:J33"/>
    <mergeCell ref="I34:J34"/>
  </mergeCells>
  <conditionalFormatting sqref="AW4:AX4 BL4:BO4 O4:P37 AJ4:AM37 BK4:BK37 AG5:AG29 CI4:CJ37 S4:V37 AD4:AG4 AY4:BH37 BR4:BV37 BY4:CF37 AC4:AC37 AD5:AF37 AV4:AV37 AW5:AW37 BO5:BO37 CM4:CR37 Y4:Z37 K4:L37 E4:E37 H4:H37">
    <cfRule type="cellIs" priority="31" dxfId="2" operator="equal" stopIfTrue="1">
      <formula>E$3</formula>
    </cfRule>
  </conditionalFormatting>
  <conditionalFormatting sqref="BY3:CF3">
    <cfRule type="cellIs" priority="32" dxfId="2" operator="equal" stopIfTrue="1">
      <formula>BY$2</formula>
    </cfRule>
  </conditionalFormatting>
  <conditionalFormatting sqref="AP4:AP37 AS4:AS37">
    <cfRule type="cellIs" priority="33" dxfId="2" operator="equal" stopIfTrue="1">
      <formula>AP$3</formula>
    </cfRule>
    <cfRule type="cellIs" priority="34" dxfId="2" operator="between" stopIfTrue="1">
      <formula>IF($B$1="0-1-9",1,3.7)</formula>
      <formula>IF($B$1="0-1-9",1,4.3)</formula>
    </cfRule>
  </conditionalFormatting>
  <conditionalFormatting sqref="AX5:AX37">
    <cfRule type="cellIs" priority="35" dxfId="2" operator="equal" stopIfTrue="1">
      <formula>AX$3</formula>
    </cfRule>
    <cfRule type="cellIs" priority="36" dxfId="2" operator="equal" stopIfTrue="1">
      <formula>IF($B$1="0-1-9",1,"MD")</formula>
    </cfRule>
  </conditionalFormatting>
  <conditionalFormatting sqref="BL5:BM37">
    <cfRule type="cellIs" priority="37" dxfId="2" operator="equal" stopIfTrue="1">
      <formula>BL$3</formula>
    </cfRule>
    <cfRule type="cellIs" priority="38" dxfId="2" operator="equal" stopIfTrue="1">
      <formula>IF($B$1="0-1-9",1,"V")</formula>
    </cfRule>
  </conditionalFormatting>
  <conditionalFormatting sqref="BN5:BN37">
    <cfRule type="cellIs" priority="39" dxfId="2" operator="equal" stopIfTrue="1">
      <formula>BN$3</formula>
    </cfRule>
    <cfRule type="cellIs" priority="40" dxfId="2" operator="equal" stopIfTrue="1">
      <formula>IF($B$1="0-1-9",1,"L")</formula>
    </cfRule>
  </conditionalFormatting>
  <conditionalFormatting sqref="CI42:CJ42 O42:P42 Y42:Z42 AJ42:AM42 AC42:AG42 A42:E42 K42:L42 S42:V42 H42 CU42:IV42 BK42:BO42 BR42:BV42 BY42:CF42 CM42:CR42 AP42 AS42 AV42:BH42">
    <cfRule type="cellIs" priority="44" dxfId="56" operator="equal" stopIfTrue="1">
      <formula>0</formula>
    </cfRule>
  </conditionalFormatting>
  <conditionalFormatting sqref="M4:N37 CS4:CT37 Q4:R37 W4:X29 AA4:AB37 AH4:AI29 AN4:AO37 BI4:BJ37 BP4:BQ37 BW4:BX37 CG4:CH37 CK4:CL29">
    <cfRule type="cellIs" priority="45" dxfId="10" operator="equal" stopIfTrue="1">
      <formula>0</formula>
    </cfRule>
  </conditionalFormatting>
  <conditionalFormatting sqref="F4:G37 I4:J37">
    <cfRule type="cellIs" priority="46" dxfId="52" operator="equal" stopIfTrue="1">
      <formula>0</formula>
    </cfRule>
  </conditionalFormatting>
  <conditionalFormatting sqref="AQ4:AR37">
    <cfRule type="cellIs" priority="47" dxfId="53" operator="equal" stopIfTrue="1">
      <formula>0</formula>
    </cfRule>
  </conditionalFormatting>
  <conditionalFormatting sqref="AT4:AU37 W30:X37 AH30:AI37 CK30:CL37">
    <cfRule type="cellIs" priority="48" dxfId="52" operator="equal" stopIfTrue="1">
      <formula>0</formula>
    </cfRule>
  </conditionalFormatting>
  <conditionalFormatting sqref="AG30:AG37">
    <cfRule type="cellIs" priority="49" dxfId="2" operator="equal" stopIfTrue="1">
      <formula>1</formula>
    </cfRule>
  </conditionalFormatting>
  <conditionalFormatting sqref="E45">
    <cfRule type="cellIs" priority="28" dxfId="50" operator="equal" stopIfTrue="1">
      <formula>IF(#REF!&lt;&gt;"",#REF!,"")</formula>
    </cfRule>
    <cfRule type="cellIs" priority="29" dxfId="20" operator="lessThan" stopIfTrue="1">
      <formula>IF(#REF!&lt;&gt;"",#REF!,0)</formula>
    </cfRule>
    <cfRule type="cellIs" priority="30" dxfId="19" operator="greaterThan" stopIfTrue="1">
      <formula>IF(#REF!&lt;&gt;"",#REF!,101)</formula>
    </cfRule>
  </conditionalFormatting>
  <conditionalFormatting sqref="E51">
    <cfRule type="cellIs" priority="27" dxfId="2" operator="equal" stopIfTrue="1">
      <formula>E$3</formula>
    </cfRule>
  </conditionalFormatting>
  <conditionalFormatting sqref="E52">
    <cfRule type="cellIs" priority="26" dxfId="2" operator="equal" stopIfTrue="1">
      <formula>E$3</formula>
    </cfRule>
  </conditionalFormatting>
  <conditionalFormatting sqref="H52">
    <cfRule type="cellIs" priority="25" dxfId="2" operator="equal" stopIfTrue="1">
      <formula>H$3</formula>
    </cfRule>
  </conditionalFormatting>
  <conditionalFormatting sqref="K52:L52">
    <cfRule type="cellIs" priority="24" dxfId="2" operator="equal" stopIfTrue="1">
      <formula>K$3</formula>
    </cfRule>
  </conditionalFormatting>
  <conditionalFormatting sqref="O52:P52">
    <cfRule type="cellIs" priority="23" dxfId="2" operator="equal" stopIfTrue="1">
      <formula>O$3</formula>
    </cfRule>
  </conditionalFormatting>
  <conditionalFormatting sqref="S52:V52">
    <cfRule type="cellIs" priority="22" dxfId="2" operator="equal" stopIfTrue="1">
      <formula>S$3</formula>
    </cfRule>
  </conditionalFormatting>
  <conditionalFormatting sqref="Y52:Z52">
    <cfRule type="cellIs" priority="21" dxfId="2" operator="equal" stopIfTrue="1">
      <formula>Y$3</formula>
    </cfRule>
  </conditionalFormatting>
  <conditionalFormatting sqref="AC52:AF52">
    <cfRule type="cellIs" priority="20" dxfId="2" operator="equal" stopIfTrue="1">
      <formula>AC$3</formula>
    </cfRule>
  </conditionalFormatting>
  <conditionalFormatting sqref="AG52">
    <cfRule type="cellIs" priority="19" dxfId="2" operator="equal" stopIfTrue="1">
      <formula>1</formula>
    </cfRule>
  </conditionalFormatting>
  <conditionalFormatting sqref="AJ52:AM52">
    <cfRule type="cellIs" priority="18" dxfId="2" operator="equal" stopIfTrue="1">
      <formula>AJ$3</formula>
    </cfRule>
  </conditionalFormatting>
  <conditionalFormatting sqref="AP52">
    <cfRule type="cellIs" priority="16" dxfId="2" operator="equal" stopIfTrue="1">
      <formula>AP$3</formula>
    </cfRule>
    <cfRule type="cellIs" priority="17" dxfId="2" operator="between" stopIfTrue="1">
      <formula>IF($B$1="0-1-9",1,3.7)</formula>
      <formula>IF($B$1="0-1-9",1,4.3)</formula>
    </cfRule>
  </conditionalFormatting>
  <conditionalFormatting sqref="AS52">
    <cfRule type="cellIs" priority="14" dxfId="2" operator="equal" stopIfTrue="1">
      <formula>AS$3</formula>
    </cfRule>
    <cfRule type="cellIs" priority="15" dxfId="2" operator="between" stopIfTrue="1">
      <formula>IF($B$1="0-1-9",1,3.7)</formula>
      <formula>IF($B$1="0-1-9",1,4.3)</formula>
    </cfRule>
  </conditionalFormatting>
  <conditionalFormatting sqref="AY52:BH52 AV52:AW52">
    <cfRule type="cellIs" priority="13" dxfId="2" operator="equal" stopIfTrue="1">
      <formula>AV$3</formula>
    </cfRule>
  </conditionalFormatting>
  <conditionalFormatting sqref="AX52">
    <cfRule type="cellIs" priority="11" dxfId="2" operator="equal" stopIfTrue="1">
      <formula>AX$3</formula>
    </cfRule>
    <cfRule type="cellIs" priority="12" dxfId="2" operator="equal" stopIfTrue="1">
      <formula>IF($B$1="0-1-9",1,"MD")</formula>
    </cfRule>
  </conditionalFormatting>
  <conditionalFormatting sqref="BK52 BO52">
    <cfRule type="cellIs" priority="10" dxfId="2" operator="equal" stopIfTrue="1">
      <formula>BK$3</formula>
    </cfRule>
  </conditionalFormatting>
  <conditionalFormatting sqref="BL52:BM52">
    <cfRule type="cellIs" priority="8" dxfId="2" operator="equal" stopIfTrue="1">
      <formula>BL$3</formula>
    </cfRule>
    <cfRule type="cellIs" priority="9" dxfId="2" operator="equal" stopIfTrue="1">
      <formula>IF($B$1="0-1-9",1,"V")</formula>
    </cfRule>
  </conditionalFormatting>
  <conditionalFormatting sqref="BN52">
    <cfRule type="cellIs" priority="6" dxfId="2" operator="equal" stopIfTrue="1">
      <formula>BN$3</formula>
    </cfRule>
    <cfRule type="cellIs" priority="7" dxfId="2" operator="equal" stopIfTrue="1">
      <formula>IF($B$1="0-1-9",1,"L")</formula>
    </cfRule>
  </conditionalFormatting>
  <conditionalFormatting sqref="BR52:BV52">
    <cfRule type="cellIs" priority="5" dxfId="2" operator="equal" stopIfTrue="1">
      <formula>BR$3</formula>
    </cfRule>
  </conditionalFormatting>
  <conditionalFormatting sqref="BY52:CF52">
    <cfRule type="cellIs" priority="4" dxfId="2" operator="equal" stopIfTrue="1">
      <formula>BY$3</formula>
    </cfRule>
  </conditionalFormatting>
  <conditionalFormatting sqref="CI52:CJ52">
    <cfRule type="cellIs" priority="3" dxfId="2" operator="equal" stopIfTrue="1">
      <formula>CI$3</formula>
    </cfRule>
  </conditionalFormatting>
  <conditionalFormatting sqref="CM52:CR52">
    <cfRule type="cellIs" priority="2" dxfId="2" operator="equal" stopIfTrue="1">
      <formula>CM$3</formula>
    </cfRule>
  </conditionalFormatting>
  <conditionalFormatting sqref="E44 H44 K44:L44 O44:P44 S44:V44 Y44:Z44 AC44:AG44 AJ44:AM44 AP44 AS44 AV44:BH44 BK44:BP44 BR44:BV44 BY44:CF44 CI44:CJ44 CM44:CR44">
    <cfRule type="cellIs" priority="46" dxfId="20" operator="lessThan" stopIfTrue="1">
      <formula>E45</formula>
    </cfRule>
    <cfRule type="cellIs" priority="47" dxfId="19" operator="greaterThanOrEqual" stopIfTrue="1">
      <formula>E45</formula>
    </cfRule>
  </conditionalFormatting>
  <dataValidations count="1">
    <dataValidation operator="lessThanOrEqual" allowBlank="1" showInputMessage="1" showErrorMessage="1" sqref="CS4:CS37 M4:M37 BQ5:BQ37 BP4 BI4:BI37 AN4:AN37 AA4:AB37 BW4:BW37 CK4 E1:F1 W4 Q4:Q37 CG4:CG37"/>
  </dataValidations>
  <printOptions headings="1"/>
  <pageMargins left="0.31496062992125984" right="0.2755905511811024" top="0.35" bottom="0.43" header="0.23" footer="0.29"/>
  <pageSetup fitToWidth="12" horizontalDpi="300" verticalDpi="300" orientation="landscape" pageOrder="overThenDown" paperSize="9" scale="81" r:id="rId2"/>
  <headerFooter alignWithMargins="0">
    <oddFooter>&amp;C&amp;A&amp;RPage &amp;P / &amp;N</oddFooter>
  </headerFooter>
  <colBreaks count="7" manualBreakCount="7">
    <brk id="14" max="65535" man="1"/>
    <brk id="28" max="53" man="1"/>
    <brk id="41" max="65535" man="1"/>
    <brk id="47" max="53" man="1"/>
    <brk id="62" max="53" man="1"/>
    <brk id="69" max="53" man="1"/>
    <brk id="86" max="53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F63"/>
  <sheetViews>
    <sheetView view="pageBreakPreview" zoomScaleSheetLayoutView="100" zoomScalePageLayoutView="0" workbookViewId="0" topLeftCell="A1">
      <selection activeCell="B2" sqref="B2"/>
    </sheetView>
  </sheetViews>
  <sheetFormatPr defaultColWidth="11.421875" defaultRowHeight="12.75"/>
  <cols>
    <col min="1" max="1" width="9.57421875" style="256" customWidth="1"/>
    <col min="2" max="2" width="15.28125" style="257" customWidth="1"/>
    <col min="3" max="3" width="16.140625" style="257" customWidth="1"/>
    <col min="4" max="4" width="110.00390625" style="257" bestFit="1" customWidth="1"/>
  </cols>
  <sheetData>
    <row r="1" spans="1:4" ht="25.5" customHeight="1">
      <c r="A1" s="288" t="s">
        <v>16</v>
      </c>
      <c r="B1" s="289" t="s">
        <v>70</v>
      </c>
      <c r="C1" s="319" t="s">
        <v>81</v>
      </c>
      <c r="D1" s="289" t="s">
        <v>17</v>
      </c>
    </row>
    <row r="2" spans="1:4" ht="12.75" customHeight="1">
      <c r="A2" s="258">
        <v>1</v>
      </c>
      <c r="B2" s="264">
        <f>'Encodage réponses Es'!E50</f>
      </c>
      <c r="C2" s="304">
        <v>0.95</v>
      </c>
      <c r="D2" s="265" t="s">
        <v>71</v>
      </c>
    </row>
    <row r="3" spans="1:4" ht="12.75" customHeight="1">
      <c r="A3" s="258">
        <v>2</v>
      </c>
      <c r="B3" s="264">
        <f>'Encodage réponses Es'!F50</f>
      </c>
      <c r="C3" s="304">
        <v>0.89</v>
      </c>
      <c r="D3" s="265" t="s">
        <v>71</v>
      </c>
    </row>
    <row r="4" spans="1:4" ht="12.75" customHeight="1">
      <c r="A4" s="258">
        <v>3</v>
      </c>
      <c r="B4" s="264">
        <f>'Encodage réponses Es'!G50</f>
      </c>
      <c r="C4" s="304">
        <v>0.93</v>
      </c>
      <c r="D4" s="265" t="s">
        <v>71</v>
      </c>
    </row>
    <row r="5" spans="1:4" ht="12.75" customHeight="1">
      <c r="A5" s="258">
        <v>4</v>
      </c>
      <c r="B5" s="264">
        <f>'Encodage réponses Es'!H50</f>
      </c>
      <c r="C5" s="304">
        <v>0.82</v>
      </c>
      <c r="D5" s="265" t="s">
        <v>72</v>
      </c>
    </row>
    <row r="6" spans="1:4" ht="12.75" customHeight="1">
      <c r="A6" s="258">
        <v>5</v>
      </c>
      <c r="B6" s="264">
        <f>'Encodage réponses Es'!I50</f>
      </c>
      <c r="C6" s="304">
        <v>0.86</v>
      </c>
      <c r="D6" s="265" t="s">
        <v>72</v>
      </c>
    </row>
    <row r="7" spans="1:4" ht="12.75" customHeight="1">
      <c r="A7" s="258">
        <v>6</v>
      </c>
      <c r="B7" s="264">
        <f>'Encodage réponses Es'!J50</f>
      </c>
      <c r="C7" s="304">
        <v>0.89</v>
      </c>
      <c r="D7" s="265" t="s">
        <v>72</v>
      </c>
    </row>
    <row r="8" spans="1:4" ht="12.75" customHeight="1">
      <c r="A8" s="258">
        <v>7</v>
      </c>
      <c r="B8" s="264">
        <f>'Encodage réponses Es'!K50</f>
      </c>
      <c r="C8" s="304">
        <v>0.85</v>
      </c>
      <c r="D8" s="265" t="s">
        <v>72</v>
      </c>
    </row>
    <row r="9" spans="1:4" ht="12.75" customHeight="1">
      <c r="A9" s="258">
        <v>8</v>
      </c>
      <c r="B9" s="264">
        <f>'Encodage réponses Es'!L50</f>
      </c>
      <c r="C9" s="304">
        <v>0.83</v>
      </c>
      <c r="D9" s="265" t="s">
        <v>72</v>
      </c>
    </row>
    <row r="10" spans="1:4" ht="12.75" customHeight="1">
      <c r="A10" s="258">
        <v>9</v>
      </c>
      <c r="B10" s="264">
        <f>'Encodage réponses Es'!M50</f>
      </c>
      <c r="C10" s="304">
        <v>0.92</v>
      </c>
      <c r="D10" s="265" t="s">
        <v>71</v>
      </c>
    </row>
    <row r="11" spans="1:4" ht="12.75" customHeight="1">
      <c r="A11" s="258">
        <v>10</v>
      </c>
      <c r="B11" s="264">
        <f>'Encodage réponses Es'!N50</f>
      </c>
      <c r="C11" s="304">
        <v>0.95</v>
      </c>
      <c r="D11" s="265" t="s">
        <v>71</v>
      </c>
    </row>
    <row r="12" spans="1:4" ht="12.75" customHeight="1">
      <c r="A12" s="258">
        <v>11</v>
      </c>
      <c r="B12" s="264">
        <f>'Encodage réponses Es'!O50</f>
      </c>
      <c r="C12" s="304">
        <v>0.83</v>
      </c>
      <c r="D12" s="265" t="s">
        <v>71</v>
      </c>
    </row>
    <row r="13" spans="1:4" ht="12.75" customHeight="1">
      <c r="A13" s="258">
        <v>12</v>
      </c>
      <c r="B13" s="264">
        <f>'Encodage réponses Es'!P50</f>
      </c>
      <c r="C13" s="304">
        <v>0.9</v>
      </c>
      <c r="D13" s="265" t="s">
        <v>71</v>
      </c>
    </row>
    <row r="14" spans="1:4" ht="12.75" customHeight="1">
      <c r="A14" s="258">
        <v>13</v>
      </c>
      <c r="B14" s="264">
        <f>'Encodage réponses Es'!Q50</f>
      </c>
      <c r="C14" s="304">
        <v>0.94</v>
      </c>
      <c r="D14" s="265" t="s">
        <v>71</v>
      </c>
    </row>
    <row r="15" spans="1:4" ht="12.75" customHeight="1">
      <c r="A15" s="259">
        <v>14</v>
      </c>
      <c r="B15" s="266">
        <f>'Encodage réponses Es'!R50</f>
      </c>
      <c r="C15" s="304">
        <v>0.95</v>
      </c>
      <c r="D15" s="267" t="s">
        <v>44</v>
      </c>
    </row>
    <row r="16" spans="1:4" ht="12.75" customHeight="1">
      <c r="A16" s="259">
        <v>15</v>
      </c>
      <c r="B16" s="266">
        <f>'Encodage réponses Es'!S50</f>
      </c>
      <c r="C16" s="304">
        <v>0.95</v>
      </c>
      <c r="D16" s="267" t="s">
        <v>44</v>
      </c>
    </row>
    <row r="17" spans="1:4" ht="12.75" customHeight="1">
      <c r="A17" s="259">
        <v>16</v>
      </c>
      <c r="B17" s="266">
        <f>'Encodage réponses Es'!T50</f>
      </c>
      <c r="C17" s="304">
        <v>0.91</v>
      </c>
      <c r="D17" s="267" t="s">
        <v>44</v>
      </c>
    </row>
    <row r="18" spans="1:4" ht="12.75" customHeight="1">
      <c r="A18" s="259">
        <v>17</v>
      </c>
      <c r="B18" s="266">
        <f>'Encodage réponses Es'!U50</f>
      </c>
      <c r="C18" s="304">
        <v>0.8</v>
      </c>
      <c r="D18" s="267" t="s">
        <v>44</v>
      </c>
    </row>
    <row r="19" spans="1:4" ht="12.75" customHeight="1">
      <c r="A19" s="259">
        <v>18</v>
      </c>
      <c r="B19" s="266">
        <f>'Encodage réponses Es'!V50</f>
      </c>
      <c r="C19" s="304">
        <v>0.81</v>
      </c>
      <c r="D19" s="267" t="s">
        <v>44</v>
      </c>
    </row>
    <row r="20" spans="1:4" ht="12.75" customHeight="1">
      <c r="A20" s="258">
        <v>19</v>
      </c>
      <c r="B20" s="264">
        <f>'Encodage réponses Es'!W50</f>
      </c>
      <c r="C20" s="304">
        <v>0.88</v>
      </c>
      <c r="D20" s="265" t="s">
        <v>73</v>
      </c>
    </row>
    <row r="21" spans="1:4" ht="12.75" customHeight="1">
      <c r="A21" s="258">
        <v>20</v>
      </c>
      <c r="B21" s="264">
        <f>'Encodage réponses Es'!X50</f>
      </c>
      <c r="C21" s="304">
        <v>0.73</v>
      </c>
      <c r="D21" s="265" t="s">
        <v>73</v>
      </c>
    </row>
    <row r="22" spans="1:4" ht="12.75" customHeight="1">
      <c r="A22" s="258">
        <v>21</v>
      </c>
      <c r="B22" s="264">
        <f>'Encodage réponses Es'!Y50</f>
      </c>
      <c r="C22" s="304">
        <v>0.77</v>
      </c>
      <c r="D22" s="265" t="s">
        <v>73</v>
      </c>
    </row>
    <row r="23" spans="1:4" ht="12.75" customHeight="1">
      <c r="A23" s="258">
        <v>22</v>
      </c>
      <c r="B23" s="264">
        <f>'Encodage réponses Es'!Z50</f>
      </c>
      <c r="C23" s="304">
        <v>0.76</v>
      </c>
      <c r="D23" s="265" t="s">
        <v>73</v>
      </c>
    </row>
    <row r="24" spans="1:4" ht="12.75" customHeight="1">
      <c r="A24" s="258">
        <v>23</v>
      </c>
      <c r="B24" s="264">
        <f>'Encodage réponses Es'!AA50</f>
      </c>
      <c r="C24" s="304">
        <v>0.89</v>
      </c>
      <c r="D24" s="265" t="s">
        <v>73</v>
      </c>
    </row>
    <row r="25" spans="1:4" ht="12.75" customHeight="1">
      <c r="A25" s="258">
        <v>24</v>
      </c>
      <c r="B25" s="264">
        <f>'Encodage réponses Es'!AB50</f>
      </c>
      <c r="C25" s="304">
        <v>0.81</v>
      </c>
      <c r="D25" s="265" t="s">
        <v>76</v>
      </c>
    </row>
    <row r="26" spans="1:4" ht="12.75" customHeight="1">
      <c r="A26" s="258">
        <v>25</v>
      </c>
      <c r="B26" s="264">
        <f>'Encodage réponses Es'!AC50</f>
      </c>
      <c r="C26" s="304">
        <v>0.93</v>
      </c>
      <c r="D26" s="265" t="s">
        <v>75</v>
      </c>
    </row>
    <row r="27" spans="1:4" ht="12.75" customHeight="1">
      <c r="A27" s="258">
        <v>26</v>
      </c>
      <c r="B27" s="264">
        <f>'Encodage réponses Es'!AD50</f>
      </c>
      <c r="C27" s="304">
        <v>0.94</v>
      </c>
      <c r="D27" s="265" t="s">
        <v>75</v>
      </c>
    </row>
    <row r="28" spans="1:4" ht="12.75" customHeight="1">
      <c r="A28" s="258">
        <v>27</v>
      </c>
      <c r="B28" s="264">
        <f>'Encodage réponses Es'!AE50</f>
      </c>
      <c r="C28" s="304">
        <v>0.8</v>
      </c>
      <c r="D28" s="265" t="s">
        <v>76</v>
      </c>
    </row>
    <row r="29" spans="1:4" ht="12.75" customHeight="1">
      <c r="A29" s="258">
        <v>28</v>
      </c>
      <c r="B29" s="264">
        <f>'Encodage réponses Es'!AF50</f>
      </c>
      <c r="C29" s="304">
        <v>0.99</v>
      </c>
      <c r="D29" s="265" t="s">
        <v>76</v>
      </c>
    </row>
    <row r="30" spans="1:4" ht="12.75" customHeight="1">
      <c r="A30" s="258">
        <v>29</v>
      </c>
      <c r="B30" s="264">
        <f>'Encodage réponses Es'!AG50</f>
      </c>
      <c r="C30" s="304">
        <v>0.9</v>
      </c>
      <c r="D30" s="265" t="s">
        <v>76</v>
      </c>
    </row>
    <row r="31" spans="1:4" ht="12.75" customHeight="1">
      <c r="A31" s="258">
        <v>30</v>
      </c>
      <c r="B31" s="264">
        <f>'Encodage réponses Es'!AH50</f>
      </c>
      <c r="C31" s="304">
        <v>0.96</v>
      </c>
      <c r="D31" s="265" t="s">
        <v>76</v>
      </c>
    </row>
    <row r="32" spans="1:4" ht="12.75" customHeight="1">
      <c r="A32" s="258">
        <v>31</v>
      </c>
      <c r="B32" s="264">
        <f>'Encodage réponses Es'!AI50</f>
      </c>
      <c r="C32" s="304">
        <v>0.89</v>
      </c>
      <c r="D32" s="265" t="s">
        <v>76</v>
      </c>
    </row>
    <row r="33" spans="1:4" ht="12.75" customHeight="1">
      <c r="A33" s="259">
        <v>32</v>
      </c>
      <c r="B33" s="266">
        <f>'Encodage réponses Es'!AJ50</f>
      </c>
      <c r="C33" s="304">
        <v>0.81</v>
      </c>
      <c r="D33" s="267" t="s">
        <v>45</v>
      </c>
    </row>
    <row r="34" spans="1:4" ht="12.75" customHeight="1">
      <c r="A34" s="259">
        <v>33</v>
      </c>
      <c r="B34" s="266">
        <f>'Encodage réponses Es'!AK50</f>
      </c>
      <c r="C34" s="304">
        <v>0.83</v>
      </c>
      <c r="D34" s="267" t="s">
        <v>45</v>
      </c>
    </row>
    <row r="35" spans="1:4" ht="12.75" customHeight="1">
      <c r="A35" s="259">
        <v>34</v>
      </c>
      <c r="B35" s="266">
        <f>'Encodage réponses Es'!AL50</f>
      </c>
      <c r="C35" s="304">
        <v>0.83</v>
      </c>
      <c r="D35" s="267" t="s">
        <v>45</v>
      </c>
    </row>
    <row r="36" spans="1:4" ht="12.75" customHeight="1">
      <c r="A36" s="259">
        <v>35</v>
      </c>
      <c r="B36" s="266">
        <f>'Encodage réponses Es'!AM50</f>
      </c>
      <c r="C36" s="304">
        <v>0.89</v>
      </c>
      <c r="D36" s="267" t="s">
        <v>45</v>
      </c>
    </row>
    <row r="37" spans="1:4" ht="12.75" customHeight="1">
      <c r="A37" s="258">
        <v>36</v>
      </c>
      <c r="B37" s="264">
        <f>'Encodage réponses Es'!AN50</f>
      </c>
      <c r="C37" s="304">
        <v>0.95</v>
      </c>
      <c r="D37" s="265" t="s">
        <v>74</v>
      </c>
    </row>
    <row r="38" spans="1:4" ht="12.75" customHeight="1">
      <c r="A38" s="258">
        <v>37</v>
      </c>
      <c r="B38" s="264">
        <f>'Encodage réponses Es'!AO50</f>
      </c>
      <c r="C38" s="304">
        <v>0.97</v>
      </c>
      <c r="D38" s="265" t="s">
        <v>74</v>
      </c>
    </row>
    <row r="39" spans="1:4" ht="12.75" customHeight="1">
      <c r="A39" s="258">
        <v>38</v>
      </c>
      <c r="B39" s="264">
        <f>'Encodage réponses Es'!AP50</f>
      </c>
      <c r="C39" s="304">
        <v>0.98</v>
      </c>
      <c r="D39" s="265" t="s">
        <v>74</v>
      </c>
    </row>
    <row r="40" spans="1:4" ht="12.75" customHeight="1">
      <c r="A40" s="258">
        <v>39</v>
      </c>
      <c r="B40" s="264">
        <f>'Encodage réponses Es'!AQ50</f>
      </c>
      <c r="C40" s="304">
        <v>0.97</v>
      </c>
      <c r="D40" s="265" t="s">
        <v>74</v>
      </c>
    </row>
    <row r="41" spans="1:4" ht="12.75" customHeight="1">
      <c r="A41" s="259">
        <v>40</v>
      </c>
      <c r="B41" s="266">
        <f>'Encodage réponses Es'!AR50</f>
      </c>
      <c r="C41" s="304">
        <v>0.91</v>
      </c>
      <c r="D41" s="267" t="s">
        <v>41</v>
      </c>
    </row>
    <row r="42" spans="1:4" ht="12.75" customHeight="1">
      <c r="A42" s="259">
        <v>41</v>
      </c>
      <c r="B42" s="266">
        <f>'Encodage réponses Es'!AS50</f>
      </c>
      <c r="C42" s="304">
        <v>0.92</v>
      </c>
      <c r="D42" s="267" t="s">
        <v>43</v>
      </c>
    </row>
    <row r="43" spans="1:6" ht="12.75" customHeight="1">
      <c r="A43" s="299">
        <v>42</v>
      </c>
      <c r="B43" s="266">
        <f>'Encodage réponses Es'!AT50</f>
      </c>
      <c r="C43" s="304">
        <v>0.76</v>
      </c>
      <c r="D43" s="300" t="s">
        <v>78</v>
      </c>
      <c r="E43" s="283"/>
      <c r="F43" s="283"/>
    </row>
    <row r="44" spans="1:6" ht="12.75" customHeight="1">
      <c r="A44" s="299">
        <v>43</v>
      </c>
      <c r="B44" s="266">
        <f>'Encodage réponses Es'!AU50</f>
      </c>
      <c r="C44" s="304">
        <v>0.93</v>
      </c>
      <c r="D44" s="301" t="s">
        <v>46</v>
      </c>
      <c r="E44" s="284"/>
      <c r="F44" s="284"/>
    </row>
    <row r="45" spans="1:4" ht="12.75" customHeight="1">
      <c r="A45" s="259">
        <v>44</v>
      </c>
      <c r="B45" s="266">
        <f>'Encodage réponses Es'!AV50</f>
      </c>
      <c r="C45" s="304">
        <v>0.76</v>
      </c>
      <c r="D45" s="267" t="s">
        <v>55</v>
      </c>
    </row>
    <row r="46" spans="1:4" ht="12.75" customHeight="1">
      <c r="A46" s="259">
        <v>45</v>
      </c>
      <c r="B46" s="266">
        <f>'Encodage réponses Es'!AW50</f>
      </c>
      <c r="C46" s="304">
        <v>0.92</v>
      </c>
      <c r="D46" s="267" t="s">
        <v>55</v>
      </c>
    </row>
    <row r="47" spans="1:4" ht="12.75" customHeight="1">
      <c r="A47" s="259">
        <v>46</v>
      </c>
      <c r="B47" s="266">
        <f>'Encodage réponses Es'!AX50</f>
      </c>
      <c r="C47" s="304">
        <v>0.91</v>
      </c>
      <c r="D47" s="267" t="s">
        <v>41</v>
      </c>
    </row>
    <row r="48" spans="1:4" ht="12.75" customHeight="1">
      <c r="A48" s="259">
        <v>47</v>
      </c>
      <c r="B48" s="266">
        <f>'Encodage réponses Es'!AY50</f>
      </c>
      <c r="C48" s="304">
        <v>0.91</v>
      </c>
      <c r="D48" s="267" t="s">
        <v>43</v>
      </c>
    </row>
    <row r="49" spans="1:4" ht="12.75" customHeight="1">
      <c r="A49" s="259">
        <v>48</v>
      </c>
      <c r="B49" s="266">
        <f>'Encodage réponses Es'!AZ50</f>
      </c>
      <c r="C49" s="304">
        <v>0.86</v>
      </c>
      <c r="D49" s="267" t="s">
        <v>40</v>
      </c>
    </row>
    <row r="50" spans="1:4" ht="12.75" customHeight="1">
      <c r="A50" s="258">
        <v>49</v>
      </c>
      <c r="B50" s="264">
        <f>'Encodage réponses Es'!BA50</f>
      </c>
      <c r="C50" s="304">
        <v>0.73</v>
      </c>
      <c r="D50" s="265" t="s">
        <v>71</v>
      </c>
    </row>
    <row r="51" spans="1:4" ht="12.75" customHeight="1">
      <c r="A51" s="258">
        <v>50</v>
      </c>
      <c r="B51" s="264">
        <f>'Encodage réponses Es'!BB50</f>
      </c>
      <c r="C51" s="304">
        <v>0.8</v>
      </c>
      <c r="D51" s="265" t="s">
        <v>71</v>
      </c>
    </row>
    <row r="52" spans="1:4" ht="12.75" customHeight="1">
      <c r="A52" s="258">
        <v>51</v>
      </c>
      <c r="B52" s="264">
        <f>'Encodage réponses Es'!BC50</f>
      </c>
      <c r="C52" s="304">
        <v>0.78</v>
      </c>
      <c r="D52" s="265" t="s">
        <v>71</v>
      </c>
    </row>
    <row r="53" spans="1:4" ht="12.75" customHeight="1">
      <c r="A53" s="258">
        <v>52</v>
      </c>
      <c r="B53" s="264">
        <f>'Encodage réponses Es'!BD50</f>
      </c>
      <c r="C53" s="304">
        <v>0.72</v>
      </c>
      <c r="D53" s="265" t="s">
        <v>71</v>
      </c>
    </row>
    <row r="54" spans="1:4" ht="12.75" customHeight="1">
      <c r="A54" s="258">
        <v>53</v>
      </c>
      <c r="B54" s="264">
        <f>'Encodage réponses Es'!BE50</f>
      </c>
      <c r="C54" s="304">
        <v>0.65</v>
      </c>
      <c r="D54" s="265" t="s">
        <v>71</v>
      </c>
    </row>
    <row r="55" spans="1:4" ht="12.75" customHeight="1">
      <c r="A55" s="259">
        <v>54</v>
      </c>
      <c r="B55" s="266">
        <f>'Encodage réponses Es'!BF50</f>
      </c>
      <c r="C55" s="304">
        <v>0.81</v>
      </c>
      <c r="D55" s="267" t="s">
        <v>42</v>
      </c>
    </row>
    <row r="56" spans="1:4" ht="12.75" customHeight="1">
      <c r="A56" s="259">
        <v>55</v>
      </c>
      <c r="B56" s="266">
        <f>'Encodage réponses Es'!BG50</f>
      </c>
      <c r="C56" s="304">
        <v>0.87</v>
      </c>
      <c r="D56" s="267" t="s">
        <v>42</v>
      </c>
    </row>
    <row r="57" spans="1:4" ht="12.75" customHeight="1">
      <c r="A57" s="259">
        <v>56</v>
      </c>
      <c r="B57" s="266">
        <f>'Encodage réponses Es'!BH50</f>
      </c>
      <c r="C57" s="304">
        <v>0.95</v>
      </c>
      <c r="D57" s="267" t="s">
        <v>42</v>
      </c>
    </row>
    <row r="58" spans="1:4" ht="12.75" customHeight="1">
      <c r="A58" s="259">
        <v>57</v>
      </c>
      <c r="B58" s="266">
        <f>'Encodage réponses Es'!BI50</f>
      </c>
      <c r="C58" s="304">
        <v>0.88</v>
      </c>
      <c r="D58" s="267" t="s">
        <v>42</v>
      </c>
    </row>
    <row r="59" spans="1:4" ht="12.75" customHeight="1">
      <c r="A59" s="259">
        <v>58</v>
      </c>
      <c r="B59" s="266">
        <f>'Encodage réponses Es'!BJ50</f>
      </c>
      <c r="C59" s="304">
        <v>0.92</v>
      </c>
      <c r="D59" s="267" t="s">
        <v>39</v>
      </c>
    </row>
    <row r="60" spans="1:4" ht="12.75" customHeight="1">
      <c r="A60" s="258">
        <v>59</v>
      </c>
      <c r="B60" s="264">
        <f>'Encodage réponses Es'!BK50</f>
      </c>
      <c r="C60" s="304">
        <v>0.85</v>
      </c>
      <c r="D60" s="265" t="s">
        <v>74</v>
      </c>
    </row>
    <row r="61" spans="1:4" ht="12.75" customHeight="1">
      <c r="A61" s="258">
        <v>60</v>
      </c>
      <c r="B61" s="264">
        <f>'Encodage réponses Es'!BL50</f>
      </c>
      <c r="C61" s="304">
        <v>0.98</v>
      </c>
      <c r="D61" s="265" t="s">
        <v>74</v>
      </c>
    </row>
    <row r="62" spans="1:4" ht="12.75" customHeight="1">
      <c r="A62" s="258">
        <v>61</v>
      </c>
      <c r="B62" s="264">
        <f>'Encodage réponses Es'!BM50</f>
      </c>
      <c r="C62" s="304">
        <v>0.92</v>
      </c>
      <c r="D62" s="265" t="s">
        <v>74</v>
      </c>
    </row>
    <row r="63" spans="1:4" ht="12.75" customHeight="1">
      <c r="A63" s="258">
        <v>62</v>
      </c>
      <c r="B63" s="264">
        <f>'Encodage réponses Es'!BN50</f>
      </c>
      <c r="C63" s="304">
        <v>0.95</v>
      </c>
      <c r="D63" s="265" t="s">
        <v>74</v>
      </c>
    </row>
  </sheetData>
  <sheetProtection/>
  <autoFilter ref="A1:D63"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7" r:id="rId1"/>
  <headerFooter alignWithMargins="0">
    <oddFooter>&amp;C&amp;A&amp;RPage &amp;P</oddFooter>
  </headerFooter>
  <rowBreaks count="1" manualBreakCount="1">
    <brk id="3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PILOTAGE</Manager>
  <Company>AGERS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EENC P2 2009 EVEIL-SCIENCES</dc:title>
  <dc:subject>Evaluation externe</dc:subject>
  <dc:creator>S. DELATTRE</dc:creator>
  <cp:keywords/>
  <dc:description/>
  <cp:lastModifiedBy>CFWB</cp:lastModifiedBy>
  <cp:lastPrinted>2009-11-24T11:18:05Z</cp:lastPrinted>
  <dcterms:created xsi:type="dcterms:W3CDTF">1996-10-21T11:03:58Z</dcterms:created>
  <dcterms:modified xsi:type="dcterms:W3CDTF">2010-02-24T11:14:03Z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