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595" windowHeight="4425" tabRatio="684" activeTab="0"/>
  </bookViews>
  <sheets>
    <sheet name="Encodage réponses Es" sheetId="1" r:id="rId1"/>
    <sheet name="Compétences" sheetId="2" r:id="rId2"/>
    <sheet name="Tri" sheetId="3" r:id="rId3"/>
  </sheets>
  <definedNames>
    <definedName name="_xlnm._FilterDatabase" localSheetId="2" hidden="1">'Tri'!$A$1:$D$95</definedName>
    <definedName name="_xlnm.Print_Titles" localSheetId="1">'Compétences'!$A:$D,'Compétences'!$1:$3</definedName>
    <definedName name="_xlnm.Print_Titles" localSheetId="0">'Encodage réponses Es'!$A:$D,'Encodage réponses Es'!$1:$1</definedName>
    <definedName name="_xlnm.Print_Titles" localSheetId="2">'Tri'!$1:$1</definedName>
    <definedName name="_xlnm.Print_Area" localSheetId="1">'Compétences'!$A$1:$EF$58</definedName>
    <definedName name="_xlnm.Print_Area" localSheetId="0">'Encodage réponses Es'!$A$1:$DC$55</definedName>
    <definedName name="_xlnm.Print_Area" localSheetId="2">'Tri'!$A$1:$D$95</definedName>
  </definedNames>
  <calcPr fullCalcOnLoad="1"/>
</workbook>
</file>

<file path=xl/sharedStrings.xml><?xml version="1.0" encoding="utf-8"?>
<sst xmlns="http://schemas.openxmlformats.org/spreadsheetml/2006/main" count="270" uniqueCount="101">
  <si>
    <t>Total en %</t>
  </si>
  <si>
    <t>Ecart-type</t>
  </si>
  <si>
    <t>% de réussite à l'item</t>
  </si>
  <si>
    <t>Moyenne</t>
  </si>
  <si>
    <t>0/9</t>
  </si>
  <si>
    <t>10/19</t>
  </si>
  <si>
    <t>20/29</t>
  </si>
  <si>
    <t>30/39</t>
  </si>
  <si>
    <t>40/49</t>
  </si>
  <si>
    <t>50/59</t>
  </si>
  <si>
    <t>60/69</t>
  </si>
  <si>
    <t>70/79</t>
  </si>
  <si>
    <t>80/89</t>
  </si>
  <si>
    <t>90/100</t>
  </si>
  <si>
    <t>Participants</t>
  </si>
  <si>
    <t>a</t>
  </si>
  <si>
    <t>Items</t>
  </si>
  <si>
    <t>Compétences</t>
  </si>
  <si>
    <t>Nombre de réponses</t>
  </si>
  <si>
    <t>Abs
Pb</t>
  </si>
  <si>
    <t>Items réussis / 6</t>
  </si>
  <si>
    <t>Items réussis / 2</t>
  </si>
  <si>
    <t>Items réussis / 5</t>
  </si>
  <si>
    <t>Réponses correctes</t>
  </si>
  <si>
    <t>Réponses incorrectes</t>
  </si>
  <si>
    <t xml:space="preserve">   Pas de réponse</t>
  </si>
  <si>
    <t>d</t>
  </si>
  <si>
    <t>Rappel des codes à utiliser</t>
  </si>
  <si>
    <t>réponse incorrecte</t>
  </si>
  <si>
    <t>réponse correcte</t>
  </si>
  <si>
    <t>pas de réponse</t>
  </si>
  <si>
    <t>absent</t>
  </si>
  <si>
    <t>Initiation scientifique</t>
  </si>
  <si>
    <t>Formation historique et géographique</t>
  </si>
  <si>
    <t>Score global</t>
  </si>
  <si>
    <t>C3 - Dans le cadre d'une énigme, agencer les indices en vue de formuler au moins une question, une supposition, une hypothèse</t>
  </si>
  <si>
    <t>C11 - Repérer et noter correctement une information issue d'un schéma, croquis, d'une photo ou d'un document audiovisuel</t>
  </si>
  <si>
    <t>C12 - Comparer, trier des éléments en vue de les classer de manière scientifique</t>
  </si>
  <si>
    <t>FORMATION HISTORIQUE
Utiliser des représentations du temps</t>
  </si>
  <si>
    <t>FORMATION HISTORIQUE
Utiliser des repères de temps</t>
  </si>
  <si>
    <t>FORMATION GEOGRAPHIQUE
Lire une image géographique</t>
  </si>
  <si>
    <t>Moyenne / 2</t>
  </si>
  <si>
    <t>Moyenne / 5</t>
  </si>
  <si>
    <t>Moyenne / 6</t>
  </si>
  <si>
    <t>Ecole</t>
  </si>
  <si>
    <t>Classe</t>
  </si>
  <si>
    <t>Réponses</t>
  </si>
  <si>
    <t>Ecole :</t>
  </si>
  <si>
    <t>Classe :</t>
  </si>
  <si>
    <t>Item réussi / 1</t>
  </si>
  <si>
    <t>Moyenne / 1</t>
  </si>
  <si>
    <t>% de réussite</t>
  </si>
  <si>
    <t>FORMATION HISTORIQUE - Utiliser des représentations du temps</t>
  </si>
  <si>
    <t>FORMATION HISTORIQUE - Utiliser des repères de temps</t>
  </si>
  <si>
    <t>Pas de réponse</t>
  </si>
  <si>
    <t xml:space="preserve">          Evaluation externe non certificative
          Eveil 2009
          5e primaire</t>
  </si>
  <si>
    <t>Total/32</t>
  </si>
  <si>
    <t>Total/62</t>
  </si>
  <si>
    <t>Total/94</t>
  </si>
  <si>
    <t>C6 - Reccueillir des informations par des observations qualitatives en utilisant ses 5 sens et par des observations quantitatives</t>
  </si>
  <si>
    <t>C10 - Repérer et noter correctement une information issue d'un graphique</t>
  </si>
  <si>
    <t>Items réussis / 3</t>
  </si>
  <si>
    <t>Items réussis / 1</t>
  </si>
  <si>
    <t>Moyenne / 3</t>
  </si>
  <si>
    <t>Items réussis / 9</t>
  </si>
  <si>
    <t>Moyenne / 9</t>
  </si>
  <si>
    <t>C15 - Valider les résultats d'une recherche</t>
  </si>
  <si>
    <t>C17 - Réinvestir dans d'autres situations les connaissances acquises</t>
  </si>
  <si>
    <t>Item réussi / 5</t>
  </si>
  <si>
    <t>Item réussi / 11</t>
  </si>
  <si>
    <t>Moyenne / 11</t>
  </si>
  <si>
    <t>SAVOIR-FAIRE COMMUNS
Lire un plan en utilisant l’échelle linéaire</t>
  </si>
  <si>
    <t>SAVOIR-FAIRE COMMUNS
Lire un plan en utilisant la légende</t>
  </si>
  <si>
    <t>SAVOIR-FAIRE COMMUNS
Lire un écrit à caractère informatif ou explicatif</t>
  </si>
  <si>
    <t>SAVOIR-FAIRE COMMUNS
Situer l’information dans un cadre spatial et chronologique en s’aidant de repères et de représentations spécifiques</t>
  </si>
  <si>
    <t>FORMATION HISTORIQUE
Lire une trace du passé</t>
  </si>
  <si>
    <t>FORMATION HISTORIQUE
Interpréter</t>
  </si>
  <si>
    <t>FORMATION GEOGRAPHIQUE
Utiliser des repères spatiaux</t>
  </si>
  <si>
    <t>FORMATION GEOGRAPHIQUE
Utiliser des représentations spatiales</t>
  </si>
  <si>
    <t>FORMATION GEOGRAPHIQUE
Orienter</t>
  </si>
  <si>
    <t>Items réussis / 7</t>
  </si>
  <si>
    <t>Items réussis / 16</t>
  </si>
  <si>
    <t>réponse partiellement correcte</t>
  </si>
  <si>
    <t>Réponses  partiellement correctes</t>
  </si>
  <si>
    <t>1-8</t>
  </si>
  <si>
    <t>Moyenne / 7</t>
  </si>
  <si>
    <t>Moyenne / 16</t>
  </si>
  <si>
    <t xml:space="preserve">C17 - Réinvestir dans d'autres situations les connaissances acquises            </t>
  </si>
  <si>
    <t>SAVOIR-FAIRE COMMUNS - Lire un plan en utilisant la légende</t>
  </si>
  <si>
    <t>SAVOIR-FAIRE COMMUNS - Lire un plan en utilisant l’échelle linéaire</t>
  </si>
  <si>
    <t>SAVOIR-FAIRE COMMUNS - Lire un écrit à caractère informatif ou explicatif</t>
  </si>
  <si>
    <t>SAVOIR-FAIRE COMMUNS - Situer l’information dans un cadre spatial et chronologique en s’aidant de repères et de représentations spécifiques</t>
  </si>
  <si>
    <t>FORMATION HISTORIQUE - Lire une trace du passé</t>
  </si>
  <si>
    <t>FORMATION HISTORIQUE - Interpréter</t>
  </si>
  <si>
    <t>FORMATION GEOGRAPHIQUE - Utiliser des repères spatiaux</t>
  </si>
  <si>
    <t>FORMATION GEOGRAPHIQUE - Utiliser des représentations spatiales</t>
  </si>
  <si>
    <t>FORMATION GEOGRAPHIQUE - Orienter</t>
  </si>
  <si>
    <t>FORMATION GEOGRAPHIQUE - Lire une image géographique</t>
  </si>
  <si>
    <t>% de réussite "Communauté fr."</t>
  </si>
  <si>
    <t>Moy Com fr</t>
  </si>
  <si>
    <t>% de réussite Communauté fr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</si>
</sst>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0.00\ %"/>
    <numFmt numFmtId="189" formatCode="0.0"/>
    <numFmt numFmtId="190" formatCode="0.000000"/>
    <numFmt numFmtId="191" formatCode="0.000000000"/>
    <numFmt numFmtId="192" formatCode="0.00000000"/>
    <numFmt numFmtId="193" formatCode="0.0000000"/>
    <numFmt numFmtId="194" formatCode="0.00000"/>
    <numFmt numFmtId="195" formatCode="0.0000"/>
    <numFmt numFmtId="196" formatCode="0.000"/>
    <numFmt numFmtId="197" formatCode="0.0000000000"/>
    <numFmt numFmtId="198" formatCode="0.0%"/>
    <numFmt numFmtId="199" formatCode="&quot;Vrai&quot;;&quot;Vrai&quot;;&quot;Faux&quot;"/>
    <numFmt numFmtId="200" formatCode="&quot;Actif&quot;;&quot;Actif&quot;;&quot;Inactif&quot;"/>
    <numFmt numFmtId="201" formatCode="[$-80C]dddd\ d\ mmmm\ yyyy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sz val="10"/>
      <color indexed="17"/>
      <name val="Arial"/>
      <family val="0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50"/>
      <name val="Arial"/>
      <family val="0"/>
    </font>
    <font>
      <sz val="2.5"/>
      <color indexed="8"/>
      <name val="Arial"/>
      <family val="2"/>
    </font>
    <font>
      <sz val="5.7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5.5"/>
      <color indexed="8"/>
      <name val="Arial"/>
      <family val="2"/>
    </font>
    <font>
      <sz val="1.25"/>
      <color indexed="8"/>
      <name val="Arial"/>
      <family val="2"/>
    </font>
    <font>
      <sz val="2.75"/>
      <color indexed="8"/>
      <name val="Arial"/>
      <family val="2"/>
    </font>
    <font>
      <sz val="3.25"/>
      <color indexed="8"/>
      <name val="Arial"/>
      <family val="2"/>
    </font>
    <font>
      <sz val="1"/>
      <color indexed="8"/>
      <name val="Arial"/>
      <family val="2"/>
    </font>
    <font>
      <sz val="3.75"/>
      <color indexed="8"/>
      <name val="Arial"/>
      <family val="2"/>
    </font>
    <font>
      <sz val="1.5"/>
      <color indexed="8"/>
      <name val="Arial"/>
      <family val="2"/>
    </font>
    <font>
      <b/>
      <sz val="3.25"/>
      <color indexed="8"/>
      <name val="Arial"/>
      <family val="2"/>
    </font>
    <font>
      <b/>
      <sz val="3"/>
      <color indexed="8"/>
      <name val="Arial"/>
      <family val="2"/>
    </font>
    <font>
      <b/>
      <sz val="2.75"/>
      <color indexed="8"/>
      <name val="Arial"/>
      <family val="2"/>
    </font>
    <font>
      <b/>
      <sz val="3.5"/>
      <color indexed="8"/>
      <name val="Arial"/>
      <family val="2"/>
    </font>
    <font>
      <b/>
      <sz val="8.75"/>
      <color indexed="8"/>
      <name val="Arial"/>
      <family val="2"/>
    </font>
    <font>
      <sz val="3.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4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dashed"/>
      <right style="dotted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 style="medium"/>
      <bottom style="thin"/>
    </border>
    <border>
      <left style="medium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1" borderId="0" applyNumberFormat="0" applyBorder="0" applyAlignment="0" applyProtection="0"/>
    <xf numFmtId="0" fontId="54" fillId="3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1" fillId="0" borderId="0" applyNumberFormat="0" applyFill="0" applyBorder="0" applyAlignment="0" applyProtection="0"/>
    <xf numFmtId="0" fontId="48" fillId="2" borderId="1" applyNumberFormat="0" applyAlignment="0" applyProtection="0"/>
    <xf numFmtId="0" fontId="49" fillId="0" borderId="2" applyNumberFormat="0" applyFill="0" applyAlignment="0" applyProtection="0"/>
    <xf numFmtId="0" fontId="0" fillId="4" borderId="3" applyNumberFormat="0" applyFont="0" applyAlignment="0" applyProtection="0"/>
    <xf numFmtId="0" fontId="46" fillId="3" borderId="1" applyNumberFormat="0" applyAlignment="0" applyProtection="0"/>
    <xf numFmtId="0" fontId="44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16" borderId="0" applyNumberFormat="0" applyBorder="0" applyAlignment="0" applyProtection="0"/>
    <xf numFmtId="9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7" fillId="2" borderId="4" applyNumberFormat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0" fillId="18" borderId="9" applyNumberFormat="0" applyAlignment="0" applyProtection="0"/>
  </cellStyleXfs>
  <cellXfs count="415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horizontal="center"/>
      <protection hidden="1"/>
    </xf>
    <xf numFmtId="0" fontId="2" fillId="4" borderId="14" xfId="0" applyFont="1" applyFill="1" applyBorder="1" applyAlignment="1" applyProtection="1">
      <alignment horizontal="center"/>
      <protection hidden="1"/>
    </xf>
    <xf numFmtId="0" fontId="2" fillId="4" borderId="15" xfId="0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2" fillId="17" borderId="21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2" fillId="5" borderId="25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2" fillId="10" borderId="18" xfId="0" applyFont="1" applyFill="1" applyBorder="1" applyAlignment="1" applyProtection="1">
      <alignment/>
      <protection hidden="1"/>
    </xf>
    <xf numFmtId="0" fontId="2" fillId="10" borderId="30" xfId="0" applyFont="1" applyFill="1" applyBorder="1" applyAlignment="1" applyProtection="1">
      <alignment/>
      <protection hidden="1"/>
    </xf>
    <xf numFmtId="9" fontId="6" fillId="10" borderId="31" xfId="0" applyNumberFormat="1" applyFont="1" applyFill="1" applyBorder="1" applyAlignment="1" applyProtection="1">
      <alignment horizontal="center"/>
      <protection hidden="1"/>
    </xf>
    <xf numFmtId="9" fontId="6" fillId="10" borderId="32" xfId="0" applyNumberFormat="1" applyFont="1" applyFill="1" applyBorder="1" applyAlignment="1" applyProtection="1">
      <alignment horizontal="center"/>
      <protection hidden="1"/>
    </xf>
    <xf numFmtId="9" fontId="0" fillId="0" borderId="10" xfId="0" applyNumberFormat="1" applyFont="1" applyBorder="1" applyAlignment="1" applyProtection="1">
      <alignment/>
      <protection hidden="1"/>
    </xf>
    <xf numFmtId="1" fontId="5" fillId="0" borderId="10" xfId="0" applyNumberFormat="1" applyFont="1" applyBorder="1" applyAlignment="1" applyProtection="1">
      <alignment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0" fontId="2" fillId="3" borderId="30" xfId="0" applyFont="1" applyFill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9" fontId="6" fillId="3" borderId="31" xfId="0" applyNumberFormat="1" applyFont="1" applyFill="1" applyBorder="1" applyAlignment="1" applyProtection="1">
      <alignment horizontal="center"/>
      <protection hidden="1"/>
    </xf>
    <xf numFmtId="9" fontId="6" fillId="3" borderId="32" xfId="0" applyNumberFormat="1" applyFont="1" applyFill="1" applyBorder="1" applyAlignment="1" applyProtection="1">
      <alignment horizontal="center"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1" fontId="6" fillId="10" borderId="26" xfId="0" applyNumberFormat="1" applyFont="1" applyFill="1" applyBorder="1" applyAlignment="1" applyProtection="1">
      <alignment horizontal="right"/>
      <protection hidden="1"/>
    </xf>
    <xf numFmtId="1" fontId="6" fillId="10" borderId="35" xfId="0" applyNumberFormat="1" applyFont="1" applyFill="1" applyBorder="1" applyAlignment="1" applyProtection="1">
      <alignment horizontal="center"/>
      <protection hidden="1"/>
    </xf>
    <xf numFmtId="0" fontId="2" fillId="3" borderId="26" xfId="0" applyFont="1" applyFill="1" applyBorder="1" applyAlignment="1" applyProtection="1">
      <alignment/>
      <protection hidden="1"/>
    </xf>
    <xf numFmtId="1" fontId="6" fillId="3" borderId="35" xfId="0" applyNumberFormat="1" applyFont="1" applyFill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/>
      <protection hidden="1"/>
    </xf>
    <xf numFmtId="1" fontId="0" fillId="0" borderId="36" xfId="0" applyNumberFormat="1" applyFont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0" fontId="8" fillId="0" borderId="37" xfId="0" applyFont="1" applyFill="1" applyBorder="1" applyAlignment="1" applyProtection="1">
      <alignment horizontal="left"/>
      <protection hidden="1"/>
    </xf>
    <xf numFmtId="0" fontId="8" fillId="0" borderId="38" xfId="0" applyFont="1" applyFill="1" applyBorder="1" applyAlignment="1" applyProtection="1">
      <alignment horizontal="center"/>
      <protection hidden="1"/>
    </xf>
    <xf numFmtId="0" fontId="8" fillId="0" borderId="39" xfId="0" applyFont="1" applyFill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40" xfId="0" applyFont="1" applyFill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0" fillId="0" borderId="41" xfId="0" applyFont="1" applyBorder="1" applyAlignment="1" applyProtection="1">
      <alignment/>
      <protection hidden="1"/>
    </xf>
    <xf numFmtId="0" fontId="0" fillId="0" borderId="42" xfId="0" applyFont="1" applyFill="1" applyBorder="1" applyAlignment="1" applyProtection="1">
      <alignment/>
      <protection hidden="1"/>
    </xf>
    <xf numFmtId="0" fontId="2" fillId="0" borderId="43" xfId="0" applyFont="1" applyBorder="1" applyAlignment="1" applyProtection="1">
      <alignment horizontal="right"/>
      <protection hidden="1"/>
    </xf>
    <xf numFmtId="0" fontId="2" fillId="5" borderId="21" xfId="0" applyFont="1" applyFill="1" applyBorder="1" applyAlignment="1" applyProtection="1">
      <alignment horizontal="center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wrapText="1"/>
      <protection hidden="1"/>
    </xf>
    <xf numFmtId="0" fontId="1" fillId="0" borderId="45" xfId="0" applyFont="1" applyFill="1" applyBorder="1" applyAlignment="1" applyProtection="1">
      <alignment horizontal="center"/>
      <protection hidden="1"/>
    </xf>
    <xf numFmtId="0" fontId="1" fillId="0" borderId="40" xfId="0" applyFont="1" applyFill="1" applyBorder="1" applyAlignment="1" applyProtection="1">
      <alignment horizontal="center"/>
      <protection hidden="1"/>
    </xf>
    <xf numFmtId="0" fontId="1" fillId="0" borderId="40" xfId="0" applyFont="1" applyFill="1" applyBorder="1" applyAlignment="1" applyProtection="1" quotePrefix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2" fillId="5" borderId="20" xfId="0" applyFont="1" applyFill="1" applyBorder="1" applyAlignment="1" applyProtection="1">
      <alignment horizontal="center"/>
      <protection hidden="1"/>
    </xf>
    <xf numFmtId="0" fontId="2" fillId="3" borderId="20" xfId="0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1" fillId="0" borderId="39" xfId="0" applyNumberFormat="1" applyFont="1" applyFill="1" applyBorder="1" applyAlignment="1" applyProtection="1">
      <alignment horizontal="center"/>
      <protection hidden="1"/>
    </xf>
    <xf numFmtId="0" fontId="1" fillId="0" borderId="39" xfId="0" applyFont="1" applyFill="1" applyBorder="1" applyAlignment="1" applyProtection="1">
      <alignment horizontal="center"/>
      <protection hidden="1"/>
    </xf>
    <xf numFmtId="0" fontId="1" fillId="0" borderId="39" xfId="0" applyFont="1" applyFill="1" applyBorder="1" applyAlignment="1" applyProtection="1" quotePrefix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36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10" fillId="10" borderId="48" xfId="0" applyFont="1" applyFill="1" applyBorder="1" applyAlignment="1" applyProtection="1">
      <alignment/>
      <protection hidden="1"/>
    </xf>
    <xf numFmtId="0" fontId="0" fillId="10" borderId="49" xfId="0" applyFont="1" applyFill="1" applyBorder="1" applyAlignment="1" applyProtection="1">
      <alignment/>
      <protection hidden="1"/>
    </xf>
    <xf numFmtId="0" fontId="7" fillId="10" borderId="30" xfId="0" applyFont="1" applyFill="1" applyBorder="1" applyAlignment="1" applyProtection="1">
      <alignment/>
      <protection hidden="1"/>
    </xf>
    <xf numFmtId="0" fontId="2" fillId="10" borderId="0" xfId="0" applyFont="1" applyFill="1" applyBorder="1" applyAlignment="1" applyProtection="1">
      <alignment horizontal="center"/>
      <protection hidden="1"/>
    </xf>
    <xf numFmtId="0" fontId="2" fillId="10" borderId="42" xfId="0" applyFont="1" applyFill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9" fontId="0" fillId="0" borderId="50" xfId="0" applyNumberFormat="1" applyFont="1" applyBorder="1" applyAlignment="1" applyProtection="1">
      <alignment/>
      <protection hidden="1"/>
    </xf>
    <xf numFmtId="1" fontId="5" fillId="0" borderId="50" xfId="0" applyNumberFormat="1" applyFont="1" applyBorder="1" applyAlignment="1" applyProtection="1">
      <alignment/>
      <protection hidden="1"/>
    </xf>
    <xf numFmtId="1" fontId="0" fillId="0" borderId="50" xfId="0" applyNumberFormat="1" applyFont="1" applyBorder="1" applyAlignment="1" applyProtection="1">
      <alignment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1" fontId="6" fillId="0" borderId="33" xfId="0" applyNumberFormat="1" applyFont="1" applyFill="1" applyBorder="1" applyAlignment="1" applyProtection="1">
      <alignment horizontal="center"/>
      <protection hidden="1"/>
    </xf>
    <xf numFmtId="9" fontId="6" fillId="0" borderId="33" xfId="0" applyNumberFormat="1" applyFont="1" applyFill="1" applyBorder="1" applyAlignment="1" applyProtection="1">
      <alignment horizontal="center"/>
      <protection hidden="1"/>
    </xf>
    <xf numFmtId="0" fontId="1" fillId="0" borderId="40" xfId="0" applyNumberFormat="1" applyFont="1" applyFill="1" applyBorder="1" applyAlignment="1" applyProtection="1" quotePrefix="1">
      <alignment horizontal="center"/>
      <protection hidden="1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51" xfId="0" applyFont="1" applyFill="1" applyBorder="1" applyAlignment="1" applyProtection="1">
      <alignment/>
      <protection hidden="1"/>
    </xf>
    <xf numFmtId="0" fontId="2" fillId="5" borderId="52" xfId="0" applyFont="1" applyFill="1" applyBorder="1" applyAlignment="1" applyProtection="1">
      <alignment horizontal="center"/>
      <protection hidden="1"/>
    </xf>
    <xf numFmtId="0" fontId="9" fillId="0" borderId="51" xfId="0" applyFont="1" applyFill="1" applyBorder="1" applyAlignment="1" applyProtection="1">
      <alignment/>
      <protection hidden="1"/>
    </xf>
    <xf numFmtId="9" fontId="2" fillId="0" borderId="53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54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5" xfId="0" applyFont="1" applyFill="1" applyBorder="1" applyAlignment="1" applyProtection="1">
      <alignment horizontal="center"/>
      <protection hidden="1"/>
    </xf>
    <xf numFmtId="0" fontId="1" fillId="0" borderId="56" xfId="0" applyFont="1" applyFill="1" applyBorder="1" applyAlignment="1" applyProtection="1">
      <alignment horizontal="center"/>
      <protection hidden="1"/>
    </xf>
    <xf numFmtId="0" fontId="0" fillId="0" borderId="53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0" fontId="2" fillId="3" borderId="52" xfId="0" applyFont="1" applyFill="1" applyBorder="1" applyAlignment="1" applyProtection="1">
      <alignment horizontal="center"/>
      <protection hidden="1"/>
    </xf>
    <xf numFmtId="9" fontId="2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56" xfId="0" applyFont="1" applyFill="1" applyBorder="1" applyAlignment="1" applyProtection="1" quotePrefix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3" borderId="58" xfId="0" applyFont="1" applyFill="1" applyBorder="1" applyAlignment="1" applyProtection="1">
      <alignment/>
      <protection hidden="1"/>
    </xf>
    <xf numFmtId="0" fontId="2" fillId="5" borderId="58" xfId="0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 horizontal="center"/>
      <protection hidden="1"/>
    </xf>
    <xf numFmtId="0" fontId="0" fillId="0" borderId="57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4" borderId="45" xfId="0" applyFont="1" applyFill="1" applyBorder="1" applyAlignment="1" applyProtection="1">
      <alignment horizontal="center"/>
      <protection hidden="1"/>
    </xf>
    <xf numFmtId="0" fontId="2" fillId="4" borderId="39" xfId="0" applyFont="1" applyFill="1" applyBorder="1" applyAlignment="1" applyProtection="1">
      <alignment horizontal="center"/>
      <protection hidden="1"/>
    </xf>
    <xf numFmtId="0" fontId="2" fillId="4" borderId="40" xfId="0" applyFont="1" applyFill="1" applyBorder="1" applyAlignment="1" applyProtection="1">
      <alignment horizontal="center"/>
      <protection hidden="1"/>
    </xf>
    <xf numFmtId="0" fontId="2" fillId="3" borderId="59" xfId="0" applyFont="1" applyFill="1" applyBorder="1" applyAlignment="1" applyProtection="1">
      <alignment horizontal="center"/>
      <protection hidden="1"/>
    </xf>
    <xf numFmtId="0" fontId="2" fillId="4" borderId="60" xfId="0" applyFont="1" applyFill="1" applyBorder="1" applyAlignment="1" applyProtection="1">
      <alignment horizontal="center"/>
      <protection hidden="1"/>
    </xf>
    <xf numFmtId="0" fontId="2" fillId="4" borderId="56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189" fontId="6" fillId="3" borderId="61" xfId="0" applyNumberFormat="1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5" borderId="62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0" fillId="0" borderId="64" xfId="0" applyFont="1" applyFill="1" applyBorder="1" applyAlignment="1" applyProtection="1">
      <alignment horizontal="center"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1" fontId="6" fillId="5" borderId="31" xfId="0" applyNumberFormat="1" applyFont="1" applyFill="1" applyBorder="1" applyAlignment="1" applyProtection="1">
      <alignment horizontal="center"/>
      <protection hidden="1"/>
    </xf>
    <xf numFmtId="189" fontId="6" fillId="5" borderId="31" xfId="0" applyNumberFormat="1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16" borderId="36" xfId="0" applyFont="1" applyFill="1" applyBorder="1" applyAlignment="1" applyProtection="1">
      <alignment/>
      <protection hidden="1"/>
    </xf>
    <xf numFmtId="0" fontId="2" fillId="16" borderId="67" xfId="0" applyFont="1" applyFill="1" applyBorder="1" applyAlignment="1" applyProtection="1">
      <alignment/>
      <protection hidden="1"/>
    </xf>
    <xf numFmtId="0" fontId="2" fillId="0" borderId="68" xfId="0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14" fillId="0" borderId="36" xfId="0" applyFont="1" applyBorder="1" applyAlignment="1" applyProtection="1">
      <alignment horizontal="center" vertical="center" textRotation="90"/>
      <protection hidden="1"/>
    </xf>
    <xf numFmtId="0" fontId="2" fillId="0" borderId="47" xfId="0" applyFont="1" applyBorder="1" applyAlignment="1" applyProtection="1">
      <alignment horizontal="right"/>
      <protection hidden="1"/>
    </xf>
    <xf numFmtId="0" fontId="2" fillId="0" borderId="68" xfId="0" applyFont="1" applyBorder="1" applyAlignment="1" applyProtection="1">
      <alignment horizontal="right" vertical="center"/>
      <protection hidden="1"/>
    </xf>
    <xf numFmtId="0" fontId="2" fillId="16" borderId="67" xfId="0" applyFont="1" applyFill="1" applyBorder="1" applyAlignment="1" applyProtection="1">
      <alignment vertical="center"/>
      <protection hidden="1"/>
    </xf>
    <xf numFmtId="0" fontId="2" fillId="3" borderId="69" xfId="0" applyFont="1" applyFill="1" applyBorder="1" applyAlignment="1" applyProtection="1">
      <alignment horizontal="center"/>
      <protection hidden="1"/>
    </xf>
    <xf numFmtId="0" fontId="2" fillId="4" borderId="70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horizontal="center"/>
      <protection hidden="1"/>
    </xf>
    <xf numFmtId="0" fontId="2" fillId="3" borderId="58" xfId="0" applyFont="1" applyFill="1" applyBorder="1" applyAlignment="1" applyProtection="1">
      <alignment horizontal="center"/>
      <protection hidden="1"/>
    </xf>
    <xf numFmtId="0" fontId="2" fillId="3" borderId="61" xfId="0" applyFont="1" applyFill="1" applyBorder="1" applyAlignment="1" applyProtection="1">
      <alignment horizontal="center"/>
      <protection hidden="1"/>
    </xf>
    <xf numFmtId="0" fontId="2" fillId="3" borderId="31" xfId="0" applyFont="1" applyFill="1" applyBorder="1" applyAlignment="1" applyProtection="1">
      <alignment horizontal="center"/>
      <protection hidden="1"/>
    </xf>
    <xf numFmtId="0" fontId="2" fillId="5" borderId="18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72" xfId="0" applyFont="1" applyBorder="1" applyAlignment="1" applyProtection="1">
      <alignment/>
      <protection hidden="1"/>
    </xf>
    <xf numFmtId="9" fontId="2" fillId="0" borderId="7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49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89" fontId="6" fillId="3" borderId="31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2" fillId="0" borderId="74" xfId="0" applyFont="1" applyBorder="1" applyAlignment="1" applyProtection="1">
      <alignment horizontal="right"/>
      <protection hidden="1"/>
    </xf>
    <xf numFmtId="0" fontId="15" fillId="3" borderId="0" xfId="0" applyFont="1" applyFill="1" applyBorder="1" applyAlignment="1" applyProtection="1">
      <alignment wrapText="1"/>
      <protection hidden="1"/>
    </xf>
    <xf numFmtId="1" fontId="6" fillId="3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5" borderId="26" xfId="0" applyFont="1" applyFill="1" applyBorder="1" applyAlignment="1" applyProtection="1">
      <alignment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9" fontId="6" fillId="5" borderId="31" xfId="0" applyNumberFormat="1" applyFont="1" applyFill="1" applyBorder="1" applyAlignment="1" applyProtection="1">
      <alignment horizontal="center"/>
      <protection hidden="1"/>
    </xf>
    <xf numFmtId="0" fontId="2" fillId="5" borderId="16" xfId="0" applyFont="1" applyFill="1" applyBorder="1" applyAlignment="1" applyProtection="1">
      <alignment/>
      <protection hidden="1"/>
    </xf>
    <xf numFmtId="9" fontId="6" fillId="5" borderId="75" xfId="0" applyNumberFormat="1" applyFont="1" applyFill="1" applyBorder="1" applyAlignment="1" applyProtection="1">
      <alignment horizontal="center"/>
      <protection hidden="1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Fill="1" applyBorder="1" applyAlignment="1" applyProtection="1">
      <alignment horizontal="center"/>
      <protection hidden="1"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2" fillId="10" borderId="30" xfId="0" applyNumberFormat="1" applyFont="1" applyFill="1" applyBorder="1" applyAlignment="1" applyProtection="1">
      <alignment horizontal="center"/>
      <protection hidden="1"/>
    </xf>
    <xf numFmtId="1" fontId="2" fillId="10" borderId="32" xfId="0" applyNumberFormat="1" applyFont="1" applyFill="1" applyBorder="1" applyAlignment="1" applyProtection="1">
      <alignment horizontal="center"/>
      <protection hidden="1"/>
    </xf>
    <xf numFmtId="0" fontId="2" fillId="3" borderId="30" xfId="0" applyFont="1" applyFill="1" applyBorder="1" applyAlignment="1" applyProtection="1">
      <alignment horizontal="center"/>
      <protection hidden="1"/>
    </xf>
    <xf numFmtId="1" fontId="2" fillId="3" borderId="32" xfId="0" applyNumberFormat="1" applyFont="1" applyFill="1" applyBorder="1" applyAlignment="1" applyProtection="1">
      <alignment horizontal="center"/>
      <protection hidden="1"/>
    </xf>
    <xf numFmtId="0" fontId="2" fillId="5" borderId="30" xfId="0" applyFont="1" applyFill="1" applyBorder="1" applyAlignment="1" applyProtection="1">
      <alignment horizontal="center"/>
      <protection hidden="1"/>
    </xf>
    <xf numFmtId="1" fontId="2" fillId="5" borderId="32" xfId="0" applyNumberFormat="1" applyFont="1" applyFill="1" applyBorder="1" applyAlignment="1" applyProtection="1">
      <alignment horizontal="center"/>
      <protection hidden="1"/>
    </xf>
    <xf numFmtId="1" fontId="2" fillId="0" borderId="10" xfId="0" applyNumberFormat="1" applyFont="1" applyFill="1" applyBorder="1" applyAlignment="1" applyProtection="1">
      <alignment horizontal="center"/>
      <protection hidden="1"/>
    </xf>
    <xf numFmtId="0" fontId="7" fillId="0" borderId="77" xfId="0" applyFont="1" applyBorder="1" applyAlignment="1" applyProtection="1">
      <alignment/>
      <protection hidden="1"/>
    </xf>
    <xf numFmtId="0" fontId="2" fillId="17" borderId="20" xfId="0" applyFont="1" applyFill="1" applyBorder="1" applyAlignment="1" applyProtection="1">
      <alignment horizontal="center"/>
      <protection hidden="1"/>
    </xf>
    <xf numFmtId="0" fontId="7" fillId="10" borderId="23" xfId="0" applyFont="1" applyFill="1" applyBorder="1" applyAlignment="1" applyProtection="1">
      <alignment horizontal="center"/>
      <protection hidden="1"/>
    </xf>
    <xf numFmtId="0" fontId="2" fillId="5" borderId="78" xfId="0" applyFont="1" applyFill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 horizontal="center"/>
      <protection hidden="1"/>
    </xf>
    <xf numFmtId="0" fontId="2" fillId="4" borderId="36" xfId="0" applyFont="1" applyFill="1" applyBorder="1" applyAlignment="1" applyProtection="1">
      <alignment horizontal="center" vertical="center" wrapText="1"/>
      <protection hidden="1"/>
    </xf>
    <xf numFmtId="0" fontId="2" fillId="3" borderId="24" xfId="0" applyFont="1" applyFill="1" applyBorder="1" applyAlignment="1" applyProtection="1">
      <alignment horizontal="center" vertical="center" wrapText="1"/>
      <protection hidden="1"/>
    </xf>
    <xf numFmtId="0" fontId="2" fillId="4" borderId="45" xfId="0" applyFont="1" applyFill="1" applyBorder="1" applyAlignment="1" applyProtection="1">
      <alignment horizontal="center" vertical="center" wrapText="1"/>
      <protection hidden="1"/>
    </xf>
    <xf numFmtId="0" fontId="2" fillId="4" borderId="79" xfId="0" applyFont="1" applyFill="1" applyBorder="1" applyAlignment="1" applyProtection="1">
      <alignment horizontal="center" vertical="center" wrapText="1"/>
      <protection hidden="1"/>
    </xf>
    <xf numFmtId="9" fontId="2" fillId="0" borderId="80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20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2" fillId="4" borderId="36" xfId="0" applyFont="1" applyFill="1" applyBorder="1" applyAlignment="1" applyProtection="1">
      <alignment horizontal="center"/>
      <protection hidden="1"/>
    </xf>
    <xf numFmtId="0" fontId="2" fillId="4" borderId="51" xfId="0" applyFont="1" applyFill="1" applyBorder="1" applyAlignment="1" applyProtection="1">
      <alignment horizontal="center"/>
      <protection hidden="1"/>
    </xf>
    <xf numFmtId="0" fontId="2" fillId="4" borderId="79" xfId="0" applyFont="1" applyFill="1" applyBorder="1" applyAlignment="1" applyProtection="1">
      <alignment horizontal="center"/>
      <protection hidden="1"/>
    </xf>
    <xf numFmtId="0" fontId="0" fillId="0" borderId="81" xfId="0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center"/>
      <protection hidden="1"/>
    </xf>
    <xf numFmtId="0" fontId="2" fillId="5" borderId="69" xfId="0" applyFont="1" applyFill="1" applyBorder="1" applyAlignment="1" applyProtection="1">
      <alignment horizontal="center"/>
      <protection hidden="1"/>
    </xf>
    <xf numFmtId="0" fontId="7" fillId="10" borderId="23" xfId="0" applyFont="1" applyFill="1" applyBorder="1" applyAlignment="1" applyProtection="1">
      <alignment/>
      <protection hidden="1"/>
    </xf>
    <xf numFmtId="0" fontId="11" fillId="10" borderId="23" xfId="0" applyFont="1" applyFill="1" applyBorder="1" applyAlignment="1" applyProtection="1">
      <alignment/>
      <protection hidden="1"/>
    </xf>
    <xf numFmtId="0" fontId="7" fillId="10" borderId="26" xfId="0" applyFont="1" applyFill="1" applyBorder="1" applyAlignment="1" applyProtection="1">
      <alignment/>
      <protection hidden="1"/>
    </xf>
    <xf numFmtId="0" fontId="7" fillId="10" borderId="0" xfId="0" applyFont="1" applyFill="1" applyBorder="1" applyAlignment="1" applyProtection="1">
      <alignment horizontal="left"/>
      <protection hidden="1"/>
    </xf>
    <xf numFmtId="0" fontId="7" fillId="10" borderId="23" xfId="0" applyFont="1" applyFill="1" applyBorder="1" applyAlignment="1" applyProtection="1">
      <alignment horizontal="left"/>
      <protection hidden="1"/>
    </xf>
    <xf numFmtId="0" fontId="11" fillId="10" borderId="0" xfId="0" applyFont="1" applyFill="1" applyBorder="1" applyAlignment="1" applyProtection="1">
      <alignment horizontal="left"/>
      <protection hidden="1"/>
    </xf>
    <xf numFmtId="0" fontId="7" fillId="10" borderId="42" xfId="0" applyFont="1" applyFill="1" applyBorder="1" applyAlignment="1" applyProtection="1">
      <alignment horizontal="left"/>
      <protection hidden="1"/>
    </xf>
    <xf numFmtId="0" fontId="16" fillId="1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 indent="3"/>
      <protection hidden="1"/>
    </xf>
    <xf numFmtId="0" fontId="2" fillId="0" borderId="0" xfId="0" applyFont="1" applyAlignment="1" applyProtection="1">
      <alignment horizontal="left" indent="3"/>
      <protection hidden="1"/>
    </xf>
    <xf numFmtId="0" fontId="7" fillId="6" borderId="19" xfId="0" applyFont="1" applyFill="1" applyBorder="1" applyAlignment="1" applyProtection="1">
      <alignment horizontal="center"/>
      <protection hidden="1"/>
    </xf>
    <xf numFmtId="0" fontId="7" fillId="6" borderId="20" xfId="0" applyFont="1" applyFill="1" applyBorder="1" applyAlignment="1" applyProtection="1">
      <alignment horizontal="center"/>
      <protection hidden="1"/>
    </xf>
    <xf numFmtId="0" fontId="7" fillId="6" borderId="21" xfId="0" applyFont="1" applyFill="1" applyBorder="1" applyAlignment="1" applyProtection="1">
      <alignment horizontal="center"/>
      <protection hidden="1"/>
    </xf>
    <xf numFmtId="0" fontId="2" fillId="8" borderId="2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16" fontId="1" fillId="0" borderId="40" xfId="0" applyNumberFormat="1" applyFont="1" applyFill="1" applyBorder="1" applyAlignment="1" applyProtection="1" quotePrefix="1">
      <alignment horizontal="center"/>
      <protection hidden="1"/>
    </xf>
    <xf numFmtId="0" fontId="2" fillId="17" borderId="71" xfId="0" applyFont="1" applyFill="1" applyBorder="1" applyAlignment="1" applyProtection="1">
      <alignment horizontal="center"/>
      <protection hidden="1"/>
    </xf>
    <xf numFmtId="0" fontId="2" fillId="17" borderId="27" xfId="0" applyFont="1" applyFill="1" applyBorder="1" applyAlignment="1" applyProtection="1">
      <alignment horizontal="center"/>
      <protection hidden="1"/>
    </xf>
    <xf numFmtId="0" fontId="2" fillId="17" borderId="29" xfId="0" applyFont="1" applyFill="1" applyBorder="1" applyAlignment="1" applyProtection="1">
      <alignment horizontal="center"/>
      <protection hidden="1"/>
    </xf>
    <xf numFmtId="0" fontId="2" fillId="17" borderId="28" xfId="0" applyFont="1" applyFill="1" applyBorder="1" applyAlignment="1" applyProtection="1">
      <alignment horizontal="center"/>
      <protection hidden="1"/>
    </xf>
    <xf numFmtId="0" fontId="2" fillId="17" borderId="26" xfId="0" applyFont="1" applyFill="1" applyBorder="1" applyAlignment="1" applyProtection="1">
      <alignment horizontal="center"/>
      <protection hidden="1"/>
    </xf>
    <xf numFmtId="0" fontId="2" fillId="17" borderId="42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0" fontId="2" fillId="17" borderId="0" xfId="0" applyFont="1" applyFill="1" applyAlignment="1" applyProtection="1">
      <alignment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2" fillId="17" borderId="64" xfId="0" applyFont="1" applyFill="1" applyBorder="1" applyAlignment="1" applyProtection="1">
      <alignment horizontal="center"/>
      <protection hidden="1"/>
    </xf>
    <xf numFmtId="0" fontId="2" fillId="17" borderId="24" xfId="0" applyFont="1" applyFill="1" applyBorder="1" applyAlignment="1" applyProtection="1">
      <alignment horizontal="center"/>
      <protection hidden="1"/>
    </xf>
    <xf numFmtId="0" fontId="2" fillId="17" borderId="76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76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0" fillId="6" borderId="29" xfId="0" applyFont="1" applyFill="1" applyBorder="1" applyAlignment="1" applyProtection="1">
      <alignment horizontal="center"/>
      <protection hidden="1"/>
    </xf>
    <xf numFmtId="0" fontId="0" fillId="6" borderId="27" xfId="0" applyFont="1" applyFill="1" applyBorder="1" applyAlignment="1" applyProtection="1">
      <alignment horizontal="center"/>
      <protection hidden="1"/>
    </xf>
    <xf numFmtId="0" fontId="0" fillId="6" borderId="28" xfId="0" applyFont="1" applyFill="1" applyBorder="1" applyAlignment="1" applyProtection="1">
      <alignment horizontal="center"/>
      <protection hidden="1"/>
    </xf>
    <xf numFmtId="0" fontId="0" fillId="6" borderId="26" xfId="0" applyFont="1" applyFill="1" applyBorder="1" applyAlignment="1" applyProtection="1">
      <alignment horizontal="center"/>
      <protection hidden="1"/>
    </xf>
    <xf numFmtId="0" fontId="0" fillId="6" borderId="24" xfId="0" applyFont="1" applyFill="1" applyBorder="1" applyAlignment="1" applyProtection="1">
      <alignment horizontal="center"/>
      <protection hidden="1"/>
    </xf>
    <xf numFmtId="0" fontId="0" fillId="6" borderId="20" xfId="0" applyFont="1" applyFill="1" applyBorder="1" applyAlignment="1" applyProtection="1">
      <alignment horizontal="center"/>
      <protection hidden="1"/>
    </xf>
    <xf numFmtId="0" fontId="0" fillId="6" borderId="76" xfId="0" applyFont="1" applyFill="1" applyBorder="1" applyAlignment="1" applyProtection="1">
      <alignment horizontal="center"/>
      <protection hidden="1"/>
    </xf>
    <xf numFmtId="0" fontId="2" fillId="8" borderId="64" xfId="0" applyFont="1" applyFill="1" applyBorder="1" applyAlignment="1" applyProtection="1">
      <alignment horizontal="center"/>
      <protection hidden="1"/>
    </xf>
    <xf numFmtId="0" fontId="0" fillId="6" borderId="42" xfId="0" applyFont="1" applyFill="1" applyBorder="1" applyAlignment="1" applyProtection="1">
      <alignment horizontal="center"/>
      <protection hidden="1"/>
    </xf>
    <xf numFmtId="0" fontId="0" fillId="6" borderId="71" xfId="0" applyFont="1" applyFill="1" applyBorder="1" applyAlignment="1" applyProtection="1">
      <alignment horizontal="center"/>
      <protection hidden="1"/>
    </xf>
    <xf numFmtId="0" fontId="2" fillId="8" borderId="28" xfId="0" applyFont="1" applyFill="1" applyBorder="1" applyAlignment="1" applyProtection="1">
      <alignment horizontal="center"/>
      <protection hidden="1"/>
    </xf>
    <xf numFmtId="0" fontId="2" fillId="8" borderId="27" xfId="0" applyFont="1" applyFill="1" applyBorder="1" applyAlignment="1" applyProtection="1">
      <alignment horizontal="center"/>
      <protection hidden="1"/>
    </xf>
    <xf numFmtId="0" fontId="2" fillId="8" borderId="42" xfId="0" applyFont="1" applyFill="1" applyBorder="1" applyAlignment="1" applyProtection="1">
      <alignment horizontal="center"/>
      <protection hidden="1"/>
    </xf>
    <xf numFmtId="0" fontId="2" fillId="8" borderId="76" xfId="0" applyFont="1" applyFill="1" applyBorder="1" applyAlignment="1" applyProtection="1">
      <alignment horizontal="center"/>
      <protection hidden="1"/>
    </xf>
    <xf numFmtId="0" fontId="2" fillId="0" borderId="64" xfId="0" applyFont="1" applyFill="1" applyBorder="1" applyAlignment="1" applyProtection="1">
      <alignment horizontal="center"/>
      <protection hidden="1"/>
    </xf>
    <xf numFmtId="0" fontId="8" fillId="0" borderId="82" xfId="0" applyFont="1" applyFill="1" applyBorder="1" applyAlignment="1" applyProtection="1">
      <alignment horizontal="center"/>
      <protection hidden="1"/>
    </xf>
    <xf numFmtId="0" fontId="0" fillId="0" borderId="83" xfId="0" applyNumberFormat="1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hidden="1"/>
    </xf>
    <xf numFmtId="0" fontId="2" fillId="5" borderId="58" xfId="0" applyFont="1" applyFill="1" applyBorder="1" applyAlignment="1" applyProtection="1">
      <alignment horizontal="center"/>
      <protection hidden="1"/>
    </xf>
    <xf numFmtId="0" fontId="0" fillId="5" borderId="58" xfId="0" applyFill="1" applyBorder="1" applyAlignment="1">
      <alignment/>
    </xf>
    <xf numFmtId="0" fontId="0" fillId="5" borderId="58" xfId="0" applyFill="1" applyBorder="1" applyAlignment="1">
      <alignment wrapText="1"/>
    </xf>
    <xf numFmtId="0" fontId="0" fillId="3" borderId="58" xfId="0" applyFill="1" applyBorder="1" applyAlignment="1">
      <alignment/>
    </xf>
    <xf numFmtId="16" fontId="2" fillId="4" borderId="39" xfId="0" applyNumberFormat="1" applyFont="1" applyFill="1" applyBorder="1" applyAlignment="1" applyProtection="1" quotePrefix="1">
      <alignment horizontal="center"/>
      <protection hidden="1"/>
    </xf>
    <xf numFmtId="0" fontId="0" fillId="0" borderId="56" xfId="0" applyFont="1" applyFill="1" applyBorder="1" applyAlignment="1" applyProtection="1">
      <alignment/>
      <protection hidden="1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82" xfId="0" applyNumberFormat="1" applyFont="1" applyFill="1" applyBorder="1" applyAlignment="1" applyProtection="1">
      <alignment horizontal="center"/>
      <protection locked="0"/>
    </xf>
    <xf numFmtId="198" fontId="6" fillId="0" borderId="31" xfId="0" applyNumberFormat="1" applyFont="1" applyFill="1" applyBorder="1" applyAlignment="1" applyProtection="1">
      <alignment horizontal="center"/>
      <protection hidden="1"/>
    </xf>
    <xf numFmtId="198" fontId="6" fillId="0" borderId="75" xfId="0" applyNumberFormat="1" applyFont="1" applyFill="1" applyBorder="1" applyAlignment="1" applyProtection="1">
      <alignment horizontal="center"/>
      <protection hidden="1"/>
    </xf>
    <xf numFmtId="198" fontId="6" fillId="0" borderId="58" xfId="0" applyNumberFormat="1" applyFont="1" applyFill="1" applyBorder="1" applyAlignment="1" applyProtection="1">
      <alignment horizontal="center"/>
      <protection hidden="1"/>
    </xf>
    <xf numFmtId="198" fontId="6" fillId="0" borderId="84" xfId="0" applyNumberFormat="1" applyFont="1" applyFill="1" applyBorder="1" applyAlignment="1" applyProtection="1">
      <alignment horizontal="center"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2" fillId="18" borderId="0" xfId="0" applyFont="1" applyFill="1" applyAlignment="1" applyProtection="1">
      <alignment/>
      <protection hidden="1"/>
    </xf>
    <xf numFmtId="9" fontId="2" fillId="18" borderId="20" xfId="0" applyNumberFormat="1" applyFont="1" applyFill="1" applyBorder="1" applyAlignment="1" applyProtection="1">
      <alignment horizontal="center" vertical="center" shrinkToFit="1"/>
      <protection hidden="1"/>
    </xf>
    <xf numFmtId="0" fontId="2" fillId="18" borderId="85" xfId="0" applyFont="1" applyFill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9" fontId="6" fillId="18" borderId="85" xfId="0" applyNumberFormat="1" applyFont="1" applyFill="1" applyBorder="1" applyAlignment="1" applyProtection="1">
      <alignment horizontal="center"/>
      <protection hidden="1"/>
    </xf>
    <xf numFmtId="9" fontId="6" fillId="18" borderId="86" xfId="0" applyNumberFormat="1" applyFont="1" applyFill="1" applyBorder="1" applyAlignment="1" applyProtection="1">
      <alignment horizontal="center"/>
      <protection hidden="1"/>
    </xf>
    <xf numFmtId="9" fontId="6" fillId="0" borderId="33" xfId="0" applyNumberFormat="1" applyFont="1" applyFill="1" applyBorder="1" applyAlignment="1" applyProtection="1">
      <alignment horizontal="center"/>
      <protection hidden="1"/>
    </xf>
    <xf numFmtId="0" fontId="2" fillId="18" borderId="87" xfId="0" applyFont="1" applyFill="1" applyBorder="1" applyAlignment="1" applyProtection="1">
      <alignment/>
      <protection hidden="1"/>
    </xf>
    <xf numFmtId="9" fontId="0" fillId="0" borderId="0" xfId="52" applyFont="1" applyAlignment="1" applyProtection="1">
      <alignment/>
      <protection hidden="1"/>
    </xf>
    <xf numFmtId="9" fontId="0" fillId="0" borderId="0" xfId="52" applyFont="1" applyAlignment="1" applyProtection="1">
      <alignment/>
      <protection hidden="1"/>
    </xf>
    <xf numFmtId="9" fontId="2" fillId="6" borderId="0" xfId="52" applyFont="1" applyFill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9" fontId="2" fillId="6" borderId="28" xfId="52" applyFont="1" applyFill="1" applyBorder="1" applyAlignment="1" applyProtection="1">
      <alignment horizontal="center"/>
      <protection hidden="1"/>
    </xf>
    <xf numFmtId="0" fontId="6" fillId="6" borderId="42" xfId="0" applyFont="1" applyFill="1" applyBorder="1" applyAlignment="1" applyProtection="1">
      <alignment horizontal="center" wrapText="1"/>
      <protection hidden="1"/>
    </xf>
    <xf numFmtId="1" fontId="6" fillId="0" borderId="18" xfId="0" applyNumberFormat="1" applyFont="1" applyFill="1" applyBorder="1" applyAlignment="1" applyProtection="1">
      <alignment horizontal="center"/>
      <protection hidden="1"/>
    </xf>
    <xf numFmtId="1" fontId="6" fillId="0" borderId="16" xfId="0" applyNumberFormat="1" applyFont="1" applyFill="1" applyBorder="1" applyAlignment="1" applyProtection="1">
      <alignment horizontal="center"/>
      <protection hidden="1"/>
    </xf>
    <xf numFmtId="1" fontId="6" fillId="0" borderId="70" xfId="0" applyNumberFormat="1" applyFont="1" applyFill="1" applyBorder="1" applyAlignment="1" applyProtection="1">
      <alignment horizontal="center"/>
      <protection hidden="1"/>
    </xf>
    <xf numFmtId="9" fontId="2" fillId="0" borderId="20" xfId="0" applyNumberFormat="1" applyFont="1" applyFill="1" applyBorder="1" applyAlignment="1" applyProtection="1">
      <alignment horizontal="center" vertical="center" shrinkToFit="1"/>
      <protection hidden="1"/>
    </xf>
    <xf numFmtId="9" fontId="2" fillId="5" borderId="58" xfId="0" applyNumberFormat="1" applyFont="1" applyFill="1" applyBorder="1" applyAlignment="1">
      <alignment horizontal="center"/>
    </xf>
    <xf numFmtId="9" fontId="2" fillId="5" borderId="58" xfId="0" applyNumberFormat="1" applyFont="1" applyFill="1" applyBorder="1" applyAlignment="1">
      <alignment horizontal="center" wrapText="1"/>
    </xf>
    <xf numFmtId="9" fontId="2" fillId="3" borderId="58" xfId="0" applyNumberFormat="1" applyFont="1" applyFill="1" applyBorder="1" applyAlignment="1">
      <alignment horizontal="center" wrapText="1"/>
    </xf>
    <xf numFmtId="9" fontId="2" fillId="3" borderId="58" xfId="0" applyNumberFormat="1" applyFont="1" applyFill="1" applyBorder="1" applyAlignment="1">
      <alignment horizontal="center"/>
    </xf>
    <xf numFmtId="0" fontId="0" fillId="0" borderId="88" xfId="0" applyNumberFormat="1" applyFont="1" applyFill="1" applyBorder="1" applyAlignment="1" applyProtection="1">
      <alignment horizontal="center"/>
      <protection locked="0"/>
    </xf>
    <xf numFmtId="0" fontId="0" fillId="0" borderId="77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2" fillId="0" borderId="72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" fillId="16" borderId="89" xfId="0" applyFont="1" applyFill="1" applyBorder="1" applyAlignment="1" applyProtection="1">
      <alignment horizontal="center" shrinkToFit="1"/>
      <protection locked="0"/>
    </xf>
    <xf numFmtId="0" fontId="2" fillId="16" borderId="90" xfId="0" applyFont="1" applyFill="1" applyBorder="1" applyAlignment="1" applyProtection="1">
      <alignment horizontal="center" shrinkToFit="1"/>
      <protection locked="0"/>
    </xf>
    <xf numFmtId="0" fontId="0" fillId="0" borderId="91" xfId="0" applyFont="1" applyBorder="1" applyAlignment="1" applyProtection="1">
      <alignment horizontal="center"/>
      <protection locked="0"/>
    </xf>
    <xf numFmtId="0" fontId="0" fillId="0" borderId="92" xfId="0" applyFont="1" applyBorder="1" applyAlignment="1" applyProtection="1">
      <alignment horizontal="center"/>
      <protection locked="0"/>
    </xf>
    <xf numFmtId="0" fontId="13" fillId="0" borderId="72" xfId="0" applyFont="1" applyFill="1" applyBorder="1" applyAlignment="1" applyProtection="1">
      <alignment horizontal="center" vertical="center" textRotation="90" wrapText="1"/>
      <protection hidden="1"/>
    </xf>
    <xf numFmtId="0" fontId="13" fillId="0" borderId="93" xfId="0" applyFont="1" applyFill="1" applyBorder="1" applyAlignment="1" applyProtection="1">
      <alignment horizontal="center" vertical="center" textRotation="90" wrapText="1"/>
      <protection hidden="1"/>
    </xf>
    <xf numFmtId="0" fontId="13" fillId="0" borderId="0" xfId="0" applyFont="1" applyFill="1" applyBorder="1" applyAlignment="1" applyProtection="1">
      <alignment horizontal="center" vertical="center" textRotation="90" wrapText="1"/>
      <protection hidden="1"/>
    </xf>
    <xf numFmtId="0" fontId="13" fillId="0" borderId="10" xfId="0" applyFont="1" applyFill="1" applyBorder="1" applyAlignment="1" applyProtection="1">
      <alignment horizontal="center" vertical="center" textRotation="90" wrapText="1"/>
      <protection hidden="1"/>
    </xf>
    <xf numFmtId="0" fontId="13" fillId="0" borderId="36" xfId="0" applyFont="1" applyFill="1" applyBorder="1" applyAlignment="1" applyProtection="1">
      <alignment horizontal="center" vertical="center" textRotation="90" wrapText="1"/>
      <protection hidden="1"/>
    </xf>
    <xf numFmtId="0" fontId="13" fillId="0" borderId="94" xfId="0" applyFont="1" applyFill="1" applyBorder="1" applyAlignment="1" applyProtection="1">
      <alignment horizontal="center" vertical="center" textRotation="90" wrapText="1"/>
      <protection hidden="1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75" xfId="0" applyFont="1" applyBorder="1" applyAlignment="1" applyProtection="1">
      <alignment horizontal="center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hidden="1"/>
    </xf>
    <xf numFmtId="0" fontId="2" fillId="5" borderId="31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2" fillId="3" borderId="31" xfId="0" applyFont="1" applyFill="1" applyBorder="1" applyAlignment="1" applyProtection="1">
      <alignment horizontal="center" vertical="center" wrapText="1"/>
      <protection hidden="1"/>
    </xf>
    <xf numFmtId="0" fontId="2" fillId="10" borderId="18" xfId="0" applyFont="1" applyFill="1" applyBorder="1" applyAlignment="1" applyProtection="1">
      <alignment horizontal="center" vertical="center" wrapText="1"/>
      <protection hidden="1"/>
    </xf>
    <xf numFmtId="0" fontId="2" fillId="10" borderId="31" xfId="0" applyFont="1" applyFill="1" applyBorder="1" applyAlignment="1" applyProtection="1">
      <alignment horizontal="center" vertical="center" wrapText="1"/>
      <protection hidden="1"/>
    </xf>
    <xf numFmtId="0" fontId="2" fillId="16" borderId="67" xfId="0" applyFont="1" applyFill="1" applyBorder="1" applyAlignment="1" applyProtection="1">
      <alignment horizontal="center" shrinkToFit="1"/>
      <protection locked="0"/>
    </xf>
    <xf numFmtId="0" fontId="2" fillId="16" borderId="95" xfId="0" applyFont="1" applyFill="1" applyBorder="1" applyAlignment="1" applyProtection="1">
      <alignment horizontal="center" shrinkToFit="1"/>
      <protection locked="0"/>
    </xf>
    <xf numFmtId="0" fontId="2" fillId="0" borderId="61" xfId="0" applyFont="1" applyFill="1" applyBorder="1" applyAlignment="1" applyProtection="1">
      <alignment horizontal="center"/>
      <protection hidden="1"/>
    </xf>
    <xf numFmtId="0" fontId="2" fillId="0" borderId="46" xfId="0" applyFont="1" applyFill="1" applyBorder="1" applyAlignment="1" applyProtection="1">
      <alignment horizontal="center"/>
      <protection hidden="1"/>
    </xf>
    <xf numFmtId="1" fontId="6" fillId="0" borderId="96" xfId="0" applyNumberFormat="1" applyFont="1" applyFill="1" applyBorder="1" applyAlignment="1" applyProtection="1">
      <alignment horizontal="center" vertical="center"/>
      <protection hidden="1"/>
    </xf>
    <xf numFmtId="1" fontId="6" fillId="0" borderId="97" xfId="0" applyNumberFormat="1" applyFont="1" applyFill="1" applyBorder="1" applyAlignment="1" applyProtection="1">
      <alignment horizontal="center" vertical="center"/>
      <protection hidden="1"/>
    </xf>
    <xf numFmtId="1" fontId="2" fillId="5" borderId="6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98" xfId="0" applyBorder="1" applyAlignment="1" applyProtection="1">
      <alignment horizontal="center" vertical="center" wrapText="1"/>
      <protection hidden="1"/>
    </xf>
    <xf numFmtId="0" fontId="0" fillId="0" borderId="94" xfId="0" applyBorder="1" applyAlignment="1" applyProtection="1">
      <alignment horizontal="center" vertical="center" wrapText="1"/>
      <protection hidden="1"/>
    </xf>
    <xf numFmtId="1" fontId="6" fillId="0" borderId="99" xfId="0" applyNumberFormat="1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189" fontId="2" fillId="0" borderId="61" xfId="0" applyNumberFormat="1" applyFont="1" applyFill="1" applyBorder="1" applyAlignment="1" applyProtection="1">
      <alignment horizontal="center"/>
      <protection hidden="1"/>
    </xf>
    <xf numFmtId="189" fontId="2" fillId="0" borderId="46" xfId="0" applyNumberFormat="1" applyFont="1" applyFill="1" applyBorder="1" applyAlignment="1" applyProtection="1">
      <alignment horizontal="center"/>
      <protection hidden="1"/>
    </xf>
    <xf numFmtId="1" fontId="2" fillId="5" borderId="4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8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0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2" fillId="16" borderId="67" xfId="0" applyFont="1" applyFill="1" applyBorder="1" applyAlignment="1" applyProtection="1">
      <alignment horizontal="center" vertical="center" shrinkToFit="1"/>
      <protection hidden="1"/>
    </xf>
    <xf numFmtId="0" fontId="2" fillId="16" borderId="95" xfId="0" applyFont="1" applyFill="1" applyBorder="1" applyAlignment="1" applyProtection="1">
      <alignment horizontal="center" vertical="center" shrinkToFit="1"/>
      <protection hidden="1"/>
    </xf>
    <xf numFmtId="0" fontId="0" fillId="0" borderId="100" xfId="0" applyFont="1" applyBorder="1" applyAlignment="1" applyProtection="1">
      <alignment horizontal="center"/>
      <protection hidden="1"/>
    </xf>
    <xf numFmtId="0" fontId="0" fillId="0" borderId="97" xfId="0" applyFont="1" applyBorder="1" applyAlignment="1" applyProtection="1">
      <alignment horizontal="center"/>
      <protection hidden="1"/>
    </xf>
    <xf numFmtId="0" fontId="2" fillId="16" borderId="101" xfId="0" applyFont="1" applyFill="1" applyBorder="1" applyAlignment="1" applyProtection="1">
      <alignment horizontal="center" vertical="center"/>
      <protection hidden="1"/>
    </xf>
    <xf numFmtId="0" fontId="2" fillId="16" borderId="36" xfId="0" applyFont="1" applyFill="1" applyBorder="1" applyAlignment="1" applyProtection="1">
      <alignment horizontal="center" vertical="center"/>
      <protection hidden="1"/>
    </xf>
    <xf numFmtId="0" fontId="2" fillId="16" borderId="101" xfId="0" applyFont="1" applyFill="1" applyBorder="1" applyAlignment="1" applyProtection="1">
      <alignment horizontal="center" vertical="center" shrinkToFit="1"/>
      <protection hidden="1"/>
    </xf>
    <xf numFmtId="0" fontId="2" fillId="16" borderId="102" xfId="0" applyFont="1" applyFill="1" applyBorder="1" applyAlignment="1" applyProtection="1">
      <alignment horizontal="center" vertical="center" shrinkToFit="1"/>
      <protection hidden="1"/>
    </xf>
    <xf numFmtId="0" fontId="2" fillId="16" borderId="36" xfId="0" applyFont="1" applyFill="1" applyBorder="1" applyAlignment="1" applyProtection="1">
      <alignment horizontal="center" vertical="center" shrinkToFit="1"/>
      <protection hidden="1"/>
    </xf>
    <xf numFmtId="0" fontId="2" fillId="16" borderId="94" xfId="0" applyFont="1" applyFill="1" applyBorder="1" applyAlignment="1" applyProtection="1">
      <alignment horizontal="center" vertical="center" shrinkToFit="1"/>
      <protection hidden="1"/>
    </xf>
    <xf numFmtId="0" fontId="0" fillId="0" borderId="103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49" fontId="6" fillId="3" borderId="64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42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44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49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49" fontId="2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Border="1" applyAlignment="1" applyProtection="1">
      <alignment wrapText="1"/>
      <protection hidden="1"/>
    </xf>
    <xf numFmtId="0" fontId="14" fillId="0" borderId="44" xfId="0" applyFont="1" applyBorder="1" applyAlignment="1" applyProtection="1">
      <alignment wrapText="1"/>
      <protection hidden="1"/>
    </xf>
    <xf numFmtId="0" fontId="2" fillId="3" borderId="42" xfId="0" applyFont="1" applyFill="1" applyBorder="1" applyAlignment="1" applyProtection="1">
      <alignment horizontal="center" vertical="center" wrapText="1"/>
      <protection hidden="1"/>
    </xf>
    <xf numFmtId="0" fontId="2" fillId="3" borderId="44" xfId="0" applyFont="1" applyFill="1" applyBorder="1" applyAlignment="1" applyProtection="1">
      <alignment horizontal="center" vertical="center" wrapText="1"/>
      <protection hidden="1"/>
    </xf>
    <xf numFmtId="1" fontId="2" fillId="3" borderId="6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42" xfId="0" applyFont="1" applyFill="1" applyBorder="1" applyAlignment="1" applyProtection="1">
      <alignment wrapText="1"/>
      <protection hidden="1"/>
    </xf>
    <xf numFmtId="0" fontId="0" fillId="3" borderId="44" xfId="0" applyFont="1" applyFill="1" applyBorder="1" applyAlignment="1" applyProtection="1">
      <alignment wrapText="1"/>
      <protection hidden="1"/>
    </xf>
    <xf numFmtId="1" fontId="6" fillId="5" borderId="64" xfId="0" applyNumberFormat="1" applyFont="1" applyFill="1" applyBorder="1" applyAlignment="1" applyProtection="1">
      <alignment horizontal="center" vertical="center" wrapText="1"/>
      <protection hidden="1"/>
    </xf>
    <xf numFmtId="1" fontId="6" fillId="5" borderId="42" xfId="0" applyNumberFormat="1" applyFont="1" applyFill="1" applyBorder="1" applyAlignment="1" applyProtection="1">
      <alignment horizontal="center" vertical="center" wrapText="1"/>
      <protection hidden="1"/>
    </xf>
    <xf numFmtId="1" fontId="6" fillId="5" borderId="44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3" borderId="64" xfId="0" applyFont="1" applyFill="1" applyBorder="1" applyAlignment="1" applyProtection="1">
      <alignment horizontal="center" vertical="center" wrapText="1"/>
      <protection hidden="1"/>
    </xf>
    <xf numFmtId="1" fontId="2" fillId="3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44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48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 applyAlignment="1" applyProtection="1">
      <alignment horizontal="center" vertical="center"/>
      <protection hidden="1"/>
    </xf>
    <xf numFmtId="0" fontId="2" fillId="3" borderId="98" xfId="0" applyFont="1" applyFill="1" applyBorder="1" applyAlignment="1" applyProtection="1">
      <alignment horizontal="center" vertical="center"/>
      <protection hidden="1"/>
    </xf>
    <xf numFmtId="0" fontId="2" fillId="3" borderId="94" xfId="0" applyFont="1" applyFill="1" applyBorder="1" applyAlignment="1" applyProtection="1">
      <alignment horizontal="center" vertical="center"/>
      <protection hidden="1"/>
    </xf>
    <xf numFmtId="0" fontId="2" fillId="0" borderId="96" xfId="0" applyFont="1" applyFill="1" applyBorder="1" applyAlignment="1" applyProtection="1">
      <alignment horizontal="center"/>
      <protection hidden="1"/>
    </xf>
    <xf numFmtId="0" fontId="2" fillId="0" borderId="97" xfId="0" applyFont="1" applyFill="1" applyBorder="1" applyAlignment="1" applyProtection="1">
      <alignment horizontal="center"/>
      <protection hidden="1"/>
    </xf>
    <xf numFmtId="1" fontId="2" fillId="5" borderId="80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52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52" xfId="0" applyFont="1" applyFill="1" applyBorder="1" applyAlignment="1" applyProtection="1">
      <alignment horizontal="center" vertical="center" wrapText="1"/>
      <protection hidden="1"/>
    </xf>
    <xf numFmtId="0" fontId="0" fillId="5" borderId="46" xfId="0" applyFont="1" applyFill="1" applyBorder="1" applyAlignment="1" applyProtection="1">
      <alignment horizontal="center" vertical="center" wrapText="1"/>
      <protection hidden="1"/>
    </xf>
    <xf numFmtId="189" fontId="6" fillId="0" borderId="96" xfId="0" applyNumberFormat="1" applyFont="1" applyFill="1" applyBorder="1" applyAlignment="1" applyProtection="1">
      <alignment horizontal="center" vertical="center"/>
      <protection hidden="1"/>
    </xf>
    <xf numFmtId="189" fontId="6" fillId="0" borderId="97" xfId="0" applyNumberFormat="1" applyFont="1" applyFill="1" applyBorder="1" applyAlignment="1" applyProtection="1">
      <alignment horizontal="center" vertical="center"/>
      <protection hidden="1"/>
    </xf>
    <xf numFmtId="1" fontId="2" fillId="3" borderId="48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43" xfId="0" applyFill="1" applyBorder="1" applyAlignment="1" applyProtection="1">
      <alignment horizontal="center" vertical="center" wrapText="1"/>
      <protection hidden="1"/>
    </xf>
    <xf numFmtId="0" fontId="0" fillId="3" borderId="98" xfId="0" applyFill="1" applyBorder="1" applyAlignment="1" applyProtection="1">
      <alignment horizontal="center" vertical="center" wrapText="1"/>
      <protection hidden="1"/>
    </xf>
    <xf numFmtId="0" fontId="0" fillId="3" borderId="94" xfId="0" applyFill="1" applyBorder="1" applyAlignment="1" applyProtection="1">
      <alignment horizontal="center" vertical="center" wrapText="1"/>
      <protection hidden="1"/>
    </xf>
    <xf numFmtId="0" fontId="0" fillId="5" borderId="43" xfId="0" applyFill="1" applyBorder="1" applyAlignment="1" applyProtection="1">
      <alignment horizontal="center" vertical="center" wrapText="1"/>
      <protection hidden="1"/>
    </xf>
    <xf numFmtId="0" fontId="0" fillId="5" borderId="98" xfId="0" applyFill="1" applyBorder="1" applyAlignment="1" applyProtection="1">
      <alignment horizontal="center" vertical="center" wrapText="1"/>
      <protection hidden="1"/>
    </xf>
    <xf numFmtId="0" fontId="0" fillId="5" borderId="94" xfId="0" applyFill="1" applyBorder="1" applyAlignment="1" applyProtection="1">
      <alignment horizontal="center" vertical="center" wrapText="1"/>
      <protection hidden="1"/>
    </xf>
    <xf numFmtId="1" fontId="2" fillId="5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1" xfId="0" applyFill="1" applyBorder="1" applyAlignment="1" applyProtection="1">
      <alignment horizontal="center" vertical="center" wrapText="1"/>
      <protection hidden="1"/>
    </xf>
    <xf numFmtId="0" fontId="0" fillId="5" borderId="16" xfId="0" applyFill="1" applyBorder="1" applyAlignment="1" applyProtection="1">
      <alignment horizontal="center" vertical="center" wrapText="1"/>
      <protection hidden="1"/>
    </xf>
    <xf numFmtId="0" fontId="0" fillId="5" borderId="75" xfId="0" applyFill="1" applyBorder="1" applyAlignment="1" applyProtection="1">
      <alignment horizontal="center" vertical="center" wrapText="1"/>
      <protection hidden="1"/>
    </xf>
    <xf numFmtId="189" fontId="6" fillId="0" borderId="99" xfId="0" applyNumberFormat="1" applyFont="1" applyFill="1" applyBorder="1" applyAlignment="1" applyProtection="1">
      <alignment horizontal="center" vertical="center"/>
      <protection hidden="1"/>
    </xf>
    <xf numFmtId="189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/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/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/>
        <color indexed="9"/>
      </font>
      <fill>
        <patternFill>
          <bgColor indexed="10"/>
        </patternFill>
      </fill>
    </dxf>
    <dxf/>
    <dxf>
      <font>
        <color indexed="9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355"/>
          <c:h val="0.9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E6E64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Es'!$CW$43:$CW$52</c:f>
              <c:strCache/>
            </c:strRef>
          </c:cat>
          <c:val>
            <c:numRef>
              <c:f>'Encodage réponses Es'!$CX$43:$CX$52</c:f>
              <c:numCache/>
            </c:numRef>
          </c:val>
        </c:ser>
        <c:gapWidth val="20"/>
        <c:axId val="21297383"/>
        <c:axId val="57458720"/>
      </c:barChart>
      <c:catAx>
        <c:axId val="21297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8720"/>
        <c:crosses val="autoZero"/>
        <c:auto val="1"/>
        <c:lblOffset val="100"/>
        <c:tickLblSkip val="1"/>
        <c:noMultiLvlLbl val="0"/>
      </c:catAx>
      <c:valAx>
        <c:axId val="57458720"/>
        <c:scaling>
          <c:orientation val="minMax"/>
        </c:scaling>
        <c:axPos val="b"/>
        <c:delete val="1"/>
        <c:majorTickMark val="out"/>
        <c:minorTickMark val="none"/>
        <c:tickLblPos val="none"/>
        <c:crossAx val="21297383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2107121"/>
        <c:axId val="66310906"/>
      </c:barChart>
      <c:catAx>
        <c:axId val="52107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10712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"/>
          <c:y val="0.07"/>
          <c:w val="0.09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9927243"/>
        <c:axId val="2474276"/>
      </c:barChart>
      <c:catAx>
        <c:axId val="59927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4276"/>
        <c:crosses val="autoZero"/>
        <c:auto val="1"/>
        <c:lblOffset val="100"/>
        <c:tickLblSkip val="1"/>
        <c:noMultiLvlLbl val="0"/>
      </c:catAx>
      <c:valAx>
        <c:axId val="24742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92724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2268485"/>
        <c:axId val="66198638"/>
      </c:barChart>
      <c:catAx>
        <c:axId val="22268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26848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5"/>
          <c:w val="0.9567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Compétences!$CI$1</c:f>
              <c:strCache>
                <c:ptCount val="1"/>
                <c:pt idx="0">
                  <c:v>FORMATION HISTORIQUE
Lire une trace du passé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Compétences!$CY$41:$CY$57</c:f>
              <c:numCache/>
            </c:numRef>
          </c:cat>
          <c:val>
            <c:numRef>
              <c:f>Compétences!$CZ$41:$CZ$57</c:f>
              <c:numCache/>
            </c:numRef>
          </c:val>
        </c:ser>
        <c:gapWidth val="30"/>
        <c:axId val="58916831"/>
        <c:axId val="60489432"/>
      </c:barChart>
      <c:catAx>
        <c:axId val="58916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91683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66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Compétences!$DA$1</c:f>
              <c:strCache>
                <c:ptCount val="1"/>
                <c:pt idx="0">
                  <c:v>FORMATION HISTORIQUE
Interpréter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Compétences!$DG$41:$DG$47</c:f>
              <c:numCache/>
            </c:numRef>
          </c:cat>
          <c:val>
            <c:numRef>
              <c:f>Compétences!$DH$41:$DH$47</c:f>
              <c:numCache/>
            </c:numRef>
          </c:val>
        </c:ser>
        <c:gapWidth val="30"/>
        <c:axId val="7533977"/>
        <c:axId val="696930"/>
      </c:barChart>
      <c:catAx>
        <c:axId val="7533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6930"/>
        <c:crosses val="autoZero"/>
        <c:auto val="1"/>
        <c:lblOffset val="100"/>
        <c:tickLblSkip val="1"/>
        <c:noMultiLvlLbl val="0"/>
      </c:catAx>
      <c:valAx>
        <c:axId val="6969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53397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6675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Compétences!$DI$1</c:f>
              <c:strCache>
                <c:ptCount val="1"/>
                <c:pt idx="0">
                  <c:v>FORMATION GEOGRAPHIQUE
Utiliser des repères spatiaux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Compétences!$DP$41:$DP$48</c:f>
              <c:numCache/>
            </c:numRef>
          </c:cat>
          <c:val>
            <c:numRef>
              <c:f>Compétences!$DQ$41:$DQ$48</c:f>
              <c:numCache/>
            </c:numRef>
          </c:val>
        </c:ser>
        <c:gapWidth val="30"/>
        <c:axId val="6272371"/>
        <c:axId val="56451340"/>
      </c:barChart>
      <c:catAx>
        <c:axId val="6272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1340"/>
        <c:crosses val="autoZero"/>
        <c:auto val="1"/>
        <c:lblOffset val="100"/>
        <c:tickLblSkip val="1"/>
        <c:noMultiLvlLbl val="0"/>
      </c:catAx>
      <c:valAx>
        <c:axId val="564513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7237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Compétences!$DR$1</c:f>
              <c:strCache>
                <c:ptCount val="1"/>
                <c:pt idx="0">
                  <c:v>FORMATION GEOGRAPHIQUE
Utiliser des représentations spatiales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Compétences!$DU$41:$DU$44</c:f>
              <c:numCache/>
            </c:numRef>
          </c:cat>
          <c:val>
            <c:numRef>
              <c:f>Compétences!$DV$41:$DV$44</c:f>
              <c:numCache/>
            </c:numRef>
          </c:val>
        </c:ser>
        <c:gapWidth val="30"/>
        <c:axId val="38300013"/>
        <c:axId val="9155798"/>
      </c:barChart>
      <c:catAx>
        <c:axId val="38300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5798"/>
        <c:crosses val="autoZero"/>
        <c:auto val="1"/>
        <c:lblOffset val="100"/>
        <c:tickLblSkip val="1"/>
        <c:noMultiLvlLbl val="0"/>
      </c:catAx>
      <c:valAx>
        <c:axId val="91557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30001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Compétences!$DW$1</c:f>
              <c:strCache>
                <c:ptCount val="1"/>
                <c:pt idx="0">
                  <c:v>FORMATION GEOGRAPHIQUE
Orienter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Compétences!$EB$41:$EB$46</c:f>
              <c:numCache/>
            </c:numRef>
          </c:cat>
          <c:val>
            <c:numRef>
              <c:f>Compétences!$EC$41:$EC$46</c:f>
              <c:numCache/>
            </c:numRef>
          </c:val>
        </c:ser>
        <c:gapWidth val="30"/>
        <c:axId val="15293319"/>
        <c:axId val="3422144"/>
      </c:barChart>
      <c:catAx>
        <c:axId val="15293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144"/>
        <c:crosses val="autoZero"/>
        <c:auto val="1"/>
        <c:lblOffset val="100"/>
        <c:tickLblSkip val="1"/>
        <c:noMultiLvlLbl val="0"/>
      </c:catAx>
      <c:valAx>
        <c:axId val="3422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29331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Compétences!$ED$1</c:f>
              <c:strCache>
                <c:ptCount val="1"/>
                <c:pt idx="0">
                  <c:v>FORMATION GEOGRAPHIQUE
Lire une image géographique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Compétences!$EE$41:$EE$42</c:f>
              <c:numCache/>
            </c:numRef>
          </c:cat>
          <c:val>
            <c:numRef>
              <c:f>Compétences!$EF$41:$EF$42</c:f>
              <c:numCache/>
            </c:numRef>
          </c:val>
        </c:ser>
        <c:gapWidth val="30"/>
        <c:axId val="30799297"/>
        <c:axId val="8758218"/>
      </c:barChart>
      <c:catAx>
        <c:axId val="30799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58218"/>
        <c:crosses val="autoZero"/>
        <c:auto val="1"/>
        <c:lblOffset val="100"/>
        <c:tickLblSkip val="1"/>
        <c:noMultiLvlLbl val="0"/>
      </c:catAx>
      <c:valAx>
        <c:axId val="8758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79929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1575"/>
          <c:w val="0.9395"/>
          <c:h val="0.96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Compétences!$BZ$1</c:f>
              <c:strCache>
                <c:ptCount val="1"/>
                <c:pt idx="0">
                  <c:v>FORMATION HISTORIQUE
Utiliser des représentations du temps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Compétences!$CG$41:$CG$55</c:f>
              <c:numCache/>
            </c:numRef>
          </c:cat>
          <c:val>
            <c:numRef>
              <c:f>Compétences!$CH$41:$CH$55</c:f>
              <c:numCache/>
            </c:numRef>
          </c:val>
        </c:ser>
        <c:gapWidth val="30"/>
        <c:axId val="11715099"/>
        <c:axId val="38327028"/>
      </c:barChart>
      <c:catAx>
        <c:axId val="11715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7028"/>
        <c:crosses val="autoZero"/>
        <c:auto val="1"/>
        <c:lblOffset val="100"/>
        <c:tickLblSkip val="1"/>
        <c:noMultiLvlLbl val="0"/>
      </c:catAx>
      <c:valAx>
        <c:axId val="383270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71509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19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Es'!$DB$43:$DB$52</c:f>
              <c:strCache/>
            </c:strRef>
          </c:cat>
          <c:val>
            <c:numRef>
              <c:f>'Encodage réponses Es'!$DC$43:$DC$52</c:f>
              <c:numCache/>
            </c:numRef>
          </c:val>
        </c:ser>
        <c:gapWidth val="20"/>
        <c:axId val="47366433"/>
        <c:axId val="23644714"/>
      </c:barChart>
      <c:catAx>
        <c:axId val="47366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714"/>
        <c:crosses val="autoZero"/>
        <c:auto val="1"/>
        <c:lblOffset val="100"/>
        <c:tickLblSkip val="1"/>
        <c:noMultiLvlLbl val="0"/>
      </c:catAx>
      <c:valAx>
        <c:axId val="23644714"/>
        <c:scaling>
          <c:orientation val="minMax"/>
        </c:scaling>
        <c:axPos val="b"/>
        <c:delete val="1"/>
        <c:majorTickMark val="out"/>
        <c:minorTickMark val="none"/>
        <c:tickLblPos val="none"/>
        <c:crossAx val="4736643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Compétences!$BW$1</c:f>
              <c:strCache>
                <c:ptCount val="1"/>
                <c:pt idx="0">
                  <c:v>FORMATION HISTORIQUE
Utiliser des repères de temps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Compétences!$BX$41:$BX$43</c:f>
              <c:numCache/>
            </c:numRef>
          </c:cat>
          <c:val>
            <c:numRef>
              <c:f>Compétences!$BY$41:$BY$43</c:f>
              <c:numCache/>
            </c:numRef>
          </c:val>
        </c:ser>
        <c:gapWidth val="30"/>
        <c:axId val="9398933"/>
        <c:axId val="17481534"/>
      </c:barChart>
      <c:catAx>
        <c:axId val="9398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1534"/>
        <c:crosses val="autoZero"/>
        <c:auto val="1"/>
        <c:lblOffset val="100"/>
        <c:tickLblSkip val="1"/>
        <c:noMultiLvlLbl val="0"/>
      </c:catAx>
      <c:valAx>
        <c:axId val="174815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39893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Compétences!$BP$1</c:f>
              <c:strCache>
                <c:ptCount val="1"/>
                <c:pt idx="0">
                  <c:v>SAVOIR-FAIRE COMMUNS
Situer l’information dans un cadre spatial et chronologique en s’aidant de repères et de représentations spécifiques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Compétences!$BU$41:$BU$46</c:f>
              <c:numCache/>
            </c:numRef>
          </c:cat>
          <c:val>
            <c:numRef>
              <c:f>Compétences!$BV$41:$BV$46</c:f>
              <c:numCache/>
            </c:numRef>
          </c:val>
        </c:ser>
        <c:gapWidth val="30"/>
        <c:axId val="23116079"/>
        <c:axId val="6718120"/>
      </c:barChart>
      <c:catAx>
        <c:axId val="23116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11607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Compétences!$BL$1</c:f>
              <c:strCache>
                <c:ptCount val="1"/>
                <c:pt idx="0">
                  <c:v>SAVOIR-FAIRE COMMUNS
Lire un écrit à caractère informatif ou explicatif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Compétences!$BN$41:$BN$43</c:f>
              <c:numCache/>
            </c:numRef>
          </c:cat>
          <c:val>
            <c:numRef>
              <c:f>Compétences!$BO$41:$BO$43</c:f>
              <c:numCache/>
            </c:numRef>
          </c:val>
        </c:ser>
        <c:gapWidth val="30"/>
        <c:axId val="60463081"/>
        <c:axId val="7296818"/>
      </c:barChart>
      <c:catAx>
        <c:axId val="60463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6818"/>
        <c:crosses val="autoZero"/>
        <c:auto val="1"/>
        <c:lblOffset val="100"/>
        <c:tickLblSkip val="1"/>
        <c:noMultiLvlLbl val="0"/>
      </c:catAx>
      <c:valAx>
        <c:axId val="72968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46308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Compétences!$BG$1</c:f>
              <c:strCache>
                <c:ptCount val="1"/>
                <c:pt idx="0">
                  <c:v>SAVOIR-FAIRE COMMUNS
Lire un plan en utilisant l’échelle linéaire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Compétences!$BJ$41:$BJ$44</c:f>
              <c:numCache/>
            </c:numRef>
          </c:cat>
          <c:val>
            <c:numRef>
              <c:f>Compétences!$BK$41:$BK$44</c:f>
              <c:numCache/>
            </c:numRef>
          </c:val>
        </c:ser>
        <c:gapWidth val="30"/>
        <c:axId val="65671363"/>
        <c:axId val="54171356"/>
      </c:barChart>
      <c:catAx>
        <c:axId val="65671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1356"/>
        <c:crosses val="autoZero"/>
        <c:auto val="1"/>
        <c:lblOffset val="100"/>
        <c:tickLblSkip val="1"/>
        <c:noMultiLvlLbl val="0"/>
      </c:catAx>
      <c:valAx>
        <c:axId val="541713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67136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67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Compétences!$AY$1</c:f>
              <c:strCache>
                <c:ptCount val="1"/>
                <c:pt idx="0">
                  <c:v>SAVOIR-FAIRE COMMUNS
Lire un plan en utilisant la légende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Compétences!$BE$41:$BE$47</c:f>
              <c:numCache/>
            </c:numRef>
          </c:cat>
          <c:val>
            <c:numRef>
              <c:f>Compétences!$BF$41:$BF$47</c:f>
              <c:numCache/>
            </c:numRef>
          </c:val>
        </c:ser>
        <c:gapWidth val="30"/>
        <c:axId val="17780157"/>
        <c:axId val="25803686"/>
      </c:barChart>
      <c:catAx>
        <c:axId val="17780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3686"/>
        <c:crosses val="autoZero"/>
        <c:auto val="1"/>
        <c:lblOffset val="100"/>
        <c:tickLblSkip val="1"/>
        <c:noMultiLvlLbl val="0"/>
      </c:catAx>
      <c:valAx>
        <c:axId val="258036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78015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0775"/>
          <c:w val="0.95975"/>
          <c:h val="0.9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Compétences!$AL$1</c:f>
              <c:strCache>
                <c:ptCount val="1"/>
                <c:pt idx="0">
                  <c:v>C17 - Réinvestir dans d'autres situations les connaissances acquises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Compétences!$AW$41:$AW$52</c:f>
              <c:numCache/>
            </c:numRef>
          </c:cat>
          <c:val>
            <c:numRef>
              <c:f>Compétences!$AX$41:$AX$52</c:f>
              <c:numCache/>
            </c:numRef>
          </c:val>
        </c:ser>
        <c:gapWidth val="30"/>
        <c:axId val="30906583"/>
        <c:axId val="9723792"/>
      </c:barChart>
      <c:catAx>
        <c:axId val="30906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3792"/>
        <c:crosses val="autoZero"/>
        <c:auto val="1"/>
        <c:lblOffset val="100"/>
        <c:tickLblSkip val="1"/>
        <c:noMultiLvlLbl val="0"/>
      </c:catAx>
      <c:valAx>
        <c:axId val="9723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90658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Compétences!$AE$1</c:f>
              <c:strCache>
                <c:ptCount val="1"/>
                <c:pt idx="0">
                  <c:v>C15 - Valider les résultats d'une recherche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Compétences!$AJ$41:$AJ$46</c:f>
              <c:numCache/>
            </c:numRef>
          </c:cat>
          <c:val>
            <c:numRef>
              <c:f>Compétences!$AK$41:$AK$46</c:f>
              <c:numCache/>
            </c:numRef>
          </c:val>
        </c:ser>
        <c:gapWidth val="30"/>
        <c:axId val="20405265"/>
        <c:axId val="49429658"/>
      </c:barChart>
      <c:catAx>
        <c:axId val="20405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40526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Compétences!$AA$1</c:f>
              <c:strCache>
                <c:ptCount val="1"/>
                <c:pt idx="0">
                  <c:v>C12 - Comparer, trier des éléments en vue de les classer de manière scientifique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Compétences!$AC$41:$AC$45</c:f>
              <c:numCache/>
            </c:numRef>
          </c:cat>
          <c:val>
            <c:numRef>
              <c:f>Compétences!$AD$41:$AD$45</c:f>
              <c:numCache/>
            </c:numRef>
          </c:val>
        </c:ser>
        <c:gapWidth val="30"/>
        <c:axId val="42213739"/>
        <c:axId val="44379332"/>
      </c:barChart>
      <c:catAx>
        <c:axId val="42213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21373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4"/>
          <c:w val="0.967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Compétences!$P$1</c:f>
              <c:strCache>
                <c:ptCount val="1"/>
                <c:pt idx="0">
                  <c:v>C11 - Repérer et noter correctement une information issue d'un schéma, croquis, d'une photo ou d'un document audiovisuel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Compétences!$Y$41:$Y$50</c:f>
              <c:numCache/>
            </c:numRef>
          </c:cat>
          <c:val>
            <c:numRef>
              <c:f>Compétences!$Z$41:$Z$50</c:f>
              <c:numCache/>
            </c:numRef>
          </c:val>
        </c:ser>
        <c:gapWidth val="30"/>
        <c:axId val="63869669"/>
        <c:axId val="37956110"/>
      </c:barChart>
      <c:catAx>
        <c:axId val="63869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86966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Compétences!$H$1</c:f>
              <c:strCache>
                <c:ptCount val="1"/>
                <c:pt idx="0">
                  <c:v>C6 - Reccueillir des informations par des observations qualitatives en utilisant ses 5 sens et par des observations quantitatives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Compétences!$I$41:$I$42</c:f>
              <c:numCache/>
            </c:numRef>
          </c:cat>
          <c:val>
            <c:numRef>
              <c:f>Compétences!$J$41:$J$42</c:f>
              <c:numCache/>
            </c:numRef>
          </c:val>
        </c:ser>
        <c:gapWidth val="30"/>
        <c:axId val="6060671"/>
        <c:axId val="54546040"/>
      </c:barChart>
      <c:catAx>
        <c:axId val="6060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6067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"/>
          <c:w val="0.9085"/>
          <c:h val="0.9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Es'!$CZ$43:$CZ$52</c:f>
              <c:strCache/>
            </c:strRef>
          </c:cat>
          <c:val>
            <c:numRef>
              <c:f>'Encodage réponses Es'!$DA$43:$DA$52</c:f>
              <c:numCache/>
            </c:numRef>
          </c:val>
        </c:ser>
        <c:gapWidth val="20"/>
        <c:axId val="11475835"/>
        <c:axId val="36173652"/>
      </c:barChart>
      <c:catAx>
        <c:axId val="11475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73652"/>
        <c:crosses val="autoZero"/>
        <c:auto val="1"/>
        <c:lblOffset val="100"/>
        <c:tickLblSkip val="1"/>
        <c:noMultiLvlLbl val="0"/>
      </c:catAx>
      <c:valAx>
        <c:axId val="36173652"/>
        <c:scaling>
          <c:orientation val="minMax"/>
        </c:scaling>
        <c:axPos val="b"/>
        <c:delete val="1"/>
        <c:majorTickMark val="out"/>
        <c:minorTickMark val="none"/>
        <c:tickLblPos val="none"/>
        <c:crossAx val="1147583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Compétences!$E$1</c:f>
              <c:strCache>
                <c:ptCount val="1"/>
                <c:pt idx="0">
                  <c:v>C3 - Dans le cadre d'une énigme, agencer les indices en vue de formuler au moins une question, une supposition, une hypothèse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Compétences!$F$41:$F$42</c:f>
              <c:numCache/>
            </c:numRef>
          </c:cat>
          <c:val>
            <c:numRef>
              <c:f>Compétences!$G$41:$G$42</c:f>
              <c:numCache/>
            </c:numRef>
          </c:val>
        </c:ser>
        <c:gapWidth val="30"/>
        <c:axId val="21152313"/>
        <c:axId val="56153090"/>
      </c:barChart>
      <c:catAx>
        <c:axId val="21152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15231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54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Compétences!$K$1</c:f>
              <c:strCache>
                <c:ptCount val="1"/>
                <c:pt idx="0">
                  <c:v>C10 - Repérer et noter correctement une information issue d'un graphique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Compétences!$N$41:$N$47</c:f>
              <c:numCache/>
            </c:numRef>
          </c:cat>
          <c:val>
            <c:numRef>
              <c:f>Compétences!$O$41:$O$47</c:f>
              <c:numCache/>
            </c:numRef>
          </c:val>
        </c:ser>
        <c:gapWidth val="30"/>
        <c:axId val="35615763"/>
        <c:axId val="52106412"/>
      </c:barChart>
      <c:catAx>
        <c:axId val="35615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06412"/>
        <c:crosses val="autoZero"/>
        <c:auto val="1"/>
        <c:lblOffset val="100"/>
        <c:tickLblSkip val="1"/>
        <c:noMultiLvlLbl val="0"/>
      </c:catAx>
      <c:valAx>
        <c:axId val="521064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61576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7127413"/>
        <c:axId val="44384670"/>
      </c:barChart>
      <c:catAx>
        <c:axId val="57127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4670"/>
        <c:crosses val="autoZero"/>
        <c:auto val="1"/>
        <c:lblOffset val="100"/>
        <c:tickLblSkip val="1"/>
        <c:noMultiLvlLbl val="0"/>
      </c:catAx>
      <c:valAx>
        <c:axId val="44384670"/>
        <c:scaling>
          <c:orientation val="minMax"/>
        </c:scaling>
        <c:axPos val="b"/>
        <c:delete val="1"/>
        <c:majorTickMark val="out"/>
        <c:minorTickMark val="none"/>
        <c:tickLblPos val="none"/>
        <c:crossAx val="5712741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3917711"/>
        <c:axId val="38388488"/>
      </c:barChart>
      <c:catAx>
        <c:axId val="63917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auto val="1"/>
        <c:lblOffset val="100"/>
        <c:tickLblSkip val="1"/>
        <c:noMultiLvlLbl val="0"/>
      </c:catAx>
      <c:valAx>
        <c:axId val="38388488"/>
        <c:scaling>
          <c:orientation val="minMax"/>
        </c:scaling>
        <c:axPos val="b"/>
        <c:delete val="1"/>
        <c:majorTickMark val="out"/>
        <c:minorTickMark val="none"/>
        <c:tickLblPos val="none"/>
        <c:crossAx val="6391771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9952073"/>
        <c:axId val="22459794"/>
      </c:barChart>
      <c:catAx>
        <c:axId val="9952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794"/>
        <c:crosses val="autoZero"/>
        <c:auto val="1"/>
        <c:lblOffset val="100"/>
        <c:tickLblSkip val="1"/>
        <c:noMultiLvlLbl val="0"/>
      </c:catAx>
      <c:valAx>
        <c:axId val="22459794"/>
        <c:scaling>
          <c:orientation val="minMax"/>
        </c:scaling>
        <c:axPos val="b"/>
        <c:delete val="1"/>
        <c:majorTickMark val="out"/>
        <c:minorTickMark val="none"/>
        <c:tickLblPos val="none"/>
        <c:crossAx val="9952073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811555"/>
        <c:axId val="7303996"/>
      </c:barChart>
      <c:catAx>
        <c:axId val="811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</c:scaling>
        <c:axPos val="b"/>
        <c:delete val="1"/>
        <c:majorTickMark val="out"/>
        <c:minorTickMark val="none"/>
        <c:tickLblPos val="none"/>
        <c:crossAx val="81155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5735965"/>
        <c:axId val="54752774"/>
      </c:barChart>
      <c:catAx>
        <c:axId val="65735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2774"/>
        <c:crosses val="autoZero"/>
        <c:auto val="1"/>
        <c:lblOffset val="100"/>
        <c:tickLblSkip val="1"/>
        <c:noMultiLvlLbl val="0"/>
      </c:catAx>
      <c:valAx>
        <c:axId val="54752774"/>
        <c:scaling>
          <c:orientation val="minMax"/>
        </c:scaling>
        <c:axPos val="b"/>
        <c:delete val="1"/>
        <c:majorTickMark val="out"/>
        <c:minorTickMark val="none"/>
        <c:tickLblPos val="none"/>
        <c:crossAx val="65735965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3012919"/>
        <c:axId val="5789680"/>
      </c:barChart>
      <c:catAx>
        <c:axId val="23012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01291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Relationship Id="rId21" Type="http://schemas.openxmlformats.org/officeDocument/2006/relationships/chart" Target="/xl/charts/chart24.xml" /><Relationship Id="rId22" Type="http://schemas.openxmlformats.org/officeDocument/2006/relationships/chart" Target="/xl/charts/chart25.xml" /><Relationship Id="rId23" Type="http://schemas.openxmlformats.org/officeDocument/2006/relationships/chart" Target="/xl/charts/chart26.xml" /><Relationship Id="rId24" Type="http://schemas.openxmlformats.org/officeDocument/2006/relationships/chart" Target="/xl/charts/chart27.xml" /><Relationship Id="rId25" Type="http://schemas.openxmlformats.org/officeDocument/2006/relationships/chart" Target="/xl/charts/chart28.xml" /><Relationship Id="rId26" Type="http://schemas.openxmlformats.org/officeDocument/2006/relationships/chart" Target="/xl/charts/chart29.xml" /><Relationship Id="rId27" Type="http://schemas.openxmlformats.org/officeDocument/2006/relationships/chart" Target="/xl/charts/chart30.xml" /><Relationship Id="rId28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0</xdr:colOff>
      <xdr:row>40</xdr:row>
      <xdr:rowOff>152400</xdr:rowOff>
    </xdr:from>
    <xdr:to>
      <xdr:col>102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31318200" y="6067425"/>
        <a:ext cx="14382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105</xdr:col>
      <xdr:colOff>9525</xdr:colOff>
      <xdr:row>41</xdr:row>
      <xdr:rowOff>19050</xdr:rowOff>
    </xdr:from>
    <xdr:to>
      <xdr:col>107</xdr:col>
      <xdr:colOff>0</xdr:colOff>
      <xdr:row>55</xdr:row>
      <xdr:rowOff>0</xdr:rowOff>
    </xdr:to>
    <xdr:graphicFrame>
      <xdr:nvGraphicFramePr>
        <xdr:cNvPr id="2" name="Chart 40"/>
        <xdr:cNvGraphicFramePr/>
      </xdr:nvGraphicFramePr>
      <xdr:xfrm>
        <a:off x="34309050" y="6096000"/>
        <a:ext cx="14192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103</xdr:col>
      <xdr:colOff>0</xdr:colOff>
      <xdr:row>41</xdr:row>
      <xdr:rowOff>9525</xdr:rowOff>
    </xdr:from>
    <xdr:to>
      <xdr:col>105</xdr:col>
      <xdr:colOff>0</xdr:colOff>
      <xdr:row>54</xdr:row>
      <xdr:rowOff>152400</xdr:rowOff>
    </xdr:to>
    <xdr:graphicFrame>
      <xdr:nvGraphicFramePr>
        <xdr:cNvPr id="3" name="Chart 58"/>
        <xdr:cNvGraphicFramePr/>
      </xdr:nvGraphicFramePr>
      <xdr:xfrm>
        <a:off x="32870775" y="6086475"/>
        <a:ext cx="14287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42</xdr:row>
      <xdr:rowOff>0</xdr:rowOff>
    </xdr:from>
    <xdr:to>
      <xdr:col>4</xdr:col>
      <xdr:colOff>0</xdr:colOff>
      <xdr:row>45</xdr:row>
      <xdr:rowOff>0</xdr:rowOff>
    </xdr:to>
    <xdr:graphicFrame>
      <xdr:nvGraphicFramePr>
        <xdr:cNvPr id="1" name="Chart 2053"/>
        <xdr:cNvGraphicFramePr/>
      </xdr:nvGraphicFramePr>
      <xdr:xfrm>
        <a:off x="2933700" y="6457950"/>
        <a:ext cx="0" cy="40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0</xdr:colOff>
      <xdr:row>42</xdr:row>
      <xdr:rowOff>0</xdr:rowOff>
    </xdr:from>
    <xdr:to>
      <xdr:col>38</xdr:col>
      <xdr:colOff>0</xdr:colOff>
      <xdr:row>45</xdr:row>
      <xdr:rowOff>0</xdr:rowOff>
    </xdr:to>
    <xdr:graphicFrame>
      <xdr:nvGraphicFramePr>
        <xdr:cNvPr id="2" name="Chart 2061"/>
        <xdr:cNvGraphicFramePr/>
      </xdr:nvGraphicFramePr>
      <xdr:xfrm>
        <a:off x="20983575" y="6457950"/>
        <a:ext cx="0" cy="40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3" name="Chart 2079"/>
        <xdr:cNvGraphicFramePr/>
      </xdr:nvGraphicFramePr>
      <xdr:xfrm>
        <a:off x="10296525" y="6457950"/>
        <a:ext cx="0" cy="40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45</xdr:row>
      <xdr:rowOff>0</xdr:rowOff>
    </xdr:to>
    <xdr:graphicFrame>
      <xdr:nvGraphicFramePr>
        <xdr:cNvPr id="4" name="Chart 2084"/>
        <xdr:cNvGraphicFramePr/>
      </xdr:nvGraphicFramePr>
      <xdr:xfrm>
        <a:off x="3352800" y="6457950"/>
        <a:ext cx="0" cy="40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5" name="Chart 2106"/>
        <xdr:cNvGraphicFramePr/>
      </xdr:nvGraphicFramePr>
      <xdr:xfrm>
        <a:off x="7743825" y="6457950"/>
        <a:ext cx="0" cy="40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41</xdr:row>
      <xdr:rowOff>9525</xdr:rowOff>
    </xdr:from>
    <xdr:to>
      <xdr:col>4</xdr:col>
      <xdr:colOff>0</xdr:colOff>
      <xdr:row>58</xdr:row>
      <xdr:rowOff>0</xdr:rowOff>
    </xdr:to>
    <xdr:graphicFrame>
      <xdr:nvGraphicFramePr>
        <xdr:cNvPr id="6" name="Chart 2124"/>
        <xdr:cNvGraphicFramePr/>
      </xdr:nvGraphicFramePr>
      <xdr:xfrm>
        <a:off x="2933700" y="6305550"/>
        <a:ext cx="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58</xdr:row>
      <xdr:rowOff>9525</xdr:rowOff>
    </xdr:to>
    <xdr:graphicFrame>
      <xdr:nvGraphicFramePr>
        <xdr:cNvPr id="7" name="Chart 2127"/>
        <xdr:cNvGraphicFramePr/>
      </xdr:nvGraphicFramePr>
      <xdr:xfrm>
        <a:off x="7743825" y="6296025"/>
        <a:ext cx="0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9525</xdr:colOff>
      <xdr:row>58</xdr:row>
      <xdr:rowOff>0</xdr:rowOff>
    </xdr:to>
    <xdr:graphicFrame>
      <xdr:nvGraphicFramePr>
        <xdr:cNvPr id="8" name="Chart 2130"/>
        <xdr:cNvGraphicFramePr/>
      </xdr:nvGraphicFramePr>
      <xdr:xfrm>
        <a:off x="10296525" y="6296025"/>
        <a:ext cx="9525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136</xdr:col>
      <xdr:colOff>0</xdr:colOff>
      <xdr:row>41</xdr:row>
      <xdr:rowOff>0</xdr:rowOff>
    </xdr:from>
    <xdr:to>
      <xdr:col>136</xdr:col>
      <xdr:colOff>0</xdr:colOff>
      <xdr:row>58</xdr:row>
      <xdr:rowOff>0</xdr:rowOff>
    </xdr:to>
    <xdr:graphicFrame>
      <xdr:nvGraphicFramePr>
        <xdr:cNvPr id="9" name="Chart 2138"/>
        <xdr:cNvGraphicFramePr/>
      </xdr:nvGraphicFramePr>
      <xdr:xfrm>
        <a:off x="67465575" y="6296025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102</xdr:col>
      <xdr:colOff>0</xdr:colOff>
      <xdr:row>40</xdr:row>
      <xdr:rowOff>9525</xdr:rowOff>
    </xdr:from>
    <xdr:to>
      <xdr:col>104</xdr:col>
      <xdr:colOff>0</xdr:colOff>
      <xdr:row>58</xdr:row>
      <xdr:rowOff>9525</xdr:rowOff>
    </xdr:to>
    <xdr:graphicFrame>
      <xdr:nvGraphicFramePr>
        <xdr:cNvPr id="10" name="Chart 2143"/>
        <xdr:cNvGraphicFramePr/>
      </xdr:nvGraphicFramePr>
      <xdr:xfrm>
        <a:off x="50253900" y="6143625"/>
        <a:ext cx="1628775" cy="2533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110</xdr:col>
      <xdr:colOff>19050</xdr:colOff>
      <xdr:row>40</xdr:row>
      <xdr:rowOff>9525</xdr:rowOff>
    </xdr:from>
    <xdr:to>
      <xdr:col>112</xdr:col>
      <xdr:colOff>0</xdr:colOff>
      <xdr:row>57</xdr:row>
      <xdr:rowOff>38100</xdr:rowOff>
    </xdr:to>
    <xdr:graphicFrame>
      <xdr:nvGraphicFramePr>
        <xdr:cNvPr id="11" name="Chart 2147"/>
        <xdr:cNvGraphicFramePr/>
      </xdr:nvGraphicFramePr>
      <xdr:xfrm>
        <a:off x="54073425" y="6143625"/>
        <a:ext cx="1504950" cy="2514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119</xdr:col>
      <xdr:colOff>0</xdr:colOff>
      <xdr:row>40</xdr:row>
      <xdr:rowOff>0</xdr:rowOff>
    </xdr:from>
    <xdr:to>
      <xdr:col>120</xdr:col>
      <xdr:colOff>752475</xdr:colOff>
      <xdr:row>57</xdr:row>
      <xdr:rowOff>38100</xdr:rowOff>
    </xdr:to>
    <xdr:graphicFrame>
      <xdr:nvGraphicFramePr>
        <xdr:cNvPr id="12" name="Chart 2148"/>
        <xdr:cNvGraphicFramePr/>
      </xdr:nvGraphicFramePr>
      <xdr:xfrm>
        <a:off x="58112025" y="6134100"/>
        <a:ext cx="1514475" cy="2524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123</xdr:col>
      <xdr:colOff>352425</xdr:colOff>
      <xdr:row>39</xdr:row>
      <xdr:rowOff>152400</xdr:rowOff>
    </xdr:from>
    <xdr:to>
      <xdr:col>125</xdr:col>
      <xdr:colOff>752475</xdr:colOff>
      <xdr:row>57</xdr:row>
      <xdr:rowOff>38100</xdr:rowOff>
    </xdr:to>
    <xdr:graphicFrame>
      <xdr:nvGraphicFramePr>
        <xdr:cNvPr id="13" name="Chart 2149"/>
        <xdr:cNvGraphicFramePr/>
      </xdr:nvGraphicFramePr>
      <xdr:xfrm>
        <a:off x="60712350" y="6124575"/>
        <a:ext cx="1524000" cy="2533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130</xdr:col>
      <xdr:colOff>352425</xdr:colOff>
      <xdr:row>39</xdr:row>
      <xdr:rowOff>152400</xdr:rowOff>
    </xdr:from>
    <xdr:to>
      <xdr:col>133</xdr:col>
      <xdr:colOff>0</xdr:colOff>
      <xdr:row>58</xdr:row>
      <xdr:rowOff>0</xdr:rowOff>
    </xdr:to>
    <xdr:graphicFrame>
      <xdr:nvGraphicFramePr>
        <xdr:cNvPr id="14" name="Chart 2150"/>
        <xdr:cNvGraphicFramePr/>
      </xdr:nvGraphicFramePr>
      <xdr:xfrm>
        <a:off x="64046100" y="6124575"/>
        <a:ext cx="1533525" cy="2543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134</xdr:col>
      <xdr:colOff>9525</xdr:colOff>
      <xdr:row>39</xdr:row>
      <xdr:rowOff>152400</xdr:rowOff>
    </xdr:from>
    <xdr:to>
      <xdr:col>136</xdr:col>
      <xdr:colOff>0</xdr:colOff>
      <xdr:row>58</xdr:row>
      <xdr:rowOff>0</xdr:rowOff>
    </xdr:to>
    <xdr:graphicFrame>
      <xdr:nvGraphicFramePr>
        <xdr:cNvPr id="15" name="Chart 2151"/>
        <xdr:cNvGraphicFramePr/>
      </xdr:nvGraphicFramePr>
      <xdr:xfrm>
        <a:off x="65951100" y="6124575"/>
        <a:ext cx="1514475" cy="2543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84</xdr:col>
      <xdr:colOff>9525</xdr:colOff>
      <xdr:row>40</xdr:row>
      <xdr:rowOff>19050</xdr:rowOff>
    </xdr:from>
    <xdr:to>
      <xdr:col>85</xdr:col>
      <xdr:colOff>752475</xdr:colOff>
      <xdr:row>57</xdr:row>
      <xdr:rowOff>38100</xdr:rowOff>
    </xdr:to>
    <xdr:graphicFrame>
      <xdr:nvGraphicFramePr>
        <xdr:cNvPr id="16" name="Chart 2152"/>
        <xdr:cNvGraphicFramePr/>
      </xdr:nvGraphicFramePr>
      <xdr:xfrm>
        <a:off x="43005375" y="6153150"/>
        <a:ext cx="1504950" cy="2505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75</xdr:col>
      <xdr:colOff>19050</xdr:colOff>
      <xdr:row>40</xdr:row>
      <xdr:rowOff>9525</xdr:rowOff>
    </xdr:from>
    <xdr:to>
      <xdr:col>77</xdr:col>
      <xdr:colOff>9525</xdr:colOff>
      <xdr:row>58</xdr:row>
      <xdr:rowOff>9525</xdr:rowOff>
    </xdr:to>
    <xdr:graphicFrame>
      <xdr:nvGraphicFramePr>
        <xdr:cNvPr id="17" name="Chart 2153"/>
        <xdr:cNvGraphicFramePr/>
      </xdr:nvGraphicFramePr>
      <xdr:xfrm>
        <a:off x="38966775" y="6143625"/>
        <a:ext cx="1562100" cy="25336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9525</xdr:colOff>
      <xdr:row>40</xdr:row>
      <xdr:rowOff>9525</xdr:rowOff>
    </xdr:from>
    <xdr:to>
      <xdr:col>73</xdr:col>
      <xdr:colOff>1076325</xdr:colOff>
      <xdr:row>57</xdr:row>
      <xdr:rowOff>38100</xdr:rowOff>
    </xdr:to>
    <xdr:graphicFrame>
      <xdr:nvGraphicFramePr>
        <xdr:cNvPr id="18" name="Chart 2154"/>
        <xdr:cNvGraphicFramePr/>
      </xdr:nvGraphicFramePr>
      <xdr:xfrm>
        <a:off x="36652200" y="6143625"/>
        <a:ext cx="1933575" cy="2514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65</xdr:col>
      <xdr:colOff>0</xdr:colOff>
      <xdr:row>40</xdr:row>
      <xdr:rowOff>9525</xdr:rowOff>
    </xdr:from>
    <xdr:to>
      <xdr:col>66</xdr:col>
      <xdr:colOff>685800</xdr:colOff>
      <xdr:row>57</xdr:row>
      <xdr:rowOff>28575</xdr:rowOff>
    </xdr:to>
    <xdr:graphicFrame>
      <xdr:nvGraphicFramePr>
        <xdr:cNvPr id="19" name="Chart 2155"/>
        <xdr:cNvGraphicFramePr/>
      </xdr:nvGraphicFramePr>
      <xdr:xfrm>
        <a:off x="33261300" y="6143625"/>
        <a:ext cx="1552575" cy="2505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61</xdr:col>
      <xdr:colOff>0</xdr:colOff>
      <xdr:row>40</xdr:row>
      <xdr:rowOff>0</xdr:rowOff>
    </xdr:from>
    <xdr:to>
      <xdr:col>62</xdr:col>
      <xdr:colOff>695325</xdr:colOff>
      <xdr:row>57</xdr:row>
      <xdr:rowOff>28575</xdr:rowOff>
    </xdr:to>
    <xdr:graphicFrame>
      <xdr:nvGraphicFramePr>
        <xdr:cNvPr id="20" name="Chart 2156"/>
        <xdr:cNvGraphicFramePr/>
      </xdr:nvGraphicFramePr>
      <xdr:xfrm>
        <a:off x="30965775" y="6134100"/>
        <a:ext cx="15621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56</xdr:col>
      <xdr:colOff>0</xdr:colOff>
      <xdr:row>40</xdr:row>
      <xdr:rowOff>0</xdr:rowOff>
    </xdr:from>
    <xdr:to>
      <xdr:col>57</xdr:col>
      <xdr:colOff>695325</xdr:colOff>
      <xdr:row>57</xdr:row>
      <xdr:rowOff>38100</xdr:rowOff>
    </xdr:to>
    <xdr:graphicFrame>
      <xdr:nvGraphicFramePr>
        <xdr:cNvPr id="21" name="Chart 2157"/>
        <xdr:cNvGraphicFramePr/>
      </xdr:nvGraphicFramePr>
      <xdr:xfrm>
        <a:off x="28308300" y="6134100"/>
        <a:ext cx="1562100" cy="2524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48</xdr:col>
      <xdr:colOff>9525</xdr:colOff>
      <xdr:row>40</xdr:row>
      <xdr:rowOff>0</xdr:rowOff>
    </xdr:from>
    <xdr:to>
      <xdr:col>49</xdr:col>
      <xdr:colOff>647700</xdr:colOff>
      <xdr:row>57</xdr:row>
      <xdr:rowOff>28575</xdr:rowOff>
    </xdr:to>
    <xdr:graphicFrame>
      <xdr:nvGraphicFramePr>
        <xdr:cNvPr id="22" name="Chart 2158"/>
        <xdr:cNvGraphicFramePr/>
      </xdr:nvGraphicFramePr>
      <xdr:xfrm>
        <a:off x="24612600" y="6134100"/>
        <a:ext cx="1504950" cy="2514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647700</xdr:colOff>
      <xdr:row>57</xdr:row>
      <xdr:rowOff>38100</xdr:rowOff>
    </xdr:to>
    <xdr:graphicFrame>
      <xdr:nvGraphicFramePr>
        <xdr:cNvPr id="23" name="Chart 2159"/>
        <xdr:cNvGraphicFramePr/>
      </xdr:nvGraphicFramePr>
      <xdr:xfrm>
        <a:off x="19164300" y="6134100"/>
        <a:ext cx="1447800" cy="2524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29</xdr:col>
      <xdr:colOff>752475</xdr:colOff>
      <xdr:row>58</xdr:row>
      <xdr:rowOff>0</xdr:rowOff>
    </xdr:to>
    <xdr:graphicFrame>
      <xdr:nvGraphicFramePr>
        <xdr:cNvPr id="24" name="Chart 2161"/>
        <xdr:cNvGraphicFramePr/>
      </xdr:nvGraphicFramePr>
      <xdr:xfrm>
        <a:off x="15830550" y="6134100"/>
        <a:ext cx="1514475" cy="25336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24</xdr:col>
      <xdr:colOff>0</xdr:colOff>
      <xdr:row>40</xdr:row>
      <xdr:rowOff>0</xdr:rowOff>
    </xdr:from>
    <xdr:to>
      <xdr:col>25</xdr:col>
      <xdr:colOff>752475</xdr:colOff>
      <xdr:row>58</xdr:row>
      <xdr:rowOff>9525</xdr:rowOff>
    </xdr:to>
    <xdr:graphicFrame>
      <xdr:nvGraphicFramePr>
        <xdr:cNvPr id="25" name="Chart 2162"/>
        <xdr:cNvGraphicFramePr/>
      </xdr:nvGraphicFramePr>
      <xdr:xfrm>
        <a:off x="13554075" y="6134100"/>
        <a:ext cx="1524000" cy="2543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9</xdr:col>
      <xdr:colOff>657225</xdr:colOff>
      <xdr:row>58</xdr:row>
      <xdr:rowOff>9525</xdr:rowOff>
    </xdr:to>
    <xdr:graphicFrame>
      <xdr:nvGraphicFramePr>
        <xdr:cNvPr id="26" name="Chart 2164"/>
        <xdr:cNvGraphicFramePr/>
      </xdr:nvGraphicFramePr>
      <xdr:xfrm>
        <a:off x="5753100" y="6134100"/>
        <a:ext cx="1981200" cy="2543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7</xdr:col>
      <xdr:colOff>0</xdr:colOff>
      <xdr:row>57</xdr:row>
      <xdr:rowOff>19050</xdr:rowOff>
    </xdr:to>
    <xdr:graphicFrame>
      <xdr:nvGraphicFramePr>
        <xdr:cNvPr id="27" name="Chart 2166"/>
        <xdr:cNvGraphicFramePr/>
      </xdr:nvGraphicFramePr>
      <xdr:xfrm>
        <a:off x="3352800" y="6134100"/>
        <a:ext cx="2028825" cy="2505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15</xdr:col>
      <xdr:colOff>9525</xdr:colOff>
      <xdr:row>58</xdr:row>
      <xdr:rowOff>19050</xdr:rowOff>
    </xdr:to>
    <xdr:graphicFrame>
      <xdr:nvGraphicFramePr>
        <xdr:cNvPr id="28" name="Chart 2167"/>
        <xdr:cNvGraphicFramePr/>
      </xdr:nvGraphicFramePr>
      <xdr:xfrm>
        <a:off x="8772525" y="6134100"/>
        <a:ext cx="1533525" cy="25527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D54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7.7109375" style="10" customWidth="1"/>
    <col min="2" max="3" width="11.00390625" style="10" customWidth="1"/>
    <col min="4" max="4" width="18.00390625" style="10" customWidth="1"/>
    <col min="5" max="65" width="4.421875" style="10" bestFit="1" customWidth="1"/>
    <col min="66" max="98" width="4.421875" style="10" customWidth="1"/>
    <col min="99" max="99" width="4.28125" style="10" customWidth="1"/>
    <col min="100" max="100" width="1.421875" style="10" customWidth="1"/>
    <col min="101" max="101" width="10.57421875" style="10" bestFit="1" customWidth="1"/>
    <col min="102" max="102" width="10.8515625" style="12" bestFit="1" customWidth="1"/>
    <col min="103" max="103" width="1.8515625" style="12" customWidth="1"/>
    <col min="104" max="104" width="10.57421875" style="10" bestFit="1" customWidth="1"/>
    <col min="105" max="105" width="10.8515625" style="12" bestFit="1" customWidth="1"/>
    <col min="106" max="106" width="10.57421875" style="10" bestFit="1" customWidth="1"/>
    <col min="107" max="107" width="10.8515625" style="12" bestFit="1" customWidth="1"/>
    <col min="108" max="16384" width="11.421875" style="10" customWidth="1"/>
  </cols>
  <sheetData>
    <row r="1" spans="1:107" s="85" customFormat="1" ht="26.25" customHeight="1">
      <c r="A1" s="153" t="s">
        <v>47</v>
      </c>
      <c r="B1" s="334"/>
      <c r="C1" s="335"/>
      <c r="D1" s="154" t="s">
        <v>16</v>
      </c>
      <c r="E1" s="81">
        <v>1</v>
      </c>
      <c r="F1" s="73">
        <v>2</v>
      </c>
      <c r="G1" s="73">
        <v>3</v>
      </c>
      <c r="H1" s="82">
        <v>4</v>
      </c>
      <c r="I1" s="73">
        <v>5</v>
      </c>
      <c r="J1" s="73">
        <v>6</v>
      </c>
      <c r="K1" s="73">
        <v>7</v>
      </c>
      <c r="L1" s="82">
        <v>8</v>
      </c>
      <c r="M1" s="73">
        <v>9</v>
      </c>
      <c r="N1" s="73">
        <v>10</v>
      </c>
      <c r="O1" s="73">
        <v>11</v>
      </c>
      <c r="P1" s="73">
        <v>12</v>
      </c>
      <c r="Q1" s="114">
        <v>13</v>
      </c>
      <c r="R1" s="82">
        <v>14</v>
      </c>
      <c r="S1" s="82">
        <v>15</v>
      </c>
      <c r="T1" s="82">
        <v>16</v>
      </c>
      <c r="U1" s="82">
        <v>17</v>
      </c>
      <c r="V1" s="73">
        <v>18</v>
      </c>
      <c r="W1" s="73">
        <v>19</v>
      </c>
      <c r="X1" s="73">
        <v>20</v>
      </c>
      <c r="Y1" s="82">
        <v>21</v>
      </c>
      <c r="Z1" s="73">
        <v>22</v>
      </c>
      <c r="AA1" s="82">
        <v>23</v>
      </c>
      <c r="AB1" s="82">
        <v>24</v>
      </c>
      <c r="AC1" s="73">
        <v>25</v>
      </c>
      <c r="AD1" s="73">
        <v>26</v>
      </c>
      <c r="AE1" s="82">
        <v>27</v>
      </c>
      <c r="AF1" s="73">
        <v>28</v>
      </c>
      <c r="AG1" s="73">
        <v>29</v>
      </c>
      <c r="AH1" s="82">
        <v>30</v>
      </c>
      <c r="AI1" s="82">
        <v>31</v>
      </c>
      <c r="AJ1" s="82">
        <v>32</v>
      </c>
      <c r="AK1" s="73">
        <v>33</v>
      </c>
      <c r="AL1" s="82">
        <v>34</v>
      </c>
      <c r="AM1" s="82">
        <v>35</v>
      </c>
      <c r="AN1" s="82">
        <v>36</v>
      </c>
      <c r="AO1" s="73">
        <v>37</v>
      </c>
      <c r="AP1" s="73">
        <v>38</v>
      </c>
      <c r="AQ1" s="73">
        <v>39</v>
      </c>
      <c r="AR1" s="82">
        <v>40</v>
      </c>
      <c r="AS1" s="114">
        <v>41</v>
      </c>
      <c r="AT1" s="204">
        <v>42</v>
      </c>
      <c r="AU1" s="82">
        <v>43</v>
      </c>
      <c r="AV1" s="73">
        <v>44</v>
      </c>
      <c r="AW1" s="82">
        <v>45</v>
      </c>
      <c r="AX1" s="73">
        <v>46</v>
      </c>
      <c r="AY1" s="82">
        <v>47</v>
      </c>
      <c r="AZ1" s="82">
        <v>48</v>
      </c>
      <c r="BA1" s="82">
        <v>49</v>
      </c>
      <c r="BB1" s="82">
        <v>50</v>
      </c>
      <c r="BC1" s="82">
        <v>51</v>
      </c>
      <c r="BD1" s="82">
        <v>52</v>
      </c>
      <c r="BE1" s="82">
        <v>53</v>
      </c>
      <c r="BF1" s="82">
        <v>54</v>
      </c>
      <c r="BG1" s="73">
        <v>55</v>
      </c>
      <c r="BH1" s="82">
        <v>56</v>
      </c>
      <c r="BI1" s="82">
        <v>57</v>
      </c>
      <c r="BJ1" s="73">
        <v>58</v>
      </c>
      <c r="BK1" s="82">
        <v>59</v>
      </c>
      <c r="BL1" s="82">
        <v>60</v>
      </c>
      <c r="BM1" s="82">
        <v>61</v>
      </c>
      <c r="BN1" s="82">
        <v>62</v>
      </c>
      <c r="BO1" s="83">
        <v>63</v>
      </c>
      <c r="BP1" s="83">
        <v>64</v>
      </c>
      <c r="BQ1" s="83">
        <v>65</v>
      </c>
      <c r="BR1" s="83">
        <v>66</v>
      </c>
      <c r="BS1" s="83">
        <v>67</v>
      </c>
      <c r="BT1" s="83">
        <v>68</v>
      </c>
      <c r="BU1" s="83">
        <v>69</v>
      </c>
      <c r="BV1" s="83">
        <v>70</v>
      </c>
      <c r="BW1" s="83">
        <v>71</v>
      </c>
      <c r="BX1" s="83">
        <v>72</v>
      </c>
      <c r="BY1" s="83">
        <v>73</v>
      </c>
      <c r="BZ1" s="83">
        <v>74</v>
      </c>
      <c r="CA1" s="83">
        <v>75</v>
      </c>
      <c r="CB1" s="83">
        <v>76</v>
      </c>
      <c r="CC1" s="83">
        <v>77</v>
      </c>
      <c r="CD1" s="83">
        <v>78</v>
      </c>
      <c r="CE1" s="83">
        <v>79</v>
      </c>
      <c r="CF1" s="83">
        <v>80</v>
      </c>
      <c r="CG1" s="83">
        <v>81</v>
      </c>
      <c r="CH1" s="83">
        <v>82</v>
      </c>
      <c r="CI1" s="83">
        <v>83</v>
      </c>
      <c r="CJ1" s="83">
        <v>84</v>
      </c>
      <c r="CK1" s="83">
        <v>85</v>
      </c>
      <c r="CL1" s="83">
        <v>86</v>
      </c>
      <c r="CM1" s="83">
        <v>87</v>
      </c>
      <c r="CN1" s="83">
        <v>88</v>
      </c>
      <c r="CO1" s="83">
        <v>89</v>
      </c>
      <c r="CP1" s="83">
        <v>90</v>
      </c>
      <c r="CQ1" s="83">
        <v>91</v>
      </c>
      <c r="CR1" s="83">
        <v>92</v>
      </c>
      <c r="CS1" s="83">
        <v>93</v>
      </c>
      <c r="CT1" s="83">
        <v>94</v>
      </c>
      <c r="CU1" s="76" t="s">
        <v>19</v>
      </c>
      <c r="CV1" s="84"/>
      <c r="CW1" s="332" t="s">
        <v>34</v>
      </c>
      <c r="CX1" s="333"/>
      <c r="CY1" s="106"/>
      <c r="CZ1" s="330" t="s">
        <v>32</v>
      </c>
      <c r="DA1" s="331"/>
      <c r="DB1" s="328" t="s">
        <v>33</v>
      </c>
      <c r="DC1" s="329"/>
    </row>
    <row r="2" spans="1:107" s="90" customFormat="1" ht="13.5" thickBot="1">
      <c r="A2" s="152" t="s">
        <v>48</v>
      </c>
      <c r="B2" s="316"/>
      <c r="C2" s="317"/>
      <c r="D2" s="155" t="s">
        <v>46</v>
      </c>
      <c r="E2" s="77">
        <v>1</v>
      </c>
      <c r="F2" s="78">
        <v>1</v>
      </c>
      <c r="G2" s="78">
        <v>1</v>
      </c>
      <c r="H2" s="86">
        <v>1</v>
      </c>
      <c r="I2" s="78">
        <v>1</v>
      </c>
      <c r="J2" s="78">
        <v>1</v>
      </c>
      <c r="K2" s="78">
        <v>1</v>
      </c>
      <c r="L2" s="88">
        <v>1</v>
      </c>
      <c r="M2" s="109">
        <v>1</v>
      </c>
      <c r="N2" s="78">
        <v>1</v>
      </c>
      <c r="O2" s="79">
        <v>1</v>
      </c>
      <c r="P2" s="78">
        <v>1</v>
      </c>
      <c r="Q2" s="79">
        <v>1</v>
      </c>
      <c r="R2" s="78">
        <v>1</v>
      </c>
      <c r="S2" s="87">
        <v>1</v>
      </c>
      <c r="T2" s="87">
        <v>1</v>
      </c>
      <c r="U2" s="87">
        <v>1</v>
      </c>
      <c r="V2" s="78">
        <v>1</v>
      </c>
      <c r="W2" s="120">
        <v>1</v>
      </c>
      <c r="X2" s="87">
        <v>1</v>
      </c>
      <c r="Y2" s="87">
        <v>1</v>
      </c>
      <c r="Z2" s="78">
        <v>1</v>
      </c>
      <c r="AA2" s="87">
        <v>1</v>
      </c>
      <c r="AB2" s="87">
        <v>1</v>
      </c>
      <c r="AC2" s="78">
        <v>1</v>
      </c>
      <c r="AD2" s="78">
        <v>1</v>
      </c>
      <c r="AE2" s="87">
        <v>1</v>
      </c>
      <c r="AF2" s="78">
        <v>1</v>
      </c>
      <c r="AG2" s="78">
        <v>1</v>
      </c>
      <c r="AH2" s="87">
        <v>1</v>
      </c>
      <c r="AI2" s="87">
        <v>1</v>
      </c>
      <c r="AJ2" s="87">
        <v>1</v>
      </c>
      <c r="AK2" s="78">
        <v>1</v>
      </c>
      <c r="AL2" s="87">
        <v>1</v>
      </c>
      <c r="AM2" s="87">
        <v>1</v>
      </c>
      <c r="AN2" s="87">
        <v>1</v>
      </c>
      <c r="AO2" s="78">
        <v>1</v>
      </c>
      <c r="AP2" s="78">
        <v>1</v>
      </c>
      <c r="AQ2" s="78">
        <v>1</v>
      </c>
      <c r="AR2" s="87">
        <v>1</v>
      </c>
      <c r="AS2" s="88">
        <v>1</v>
      </c>
      <c r="AT2" s="126">
        <v>1</v>
      </c>
      <c r="AU2" s="87">
        <v>1</v>
      </c>
      <c r="AV2" s="78">
        <v>1</v>
      </c>
      <c r="AW2" s="87">
        <v>1</v>
      </c>
      <c r="AX2" s="78">
        <v>1</v>
      </c>
      <c r="AY2" s="87">
        <v>1</v>
      </c>
      <c r="AZ2" s="87">
        <v>1</v>
      </c>
      <c r="BA2" s="235" t="s">
        <v>84</v>
      </c>
      <c r="BB2" s="88">
        <v>1</v>
      </c>
      <c r="BC2" s="87">
        <v>1</v>
      </c>
      <c r="BD2" s="87">
        <v>1</v>
      </c>
      <c r="BE2" s="87">
        <v>1</v>
      </c>
      <c r="BF2" s="87">
        <v>1</v>
      </c>
      <c r="BG2" s="79">
        <v>1</v>
      </c>
      <c r="BH2" s="87">
        <v>1</v>
      </c>
      <c r="BI2" s="235" t="s">
        <v>84</v>
      </c>
      <c r="BJ2" s="78">
        <v>1</v>
      </c>
      <c r="BK2" s="88">
        <v>1</v>
      </c>
      <c r="BL2" s="87">
        <v>1</v>
      </c>
      <c r="BM2" s="87">
        <v>1</v>
      </c>
      <c r="BN2" s="78">
        <v>1</v>
      </c>
      <c r="BO2" s="78">
        <v>1</v>
      </c>
      <c r="BP2" s="78">
        <v>1</v>
      </c>
      <c r="BQ2" s="78">
        <v>1</v>
      </c>
      <c r="BR2" s="78">
        <v>1</v>
      </c>
      <c r="BS2" s="78">
        <v>1</v>
      </c>
      <c r="BT2" s="78">
        <v>1</v>
      </c>
      <c r="BU2" s="78">
        <v>1</v>
      </c>
      <c r="BV2" s="78">
        <v>1</v>
      </c>
      <c r="BW2" s="78">
        <v>1</v>
      </c>
      <c r="BX2" s="78">
        <v>1</v>
      </c>
      <c r="BY2" s="78">
        <v>1</v>
      </c>
      <c r="BZ2" s="78">
        <v>1</v>
      </c>
      <c r="CA2" s="78">
        <v>1</v>
      </c>
      <c r="CB2" s="78">
        <v>1</v>
      </c>
      <c r="CC2" s="78">
        <v>1</v>
      </c>
      <c r="CD2" s="78">
        <v>1</v>
      </c>
      <c r="CE2" s="78">
        <v>1</v>
      </c>
      <c r="CF2" s="78">
        <v>1</v>
      </c>
      <c r="CG2" s="235" t="s">
        <v>84</v>
      </c>
      <c r="CH2" s="78">
        <v>1</v>
      </c>
      <c r="CI2" s="78">
        <v>1</v>
      </c>
      <c r="CJ2" s="78">
        <v>1</v>
      </c>
      <c r="CK2" s="78">
        <v>1</v>
      </c>
      <c r="CL2" s="235" t="s">
        <v>84</v>
      </c>
      <c r="CM2" s="235" t="s">
        <v>84</v>
      </c>
      <c r="CN2" s="78">
        <v>1</v>
      </c>
      <c r="CO2" s="78">
        <v>1</v>
      </c>
      <c r="CP2" s="78">
        <v>1</v>
      </c>
      <c r="CQ2" s="78">
        <v>1</v>
      </c>
      <c r="CR2" s="78">
        <v>1</v>
      </c>
      <c r="CS2" s="78">
        <v>1</v>
      </c>
      <c r="CT2" s="78">
        <v>1</v>
      </c>
      <c r="CU2" s="89" t="s">
        <v>15</v>
      </c>
      <c r="CV2" s="49"/>
      <c r="CW2" s="194" t="s">
        <v>58</v>
      </c>
      <c r="CX2" s="195" t="s">
        <v>0</v>
      </c>
      <c r="CY2" s="200"/>
      <c r="CZ2" s="196" t="s">
        <v>56</v>
      </c>
      <c r="DA2" s="197" t="s">
        <v>0</v>
      </c>
      <c r="DB2" s="198" t="s">
        <v>57</v>
      </c>
      <c r="DC2" s="199" t="s">
        <v>0</v>
      </c>
    </row>
    <row r="3" spans="1:107" s="5" customFormat="1" ht="11.25" customHeight="1">
      <c r="A3" s="320" t="s">
        <v>55</v>
      </c>
      <c r="B3" s="321"/>
      <c r="C3" s="318">
        <v>1</v>
      </c>
      <c r="D3" s="319"/>
      <c r="E3" s="94"/>
      <c r="F3" s="94"/>
      <c r="G3" s="94"/>
      <c r="H3" s="94"/>
      <c r="I3" s="94"/>
      <c r="J3" s="94"/>
      <c r="K3" s="94"/>
      <c r="L3" s="110"/>
      <c r="M3" s="94"/>
      <c r="N3" s="94"/>
      <c r="O3" s="94"/>
      <c r="P3" s="94"/>
      <c r="Q3" s="94"/>
      <c r="R3" s="94"/>
      <c r="S3" s="94"/>
      <c r="T3" s="110"/>
      <c r="U3" s="277"/>
      <c r="V3" s="277"/>
      <c r="W3" s="277"/>
      <c r="X3" s="277"/>
      <c r="Y3" s="191"/>
      <c r="Z3" s="94"/>
      <c r="AA3" s="110"/>
      <c r="AB3" s="110"/>
      <c r="AC3" s="94"/>
      <c r="AD3" s="94"/>
      <c r="AE3" s="110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110"/>
      <c r="AT3" s="121"/>
      <c r="AU3" s="121"/>
      <c r="AV3" s="94"/>
      <c r="AW3" s="94"/>
      <c r="AX3" s="94"/>
      <c r="AY3" s="94"/>
      <c r="AZ3" s="94"/>
      <c r="BA3" s="94"/>
      <c r="BB3" s="94"/>
      <c r="BC3" s="94"/>
      <c r="BD3" s="94"/>
      <c r="BE3" s="269"/>
      <c r="BF3" s="279"/>
      <c r="BG3" s="307"/>
      <c r="BH3" s="307"/>
      <c r="BI3" s="269"/>
      <c r="BJ3" s="307"/>
      <c r="BK3" s="279"/>
      <c r="BL3" s="269"/>
      <c r="BM3" s="269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80">
        <f>IF(E3="","",IF(COUNTIF(E3:CT3,"a")&gt;0,"a",IF(COUNTA(E3:CT3)&lt;94,"!","")))</f>
      </c>
      <c r="CV3" s="91"/>
      <c r="CW3" s="299">
        <f>IF(OR(CZ3="",DB3=""),"",CZ3+DB3)</f>
      </c>
      <c r="CX3" s="280">
        <f>IF(CW3="","",CW3/94)</f>
      </c>
      <c r="CY3" s="193"/>
      <c r="CZ3" s="299">
        <f>IF(OR(Compétences!F4="",Compétences!I4="",Compétences!N4="",Compétences!Y4="",Compétences!AC4="",Compétences!AJ4="",Compétences!AW4=""),"",Compétences!F4+Compétences!I4+Compétences!N4+Compétences!Y4+Compétences!AC4+Compétences!AJ4+Compétences!AW4)</f>
      </c>
      <c r="DA3" s="280">
        <f>IF(CZ3="","",CZ3/32)</f>
      </c>
      <c r="DB3" s="299">
        <f>IF(OR(Compétences!BE4="",Compétences!BJ4="",Compétences!BN4="",Compétences!BU4="",Compétences!BX4="",Compétences!CG4="",Compétences!CY4="",Compétences!DG4="",Compétences!DP4="",Compétences!DU4="",Compétences!EB4="",Compétences!EE4=""),"",Compétences!BE4+Compétences!BJ4+Compétences!BN4+Compétences!BU4+Compétences!BX4+Compétences!CG4+Compétences!CY4+Compétences!DG4+Compétences!DP4+Compétences!DU4+Compétences!EB4+Compétences!EE4)</f>
      </c>
      <c r="DC3" s="282">
        <f>IF(DB3="","",DB3/62)</f>
      </c>
    </row>
    <row r="4" spans="1:107" s="5" customFormat="1" ht="11.25" customHeight="1">
      <c r="A4" s="322"/>
      <c r="B4" s="323"/>
      <c r="C4" s="309">
        <v>2</v>
      </c>
      <c r="D4" s="310"/>
      <c r="E4" s="94"/>
      <c r="F4" s="94"/>
      <c r="G4" s="94"/>
      <c r="H4" s="94"/>
      <c r="I4" s="94"/>
      <c r="J4" s="94"/>
      <c r="K4" s="94"/>
      <c r="L4" s="110"/>
      <c r="M4" s="94"/>
      <c r="N4" s="94"/>
      <c r="O4" s="94"/>
      <c r="P4" s="94"/>
      <c r="Q4" s="94"/>
      <c r="R4" s="94"/>
      <c r="S4" s="94"/>
      <c r="T4" s="110"/>
      <c r="U4" s="110"/>
      <c r="V4" s="110"/>
      <c r="W4" s="110"/>
      <c r="X4" s="110"/>
      <c r="Y4" s="94"/>
      <c r="Z4" s="94"/>
      <c r="AA4" s="110"/>
      <c r="AB4" s="110"/>
      <c r="AC4" s="94"/>
      <c r="AD4" s="94"/>
      <c r="AE4" s="110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110"/>
      <c r="AT4" s="110"/>
      <c r="AU4" s="110"/>
      <c r="AV4" s="94"/>
      <c r="AW4" s="94"/>
      <c r="AX4" s="94"/>
      <c r="AY4" s="94"/>
      <c r="AZ4" s="94"/>
      <c r="BA4" s="94"/>
      <c r="BB4" s="94"/>
      <c r="BC4" s="94"/>
      <c r="BD4" s="94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80">
        <f>IF(E4="","",IF(COUNTIF(E4:CT4,"a")&gt;0,"a",IF(COUNTA(E4:CT4)&lt;94,"!","")))</f>
      </c>
      <c r="CV4" s="91"/>
      <c r="CW4" s="299">
        <f aca="true" t="shared" si="0" ref="CW4:CW35">IF(OR(CZ4="",DB4=""),"",CZ4+DB4)</f>
      </c>
      <c r="CX4" s="280">
        <f aca="true" t="shared" si="1" ref="CX4:CX35">IF(CW4="","",CW4/94)</f>
      </c>
      <c r="CY4" s="193"/>
      <c r="CZ4" s="299">
        <f>IF(OR(Compétences!F5="",Compétences!I5="",Compétences!N5="",Compétences!Y5="",Compétences!AC5="",Compétences!AJ5="",Compétences!AW5=""),"",Compétences!F5+Compétences!I5+Compétences!N5+Compétences!Y5+Compétences!AC5+Compétences!AJ5+Compétences!AW5)</f>
      </c>
      <c r="DA4" s="280">
        <f aca="true" t="shared" si="2" ref="DA4:DA35">IF(CZ4="","",CZ4/32)</f>
      </c>
      <c r="DB4" s="299">
        <f>IF(OR(Compétences!BE5="",Compétences!BJ5="",Compétences!BN5="",Compétences!BU5="",Compétences!BX5="",Compétences!CG5="",Compétences!CY5="",Compétences!DG5="",Compétences!DP5="",Compétences!DU5="",Compétences!EB5="",Compétences!EE5=""),"",Compétences!BE5+Compétences!BJ5+Compétences!BN5+Compétences!BU5+Compétences!BX5+Compétences!CG5+Compétences!CY5+Compétences!DG5+Compétences!DP5+Compétences!DU5+Compétences!EB5+Compétences!EE5)</f>
      </c>
      <c r="DC4" s="282">
        <f aca="true" t="shared" si="3" ref="DC4:DC35">IF(DB4="","",DB4/62)</f>
      </c>
    </row>
    <row r="5" spans="1:107" s="5" customFormat="1" ht="11.25" customHeight="1">
      <c r="A5" s="322"/>
      <c r="B5" s="323"/>
      <c r="C5" s="309">
        <v>3</v>
      </c>
      <c r="D5" s="310"/>
      <c r="E5" s="94"/>
      <c r="F5" s="94"/>
      <c r="G5" s="94"/>
      <c r="H5" s="94"/>
      <c r="I5" s="94"/>
      <c r="J5" s="94"/>
      <c r="K5" s="94"/>
      <c r="L5" s="110"/>
      <c r="M5" s="94"/>
      <c r="N5" s="94"/>
      <c r="O5" s="94"/>
      <c r="P5" s="94"/>
      <c r="Q5" s="94"/>
      <c r="R5" s="94"/>
      <c r="S5" s="94"/>
      <c r="T5" s="110"/>
      <c r="U5" s="110"/>
      <c r="V5" s="110"/>
      <c r="W5" s="110"/>
      <c r="X5" s="110"/>
      <c r="Y5" s="94"/>
      <c r="Z5" s="94"/>
      <c r="AA5" s="110"/>
      <c r="AB5" s="110"/>
      <c r="AC5" s="94"/>
      <c r="AD5" s="94"/>
      <c r="AE5" s="110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110"/>
      <c r="AT5" s="110"/>
      <c r="AU5" s="110"/>
      <c r="AV5" s="94"/>
      <c r="AW5" s="94"/>
      <c r="AX5" s="94"/>
      <c r="AY5" s="94"/>
      <c r="AZ5" s="94"/>
      <c r="BA5" s="94"/>
      <c r="BB5" s="94"/>
      <c r="BC5" s="94"/>
      <c r="BD5" s="94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80">
        <f aca="true" t="shared" si="4" ref="CU5:CU36">IF(E5="","",IF(COUNTIF(E5:CT5,"a")&gt;0,"a",IF(COUNTA(E5:CT5)&lt;94,"!","")))</f>
      </c>
      <c r="CV5" s="91"/>
      <c r="CW5" s="299">
        <f t="shared" si="0"/>
      </c>
      <c r="CX5" s="280">
        <f t="shared" si="1"/>
      </c>
      <c r="CY5" s="193"/>
      <c r="CZ5" s="299">
        <f>IF(OR(Compétences!F6="",Compétences!I6="",Compétences!N6="",Compétences!Y6="",Compétences!AC6="",Compétences!AJ6="",Compétences!AW6=""),"",Compétences!F6+Compétences!I6+Compétences!N6+Compétences!Y6+Compétences!AC6+Compétences!AJ6+Compétences!AW6)</f>
      </c>
      <c r="DA5" s="280">
        <f t="shared" si="2"/>
      </c>
      <c r="DB5" s="299">
        <f>IF(OR(Compétences!BE6="",Compétences!BJ6="",Compétences!BN6="",Compétences!BU6="",Compétences!BX6="",Compétences!CG6="",Compétences!CY6="",Compétences!DG6="",Compétences!DP6="",Compétences!DU6="",Compétences!EB6="",Compétences!EE6=""),"",Compétences!BE6+Compétences!BJ6+Compétences!BN6+Compétences!BU6+Compétences!BX6+Compétences!CG6+Compétences!CY6+Compétences!DG6+Compétences!DP6+Compétences!DU6+Compétences!EB6+Compétences!EE6)</f>
      </c>
      <c r="DC5" s="282">
        <f t="shared" si="3"/>
      </c>
    </row>
    <row r="6" spans="1:107" s="5" customFormat="1" ht="11.25" customHeight="1">
      <c r="A6" s="322"/>
      <c r="B6" s="323"/>
      <c r="C6" s="309">
        <v>4</v>
      </c>
      <c r="D6" s="310"/>
      <c r="E6" s="94"/>
      <c r="F6" s="94"/>
      <c r="G6" s="94"/>
      <c r="H6" s="94"/>
      <c r="I6" s="94"/>
      <c r="J6" s="94"/>
      <c r="K6" s="94"/>
      <c r="L6" s="110"/>
      <c r="M6" s="94"/>
      <c r="N6" s="94"/>
      <c r="O6" s="94"/>
      <c r="P6" s="94"/>
      <c r="Q6" s="94"/>
      <c r="R6" s="94"/>
      <c r="S6" s="94"/>
      <c r="T6" s="110"/>
      <c r="U6" s="110"/>
      <c r="V6" s="110"/>
      <c r="W6" s="110"/>
      <c r="X6" s="110"/>
      <c r="Y6" s="94"/>
      <c r="Z6" s="94"/>
      <c r="AA6" s="110"/>
      <c r="AB6" s="110"/>
      <c r="AC6" s="94"/>
      <c r="AD6" s="94"/>
      <c r="AE6" s="110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110"/>
      <c r="AT6" s="110"/>
      <c r="AU6" s="110"/>
      <c r="AV6" s="94"/>
      <c r="AW6" s="94"/>
      <c r="AX6" s="94"/>
      <c r="AY6" s="94"/>
      <c r="AZ6" s="94"/>
      <c r="BA6" s="94"/>
      <c r="BB6" s="94"/>
      <c r="BC6" s="94"/>
      <c r="BD6" s="94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80">
        <f t="shared" si="4"/>
      </c>
      <c r="CV6" s="91"/>
      <c r="CW6" s="299">
        <f t="shared" si="0"/>
      </c>
      <c r="CX6" s="280">
        <f t="shared" si="1"/>
      </c>
      <c r="CY6" s="193"/>
      <c r="CZ6" s="299">
        <f>IF(OR(Compétences!F7="",Compétences!I7="",Compétences!N7="",Compétences!Y7="",Compétences!AC7="",Compétences!AJ7="",Compétences!AW7=""),"",Compétences!F7+Compétences!I7+Compétences!N7+Compétences!Y7+Compétences!AC7+Compétences!AJ7+Compétences!AW7)</f>
      </c>
      <c r="DA6" s="280">
        <f t="shared" si="2"/>
      </c>
      <c r="DB6" s="299">
        <f>IF(OR(Compétences!BE7="",Compétences!BJ7="",Compétences!BN7="",Compétences!BU7="",Compétences!BX7="",Compétences!CG7="",Compétences!CY7="",Compétences!DG7="",Compétences!DP7="",Compétences!DU7="",Compétences!EB7="",Compétences!EE7=""),"",Compétences!BE7+Compétences!BJ7+Compétences!BN7+Compétences!BU7+Compétences!BX7+Compétences!CG7+Compétences!CY7+Compétences!DG7+Compétences!DP7+Compétences!DU7+Compétences!EB7+Compétences!EE7)</f>
      </c>
      <c r="DC6" s="282">
        <f t="shared" si="3"/>
      </c>
    </row>
    <row r="7" spans="1:107" s="5" customFormat="1" ht="11.25" customHeight="1">
      <c r="A7" s="322"/>
      <c r="B7" s="323"/>
      <c r="C7" s="309">
        <v>5</v>
      </c>
      <c r="D7" s="310"/>
      <c r="E7" s="94"/>
      <c r="F7" s="94"/>
      <c r="G7" s="94"/>
      <c r="H7" s="94"/>
      <c r="I7" s="94"/>
      <c r="J7" s="94"/>
      <c r="K7" s="94"/>
      <c r="L7" s="110"/>
      <c r="M7" s="94"/>
      <c r="N7" s="94"/>
      <c r="O7" s="94"/>
      <c r="P7" s="94"/>
      <c r="Q7" s="94"/>
      <c r="R7" s="94"/>
      <c r="S7" s="94"/>
      <c r="T7" s="110"/>
      <c r="U7" s="110"/>
      <c r="V7" s="110"/>
      <c r="W7" s="110"/>
      <c r="X7" s="110"/>
      <c r="Y7" s="94"/>
      <c r="Z7" s="94"/>
      <c r="AA7" s="110"/>
      <c r="AB7" s="110"/>
      <c r="AC7" s="94"/>
      <c r="AD7" s="94"/>
      <c r="AE7" s="110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110"/>
      <c r="AT7" s="110"/>
      <c r="AU7" s="110"/>
      <c r="AV7" s="94"/>
      <c r="AW7" s="94"/>
      <c r="AX7" s="94"/>
      <c r="AY7" s="94"/>
      <c r="AZ7" s="94"/>
      <c r="BA7" s="94"/>
      <c r="BB7" s="94"/>
      <c r="BC7" s="94"/>
      <c r="BD7" s="94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80">
        <f t="shared" si="4"/>
      </c>
      <c r="CV7" s="91"/>
      <c r="CW7" s="299">
        <f t="shared" si="0"/>
      </c>
      <c r="CX7" s="280">
        <f t="shared" si="1"/>
      </c>
      <c r="CY7" s="193"/>
      <c r="CZ7" s="299">
        <f>IF(OR(Compétences!F8="",Compétences!I8="",Compétences!N8="",Compétences!Y8="",Compétences!AC8="",Compétences!AJ8="",Compétences!AW8=""),"",Compétences!F8+Compétences!I8+Compétences!N8+Compétences!Y8+Compétences!AC8+Compétences!AJ8+Compétences!AW8)</f>
      </c>
      <c r="DA7" s="280">
        <f t="shared" si="2"/>
      </c>
      <c r="DB7" s="299">
        <f>IF(OR(Compétences!BE8="",Compétences!BJ8="",Compétences!BN8="",Compétences!BU8="",Compétences!BX8="",Compétences!CG8="",Compétences!CY8="",Compétences!DG8="",Compétences!DP8="",Compétences!DU8="",Compétences!EB8="",Compétences!EE8=""),"",Compétences!BE8+Compétences!BJ8+Compétences!BN8+Compétences!BU8+Compétences!BX8+Compétences!CG8+Compétences!CY8+Compétences!DG8+Compétences!DP8+Compétences!DU8+Compétences!EB8+Compétences!EE8)</f>
      </c>
      <c r="DC7" s="282">
        <f t="shared" si="3"/>
      </c>
    </row>
    <row r="8" spans="1:107" s="5" customFormat="1" ht="11.25" customHeight="1">
      <c r="A8" s="322"/>
      <c r="B8" s="323"/>
      <c r="C8" s="309">
        <v>6</v>
      </c>
      <c r="D8" s="310"/>
      <c r="E8" s="94"/>
      <c r="F8" s="94"/>
      <c r="G8" s="94"/>
      <c r="H8" s="94"/>
      <c r="I8" s="94"/>
      <c r="J8" s="94"/>
      <c r="K8" s="94"/>
      <c r="L8" s="110"/>
      <c r="M8" s="94"/>
      <c r="N8" s="94"/>
      <c r="O8" s="94"/>
      <c r="P8" s="94"/>
      <c r="Q8" s="94"/>
      <c r="R8" s="94"/>
      <c r="S8" s="94"/>
      <c r="T8" s="110"/>
      <c r="U8" s="110"/>
      <c r="V8" s="110"/>
      <c r="W8" s="110"/>
      <c r="X8" s="110"/>
      <c r="Y8" s="94"/>
      <c r="Z8" s="94"/>
      <c r="AA8" s="110"/>
      <c r="AB8" s="110"/>
      <c r="AC8" s="94"/>
      <c r="AD8" s="94"/>
      <c r="AE8" s="110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110"/>
      <c r="AT8" s="110"/>
      <c r="AU8" s="110"/>
      <c r="AV8" s="94"/>
      <c r="AW8" s="94"/>
      <c r="AX8" s="94"/>
      <c r="AY8" s="94"/>
      <c r="AZ8" s="94"/>
      <c r="BA8" s="94"/>
      <c r="BB8" s="94"/>
      <c r="BC8" s="94"/>
      <c r="BD8" s="94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80">
        <f t="shared" si="4"/>
      </c>
      <c r="CV8" s="91"/>
      <c r="CW8" s="299">
        <f t="shared" si="0"/>
      </c>
      <c r="CX8" s="280">
        <f t="shared" si="1"/>
      </c>
      <c r="CY8" s="193"/>
      <c r="CZ8" s="299">
        <f>IF(OR(Compétences!F9="",Compétences!I9="",Compétences!N9="",Compétences!Y9="",Compétences!AC9="",Compétences!AJ9="",Compétences!AW9=""),"",Compétences!F9+Compétences!I9+Compétences!N9+Compétences!Y9+Compétences!AC9+Compétences!AJ9+Compétences!AW9)</f>
      </c>
      <c r="DA8" s="280">
        <f t="shared" si="2"/>
      </c>
      <c r="DB8" s="299">
        <f>IF(OR(Compétences!BE9="",Compétences!BJ9="",Compétences!BN9="",Compétences!BU9="",Compétences!BX9="",Compétences!CG9="",Compétences!CY9="",Compétences!DG9="",Compétences!DP9="",Compétences!DU9="",Compétences!EB9="",Compétences!EE9=""),"",Compétences!BE9+Compétences!BJ9+Compétences!BN9+Compétences!BU9+Compétences!BX9+Compétences!CG9+Compétences!CY9+Compétences!DG9+Compétences!DP9+Compétences!DU9+Compétences!EB9+Compétences!EE9)</f>
      </c>
      <c r="DC8" s="282">
        <f t="shared" si="3"/>
      </c>
    </row>
    <row r="9" spans="1:107" s="5" customFormat="1" ht="11.25" customHeight="1">
      <c r="A9" s="322"/>
      <c r="B9" s="323"/>
      <c r="C9" s="309">
        <v>7</v>
      </c>
      <c r="D9" s="310"/>
      <c r="E9" s="94"/>
      <c r="F9" s="94"/>
      <c r="G9" s="94"/>
      <c r="H9" s="94"/>
      <c r="I9" s="94"/>
      <c r="J9" s="94"/>
      <c r="K9" s="94"/>
      <c r="L9" s="110"/>
      <c r="M9" s="94"/>
      <c r="N9" s="94"/>
      <c r="O9" s="94"/>
      <c r="P9" s="94"/>
      <c r="Q9" s="94"/>
      <c r="R9" s="94"/>
      <c r="S9" s="94"/>
      <c r="T9" s="110"/>
      <c r="U9" s="110"/>
      <c r="V9" s="110"/>
      <c r="W9" s="110"/>
      <c r="X9" s="110"/>
      <c r="Y9" s="94"/>
      <c r="Z9" s="94"/>
      <c r="AA9" s="110"/>
      <c r="AB9" s="110"/>
      <c r="AC9" s="94"/>
      <c r="AD9" s="94"/>
      <c r="AE9" s="110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110"/>
      <c r="AT9" s="110"/>
      <c r="AU9" s="110"/>
      <c r="AV9" s="94"/>
      <c r="AW9" s="94"/>
      <c r="AX9" s="94"/>
      <c r="AY9" s="94"/>
      <c r="AZ9" s="94"/>
      <c r="BA9" s="94"/>
      <c r="BB9" s="94"/>
      <c r="BC9" s="94"/>
      <c r="BD9" s="94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80">
        <f t="shared" si="4"/>
      </c>
      <c r="CV9" s="91"/>
      <c r="CW9" s="299">
        <f t="shared" si="0"/>
      </c>
      <c r="CX9" s="280">
        <f t="shared" si="1"/>
      </c>
      <c r="CY9" s="193"/>
      <c r="CZ9" s="299">
        <f>IF(OR(Compétences!F10="",Compétences!I10="",Compétences!N10="",Compétences!Y10="",Compétences!AC10="",Compétences!AJ10="",Compétences!AW10=""),"",Compétences!F10+Compétences!I10+Compétences!N10+Compétences!Y10+Compétences!AC10+Compétences!AJ10+Compétences!AW10)</f>
      </c>
      <c r="DA9" s="280">
        <f t="shared" si="2"/>
      </c>
      <c r="DB9" s="299">
        <f>IF(OR(Compétences!BE10="",Compétences!BJ10="",Compétences!BN10="",Compétences!BU10="",Compétences!BX10="",Compétences!CG10="",Compétences!CY10="",Compétences!DG10="",Compétences!DP10="",Compétences!DU10="",Compétences!EB10="",Compétences!EE10=""),"",Compétences!BE10+Compétences!BJ10+Compétences!BN10+Compétences!BU10+Compétences!BX10+Compétences!CG10+Compétences!CY10+Compétences!DG10+Compétences!DP10+Compétences!DU10+Compétences!EB10+Compétences!EE10)</f>
      </c>
      <c r="DC9" s="282">
        <f t="shared" si="3"/>
      </c>
    </row>
    <row r="10" spans="1:107" s="5" customFormat="1" ht="11.25" customHeight="1">
      <c r="A10" s="322"/>
      <c r="B10" s="323"/>
      <c r="C10" s="309">
        <v>8</v>
      </c>
      <c r="D10" s="310"/>
      <c r="E10" s="94"/>
      <c r="F10" s="94"/>
      <c r="G10" s="94"/>
      <c r="H10" s="94"/>
      <c r="I10" s="94"/>
      <c r="J10" s="94"/>
      <c r="K10" s="94"/>
      <c r="L10" s="110"/>
      <c r="M10" s="94"/>
      <c r="N10" s="94"/>
      <c r="O10" s="94"/>
      <c r="P10" s="94"/>
      <c r="Q10" s="94"/>
      <c r="R10" s="94"/>
      <c r="S10" s="94"/>
      <c r="T10" s="110"/>
      <c r="U10" s="110"/>
      <c r="V10" s="110"/>
      <c r="W10" s="110"/>
      <c r="X10" s="110"/>
      <c r="Y10" s="94"/>
      <c r="Z10" s="94"/>
      <c r="AA10" s="110"/>
      <c r="AB10" s="110"/>
      <c r="AC10" s="94"/>
      <c r="AD10" s="94"/>
      <c r="AE10" s="110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110"/>
      <c r="AT10" s="110"/>
      <c r="AU10" s="110"/>
      <c r="AV10" s="94"/>
      <c r="AW10" s="94"/>
      <c r="AX10" s="94"/>
      <c r="AY10" s="94"/>
      <c r="AZ10" s="94"/>
      <c r="BA10" s="94"/>
      <c r="BB10" s="94"/>
      <c r="BC10" s="94"/>
      <c r="BD10" s="94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80">
        <f t="shared" si="4"/>
      </c>
      <c r="CV10" s="91"/>
      <c r="CW10" s="299">
        <f t="shared" si="0"/>
      </c>
      <c r="CX10" s="280">
        <f t="shared" si="1"/>
      </c>
      <c r="CY10" s="193"/>
      <c r="CZ10" s="299">
        <f>IF(OR(Compétences!F11="",Compétences!I11="",Compétences!N11="",Compétences!Y11="",Compétences!AC11="",Compétences!AJ11="",Compétences!AW11=""),"",Compétences!F11+Compétences!I11+Compétences!N11+Compétences!Y11+Compétences!AC11+Compétences!AJ11+Compétences!AW11)</f>
      </c>
      <c r="DA10" s="280">
        <f t="shared" si="2"/>
      </c>
      <c r="DB10" s="299">
        <f>IF(OR(Compétences!BE11="",Compétences!BJ11="",Compétences!BN11="",Compétences!BU11="",Compétences!BX11="",Compétences!CG11="",Compétences!CY11="",Compétences!DG11="",Compétences!DP11="",Compétences!DU11="",Compétences!EB11="",Compétences!EE11=""),"",Compétences!BE11+Compétences!BJ11+Compétences!BN11+Compétences!BU11+Compétences!BX11+Compétences!CG11+Compétences!CY11+Compétences!DG11+Compétences!DP11+Compétences!DU11+Compétences!EB11+Compétences!EE11)</f>
      </c>
      <c r="DC10" s="282">
        <f t="shared" si="3"/>
      </c>
    </row>
    <row r="11" spans="1:107" s="5" customFormat="1" ht="11.25" customHeight="1">
      <c r="A11" s="322"/>
      <c r="B11" s="323"/>
      <c r="C11" s="309">
        <v>9</v>
      </c>
      <c r="D11" s="310"/>
      <c r="E11" s="94"/>
      <c r="F11" s="94"/>
      <c r="G11" s="94"/>
      <c r="H11" s="94"/>
      <c r="I11" s="94"/>
      <c r="J11" s="94"/>
      <c r="K11" s="94"/>
      <c r="L11" s="110"/>
      <c r="M11" s="94"/>
      <c r="N11" s="94"/>
      <c r="O11" s="94"/>
      <c r="P11" s="94"/>
      <c r="Q11" s="94"/>
      <c r="R11" s="94"/>
      <c r="S11" s="94"/>
      <c r="T11" s="110"/>
      <c r="U11" s="110"/>
      <c r="V11" s="110"/>
      <c r="W11" s="110"/>
      <c r="X11" s="110"/>
      <c r="Y11" s="94"/>
      <c r="Z11" s="94"/>
      <c r="AA11" s="110"/>
      <c r="AB11" s="110"/>
      <c r="AC11" s="94"/>
      <c r="AD11" s="94"/>
      <c r="AE11" s="110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110"/>
      <c r="AT11" s="110"/>
      <c r="AU11" s="110"/>
      <c r="AV11" s="94"/>
      <c r="AW11" s="94"/>
      <c r="AX11" s="94"/>
      <c r="AY11" s="94"/>
      <c r="AZ11" s="94"/>
      <c r="BA11" s="94"/>
      <c r="BB11" s="94"/>
      <c r="BC11" s="94"/>
      <c r="BD11" s="94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80">
        <f t="shared" si="4"/>
      </c>
      <c r="CV11" s="91"/>
      <c r="CW11" s="299">
        <f t="shared" si="0"/>
      </c>
      <c r="CX11" s="280">
        <f t="shared" si="1"/>
      </c>
      <c r="CY11" s="193"/>
      <c r="CZ11" s="299">
        <f>IF(OR(Compétences!F12="",Compétences!I12="",Compétences!N12="",Compétences!Y12="",Compétences!AC12="",Compétences!AJ12="",Compétences!AW12=""),"",Compétences!F12+Compétences!I12+Compétences!N12+Compétences!Y12+Compétences!AC12+Compétences!AJ12+Compétences!AW12)</f>
      </c>
      <c r="DA11" s="280">
        <f t="shared" si="2"/>
      </c>
      <c r="DB11" s="299">
        <f>IF(OR(Compétences!BE12="",Compétences!BJ12="",Compétences!BN12="",Compétences!BU12="",Compétences!BX12="",Compétences!CG12="",Compétences!CY12="",Compétences!DG12="",Compétences!DP12="",Compétences!DU12="",Compétences!EB12="",Compétences!EE12=""),"",Compétences!BE12+Compétences!BJ12+Compétences!BN12+Compétences!BU12+Compétences!BX12+Compétences!CG12+Compétences!CY12+Compétences!DG12+Compétences!DP12+Compétences!DU12+Compétences!EB12+Compétences!EE12)</f>
      </c>
      <c r="DC11" s="282">
        <f t="shared" si="3"/>
      </c>
    </row>
    <row r="12" spans="1:107" s="5" customFormat="1" ht="11.25" customHeight="1">
      <c r="A12" s="322"/>
      <c r="B12" s="323"/>
      <c r="C12" s="309">
        <v>10</v>
      </c>
      <c r="D12" s="310"/>
      <c r="E12" s="94"/>
      <c r="F12" s="94"/>
      <c r="G12" s="94"/>
      <c r="H12" s="94"/>
      <c r="I12" s="94"/>
      <c r="J12" s="94"/>
      <c r="K12" s="94"/>
      <c r="L12" s="110"/>
      <c r="M12" s="94"/>
      <c r="N12" s="94"/>
      <c r="O12" s="94"/>
      <c r="P12" s="94"/>
      <c r="Q12" s="94"/>
      <c r="R12" s="94"/>
      <c r="S12" s="94"/>
      <c r="T12" s="110"/>
      <c r="U12" s="110"/>
      <c r="V12" s="110"/>
      <c r="W12" s="110"/>
      <c r="X12" s="110"/>
      <c r="Y12" s="94"/>
      <c r="Z12" s="94"/>
      <c r="AA12" s="110"/>
      <c r="AB12" s="110"/>
      <c r="AC12" s="94"/>
      <c r="AD12" s="94"/>
      <c r="AE12" s="110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110"/>
      <c r="AT12" s="110"/>
      <c r="AU12" s="110"/>
      <c r="AV12" s="94"/>
      <c r="AW12" s="94"/>
      <c r="AX12" s="94"/>
      <c r="AY12" s="94"/>
      <c r="AZ12" s="94"/>
      <c r="BA12" s="94"/>
      <c r="BB12" s="94"/>
      <c r="BC12" s="94"/>
      <c r="BD12" s="94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80">
        <f t="shared" si="4"/>
      </c>
      <c r="CV12" s="91"/>
      <c r="CW12" s="299">
        <f t="shared" si="0"/>
      </c>
      <c r="CX12" s="280">
        <f t="shared" si="1"/>
      </c>
      <c r="CY12" s="193"/>
      <c r="CZ12" s="299">
        <f>IF(OR(Compétences!F13="",Compétences!I13="",Compétences!N13="",Compétences!Y13="",Compétences!AC13="",Compétences!AJ13="",Compétences!AW13=""),"",Compétences!F13+Compétences!I13+Compétences!N13+Compétences!Y13+Compétences!AC13+Compétences!AJ13+Compétences!AW13)</f>
      </c>
      <c r="DA12" s="280">
        <f t="shared" si="2"/>
      </c>
      <c r="DB12" s="299">
        <f>IF(OR(Compétences!BE13="",Compétences!BJ13="",Compétences!BN13="",Compétences!BU13="",Compétences!BX13="",Compétences!CG13="",Compétences!CY13="",Compétences!DG13="",Compétences!DP13="",Compétences!DU13="",Compétences!EB13="",Compétences!EE13=""),"",Compétences!BE13+Compétences!BJ13+Compétences!BN13+Compétences!BU13+Compétences!BX13+Compétences!CG13+Compétences!CY13+Compétences!DG13+Compétences!DP13+Compétences!DU13+Compétences!EB13+Compétences!EE13)</f>
      </c>
      <c r="DC12" s="282">
        <f t="shared" si="3"/>
      </c>
    </row>
    <row r="13" spans="1:107" s="5" customFormat="1" ht="11.25" customHeight="1">
      <c r="A13" s="322"/>
      <c r="B13" s="323"/>
      <c r="C13" s="309">
        <v>11</v>
      </c>
      <c r="D13" s="310"/>
      <c r="E13" s="94"/>
      <c r="F13" s="94"/>
      <c r="G13" s="94"/>
      <c r="H13" s="94"/>
      <c r="I13" s="94"/>
      <c r="J13" s="94"/>
      <c r="K13" s="94"/>
      <c r="L13" s="110"/>
      <c r="M13" s="94"/>
      <c r="N13" s="94"/>
      <c r="O13" s="94"/>
      <c r="P13" s="94"/>
      <c r="Q13" s="94"/>
      <c r="R13" s="94"/>
      <c r="S13" s="94"/>
      <c r="T13" s="110"/>
      <c r="U13" s="110"/>
      <c r="V13" s="110"/>
      <c r="W13" s="110"/>
      <c r="X13" s="110"/>
      <c r="Y13" s="94"/>
      <c r="Z13" s="94"/>
      <c r="AA13" s="110"/>
      <c r="AB13" s="110"/>
      <c r="AC13" s="94"/>
      <c r="AD13" s="94"/>
      <c r="AE13" s="110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110"/>
      <c r="AT13" s="110"/>
      <c r="AU13" s="110"/>
      <c r="AV13" s="94"/>
      <c r="AW13" s="94"/>
      <c r="AX13" s="94"/>
      <c r="AY13" s="94"/>
      <c r="AZ13" s="94"/>
      <c r="BA13" s="94"/>
      <c r="BB13" s="94"/>
      <c r="BC13" s="94"/>
      <c r="BD13" s="94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80">
        <f t="shared" si="4"/>
      </c>
      <c r="CV13" s="91"/>
      <c r="CW13" s="299">
        <f t="shared" si="0"/>
      </c>
      <c r="CX13" s="280">
        <f t="shared" si="1"/>
      </c>
      <c r="CY13" s="193"/>
      <c r="CZ13" s="299">
        <f>IF(OR(Compétences!F14="",Compétences!I14="",Compétences!N14="",Compétences!Y14="",Compétences!AC14="",Compétences!AJ14="",Compétences!AW14=""),"",Compétences!F14+Compétences!I14+Compétences!N14+Compétences!Y14+Compétences!AC14+Compétences!AJ14+Compétences!AW14)</f>
      </c>
      <c r="DA13" s="280">
        <f t="shared" si="2"/>
      </c>
      <c r="DB13" s="299">
        <f>IF(OR(Compétences!BE14="",Compétences!BJ14="",Compétences!BN14="",Compétences!BU14="",Compétences!BX14="",Compétences!CG14="",Compétences!CY14="",Compétences!DG14="",Compétences!DP14="",Compétences!DU14="",Compétences!EB14="",Compétences!EE14=""),"",Compétences!BE14+Compétences!BJ14+Compétences!BN14+Compétences!BU14+Compétences!BX14+Compétences!CG14+Compétences!CY14+Compétences!DG14+Compétences!DP14+Compétences!DU14+Compétences!EB14+Compétences!EE14)</f>
      </c>
      <c r="DC13" s="282">
        <f t="shared" si="3"/>
      </c>
    </row>
    <row r="14" spans="1:107" s="5" customFormat="1" ht="11.25" customHeight="1">
      <c r="A14" s="322"/>
      <c r="B14" s="323"/>
      <c r="C14" s="309">
        <v>12</v>
      </c>
      <c r="D14" s="310"/>
      <c r="E14" s="94"/>
      <c r="F14" s="94"/>
      <c r="G14" s="94"/>
      <c r="H14" s="94"/>
      <c r="I14" s="94"/>
      <c r="J14" s="94"/>
      <c r="K14" s="94"/>
      <c r="L14" s="110"/>
      <c r="M14" s="94"/>
      <c r="N14" s="94"/>
      <c r="O14" s="94"/>
      <c r="P14" s="94"/>
      <c r="Q14" s="94"/>
      <c r="R14" s="94"/>
      <c r="S14" s="94"/>
      <c r="T14" s="110"/>
      <c r="U14" s="110"/>
      <c r="V14" s="110"/>
      <c r="W14" s="110"/>
      <c r="X14" s="110"/>
      <c r="Y14" s="94"/>
      <c r="Z14" s="94"/>
      <c r="AA14" s="110"/>
      <c r="AB14" s="110"/>
      <c r="AC14" s="94"/>
      <c r="AD14" s="94"/>
      <c r="AE14" s="110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110"/>
      <c r="AT14" s="110"/>
      <c r="AU14" s="110"/>
      <c r="AV14" s="94"/>
      <c r="AW14" s="94"/>
      <c r="AX14" s="94"/>
      <c r="AY14" s="94"/>
      <c r="AZ14" s="94"/>
      <c r="BA14" s="94"/>
      <c r="BB14" s="94"/>
      <c r="BC14" s="94"/>
      <c r="BD14" s="94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80">
        <f t="shared" si="4"/>
      </c>
      <c r="CV14" s="91"/>
      <c r="CW14" s="299">
        <f t="shared" si="0"/>
      </c>
      <c r="CX14" s="280">
        <f t="shared" si="1"/>
      </c>
      <c r="CY14" s="193"/>
      <c r="CZ14" s="299">
        <f>IF(OR(Compétences!F15="",Compétences!I15="",Compétences!N15="",Compétences!Y15="",Compétences!AC15="",Compétences!AJ15="",Compétences!AW15=""),"",Compétences!F15+Compétences!I15+Compétences!N15+Compétences!Y15+Compétences!AC15+Compétences!AJ15+Compétences!AW15)</f>
      </c>
      <c r="DA14" s="280">
        <f t="shared" si="2"/>
      </c>
      <c r="DB14" s="299">
        <f>IF(OR(Compétences!BE15="",Compétences!BJ15="",Compétences!BN15="",Compétences!BU15="",Compétences!BX15="",Compétences!CG15="",Compétences!CY15="",Compétences!DG15="",Compétences!DP15="",Compétences!DU15="",Compétences!EB15="",Compétences!EE15=""),"",Compétences!BE15+Compétences!BJ15+Compétences!BN15+Compétences!BU15+Compétences!BX15+Compétences!CG15+Compétences!CY15+Compétences!DG15+Compétences!DP15+Compétences!DU15+Compétences!EB15+Compétences!EE15)</f>
      </c>
      <c r="DC14" s="282">
        <f t="shared" si="3"/>
      </c>
    </row>
    <row r="15" spans="1:107" s="5" customFormat="1" ht="11.25" customHeight="1">
      <c r="A15" s="322"/>
      <c r="B15" s="323"/>
      <c r="C15" s="309">
        <v>13</v>
      </c>
      <c r="D15" s="310"/>
      <c r="E15" s="94"/>
      <c r="F15" s="94"/>
      <c r="G15" s="94"/>
      <c r="H15" s="94"/>
      <c r="I15" s="94"/>
      <c r="J15" s="94"/>
      <c r="K15" s="94"/>
      <c r="L15" s="110"/>
      <c r="M15" s="94"/>
      <c r="N15" s="94"/>
      <c r="O15" s="94"/>
      <c r="P15" s="94"/>
      <c r="Q15" s="94"/>
      <c r="R15" s="94"/>
      <c r="S15" s="94"/>
      <c r="T15" s="110"/>
      <c r="U15" s="110"/>
      <c r="V15" s="110"/>
      <c r="W15" s="110"/>
      <c r="X15" s="110"/>
      <c r="Y15" s="94"/>
      <c r="Z15" s="94"/>
      <c r="AA15" s="110"/>
      <c r="AB15" s="110"/>
      <c r="AC15" s="94"/>
      <c r="AD15" s="94"/>
      <c r="AE15" s="110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110"/>
      <c r="AT15" s="110"/>
      <c r="AU15" s="110"/>
      <c r="AV15" s="94"/>
      <c r="AW15" s="94"/>
      <c r="AX15" s="94"/>
      <c r="AY15" s="94"/>
      <c r="AZ15" s="94"/>
      <c r="BA15" s="94"/>
      <c r="BB15" s="94"/>
      <c r="BC15" s="94"/>
      <c r="BD15" s="94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80">
        <f t="shared" si="4"/>
      </c>
      <c r="CV15" s="91"/>
      <c r="CW15" s="299">
        <f t="shared" si="0"/>
      </c>
      <c r="CX15" s="280">
        <f t="shared" si="1"/>
      </c>
      <c r="CY15" s="193"/>
      <c r="CZ15" s="299">
        <f>IF(OR(Compétences!F16="",Compétences!I16="",Compétences!N16="",Compétences!Y16="",Compétences!AC16="",Compétences!AJ16="",Compétences!AW16=""),"",Compétences!F16+Compétences!I16+Compétences!N16+Compétences!Y16+Compétences!AC16+Compétences!AJ16+Compétences!AW16)</f>
      </c>
      <c r="DA15" s="280">
        <f t="shared" si="2"/>
      </c>
      <c r="DB15" s="299">
        <f>IF(OR(Compétences!BE16="",Compétences!BJ16="",Compétences!BN16="",Compétences!BU16="",Compétences!BX16="",Compétences!CG16="",Compétences!CY16="",Compétences!DG16="",Compétences!DP16="",Compétences!DU16="",Compétences!EB16="",Compétences!EE16=""),"",Compétences!BE16+Compétences!BJ16+Compétences!BN16+Compétences!BU16+Compétences!BX16+Compétences!CG16+Compétences!CY16+Compétences!DG16+Compétences!DP16+Compétences!DU16+Compétences!EB16+Compétences!EE16)</f>
      </c>
      <c r="DC15" s="282">
        <f t="shared" si="3"/>
      </c>
    </row>
    <row r="16" spans="1:107" s="5" customFormat="1" ht="11.25" customHeight="1">
      <c r="A16" s="322"/>
      <c r="B16" s="323"/>
      <c r="C16" s="309">
        <v>14</v>
      </c>
      <c r="D16" s="310"/>
      <c r="E16" s="94"/>
      <c r="F16" s="94"/>
      <c r="G16" s="94"/>
      <c r="H16" s="94"/>
      <c r="I16" s="94"/>
      <c r="J16" s="94"/>
      <c r="K16" s="94"/>
      <c r="L16" s="110"/>
      <c r="M16" s="94"/>
      <c r="N16" s="94"/>
      <c r="O16" s="94"/>
      <c r="P16" s="94"/>
      <c r="Q16" s="94"/>
      <c r="R16" s="94"/>
      <c r="S16" s="94"/>
      <c r="T16" s="110"/>
      <c r="U16" s="110"/>
      <c r="V16" s="110"/>
      <c r="W16" s="110"/>
      <c r="X16" s="110"/>
      <c r="Y16" s="94"/>
      <c r="Z16" s="94"/>
      <c r="AA16" s="110"/>
      <c r="AB16" s="110"/>
      <c r="AC16" s="94"/>
      <c r="AD16" s="94"/>
      <c r="AE16" s="110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110"/>
      <c r="AT16" s="110"/>
      <c r="AU16" s="110"/>
      <c r="AV16" s="94"/>
      <c r="AW16" s="94"/>
      <c r="AX16" s="94"/>
      <c r="AY16" s="94"/>
      <c r="AZ16" s="94"/>
      <c r="BA16" s="94"/>
      <c r="BB16" s="94"/>
      <c r="BC16" s="94"/>
      <c r="BD16" s="94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80">
        <f t="shared" si="4"/>
      </c>
      <c r="CV16" s="91"/>
      <c r="CW16" s="299">
        <f t="shared" si="0"/>
      </c>
      <c r="CX16" s="280">
        <f t="shared" si="1"/>
      </c>
      <c r="CY16" s="193"/>
      <c r="CZ16" s="299">
        <f>IF(OR(Compétences!F17="",Compétences!I17="",Compétences!N17="",Compétences!Y17="",Compétences!AC17="",Compétences!AJ17="",Compétences!AW17=""),"",Compétences!F17+Compétences!I17+Compétences!N17+Compétences!Y17+Compétences!AC17+Compétences!AJ17+Compétences!AW17)</f>
      </c>
      <c r="DA16" s="280">
        <f t="shared" si="2"/>
      </c>
      <c r="DB16" s="299">
        <f>IF(OR(Compétences!BE17="",Compétences!BJ17="",Compétences!BN17="",Compétences!BU17="",Compétences!BX17="",Compétences!CG17="",Compétences!CY17="",Compétences!DG17="",Compétences!DP17="",Compétences!DU17="",Compétences!EB17="",Compétences!EE17=""),"",Compétences!BE17+Compétences!BJ17+Compétences!BN17+Compétences!BU17+Compétences!BX17+Compétences!CG17+Compétences!CY17+Compétences!DG17+Compétences!DP17+Compétences!DU17+Compétences!EB17+Compétences!EE17)</f>
      </c>
      <c r="DC16" s="282">
        <f t="shared" si="3"/>
      </c>
    </row>
    <row r="17" spans="1:107" s="5" customFormat="1" ht="11.25" customHeight="1">
      <c r="A17" s="322"/>
      <c r="B17" s="323"/>
      <c r="C17" s="309">
        <v>15</v>
      </c>
      <c r="D17" s="310"/>
      <c r="E17" s="94"/>
      <c r="F17" s="94"/>
      <c r="G17" s="94"/>
      <c r="H17" s="94"/>
      <c r="I17" s="94"/>
      <c r="J17" s="94"/>
      <c r="K17" s="94"/>
      <c r="L17" s="110"/>
      <c r="M17" s="94"/>
      <c r="N17" s="94"/>
      <c r="O17" s="94"/>
      <c r="P17" s="94"/>
      <c r="Q17" s="94"/>
      <c r="R17" s="94"/>
      <c r="S17" s="94"/>
      <c r="T17" s="110"/>
      <c r="U17" s="110"/>
      <c r="V17" s="110"/>
      <c r="W17" s="110"/>
      <c r="X17" s="110"/>
      <c r="Y17" s="94"/>
      <c r="Z17" s="94"/>
      <c r="AA17" s="110"/>
      <c r="AB17" s="110"/>
      <c r="AC17" s="94"/>
      <c r="AD17" s="94"/>
      <c r="AE17" s="110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110"/>
      <c r="AT17" s="110"/>
      <c r="AU17" s="110"/>
      <c r="AV17" s="94"/>
      <c r="AW17" s="94"/>
      <c r="AX17" s="94"/>
      <c r="AY17" s="94"/>
      <c r="AZ17" s="94"/>
      <c r="BA17" s="94"/>
      <c r="BB17" s="94"/>
      <c r="BC17" s="94"/>
      <c r="BD17" s="94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80">
        <f t="shared" si="4"/>
      </c>
      <c r="CV17" s="91"/>
      <c r="CW17" s="299">
        <f t="shared" si="0"/>
      </c>
      <c r="CX17" s="280">
        <f t="shared" si="1"/>
      </c>
      <c r="CY17" s="193"/>
      <c r="CZ17" s="299">
        <f>IF(OR(Compétences!F18="",Compétences!I18="",Compétences!N18="",Compétences!Y18="",Compétences!AC18="",Compétences!AJ18="",Compétences!AW18=""),"",Compétences!F18+Compétences!I18+Compétences!N18+Compétences!Y18+Compétences!AC18+Compétences!AJ18+Compétences!AW18)</f>
      </c>
      <c r="DA17" s="280">
        <f t="shared" si="2"/>
      </c>
      <c r="DB17" s="299">
        <f>IF(OR(Compétences!BE18="",Compétences!BJ18="",Compétences!BN18="",Compétences!BU18="",Compétences!BX18="",Compétences!CG18="",Compétences!CY18="",Compétences!DG18="",Compétences!DP18="",Compétences!DU18="",Compétences!EB18="",Compétences!EE18=""),"",Compétences!BE18+Compétences!BJ18+Compétences!BN18+Compétences!BU18+Compétences!BX18+Compétences!CG18+Compétences!CY18+Compétences!DG18+Compétences!DP18+Compétences!DU18+Compétences!EB18+Compétences!EE18)</f>
      </c>
      <c r="DC17" s="282">
        <f t="shared" si="3"/>
      </c>
    </row>
    <row r="18" spans="1:107" s="5" customFormat="1" ht="11.25" customHeight="1">
      <c r="A18" s="322"/>
      <c r="B18" s="323"/>
      <c r="C18" s="309">
        <v>16</v>
      </c>
      <c r="D18" s="310"/>
      <c r="E18" s="94"/>
      <c r="F18" s="94"/>
      <c r="G18" s="94"/>
      <c r="H18" s="94"/>
      <c r="I18" s="94"/>
      <c r="J18" s="94"/>
      <c r="K18" s="94"/>
      <c r="L18" s="110"/>
      <c r="M18" s="94"/>
      <c r="N18" s="94"/>
      <c r="O18" s="94"/>
      <c r="P18" s="94"/>
      <c r="Q18" s="94"/>
      <c r="R18" s="94"/>
      <c r="S18" s="94"/>
      <c r="T18" s="110"/>
      <c r="U18" s="110"/>
      <c r="V18" s="110"/>
      <c r="W18" s="110"/>
      <c r="X18" s="110"/>
      <c r="Y18" s="94"/>
      <c r="Z18" s="94"/>
      <c r="AA18" s="110"/>
      <c r="AB18" s="110"/>
      <c r="AC18" s="94"/>
      <c r="AD18" s="94"/>
      <c r="AE18" s="110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110"/>
      <c r="AT18" s="110"/>
      <c r="AU18" s="110"/>
      <c r="AV18" s="94"/>
      <c r="AW18" s="94"/>
      <c r="AX18" s="94"/>
      <c r="AY18" s="94"/>
      <c r="AZ18" s="94"/>
      <c r="BA18" s="94"/>
      <c r="BB18" s="94"/>
      <c r="BC18" s="94"/>
      <c r="BD18" s="94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80">
        <f t="shared" si="4"/>
      </c>
      <c r="CV18" s="91"/>
      <c r="CW18" s="299">
        <f t="shared" si="0"/>
      </c>
      <c r="CX18" s="280">
        <f t="shared" si="1"/>
      </c>
      <c r="CY18" s="193"/>
      <c r="CZ18" s="299">
        <f>IF(OR(Compétences!F19="",Compétences!I19="",Compétences!N19="",Compétences!Y19="",Compétences!AC19="",Compétences!AJ19="",Compétences!AW19=""),"",Compétences!F19+Compétences!I19+Compétences!N19+Compétences!Y19+Compétences!AC19+Compétences!AJ19+Compétences!AW19)</f>
      </c>
      <c r="DA18" s="280">
        <f t="shared" si="2"/>
      </c>
      <c r="DB18" s="299">
        <f>IF(OR(Compétences!BE19="",Compétences!BJ19="",Compétences!BN19="",Compétences!BU19="",Compétences!BX19="",Compétences!CG19="",Compétences!CY19="",Compétences!DG19="",Compétences!DP19="",Compétences!DU19="",Compétences!EB19="",Compétences!EE19=""),"",Compétences!BE19+Compétences!BJ19+Compétences!BN19+Compétences!BU19+Compétences!BX19+Compétences!CG19+Compétences!CY19+Compétences!DG19+Compétences!DP19+Compétences!DU19+Compétences!EB19+Compétences!EE19)</f>
      </c>
      <c r="DC18" s="282">
        <f t="shared" si="3"/>
      </c>
    </row>
    <row r="19" spans="1:107" s="5" customFormat="1" ht="11.25" customHeight="1">
      <c r="A19" s="322"/>
      <c r="B19" s="323"/>
      <c r="C19" s="309">
        <v>17</v>
      </c>
      <c r="D19" s="310"/>
      <c r="E19" s="94"/>
      <c r="F19" s="94"/>
      <c r="G19" s="94"/>
      <c r="H19" s="94"/>
      <c r="I19" s="94"/>
      <c r="J19" s="94"/>
      <c r="K19" s="94"/>
      <c r="L19" s="110"/>
      <c r="M19" s="94"/>
      <c r="N19" s="94"/>
      <c r="O19" s="94"/>
      <c r="P19" s="94"/>
      <c r="Q19" s="94"/>
      <c r="R19" s="94"/>
      <c r="S19" s="94"/>
      <c r="T19" s="110"/>
      <c r="U19" s="110"/>
      <c r="V19" s="110"/>
      <c r="W19" s="110"/>
      <c r="X19" s="110"/>
      <c r="Y19" s="94"/>
      <c r="Z19" s="94"/>
      <c r="AA19" s="110"/>
      <c r="AB19" s="110"/>
      <c r="AC19" s="94"/>
      <c r="AD19" s="94"/>
      <c r="AE19" s="110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110"/>
      <c r="AT19" s="110"/>
      <c r="AU19" s="110"/>
      <c r="AV19" s="94"/>
      <c r="AW19" s="94"/>
      <c r="AX19" s="94"/>
      <c r="AY19" s="94"/>
      <c r="AZ19" s="94"/>
      <c r="BA19" s="94"/>
      <c r="BB19" s="94"/>
      <c r="BC19" s="94"/>
      <c r="BD19" s="94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80">
        <f t="shared" si="4"/>
      </c>
      <c r="CV19" s="91"/>
      <c r="CW19" s="299">
        <f t="shared" si="0"/>
      </c>
      <c r="CX19" s="280">
        <f t="shared" si="1"/>
      </c>
      <c r="CY19" s="193"/>
      <c r="CZ19" s="299">
        <f>IF(OR(Compétences!F20="",Compétences!I20="",Compétences!N20="",Compétences!Y20="",Compétences!AC20="",Compétences!AJ20="",Compétences!AW20=""),"",Compétences!F20+Compétences!I20+Compétences!N20+Compétences!Y20+Compétences!AC20+Compétences!AJ20+Compétences!AW20)</f>
      </c>
      <c r="DA19" s="280">
        <f t="shared" si="2"/>
      </c>
      <c r="DB19" s="299">
        <f>IF(OR(Compétences!BE20="",Compétences!BJ20="",Compétences!BN20="",Compétences!BU20="",Compétences!BX20="",Compétences!CG20="",Compétences!CY20="",Compétences!DG20="",Compétences!DP20="",Compétences!DU20="",Compétences!EB20="",Compétences!EE20=""),"",Compétences!BE20+Compétences!BJ20+Compétences!BN20+Compétences!BU20+Compétences!BX20+Compétences!CG20+Compétences!CY20+Compétences!DG20+Compétences!DP20+Compétences!DU20+Compétences!EB20+Compétences!EE20)</f>
      </c>
      <c r="DC19" s="282">
        <f t="shared" si="3"/>
      </c>
    </row>
    <row r="20" spans="1:107" s="5" customFormat="1" ht="11.25" customHeight="1">
      <c r="A20" s="322"/>
      <c r="B20" s="323"/>
      <c r="C20" s="309">
        <v>18</v>
      </c>
      <c r="D20" s="310"/>
      <c r="E20" s="94"/>
      <c r="F20" s="94"/>
      <c r="G20" s="94"/>
      <c r="H20" s="94"/>
      <c r="I20" s="94"/>
      <c r="J20" s="94"/>
      <c r="K20" s="94"/>
      <c r="L20" s="110"/>
      <c r="M20" s="94"/>
      <c r="N20" s="94"/>
      <c r="O20" s="94"/>
      <c r="P20" s="94"/>
      <c r="Q20" s="94"/>
      <c r="R20" s="94"/>
      <c r="S20" s="94"/>
      <c r="T20" s="110"/>
      <c r="U20" s="110"/>
      <c r="V20" s="110"/>
      <c r="W20" s="110"/>
      <c r="X20" s="110"/>
      <c r="Y20" s="94"/>
      <c r="Z20" s="94"/>
      <c r="AA20" s="110"/>
      <c r="AB20" s="110"/>
      <c r="AC20" s="94"/>
      <c r="AD20" s="94"/>
      <c r="AE20" s="110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110"/>
      <c r="AT20" s="110"/>
      <c r="AU20" s="110"/>
      <c r="AV20" s="94"/>
      <c r="AW20" s="94"/>
      <c r="AX20" s="94"/>
      <c r="AY20" s="94"/>
      <c r="AZ20" s="94"/>
      <c r="BA20" s="94"/>
      <c r="BB20" s="94"/>
      <c r="BC20" s="94"/>
      <c r="BD20" s="94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80">
        <f t="shared" si="4"/>
      </c>
      <c r="CV20" s="91"/>
      <c r="CW20" s="299">
        <f t="shared" si="0"/>
      </c>
      <c r="CX20" s="280">
        <f t="shared" si="1"/>
      </c>
      <c r="CY20" s="193"/>
      <c r="CZ20" s="299">
        <f>IF(OR(Compétences!F21="",Compétences!I21="",Compétences!N21="",Compétences!Y21="",Compétences!AC21="",Compétences!AJ21="",Compétences!AW21=""),"",Compétences!F21+Compétences!I21+Compétences!N21+Compétences!Y21+Compétences!AC21+Compétences!AJ21+Compétences!AW21)</f>
      </c>
      <c r="DA20" s="280">
        <f t="shared" si="2"/>
      </c>
      <c r="DB20" s="299">
        <f>IF(OR(Compétences!BE21="",Compétences!BJ21="",Compétences!BN21="",Compétences!BU21="",Compétences!BX21="",Compétences!CG21="",Compétences!CY21="",Compétences!DG21="",Compétences!DP21="",Compétences!DU21="",Compétences!EB21="",Compétences!EE21=""),"",Compétences!BE21+Compétences!BJ21+Compétences!BN21+Compétences!BU21+Compétences!BX21+Compétences!CG21+Compétences!CY21+Compétences!DG21+Compétences!DP21+Compétences!DU21+Compétences!EB21+Compétences!EE21)</f>
      </c>
      <c r="DC20" s="282">
        <f t="shared" si="3"/>
      </c>
    </row>
    <row r="21" spans="1:107" s="5" customFormat="1" ht="11.25" customHeight="1">
      <c r="A21" s="322"/>
      <c r="B21" s="323"/>
      <c r="C21" s="309">
        <v>19</v>
      </c>
      <c r="D21" s="310"/>
      <c r="E21" s="94"/>
      <c r="F21" s="94"/>
      <c r="G21" s="94"/>
      <c r="H21" s="94"/>
      <c r="I21" s="94"/>
      <c r="J21" s="94"/>
      <c r="K21" s="94"/>
      <c r="L21" s="110"/>
      <c r="M21" s="94"/>
      <c r="N21" s="94"/>
      <c r="O21" s="94"/>
      <c r="P21" s="94"/>
      <c r="Q21" s="94"/>
      <c r="R21" s="94"/>
      <c r="S21" s="94"/>
      <c r="T21" s="110"/>
      <c r="U21" s="110"/>
      <c r="V21" s="110"/>
      <c r="W21" s="110"/>
      <c r="X21" s="110"/>
      <c r="Y21" s="94"/>
      <c r="Z21" s="94"/>
      <c r="AA21" s="110"/>
      <c r="AB21" s="110"/>
      <c r="AC21" s="94"/>
      <c r="AD21" s="94"/>
      <c r="AE21" s="110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110"/>
      <c r="AT21" s="110"/>
      <c r="AU21" s="110"/>
      <c r="AV21" s="94"/>
      <c r="AW21" s="94"/>
      <c r="AX21" s="94"/>
      <c r="AY21" s="94"/>
      <c r="AZ21" s="94"/>
      <c r="BA21" s="94"/>
      <c r="BB21" s="94"/>
      <c r="BC21" s="94"/>
      <c r="BD21" s="94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80">
        <f t="shared" si="4"/>
      </c>
      <c r="CV21" s="91"/>
      <c r="CW21" s="299">
        <f t="shared" si="0"/>
      </c>
      <c r="CX21" s="280">
        <f t="shared" si="1"/>
      </c>
      <c r="CY21" s="193"/>
      <c r="CZ21" s="299">
        <f>IF(OR(Compétences!F22="",Compétences!I22="",Compétences!N22="",Compétences!Y22="",Compétences!AC22="",Compétences!AJ22="",Compétences!AW22=""),"",Compétences!F22+Compétences!I22+Compétences!N22+Compétences!Y22+Compétences!AC22+Compétences!AJ22+Compétences!AW22)</f>
      </c>
      <c r="DA21" s="280">
        <f t="shared" si="2"/>
      </c>
      <c r="DB21" s="299">
        <f>IF(OR(Compétences!BE22="",Compétences!BJ22="",Compétences!BN22="",Compétences!BU22="",Compétences!BX22="",Compétences!CG22="",Compétences!CY22="",Compétences!DG22="",Compétences!DP22="",Compétences!DU22="",Compétences!EB22="",Compétences!EE22=""),"",Compétences!BE22+Compétences!BJ22+Compétences!BN22+Compétences!BU22+Compétences!BX22+Compétences!CG22+Compétences!CY22+Compétences!DG22+Compétences!DP22+Compétences!DU22+Compétences!EB22+Compétences!EE22)</f>
      </c>
      <c r="DC21" s="282">
        <f t="shared" si="3"/>
      </c>
    </row>
    <row r="22" spans="1:107" s="5" customFormat="1" ht="11.25" customHeight="1">
      <c r="A22" s="322"/>
      <c r="B22" s="323"/>
      <c r="C22" s="309">
        <v>20</v>
      </c>
      <c r="D22" s="310"/>
      <c r="E22" s="94"/>
      <c r="F22" s="94"/>
      <c r="G22" s="94"/>
      <c r="H22" s="94"/>
      <c r="I22" s="94"/>
      <c r="J22" s="94"/>
      <c r="K22" s="94"/>
      <c r="L22" s="110"/>
      <c r="M22" s="94"/>
      <c r="N22" s="94"/>
      <c r="O22" s="94"/>
      <c r="P22" s="94"/>
      <c r="Q22" s="94"/>
      <c r="R22" s="94"/>
      <c r="S22" s="94"/>
      <c r="T22" s="110"/>
      <c r="U22" s="110"/>
      <c r="V22" s="110"/>
      <c r="W22" s="110"/>
      <c r="X22" s="110"/>
      <c r="Y22" s="94"/>
      <c r="Z22" s="94"/>
      <c r="AA22" s="110"/>
      <c r="AB22" s="110"/>
      <c r="AC22" s="94"/>
      <c r="AD22" s="94"/>
      <c r="AE22" s="110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110"/>
      <c r="AT22" s="110"/>
      <c r="AU22" s="110"/>
      <c r="AV22" s="94"/>
      <c r="AW22" s="94"/>
      <c r="AX22" s="94"/>
      <c r="AY22" s="94"/>
      <c r="AZ22" s="94"/>
      <c r="BA22" s="94"/>
      <c r="BB22" s="94"/>
      <c r="BC22" s="94"/>
      <c r="BD22" s="94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80">
        <f t="shared" si="4"/>
      </c>
      <c r="CV22" s="91"/>
      <c r="CW22" s="299">
        <f t="shared" si="0"/>
      </c>
      <c r="CX22" s="280">
        <f t="shared" si="1"/>
      </c>
      <c r="CY22" s="193"/>
      <c r="CZ22" s="299">
        <f>IF(OR(Compétences!F23="",Compétences!I23="",Compétences!N23="",Compétences!Y23="",Compétences!AC23="",Compétences!AJ23="",Compétences!AW23=""),"",Compétences!F23+Compétences!I23+Compétences!N23+Compétences!Y23+Compétences!AC23+Compétences!AJ23+Compétences!AW23)</f>
      </c>
      <c r="DA22" s="280">
        <f t="shared" si="2"/>
      </c>
      <c r="DB22" s="299">
        <f>IF(OR(Compétences!BE23="",Compétences!BJ23="",Compétences!BN23="",Compétences!BU23="",Compétences!BX23="",Compétences!CG23="",Compétences!CY23="",Compétences!DG23="",Compétences!DP23="",Compétences!DU23="",Compétences!EB23="",Compétences!EE23=""),"",Compétences!BE23+Compétences!BJ23+Compétences!BN23+Compétences!BU23+Compétences!BX23+Compétences!CG23+Compétences!CY23+Compétences!DG23+Compétences!DP23+Compétences!DU23+Compétences!EB23+Compétences!EE23)</f>
      </c>
      <c r="DC22" s="282">
        <f t="shared" si="3"/>
      </c>
    </row>
    <row r="23" spans="1:107" s="5" customFormat="1" ht="11.25" customHeight="1">
      <c r="A23" s="322"/>
      <c r="B23" s="323"/>
      <c r="C23" s="309">
        <v>21</v>
      </c>
      <c r="D23" s="310"/>
      <c r="E23" s="94"/>
      <c r="F23" s="94"/>
      <c r="G23" s="94"/>
      <c r="H23" s="94"/>
      <c r="I23" s="94"/>
      <c r="J23" s="94"/>
      <c r="K23" s="94"/>
      <c r="L23" s="110"/>
      <c r="M23" s="94"/>
      <c r="N23" s="94"/>
      <c r="O23" s="94"/>
      <c r="P23" s="94"/>
      <c r="Q23" s="94"/>
      <c r="R23" s="94"/>
      <c r="S23" s="94"/>
      <c r="T23" s="110"/>
      <c r="U23" s="110"/>
      <c r="V23" s="110"/>
      <c r="W23" s="110"/>
      <c r="X23" s="110"/>
      <c r="Y23" s="94"/>
      <c r="Z23" s="94"/>
      <c r="AA23" s="110"/>
      <c r="AB23" s="110"/>
      <c r="AC23" s="94"/>
      <c r="AD23" s="94"/>
      <c r="AE23" s="110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110"/>
      <c r="AT23" s="110"/>
      <c r="AU23" s="110"/>
      <c r="AV23" s="94"/>
      <c r="AW23" s="94"/>
      <c r="AX23" s="94"/>
      <c r="AY23" s="94"/>
      <c r="AZ23" s="94"/>
      <c r="BA23" s="94"/>
      <c r="BB23" s="94"/>
      <c r="BC23" s="94"/>
      <c r="BD23" s="94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80">
        <f t="shared" si="4"/>
      </c>
      <c r="CV23" s="91"/>
      <c r="CW23" s="299">
        <f t="shared" si="0"/>
      </c>
      <c r="CX23" s="280">
        <f t="shared" si="1"/>
      </c>
      <c r="CY23" s="193"/>
      <c r="CZ23" s="299">
        <f>IF(OR(Compétences!F24="",Compétences!I24="",Compétences!N24="",Compétences!Y24="",Compétences!AC24="",Compétences!AJ24="",Compétences!AW24=""),"",Compétences!F24+Compétences!I24+Compétences!N24+Compétences!Y24+Compétences!AC24+Compétences!AJ24+Compétences!AW24)</f>
      </c>
      <c r="DA23" s="280">
        <f t="shared" si="2"/>
      </c>
      <c r="DB23" s="299">
        <f>IF(OR(Compétences!BE24="",Compétences!BJ24="",Compétences!BN24="",Compétences!BU24="",Compétences!BX24="",Compétences!CG24="",Compétences!CY24="",Compétences!DG24="",Compétences!DP24="",Compétences!DU24="",Compétences!EB24="",Compétences!EE24=""),"",Compétences!BE24+Compétences!BJ24+Compétences!BN24+Compétences!BU24+Compétences!BX24+Compétences!CG24+Compétences!CY24+Compétences!DG24+Compétences!DP24+Compétences!DU24+Compétences!EB24+Compétences!EE24)</f>
      </c>
      <c r="DC23" s="282">
        <f t="shared" si="3"/>
      </c>
    </row>
    <row r="24" spans="1:107" s="5" customFormat="1" ht="11.25" customHeight="1">
      <c r="A24" s="322"/>
      <c r="B24" s="323"/>
      <c r="C24" s="309">
        <v>22</v>
      </c>
      <c r="D24" s="310"/>
      <c r="E24" s="94"/>
      <c r="F24" s="94"/>
      <c r="G24" s="94"/>
      <c r="H24" s="94"/>
      <c r="I24" s="94"/>
      <c r="J24" s="94"/>
      <c r="K24" s="94"/>
      <c r="L24" s="110"/>
      <c r="M24" s="94"/>
      <c r="N24" s="94"/>
      <c r="O24" s="94"/>
      <c r="P24" s="94"/>
      <c r="Q24" s="94"/>
      <c r="R24" s="94"/>
      <c r="S24" s="94"/>
      <c r="T24" s="110"/>
      <c r="U24" s="110"/>
      <c r="V24" s="110"/>
      <c r="W24" s="110"/>
      <c r="X24" s="110"/>
      <c r="Y24" s="94"/>
      <c r="Z24" s="94"/>
      <c r="AA24" s="110"/>
      <c r="AB24" s="110"/>
      <c r="AC24" s="94"/>
      <c r="AD24" s="94"/>
      <c r="AE24" s="110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110"/>
      <c r="AT24" s="110"/>
      <c r="AU24" s="110"/>
      <c r="AV24" s="94"/>
      <c r="AW24" s="94"/>
      <c r="AX24" s="94"/>
      <c r="AY24" s="94"/>
      <c r="AZ24" s="94"/>
      <c r="BA24" s="94"/>
      <c r="BB24" s="94"/>
      <c r="BC24" s="94"/>
      <c r="BD24" s="94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80">
        <f t="shared" si="4"/>
      </c>
      <c r="CV24" s="91"/>
      <c r="CW24" s="299">
        <f t="shared" si="0"/>
      </c>
      <c r="CX24" s="280">
        <f t="shared" si="1"/>
      </c>
      <c r="CY24" s="193"/>
      <c r="CZ24" s="299">
        <f>IF(OR(Compétences!F25="",Compétences!I25="",Compétences!N25="",Compétences!Y25="",Compétences!AC25="",Compétences!AJ25="",Compétences!AW25=""),"",Compétences!F25+Compétences!I25+Compétences!N25+Compétences!Y25+Compétences!AC25+Compétences!AJ25+Compétences!AW25)</f>
      </c>
      <c r="DA24" s="280">
        <f t="shared" si="2"/>
      </c>
      <c r="DB24" s="299">
        <f>IF(OR(Compétences!BE25="",Compétences!BJ25="",Compétences!BN25="",Compétences!BU25="",Compétences!BX25="",Compétences!CG25="",Compétences!CY25="",Compétences!DG25="",Compétences!DP25="",Compétences!DU25="",Compétences!EB25="",Compétences!EE25=""),"",Compétences!BE25+Compétences!BJ25+Compétences!BN25+Compétences!BU25+Compétences!BX25+Compétences!CG25+Compétences!CY25+Compétences!DG25+Compétences!DP25+Compétences!DU25+Compétences!EB25+Compétences!EE25)</f>
      </c>
      <c r="DC24" s="282">
        <f t="shared" si="3"/>
      </c>
    </row>
    <row r="25" spans="1:107" s="5" customFormat="1" ht="11.25" customHeight="1">
      <c r="A25" s="322"/>
      <c r="B25" s="323"/>
      <c r="C25" s="309">
        <v>23</v>
      </c>
      <c r="D25" s="310"/>
      <c r="E25" s="94"/>
      <c r="F25" s="94"/>
      <c r="G25" s="94"/>
      <c r="H25" s="94"/>
      <c r="I25" s="94"/>
      <c r="J25" s="94"/>
      <c r="K25" s="94"/>
      <c r="L25" s="110"/>
      <c r="M25" s="94"/>
      <c r="N25" s="94"/>
      <c r="O25" s="94"/>
      <c r="P25" s="94"/>
      <c r="Q25" s="94"/>
      <c r="R25" s="94"/>
      <c r="S25" s="94"/>
      <c r="T25" s="110"/>
      <c r="U25" s="110"/>
      <c r="V25" s="110"/>
      <c r="W25" s="110"/>
      <c r="X25" s="110"/>
      <c r="Y25" s="94"/>
      <c r="Z25" s="94"/>
      <c r="AA25" s="110"/>
      <c r="AB25" s="110"/>
      <c r="AC25" s="94"/>
      <c r="AD25" s="94"/>
      <c r="AE25" s="110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110"/>
      <c r="AT25" s="110"/>
      <c r="AU25" s="110"/>
      <c r="AV25" s="94"/>
      <c r="AW25" s="94"/>
      <c r="AX25" s="94"/>
      <c r="AY25" s="94"/>
      <c r="AZ25" s="94"/>
      <c r="BA25" s="94"/>
      <c r="BB25" s="94"/>
      <c r="BC25" s="94"/>
      <c r="BD25" s="94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80">
        <f t="shared" si="4"/>
      </c>
      <c r="CV25" s="91"/>
      <c r="CW25" s="299">
        <f t="shared" si="0"/>
      </c>
      <c r="CX25" s="280">
        <f t="shared" si="1"/>
      </c>
      <c r="CY25" s="193"/>
      <c r="CZ25" s="299">
        <f>IF(OR(Compétences!F26="",Compétences!I26="",Compétences!N26="",Compétences!Y26="",Compétences!AC26="",Compétences!AJ26="",Compétences!AW26=""),"",Compétences!F26+Compétences!I26+Compétences!N26+Compétences!Y26+Compétences!AC26+Compétences!AJ26+Compétences!AW26)</f>
      </c>
      <c r="DA25" s="280">
        <f t="shared" si="2"/>
      </c>
      <c r="DB25" s="299">
        <f>IF(OR(Compétences!BE26="",Compétences!BJ26="",Compétences!BN26="",Compétences!BU26="",Compétences!BX26="",Compétences!CG26="",Compétences!CY26="",Compétences!DG26="",Compétences!DP26="",Compétences!DU26="",Compétences!EB26="",Compétences!EE26=""),"",Compétences!BE26+Compétences!BJ26+Compétences!BN26+Compétences!BU26+Compétences!BX26+Compétences!CG26+Compétences!CY26+Compétences!DG26+Compétences!DP26+Compétences!DU26+Compétences!EB26+Compétences!EE26)</f>
      </c>
      <c r="DC25" s="282">
        <f t="shared" si="3"/>
      </c>
    </row>
    <row r="26" spans="1:107" s="5" customFormat="1" ht="11.25" customHeight="1">
      <c r="A26" s="322"/>
      <c r="B26" s="323"/>
      <c r="C26" s="309">
        <v>24</v>
      </c>
      <c r="D26" s="310"/>
      <c r="E26" s="94"/>
      <c r="F26" s="94"/>
      <c r="G26" s="94"/>
      <c r="H26" s="94"/>
      <c r="I26" s="94"/>
      <c r="J26" s="94"/>
      <c r="K26" s="94"/>
      <c r="L26" s="110"/>
      <c r="M26" s="94"/>
      <c r="N26" s="94"/>
      <c r="O26" s="94"/>
      <c r="P26" s="94"/>
      <c r="Q26" s="94"/>
      <c r="R26" s="94"/>
      <c r="S26" s="94"/>
      <c r="T26" s="110"/>
      <c r="U26" s="110"/>
      <c r="V26" s="110"/>
      <c r="W26" s="110"/>
      <c r="X26" s="110"/>
      <c r="Y26" s="94"/>
      <c r="Z26" s="94"/>
      <c r="AA26" s="110"/>
      <c r="AB26" s="110"/>
      <c r="AC26" s="94"/>
      <c r="AD26" s="94"/>
      <c r="AE26" s="110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110"/>
      <c r="AT26" s="110"/>
      <c r="AU26" s="110"/>
      <c r="AV26" s="94"/>
      <c r="AW26" s="94"/>
      <c r="AX26" s="94"/>
      <c r="AY26" s="94"/>
      <c r="AZ26" s="94"/>
      <c r="BA26" s="94"/>
      <c r="BB26" s="94"/>
      <c r="BC26" s="94"/>
      <c r="BD26" s="94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80">
        <f t="shared" si="4"/>
      </c>
      <c r="CV26" s="91"/>
      <c r="CW26" s="299">
        <f t="shared" si="0"/>
      </c>
      <c r="CX26" s="280">
        <f t="shared" si="1"/>
      </c>
      <c r="CY26" s="193"/>
      <c r="CZ26" s="299">
        <f>IF(OR(Compétences!F27="",Compétences!I27="",Compétences!N27="",Compétences!Y27="",Compétences!AC27="",Compétences!AJ27="",Compétences!AW27=""),"",Compétences!F27+Compétences!I27+Compétences!N27+Compétences!Y27+Compétences!AC27+Compétences!AJ27+Compétences!AW27)</f>
      </c>
      <c r="DA26" s="280">
        <f t="shared" si="2"/>
      </c>
      <c r="DB26" s="299">
        <f>IF(OR(Compétences!BE27="",Compétences!BJ27="",Compétences!BN27="",Compétences!BU27="",Compétences!BX27="",Compétences!CG27="",Compétences!CY27="",Compétences!DG27="",Compétences!DP27="",Compétences!DU27="",Compétences!EB27="",Compétences!EE27=""),"",Compétences!BE27+Compétences!BJ27+Compétences!BN27+Compétences!BU27+Compétences!BX27+Compétences!CG27+Compétences!CY27+Compétences!DG27+Compétences!DP27+Compétences!DU27+Compétences!EB27+Compétences!EE27)</f>
      </c>
      <c r="DC26" s="282">
        <f t="shared" si="3"/>
      </c>
    </row>
    <row r="27" spans="1:107" s="5" customFormat="1" ht="11.25" customHeight="1">
      <c r="A27" s="322"/>
      <c r="B27" s="323"/>
      <c r="C27" s="309">
        <v>25</v>
      </c>
      <c r="D27" s="310"/>
      <c r="E27" s="94"/>
      <c r="F27" s="94"/>
      <c r="G27" s="94"/>
      <c r="H27" s="94"/>
      <c r="I27" s="94"/>
      <c r="J27" s="94"/>
      <c r="K27" s="94"/>
      <c r="L27" s="110"/>
      <c r="M27" s="94"/>
      <c r="N27" s="94"/>
      <c r="O27" s="94"/>
      <c r="P27" s="94"/>
      <c r="Q27" s="94"/>
      <c r="R27" s="94"/>
      <c r="S27" s="94"/>
      <c r="T27" s="110"/>
      <c r="U27" s="110"/>
      <c r="V27" s="110"/>
      <c r="W27" s="110"/>
      <c r="X27" s="110"/>
      <c r="Y27" s="94"/>
      <c r="Z27" s="94"/>
      <c r="AA27" s="110"/>
      <c r="AB27" s="110"/>
      <c r="AC27" s="94"/>
      <c r="AD27" s="94"/>
      <c r="AE27" s="110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110"/>
      <c r="AT27" s="110"/>
      <c r="AU27" s="110"/>
      <c r="AV27" s="94"/>
      <c r="AW27" s="94"/>
      <c r="AX27" s="94"/>
      <c r="AY27" s="94"/>
      <c r="AZ27" s="94"/>
      <c r="BA27" s="94"/>
      <c r="BB27" s="94"/>
      <c r="BC27" s="94"/>
      <c r="BD27" s="94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80">
        <f t="shared" si="4"/>
      </c>
      <c r="CV27" s="91"/>
      <c r="CW27" s="299">
        <f t="shared" si="0"/>
      </c>
      <c r="CX27" s="280">
        <f t="shared" si="1"/>
      </c>
      <c r="CY27" s="193"/>
      <c r="CZ27" s="299">
        <f>IF(OR(Compétences!F28="",Compétences!I28="",Compétences!N28="",Compétences!Y28="",Compétences!AC28="",Compétences!AJ28="",Compétences!AW28=""),"",Compétences!F28+Compétences!I28+Compétences!N28+Compétences!Y28+Compétences!AC28+Compétences!AJ28+Compétences!AW28)</f>
      </c>
      <c r="DA27" s="280">
        <f t="shared" si="2"/>
      </c>
      <c r="DB27" s="299">
        <f>IF(OR(Compétences!BE28="",Compétences!BJ28="",Compétences!BN28="",Compétences!BU28="",Compétences!BX28="",Compétences!CG28="",Compétences!CY28="",Compétences!DG28="",Compétences!DP28="",Compétences!DU28="",Compétences!EB28="",Compétences!EE28=""),"",Compétences!BE28+Compétences!BJ28+Compétences!BN28+Compétences!BU28+Compétences!BX28+Compétences!CG28+Compétences!CY28+Compétences!DG28+Compétences!DP28+Compétences!DU28+Compétences!EB28+Compétences!EE28)</f>
      </c>
      <c r="DC27" s="282">
        <f t="shared" si="3"/>
      </c>
    </row>
    <row r="28" spans="1:107" s="5" customFormat="1" ht="11.25" customHeight="1">
      <c r="A28" s="322"/>
      <c r="B28" s="323"/>
      <c r="C28" s="309">
        <v>26</v>
      </c>
      <c r="D28" s="310"/>
      <c r="E28" s="94"/>
      <c r="F28" s="94"/>
      <c r="G28" s="94"/>
      <c r="H28" s="94"/>
      <c r="I28" s="94"/>
      <c r="J28" s="94"/>
      <c r="K28" s="94"/>
      <c r="L28" s="110"/>
      <c r="M28" s="94"/>
      <c r="N28" s="94"/>
      <c r="O28" s="94"/>
      <c r="P28" s="94"/>
      <c r="Q28" s="94"/>
      <c r="R28" s="94"/>
      <c r="S28" s="94"/>
      <c r="T28" s="110"/>
      <c r="U28" s="110"/>
      <c r="V28" s="110"/>
      <c r="W28" s="110"/>
      <c r="X28" s="110"/>
      <c r="Y28" s="94"/>
      <c r="Z28" s="94"/>
      <c r="AA28" s="110"/>
      <c r="AB28" s="110"/>
      <c r="AC28" s="94"/>
      <c r="AD28" s="94"/>
      <c r="AE28" s="110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110"/>
      <c r="AT28" s="110"/>
      <c r="AU28" s="110"/>
      <c r="AV28" s="94"/>
      <c r="AW28" s="94"/>
      <c r="AX28" s="94"/>
      <c r="AY28" s="94"/>
      <c r="AZ28" s="94"/>
      <c r="BA28" s="94"/>
      <c r="BB28" s="94"/>
      <c r="BC28" s="94"/>
      <c r="BD28" s="94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80">
        <f t="shared" si="4"/>
      </c>
      <c r="CV28" s="91"/>
      <c r="CW28" s="299">
        <f t="shared" si="0"/>
      </c>
      <c r="CX28" s="280">
        <f t="shared" si="1"/>
      </c>
      <c r="CY28" s="193"/>
      <c r="CZ28" s="299">
        <f>IF(OR(Compétences!F29="",Compétences!I29="",Compétences!N29="",Compétences!Y29="",Compétences!AC29="",Compétences!AJ29="",Compétences!AW29=""),"",Compétences!F29+Compétences!I29+Compétences!N29+Compétences!Y29+Compétences!AC29+Compétences!AJ29+Compétences!AW29)</f>
      </c>
      <c r="DA28" s="280">
        <f t="shared" si="2"/>
      </c>
      <c r="DB28" s="299">
        <f>IF(OR(Compétences!BE29="",Compétences!BJ29="",Compétences!BN29="",Compétences!BU29="",Compétences!BX29="",Compétences!CG29="",Compétences!CY29="",Compétences!DG29="",Compétences!DP29="",Compétences!DU29="",Compétences!EB29="",Compétences!EE29=""),"",Compétences!BE29+Compétences!BJ29+Compétences!BN29+Compétences!BU29+Compétences!BX29+Compétences!CG29+Compétences!CY29+Compétences!DG29+Compétences!DP29+Compétences!DU29+Compétences!EB29+Compétences!EE29)</f>
      </c>
      <c r="DC28" s="282">
        <f t="shared" si="3"/>
      </c>
    </row>
    <row r="29" spans="1:107" s="5" customFormat="1" ht="11.25" customHeight="1">
      <c r="A29" s="322"/>
      <c r="B29" s="323"/>
      <c r="C29" s="309">
        <v>27</v>
      </c>
      <c r="D29" s="310"/>
      <c r="E29" s="94"/>
      <c r="F29" s="94"/>
      <c r="G29" s="94"/>
      <c r="H29" s="94"/>
      <c r="I29" s="94"/>
      <c r="J29" s="94"/>
      <c r="K29" s="94"/>
      <c r="L29" s="110"/>
      <c r="M29" s="94"/>
      <c r="N29" s="94"/>
      <c r="O29" s="94"/>
      <c r="P29" s="94"/>
      <c r="Q29" s="94"/>
      <c r="R29" s="94"/>
      <c r="S29" s="94"/>
      <c r="T29" s="110"/>
      <c r="U29" s="110"/>
      <c r="V29" s="110"/>
      <c r="W29" s="110"/>
      <c r="X29" s="110"/>
      <c r="Y29" s="94"/>
      <c r="Z29" s="94"/>
      <c r="AA29" s="110"/>
      <c r="AB29" s="110"/>
      <c r="AC29" s="94"/>
      <c r="AD29" s="94"/>
      <c r="AE29" s="110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110"/>
      <c r="AT29" s="110"/>
      <c r="AU29" s="110"/>
      <c r="AV29" s="94"/>
      <c r="AW29" s="94"/>
      <c r="AX29" s="94"/>
      <c r="AY29" s="94"/>
      <c r="AZ29" s="94"/>
      <c r="BA29" s="94"/>
      <c r="BB29" s="94"/>
      <c r="BC29" s="94"/>
      <c r="BD29" s="94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80">
        <f t="shared" si="4"/>
      </c>
      <c r="CV29" s="91"/>
      <c r="CW29" s="299">
        <f t="shared" si="0"/>
      </c>
      <c r="CX29" s="280">
        <f t="shared" si="1"/>
      </c>
      <c r="CY29" s="193"/>
      <c r="CZ29" s="299">
        <f>IF(OR(Compétences!F30="",Compétences!I30="",Compétences!N30="",Compétences!Y30="",Compétences!AC30="",Compétences!AJ30="",Compétences!AW30=""),"",Compétences!F30+Compétences!I30+Compétences!N30+Compétences!Y30+Compétences!AC30+Compétences!AJ30+Compétences!AW30)</f>
      </c>
      <c r="DA29" s="280">
        <f t="shared" si="2"/>
      </c>
      <c r="DB29" s="299">
        <f>IF(OR(Compétences!BE30="",Compétences!BJ30="",Compétences!BN30="",Compétences!BU30="",Compétences!BX30="",Compétences!CG30="",Compétences!CY30="",Compétences!DG30="",Compétences!DP30="",Compétences!DU30="",Compétences!EB30="",Compétences!EE30=""),"",Compétences!BE30+Compétences!BJ30+Compétences!BN30+Compétences!BU30+Compétences!BX30+Compétences!CG30+Compétences!CY30+Compétences!DG30+Compétences!DP30+Compétences!DU30+Compétences!EB30+Compétences!EE30)</f>
      </c>
      <c r="DC29" s="282">
        <f t="shared" si="3"/>
      </c>
    </row>
    <row r="30" spans="1:107" s="5" customFormat="1" ht="11.25" customHeight="1">
      <c r="A30" s="322"/>
      <c r="B30" s="323"/>
      <c r="C30" s="309">
        <v>28</v>
      </c>
      <c r="D30" s="310"/>
      <c r="E30" s="94"/>
      <c r="F30" s="94"/>
      <c r="G30" s="94"/>
      <c r="H30" s="94"/>
      <c r="I30" s="94"/>
      <c r="J30" s="94"/>
      <c r="K30" s="94"/>
      <c r="L30" s="110"/>
      <c r="M30" s="94"/>
      <c r="N30" s="94"/>
      <c r="O30" s="94"/>
      <c r="P30" s="94"/>
      <c r="Q30" s="94"/>
      <c r="R30" s="94"/>
      <c r="S30" s="94"/>
      <c r="T30" s="110"/>
      <c r="U30" s="277"/>
      <c r="V30" s="277"/>
      <c r="W30" s="191"/>
      <c r="X30" s="191"/>
      <c r="Y30" s="94"/>
      <c r="Z30" s="94"/>
      <c r="AA30" s="110"/>
      <c r="AB30" s="110"/>
      <c r="AC30" s="94"/>
      <c r="AD30" s="94"/>
      <c r="AE30" s="110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277"/>
      <c r="AT30" s="110"/>
      <c r="AU30" s="110"/>
      <c r="AV30" s="94"/>
      <c r="AW30" s="94"/>
      <c r="AX30" s="94"/>
      <c r="AY30" s="94"/>
      <c r="AZ30" s="94"/>
      <c r="BA30" s="94"/>
      <c r="BB30" s="94"/>
      <c r="BC30" s="94"/>
      <c r="BD30" s="94"/>
      <c r="BE30" s="110"/>
      <c r="BF30" s="110"/>
      <c r="BG30" s="94"/>
      <c r="BH30" s="94"/>
      <c r="BI30" s="279"/>
      <c r="BJ30" s="94"/>
      <c r="BK30" s="110"/>
      <c r="BL30" s="277"/>
      <c r="BM30" s="277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80">
        <f t="shared" si="4"/>
      </c>
      <c r="CV30" s="91"/>
      <c r="CW30" s="299">
        <f t="shared" si="0"/>
      </c>
      <c r="CX30" s="280">
        <f t="shared" si="1"/>
      </c>
      <c r="CY30" s="193"/>
      <c r="CZ30" s="299">
        <f>IF(OR(Compétences!F31="",Compétences!I31="",Compétences!N31="",Compétences!Y31="",Compétences!AC31="",Compétences!AJ31="",Compétences!AW31=""),"",Compétences!F31+Compétences!I31+Compétences!N31+Compétences!Y31+Compétences!AC31+Compétences!AJ31+Compétences!AW31)</f>
      </c>
      <c r="DA30" s="280">
        <f t="shared" si="2"/>
      </c>
      <c r="DB30" s="299">
        <f>IF(OR(Compétences!BE31="",Compétences!BJ31="",Compétences!BN31="",Compétences!BU31="",Compétences!BX31="",Compétences!CG31="",Compétences!CY31="",Compétences!DG31="",Compétences!DP31="",Compétences!DU31="",Compétences!EB31="",Compétences!EE31=""),"",Compétences!BE31+Compétences!BJ31+Compétences!BN31+Compétences!BU31+Compétences!BX31+Compétences!CG31+Compétences!CY31+Compétences!DG31+Compétences!DP31+Compétences!DU31+Compétences!EB31+Compétences!EE31)</f>
      </c>
      <c r="DC30" s="282">
        <f t="shared" si="3"/>
      </c>
    </row>
    <row r="31" spans="1:107" s="5" customFormat="1" ht="11.25" customHeight="1">
      <c r="A31" s="322"/>
      <c r="B31" s="323"/>
      <c r="C31" s="309">
        <v>29</v>
      </c>
      <c r="D31" s="310"/>
      <c r="E31" s="94"/>
      <c r="F31" s="94"/>
      <c r="G31" s="94"/>
      <c r="H31" s="94"/>
      <c r="I31" s="94"/>
      <c r="J31" s="94"/>
      <c r="K31" s="94"/>
      <c r="L31" s="110"/>
      <c r="M31" s="94"/>
      <c r="N31" s="94"/>
      <c r="O31" s="94"/>
      <c r="P31" s="94"/>
      <c r="Q31" s="94"/>
      <c r="R31" s="94"/>
      <c r="S31" s="94"/>
      <c r="T31" s="110"/>
      <c r="U31" s="277"/>
      <c r="V31" s="277"/>
      <c r="W31" s="191"/>
      <c r="X31" s="191"/>
      <c r="Y31" s="94"/>
      <c r="Z31" s="94"/>
      <c r="AA31" s="110"/>
      <c r="AB31" s="110"/>
      <c r="AC31" s="94"/>
      <c r="AD31" s="94"/>
      <c r="AE31" s="110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110"/>
      <c r="AT31" s="110"/>
      <c r="AU31" s="110"/>
      <c r="AV31" s="94"/>
      <c r="AW31" s="94"/>
      <c r="AX31" s="94"/>
      <c r="AY31" s="94"/>
      <c r="AZ31" s="94"/>
      <c r="BA31" s="94"/>
      <c r="BB31" s="94"/>
      <c r="BC31" s="94"/>
      <c r="BD31" s="94"/>
      <c r="BE31" s="110"/>
      <c r="BF31" s="110"/>
      <c r="BG31" s="94"/>
      <c r="BH31" s="94"/>
      <c r="BI31" s="279"/>
      <c r="BJ31" s="94"/>
      <c r="BK31" s="110"/>
      <c r="BL31" s="277"/>
      <c r="BM31" s="277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80">
        <f t="shared" si="4"/>
      </c>
      <c r="CV31" s="91"/>
      <c r="CW31" s="299">
        <f t="shared" si="0"/>
      </c>
      <c r="CX31" s="280">
        <f t="shared" si="1"/>
      </c>
      <c r="CY31" s="193"/>
      <c r="CZ31" s="299">
        <f>IF(OR(Compétences!F32="",Compétences!I32="",Compétences!N32="",Compétences!Y32="",Compétences!AC32="",Compétences!AJ32="",Compétences!AW32=""),"",Compétences!F32+Compétences!I32+Compétences!N32+Compétences!Y32+Compétences!AC32+Compétences!AJ32+Compétences!AW32)</f>
      </c>
      <c r="DA31" s="280">
        <f t="shared" si="2"/>
      </c>
      <c r="DB31" s="299">
        <f>IF(OR(Compétences!BE32="",Compétences!BJ32="",Compétences!BN32="",Compétences!BU32="",Compétences!BX32="",Compétences!CG32="",Compétences!CY32="",Compétences!DG32="",Compétences!DP32="",Compétences!DU32="",Compétences!EB32="",Compétences!EE32=""),"",Compétences!BE32+Compétences!BJ32+Compétences!BN32+Compétences!BU32+Compétences!BX32+Compétences!CG32+Compétences!CY32+Compétences!DG32+Compétences!DP32+Compétences!DU32+Compétences!EB32+Compétences!EE32)</f>
      </c>
      <c r="DC31" s="282">
        <f t="shared" si="3"/>
      </c>
    </row>
    <row r="32" spans="1:107" s="5" customFormat="1" ht="11.25" customHeight="1">
      <c r="A32" s="322"/>
      <c r="B32" s="323"/>
      <c r="C32" s="309">
        <v>30</v>
      </c>
      <c r="D32" s="310"/>
      <c r="E32" s="94"/>
      <c r="F32" s="94"/>
      <c r="G32" s="94"/>
      <c r="H32" s="94"/>
      <c r="I32" s="94"/>
      <c r="J32" s="94"/>
      <c r="K32" s="94"/>
      <c r="L32" s="110"/>
      <c r="M32" s="94"/>
      <c r="N32" s="94"/>
      <c r="O32" s="94"/>
      <c r="P32" s="94"/>
      <c r="Q32" s="94"/>
      <c r="R32" s="94"/>
      <c r="S32" s="94"/>
      <c r="T32" s="110"/>
      <c r="U32" s="277"/>
      <c r="V32" s="277"/>
      <c r="W32" s="191"/>
      <c r="X32" s="191"/>
      <c r="Y32" s="94"/>
      <c r="Z32" s="94"/>
      <c r="AA32" s="110"/>
      <c r="AB32" s="110"/>
      <c r="AC32" s="94"/>
      <c r="AD32" s="94"/>
      <c r="AE32" s="110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110"/>
      <c r="AT32" s="110"/>
      <c r="AU32" s="110"/>
      <c r="AV32" s="94"/>
      <c r="AW32" s="94"/>
      <c r="AX32" s="94"/>
      <c r="AY32" s="94"/>
      <c r="AZ32" s="94"/>
      <c r="BA32" s="94"/>
      <c r="BB32" s="94"/>
      <c r="BC32" s="94"/>
      <c r="BD32" s="94"/>
      <c r="BE32" s="110"/>
      <c r="BF32" s="110"/>
      <c r="BG32" s="94"/>
      <c r="BH32" s="94"/>
      <c r="BI32" s="279"/>
      <c r="BJ32" s="94"/>
      <c r="BK32" s="110"/>
      <c r="BL32" s="277"/>
      <c r="BM32" s="277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80">
        <f t="shared" si="4"/>
      </c>
      <c r="CV32" s="91"/>
      <c r="CW32" s="299">
        <f t="shared" si="0"/>
      </c>
      <c r="CX32" s="280">
        <f t="shared" si="1"/>
      </c>
      <c r="CY32" s="193"/>
      <c r="CZ32" s="299">
        <f>IF(OR(Compétences!F33="",Compétences!I33="",Compétences!N33="",Compétences!Y33="",Compétences!AC33="",Compétences!AJ33="",Compétences!AW33=""),"",Compétences!F33+Compétences!I33+Compétences!N33+Compétences!Y33+Compétences!AC33+Compétences!AJ33+Compétences!AW33)</f>
      </c>
      <c r="DA32" s="280">
        <f t="shared" si="2"/>
      </c>
      <c r="DB32" s="299">
        <f>IF(OR(Compétences!BE33="",Compétences!BJ33="",Compétences!BN33="",Compétences!BU33="",Compétences!BX33="",Compétences!CG33="",Compétences!CY33="",Compétences!DG33="",Compétences!DP33="",Compétences!DU33="",Compétences!EB33="",Compétences!EE33=""),"",Compétences!BE33+Compétences!BJ33+Compétences!BN33+Compétences!BU33+Compétences!BX33+Compétences!CG33+Compétences!CY33+Compétences!DG33+Compétences!DP33+Compétences!DU33+Compétences!EB33+Compétences!EE33)</f>
      </c>
      <c r="DC32" s="282">
        <f t="shared" si="3"/>
      </c>
    </row>
    <row r="33" spans="1:107" s="5" customFormat="1" ht="11.25" customHeight="1">
      <c r="A33" s="322"/>
      <c r="B33" s="323"/>
      <c r="C33" s="309">
        <v>31</v>
      </c>
      <c r="D33" s="310"/>
      <c r="E33" s="94"/>
      <c r="F33" s="94"/>
      <c r="G33" s="94"/>
      <c r="H33" s="94"/>
      <c r="I33" s="94"/>
      <c r="J33" s="94"/>
      <c r="K33" s="94"/>
      <c r="L33" s="110"/>
      <c r="M33" s="94"/>
      <c r="N33" s="94"/>
      <c r="O33" s="94"/>
      <c r="P33" s="94"/>
      <c r="Q33" s="94"/>
      <c r="R33" s="94"/>
      <c r="S33" s="94"/>
      <c r="T33" s="110"/>
      <c r="U33" s="277"/>
      <c r="V33" s="277"/>
      <c r="W33" s="191"/>
      <c r="X33" s="191"/>
      <c r="Y33" s="94"/>
      <c r="Z33" s="94"/>
      <c r="AA33" s="110"/>
      <c r="AB33" s="110"/>
      <c r="AC33" s="94"/>
      <c r="AD33" s="94"/>
      <c r="AE33" s="110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110"/>
      <c r="AT33" s="110"/>
      <c r="AU33" s="110"/>
      <c r="AV33" s="94"/>
      <c r="AW33" s="94"/>
      <c r="AX33" s="94"/>
      <c r="AY33" s="94"/>
      <c r="AZ33" s="94"/>
      <c r="BA33" s="94"/>
      <c r="BB33" s="94"/>
      <c r="BC33" s="94"/>
      <c r="BD33" s="94"/>
      <c r="BE33" s="110"/>
      <c r="BF33" s="110"/>
      <c r="BG33" s="94"/>
      <c r="BH33" s="94"/>
      <c r="BI33" s="279"/>
      <c r="BJ33" s="94"/>
      <c r="BK33" s="110"/>
      <c r="BL33" s="277"/>
      <c r="BM33" s="277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80">
        <f t="shared" si="4"/>
      </c>
      <c r="CV33" s="91"/>
      <c r="CW33" s="299">
        <f t="shared" si="0"/>
      </c>
      <c r="CX33" s="280">
        <f t="shared" si="1"/>
      </c>
      <c r="CY33" s="193"/>
      <c r="CZ33" s="299">
        <f>IF(OR(Compétences!F34="",Compétences!I34="",Compétences!N34="",Compétences!Y34="",Compétences!AC34="",Compétences!AJ34="",Compétences!AW34=""),"",Compétences!F34+Compétences!I34+Compétences!N34+Compétences!Y34+Compétences!AC34+Compétences!AJ34+Compétences!AW34)</f>
      </c>
      <c r="DA33" s="280">
        <f t="shared" si="2"/>
      </c>
      <c r="DB33" s="299">
        <f>IF(OR(Compétences!BE34="",Compétences!BJ34="",Compétences!BN34="",Compétences!BU34="",Compétences!BX34="",Compétences!CG34="",Compétences!CY34="",Compétences!DG34="",Compétences!DP34="",Compétences!DU34="",Compétences!EB34="",Compétences!EE34=""),"",Compétences!BE34+Compétences!BJ34+Compétences!BN34+Compétences!BU34+Compétences!BX34+Compétences!CG34+Compétences!CY34+Compétences!DG34+Compétences!DP34+Compétences!DU34+Compétences!EB34+Compétences!EE34)</f>
      </c>
      <c r="DC33" s="282">
        <f t="shared" si="3"/>
      </c>
    </row>
    <row r="34" spans="1:107" s="5" customFormat="1" ht="11.25" customHeight="1">
      <c r="A34" s="322"/>
      <c r="B34" s="323"/>
      <c r="C34" s="309">
        <v>32</v>
      </c>
      <c r="D34" s="310"/>
      <c r="E34" s="94"/>
      <c r="F34" s="94"/>
      <c r="G34" s="94"/>
      <c r="H34" s="94"/>
      <c r="I34" s="94"/>
      <c r="J34" s="94"/>
      <c r="K34" s="94"/>
      <c r="L34" s="110"/>
      <c r="M34" s="94"/>
      <c r="N34" s="94"/>
      <c r="O34" s="94"/>
      <c r="P34" s="94"/>
      <c r="Q34" s="94"/>
      <c r="R34" s="94"/>
      <c r="S34" s="94"/>
      <c r="T34" s="110"/>
      <c r="U34" s="277"/>
      <c r="V34" s="277"/>
      <c r="W34" s="191"/>
      <c r="X34" s="191"/>
      <c r="Y34" s="94"/>
      <c r="Z34" s="94"/>
      <c r="AA34" s="110"/>
      <c r="AB34" s="110"/>
      <c r="AC34" s="94"/>
      <c r="AD34" s="94"/>
      <c r="AE34" s="110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110"/>
      <c r="AT34" s="110"/>
      <c r="AU34" s="110"/>
      <c r="AV34" s="94"/>
      <c r="AW34" s="94"/>
      <c r="AX34" s="94"/>
      <c r="AY34" s="94"/>
      <c r="AZ34" s="94"/>
      <c r="BA34" s="94"/>
      <c r="BB34" s="94"/>
      <c r="BC34" s="94"/>
      <c r="BD34" s="94"/>
      <c r="BE34" s="110"/>
      <c r="BF34" s="110"/>
      <c r="BG34" s="94"/>
      <c r="BH34" s="94"/>
      <c r="BI34" s="110"/>
      <c r="BJ34" s="94"/>
      <c r="BK34" s="110"/>
      <c r="BL34" s="277"/>
      <c r="BM34" s="277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80">
        <f t="shared" si="4"/>
      </c>
      <c r="CV34" s="91"/>
      <c r="CW34" s="299">
        <f t="shared" si="0"/>
      </c>
      <c r="CX34" s="280">
        <f t="shared" si="1"/>
      </c>
      <c r="CY34" s="193"/>
      <c r="CZ34" s="299">
        <f>IF(OR(Compétences!F35="",Compétences!I35="",Compétences!N35="",Compétences!Y35="",Compétences!AC35="",Compétences!AJ35="",Compétences!AW35=""),"",Compétences!F35+Compétences!I35+Compétences!N35+Compétences!Y35+Compétences!AC35+Compétences!AJ35+Compétences!AW35)</f>
      </c>
      <c r="DA34" s="280">
        <f t="shared" si="2"/>
      </c>
      <c r="DB34" s="299">
        <f>IF(OR(Compétences!BE35="",Compétences!BJ35="",Compétences!BN35="",Compétences!BU35="",Compétences!BX35="",Compétences!CG35="",Compétences!CY35="",Compétences!DG35="",Compétences!DP35="",Compétences!DU35="",Compétences!EB35="",Compétences!EE35=""),"",Compétences!BE35+Compétences!BJ35+Compétences!BN35+Compétences!BU35+Compétences!BX35+Compétences!CG35+Compétences!CY35+Compétences!DG35+Compétences!DP35+Compétences!DU35+Compétences!EB35+Compétences!EE35)</f>
      </c>
      <c r="DC34" s="282">
        <f t="shared" si="3"/>
      </c>
    </row>
    <row r="35" spans="1:107" s="5" customFormat="1" ht="11.25" customHeight="1">
      <c r="A35" s="322"/>
      <c r="B35" s="323"/>
      <c r="C35" s="309">
        <v>33</v>
      </c>
      <c r="D35" s="310"/>
      <c r="E35" s="94"/>
      <c r="F35" s="94"/>
      <c r="G35" s="94"/>
      <c r="H35" s="94"/>
      <c r="I35" s="94"/>
      <c r="J35" s="94"/>
      <c r="K35" s="94"/>
      <c r="L35" s="110"/>
      <c r="M35" s="94"/>
      <c r="N35" s="94"/>
      <c r="O35" s="94"/>
      <c r="P35" s="94"/>
      <c r="Q35" s="94"/>
      <c r="R35" s="94"/>
      <c r="S35" s="94"/>
      <c r="T35" s="110"/>
      <c r="U35" s="277"/>
      <c r="V35" s="277"/>
      <c r="W35" s="191"/>
      <c r="X35" s="191"/>
      <c r="Y35" s="94"/>
      <c r="Z35" s="94"/>
      <c r="AA35" s="110"/>
      <c r="AB35" s="110"/>
      <c r="AC35" s="94"/>
      <c r="AD35" s="94"/>
      <c r="AE35" s="110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110"/>
      <c r="AT35" s="110"/>
      <c r="AU35" s="110"/>
      <c r="AV35" s="94"/>
      <c r="AW35" s="94"/>
      <c r="AX35" s="94"/>
      <c r="AY35" s="94"/>
      <c r="AZ35" s="94"/>
      <c r="BA35" s="94"/>
      <c r="BB35" s="94"/>
      <c r="BC35" s="94"/>
      <c r="BD35" s="94"/>
      <c r="BE35" s="110"/>
      <c r="BF35" s="110"/>
      <c r="BG35" s="94"/>
      <c r="BH35" s="94"/>
      <c r="BI35" s="278"/>
      <c r="BJ35" s="94"/>
      <c r="BK35" s="110"/>
      <c r="BL35" s="277"/>
      <c r="BM35" s="277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80">
        <f t="shared" si="4"/>
      </c>
      <c r="CV35" s="91"/>
      <c r="CW35" s="299">
        <f t="shared" si="0"/>
      </c>
      <c r="CX35" s="280">
        <f t="shared" si="1"/>
      </c>
      <c r="CY35" s="193"/>
      <c r="CZ35" s="299">
        <f>IF(OR(Compétences!F36="",Compétences!I36="",Compétences!N36="",Compétences!Y36="",Compétences!AC36="",Compétences!AJ36="",Compétences!AW36=""),"",Compétences!F36+Compétences!I36+Compétences!N36+Compétences!Y36+Compétences!AC36+Compétences!AJ36+Compétences!AW36)</f>
      </c>
      <c r="DA35" s="280">
        <f t="shared" si="2"/>
      </c>
      <c r="DB35" s="299">
        <f>IF(OR(Compétences!BE36="",Compétences!BJ36="",Compétences!BN36="",Compétences!BU36="",Compétences!BX36="",Compétences!CG36="",Compétences!CY36="",Compétences!DG36="",Compétences!DP36="",Compétences!DU36="",Compétences!EB36="",Compétences!EE36=""),"",Compétences!BE36+Compétences!BJ36+Compétences!BN36+Compétences!BU36+Compétences!BX36+Compétences!CG36+Compétences!CY36+Compétences!DG36+Compétences!DP36+Compétences!DU36+Compétences!EB36+Compétences!EE36)</f>
      </c>
      <c r="DC35" s="282">
        <f t="shared" si="3"/>
      </c>
    </row>
    <row r="36" spans="1:107" s="5" customFormat="1" ht="11.25" customHeight="1" thickBot="1">
      <c r="A36" s="324"/>
      <c r="B36" s="325"/>
      <c r="C36" s="326">
        <v>34</v>
      </c>
      <c r="D36" s="327"/>
      <c r="E36" s="94"/>
      <c r="F36" s="94"/>
      <c r="G36" s="94"/>
      <c r="H36" s="94"/>
      <c r="I36" s="94"/>
      <c r="J36" s="94"/>
      <c r="K36" s="94"/>
      <c r="L36" s="110"/>
      <c r="M36" s="94"/>
      <c r="N36" s="94"/>
      <c r="O36" s="94"/>
      <c r="P36" s="94"/>
      <c r="Q36" s="94"/>
      <c r="R36" s="94"/>
      <c r="S36" s="94"/>
      <c r="T36" s="110"/>
      <c r="U36" s="277"/>
      <c r="V36" s="277"/>
      <c r="W36" s="191"/>
      <c r="X36" s="191"/>
      <c r="Y36" s="94"/>
      <c r="Z36" s="94"/>
      <c r="AA36" s="110"/>
      <c r="AB36" s="110"/>
      <c r="AC36" s="94"/>
      <c r="AD36" s="94"/>
      <c r="AE36" s="110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110"/>
      <c r="AT36" s="278"/>
      <c r="AU36" s="277"/>
      <c r="AV36" s="94"/>
      <c r="AW36" s="94"/>
      <c r="AX36" s="94"/>
      <c r="AY36" s="94"/>
      <c r="AZ36" s="94"/>
      <c r="BA36" s="94"/>
      <c r="BB36" s="94"/>
      <c r="BC36" s="94"/>
      <c r="BD36" s="94"/>
      <c r="BE36" s="110"/>
      <c r="BF36" s="110"/>
      <c r="BG36" s="94"/>
      <c r="BH36" s="94"/>
      <c r="BI36" s="110"/>
      <c r="BJ36" s="94"/>
      <c r="BK36" s="110"/>
      <c r="BL36" s="277"/>
      <c r="BM36" s="277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80">
        <f t="shared" si="4"/>
      </c>
      <c r="CV36" s="91"/>
      <c r="CW36" s="301">
        <f>IF(OR(CZ36="",DB36=""),"",CZ36+DB36)</f>
      </c>
      <c r="CX36" s="281">
        <f>IF(CW36="","",CW36/94)</f>
      </c>
      <c r="CY36" s="193"/>
      <c r="CZ36" s="301">
        <f>IF(OR(Compétences!F37="",Compétences!I37="",Compétences!N37="",Compétences!Y37="",Compétences!AC37="",Compétences!AJ37="",Compétences!AW37=""),"",Compétences!F37+Compétences!I37+Compétences!N37+Compétences!Y37+Compétences!AC37+Compétences!AJ37+Compétences!AW37)</f>
      </c>
      <c r="DA36" s="281">
        <f>IF(CZ36="","",CZ36/32)</f>
      </c>
      <c r="DB36" s="300">
        <f>IF(OR(Compétences!BE37="",Compétences!BJ37="",Compétences!BN37="",Compétences!BU37="",Compétences!BX37="",Compétences!CG37="",Compétences!CY37="",Compétences!DG37="",Compétences!DP37="",Compétences!DU37="",Compétences!EB37="",Compétences!EE37=""),"",Compétences!BE37+Compétences!BJ37+Compétences!BN37+Compétences!BU37+Compétences!BX37+Compétences!CG37+Compétences!CY37+Compétences!DG37+Compétences!DP37+Compétences!DU37+Compétences!EB37+Compétences!EE37)</f>
      </c>
      <c r="DC36" s="283">
        <f>IF(DB36="","",DB36/62)</f>
      </c>
    </row>
    <row r="37" spans="1:107" s="5" customFormat="1" ht="5.25" customHeight="1" thickBot="1">
      <c r="A37" s="156"/>
      <c r="B37" s="59"/>
      <c r="C37" s="59"/>
      <c r="D37" s="59"/>
      <c r="E37" s="92"/>
      <c r="F37" s="92"/>
      <c r="G37" s="92"/>
      <c r="H37" s="92"/>
      <c r="I37" s="92"/>
      <c r="J37" s="92"/>
      <c r="K37" s="92"/>
      <c r="L37" s="113"/>
      <c r="M37" s="92"/>
      <c r="N37" s="92"/>
      <c r="O37" s="92"/>
      <c r="P37" s="92"/>
      <c r="Q37" s="113"/>
      <c r="R37" s="92"/>
      <c r="S37" s="92"/>
      <c r="T37" s="115" t="s">
        <v>26</v>
      </c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276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3"/>
      <c r="CW37" s="59"/>
      <c r="CX37" s="60"/>
      <c r="CY37" s="101"/>
      <c r="CZ37" s="59"/>
      <c r="DA37" s="60"/>
      <c r="DB37" s="59"/>
      <c r="DC37" s="60"/>
    </row>
    <row r="38" spans="2:107" s="5" customFormat="1" ht="12.75" customHeight="1">
      <c r="B38" s="6"/>
      <c r="C38" s="311" t="s">
        <v>18</v>
      </c>
      <c r="D38" s="312"/>
      <c r="E38" s="53">
        <f aca="true" t="shared" si="5" ref="E38:AJ38">COUNTA(E3:E36)-COUNTIF(E3:E36,"a")</f>
        <v>0</v>
      </c>
      <c r="F38" s="54">
        <f t="shared" si="5"/>
        <v>0</v>
      </c>
      <c r="G38" s="54">
        <f t="shared" si="5"/>
        <v>0</v>
      </c>
      <c r="H38" s="54">
        <f t="shared" si="5"/>
        <v>0</v>
      </c>
      <c r="I38" s="54">
        <f t="shared" si="5"/>
        <v>0</v>
      </c>
      <c r="J38" s="54">
        <f t="shared" si="5"/>
        <v>0</v>
      </c>
      <c r="K38" s="54">
        <f t="shared" si="5"/>
        <v>0</v>
      </c>
      <c r="L38" s="111">
        <f t="shared" si="5"/>
        <v>0</v>
      </c>
      <c r="M38" s="111">
        <f t="shared" si="5"/>
        <v>0</v>
      </c>
      <c r="N38" s="54">
        <f t="shared" si="5"/>
        <v>0</v>
      </c>
      <c r="O38" s="54">
        <f t="shared" si="5"/>
        <v>0</v>
      </c>
      <c r="P38" s="54">
        <f t="shared" si="5"/>
        <v>0</v>
      </c>
      <c r="Q38" s="111">
        <f t="shared" si="5"/>
        <v>0</v>
      </c>
      <c r="R38" s="111">
        <f t="shared" si="5"/>
        <v>0</v>
      </c>
      <c r="S38" s="54">
        <f t="shared" si="5"/>
        <v>0</v>
      </c>
      <c r="T38" s="111">
        <f t="shared" si="5"/>
        <v>0</v>
      </c>
      <c r="U38" s="119">
        <f t="shared" si="5"/>
        <v>0</v>
      </c>
      <c r="V38" s="123">
        <f t="shared" si="5"/>
        <v>0</v>
      </c>
      <c r="W38" s="119">
        <f t="shared" si="5"/>
        <v>0</v>
      </c>
      <c r="X38" s="111">
        <f t="shared" si="5"/>
        <v>0</v>
      </c>
      <c r="Y38" s="54">
        <f t="shared" si="5"/>
        <v>0</v>
      </c>
      <c r="Z38" s="54">
        <f t="shared" si="5"/>
        <v>0</v>
      </c>
      <c r="AA38" s="123">
        <f t="shared" si="5"/>
        <v>0</v>
      </c>
      <c r="AB38" s="123">
        <f t="shared" si="5"/>
        <v>0</v>
      </c>
      <c r="AC38" s="123">
        <f t="shared" si="5"/>
        <v>0</v>
      </c>
      <c r="AD38" s="111">
        <f t="shared" si="5"/>
        <v>0</v>
      </c>
      <c r="AE38" s="123">
        <f t="shared" si="5"/>
        <v>0</v>
      </c>
      <c r="AF38" s="119">
        <f t="shared" si="5"/>
        <v>0</v>
      </c>
      <c r="AG38" s="111">
        <f t="shared" si="5"/>
        <v>0</v>
      </c>
      <c r="AH38" s="54">
        <f t="shared" si="5"/>
        <v>0</v>
      </c>
      <c r="AI38" s="54">
        <f t="shared" si="5"/>
        <v>0</v>
      </c>
      <c r="AJ38" s="123">
        <f t="shared" si="5"/>
        <v>0</v>
      </c>
      <c r="AK38" s="111">
        <f aca="true" t="shared" si="6" ref="AK38:BP38">COUNTA(AK3:AK36)-COUNTIF(AK3:AK36,"a")</f>
        <v>0</v>
      </c>
      <c r="AL38" s="54">
        <f t="shared" si="6"/>
        <v>0</v>
      </c>
      <c r="AM38" s="54">
        <f t="shared" si="6"/>
        <v>0</v>
      </c>
      <c r="AN38" s="123">
        <f t="shared" si="6"/>
        <v>0</v>
      </c>
      <c r="AO38" s="111">
        <f t="shared" si="6"/>
        <v>0</v>
      </c>
      <c r="AP38" s="54">
        <f t="shared" si="6"/>
        <v>0</v>
      </c>
      <c r="AQ38" s="54">
        <f t="shared" si="6"/>
        <v>0</v>
      </c>
      <c r="AR38" s="54">
        <f t="shared" si="6"/>
        <v>0</v>
      </c>
      <c r="AS38" s="123">
        <f t="shared" si="6"/>
        <v>0</v>
      </c>
      <c r="AT38" s="119">
        <f t="shared" si="6"/>
        <v>0</v>
      </c>
      <c r="AU38" s="119">
        <f t="shared" si="6"/>
        <v>0</v>
      </c>
      <c r="AV38" s="111">
        <f t="shared" si="6"/>
        <v>0</v>
      </c>
      <c r="AW38" s="54">
        <f t="shared" si="6"/>
        <v>0</v>
      </c>
      <c r="AX38" s="54">
        <f t="shared" si="6"/>
        <v>0</v>
      </c>
      <c r="AY38" s="54">
        <f t="shared" si="6"/>
        <v>0</v>
      </c>
      <c r="AZ38" s="54">
        <f t="shared" si="6"/>
        <v>0</v>
      </c>
      <c r="BA38" s="54">
        <f t="shared" si="6"/>
        <v>0</v>
      </c>
      <c r="BB38" s="54">
        <f t="shared" si="6"/>
        <v>0</v>
      </c>
      <c r="BC38" s="54">
        <f t="shared" si="6"/>
        <v>0</v>
      </c>
      <c r="BD38" s="54">
        <f t="shared" si="6"/>
        <v>0</v>
      </c>
      <c r="BE38" s="123">
        <f t="shared" si="6"/>
        <v>0</v>
      </c>
      <c r="BF38" s="270">
        <f t="shared" si="6"/>
        <v>0</v>
      </c>
      <c r="BG38" s="123">
        <f t="shared" si="6"/>
        <v>0</v>
      </c>
      <c r="BH38" s="54">
        <f t="shared" si="6"/>
        <v>0</v>
      </c>
      <c r="BI38" s="123">
        <f t="shared" si="6"/>
        <v>0</v>
      </c>
      <c r="BJ38" s="111">
        <f t="shared" si="6"/>
        <v>0</v>
      </c>
      <c r="BK38" s="119">
        <f t="shared" si="6"/>
        <v>0</v>
      </c>
      <c r="BL38" s="123">
        <f t="shared" si="6"/>
        <v>0</v>
      </c>
      <c r="BM38" s="123">
        <f t="shared" si="6"/>
        <v>0</v>
      </c>
      <c r="BN38" s="111">
        <f t="shared" si="6"/>
        <v>0</v>
      </c>
      <c r="BO38" s="111">
        <f t="shared" si="6"/>
        <v>0</v>
      </c>
      <c r="BP38" s="111">
        <f t="shared" si="6"/>
        <v>0</v>
      </c>
      <c r="BQ38" s="111">
        <f aca="true" t="shared" si="7" ref="BQ38:CT38">COUNTA(BQ3:BQ36)-COUNTIF(BQ3:BQ36,"a")</f>
        <v>0</v>
      </c>
      <c r="BR38" s="111">
        <f t="shared" si="7"/>
        <v>0</v>
      </c>
      <c r="BS38" s="111">
        <f t="shared" si="7"/>
        <v>0</v>
      </c>
      <c r="BT38" s="111">
        <f t="shared" si="7"/>
        <v>0</v>
      </c>
      <c r="BU38" s="111">
        <f t="shared" si="7"/>
        <v>0</v>
      </c>
      <c r="BV38" s="111">
        <f t="shared" si="7"/>
        <v>0</v>
      </c>
      <c r="BW38" s="111">
        <f t="shared" si="7"/>
        <v>0</v>
      </c>
      <c r="BX38" s="111">
        <f t="shared" si="7"/>
        <v>0</v>
      </c>
      <c r="BY38" s="111">
        <f t="shared" si="7"/>
        <v>0</v>
      </c>
      <c r="BZ38" s="111">
        <f t="shared" si="7"/>
        <v>0</v>
      </c>
      <c r="CA38" s="111">
        <f t="shared" si="7"/>
        <v>0</v>
      </c>
      <c r="CB38" s="111">
        <f t="shared" si="7"/>
        <v>0</v>
      </c>
      <c r="CC38" s="111">
        <f t="shared" si="7"/>
        <v>0</v>
      </c>
      <c r="CD38" s="111">
        <f t="shared" si="7"/>
        <v>0</v>
      </c>
      <c r="CE38" s="111">
        <f t="shared" si="7"/>
        <v>0</v>
      </c>
      <c r="CF38" s="111">
        <f t="shared" si="7"/>
        <v>0</v>
      </c>
      <c r="CG38" s="111">
        <f t="shared" si="7"/>
        <v>0</v>
      </c>
      <c r="CH38" s="111">
        <f t="shared" si="7"/>
        <v>0</v>
      </c>
      <c r="CI38" s="111">
        <f t="shared" si="7"/>
        <v>0</v>
      </c>
      <c r="CJ38" s="111">
        <f t="shared" si="7"/>
        <v>0</v>
      </c>
      <c r="CK38" s="111">
        <f t="shared" si="7"/>
        <v>0</v>
      </c>
      <c r="CL38" s="111">
        <f t="shared" si="7"/>
        <v>0</v>
      </c>
      <c r="CM38" s="111">
        <f t="shared" si="7"/>
        <v>0</v>
      </c>
      <c r="CN38" s="111">
        <f t="shared" si="7"/>
        <v>0</v>
      </c>
      <c r="CO38" s="111">
        <f t="shared" si="7"/>
        <v>0</v>
      </c>
      <c r="CP38" s="111">
        <f t="shared" si="7"/>
        <v>0</v>
      </c>
      <c r="CQ38" s="111">
        <f t="shared" si="7"/>
        <v>0</v>
      </c>
      <c r="CR38" s="111">
        <f t="shared" si="7"/>
        <v>0</v>
      </c>
      <c r="CS38" s="111">
        <f t="shared" si="7"/>
        <v>0</v>
      </c>
      <c r="CT38" s="111">
        <f t="shared" si="7"/>
        <v>0</v>
      </c>
      <c r="CU38" s="7"/>
      <c r="CV38" s="7"/>
      <c r="CW38" s="55">
        <f>COUNT(CW3:CW36)</f>
        <v>0</v>
      </c>
      <c r="CX38" s="56" t="s">
        <v>14</v>
      </c>
      <c r="CY38" s="107"/>
      <c r="CZ38" s="57">
        <f>COUNT(CZ3:CZ36)</f>
        <v>0</v>
      </c>
      <c r="DA38" s="58" t="s">
        <v>14</v>
      </c>
      <c r="DB38" s="186">
        <f>COUNT(DB3:DB36)</f>
        <v>0</v>
      </c>
      <c r="DC38" s="187" t="s">
        <v>14</v>
      </c>
    </row>
    <row r="39" spans="3:107" s="5" customFormat="1" ht="12.75" customHeight="1">
      <c r="C39" s="313" t="s">
        <v>23</v>
      </c>
      <c r="D39" s="314"/>
      <c r="E39" s="30">
        <f aca="true" t="shared" si="8" ref="E39:AJ39">COUNTIF(E3:E36,1)</f>
        <v>0</v>
      </c>
      <c r="F39" s="30">
        <f t="shared" si="8"/>
        <v>0</v>
      </c>
      <c r="G39" s="30">
        <f t="shared" si="8"/>
        <v>0</v>
      </c>
      <c r="H39" s="30">
        <f t="shared" si="8"/>
        <v>0</v>
      </c>
      <c r="I39" s="30">
        <f t="shared" si="8"/>
        <v>0</v>
      </c>
      <c r="J39" s="30">
        <f t="shared" si="8"/>
        <v>0</v>
      </c>
      <c r="K39" s="30">
        <f t="shared" si="8"/>
        <v>0</v>
      </c>
      <c r="L39" s="30">
        <f t="shared" si="8"/>
        <v>0</v>
      </c>
      <c r="M39" s="30">
        <f t="shared" si="8"/>
        <v>0</v>
      </c>
      <c r="N39" s="30">
        <f t="shared" si="8"/>
        <v>0</v>
      </c>
      <c r="O39" s="30">
        <f t="shared" si="8"/>
        <v>0</v>
      </c>
      <c r="P39" s="30">
        <f t="shared" si="8"/>
        <v>0</v>
      </c>
      <c r="Q39" s="30">
        <f t="shared" si="8"/>
        <v>0</v>
      </c>
      <c r="R39" s="30">
        <f t="shared" si="8"/>
        <v>0</v>
      </c>
      <c r="S39" s="30">
        <f t="shared" si="8"/>
        <v>0</v>
      </c>
      <c r="T39" s="30">
        <f t="shared" si="8"/>
        <v>0</v>
      </c>
      <c r="U39" s="30">
        <f t="shared" si="8"/>
        <v>0</v>
      </c>
      <c r="V39" s="30">
        <f t="shared" si="8"/>
        <v>0</v>
      </c>
      <c r="W39" s="30">
        <f t="shared" si="8"/>
        <v>0</v>
      </c>
      <c r="X39" s="30">
        <f t="shared" si="8"/>
        <v>0</v>
      </c>
      <c r="Y39" s="30">
        <f t="shared" si="8"/>
        <v>0</v>
      </c>
      <c r="Z39" s="30">
        <f t="shared" si="8"/>
        <v>0</v>
      </c>
      <c r="AA39" s="30">
        <f t="shared" si="8"/>
        <v>0</v>
      </c>
      <c r="AB39" s="30">
        <f t="shared" si="8"/>
        <v>0</v>
      </c>
      <c r="AC39" s="30">
        <f t="shared" si="8"/>
        <v>0</v>
      </c>
      <c r="AD39" s="30">
        <f t="shared" si="8"/>
        <v>0</v>
      </c>
      <c r="AE39" s="202">
        <f t="shared" si="8"/>
        <v>0</v>
      </c>
      <c r="AF39" s="30">
        <f t="shared" si="8"/>
        <v>0</v>
      </c>
      <c r="AG39" s="30">
        <f t="shared" si="8"/>
        <v>0</v>
      </c>
      <c r="AH39" s="30">
        <f t="shared" si="8"/>
        <v>0</v>
      </c>
      <c r="AI39" s="30">
        <f t="shared" si="8"/>
        <v>0</v>
      </c>
      <c r="AJ39" s="30">
        <f t="shared" si="8"/>
        <v>0</v>
      </c>
      <c r="AK39" s="30">
        <f aca="true" t="shared" si="9" ref="AK39:BP39">COUNTIF(AK3:AK36,1)</f>
        <v>0</v>
      </c>
      <c r="AL39" s="30">
        <f t="shared" si="9"/>
        <v>0</v>
      </c>
      <c r="AM39" s="30">
        <f t="shared" si="9"/>
        <v>0</v>
      </c>
      <c r="AN39" s="30">
        <f t="shared" si="9"/>
        <v>0</v>
      </c>
      <c r="AO39" s="30">
        <f t="shared" si="9"/>
        <v>0</v>
      </c>
      <c r="AP39" s="30">
        <f t="shared" si="9"/>
        <v>0</v>
      </c>
      <c r="AQ39" s="30">
        <f t="shared" si="9"/>
        <v>0</v>
      </c>
      <c r="AR39" s="30">
        <f t="shared" si="9"/>
        <v>0</v>
      </c>
      <c r="AS39" s="30">
        <f t="shared" si="9"/>
        <v>0</v>
      </c>
      <c r="AT39" s="30">
        <f t="shared" si="9"/>
        <v>0</v>
      </c>
      <c r="AU39" s="30">
        <f t="shared" si="9"/>
        <v>0</v>
      </c>
      <c r="AV39" s="30">
        <f t="shared" si="9"/>
        <v>0</v>
      </c>
      <c r="AW39" s="30">
        <f t="shared" si="9"/>
        <v>0</v>
      </c>
      <c r="AX39" s="30">
        <f t="shared" si="9"/>
        <v>0</v>
      </c>
      <c r="AY39" s="30">
        <f t="shared" si="9"/>
        <v>0</v>
      </c>
      <c r="AZ39" s="30">
        <f t="shared" si="9"/>
        <v>0</v>
      </c>
      <c r="BA39" s="30">
        <f t="shared" si="9"/>
        <v>0</v>
      </c>
      <c r="BB39" s="30">
        <f t="shared" si="9"/>
        <v>0</v>
      </c>
      <c r="BC39" s="30">
        <f t="shared" si="9"/>
        <v>0</v>
      </c>
      <c r="BD39" s="30">
        <f t="shared" si="9"/>
        <v>0</v>
      </c>
      <c r="BE39" s="30">
        <f t="shared" si="9"/>
        <v>0</v>
      </c>
      <c r="BF39" s="30">
        <f t="shared" si="9"/>
        <v>0</v>
      </c>
      <c r="BG39" s="30">
        <f t="shared" si="9"/>
        <v>0</v>
      </c>
      <c r="BH39" s="30">
        <f t="shared" si="9"/>
        <v>0</v>
      </c>
      <c r="BI39" s="30">
        <f t="shared" si="9"/>
        <v>0</v>
      </c>
      <c r="BJ39" s="30">
        <f t="shared" si="9"/>
        <v>0</v>
      </c>
      <c r="BK39" s="30">
        <f t="shared" si="9"/>
        <v>0</v>
      </c>
      <c r="BL39" s="30">
        <f t="shared" si="9"/>
        <v>0</v>
      </c>
      <c r="BM39" s="30">
        <f t="shared" si="9"/>
        <v>0</v>
      </c>
      <c r="BN39" s="30">
        <f t="shared" si="9"/>
        <v>0</v>
      </c>
      <c r="BO39" s="30">
        <f t="shared" si="9"/>
        <v>0</v>
      </c>
      <c r="BP39" s="30">
        <f t="shared" si="9"/>
        <v>0</v>
      </c>
      <c r="BQ39" s="30">
        <f aca="true" t="shared" si="10" ref="BQ39:CT39">COUNTIF(BQ3:BQ36,1)</f>
        <v>0</v>
      </c>
      <c r="BR39" s="30">
        <f t="shared" si="10"/>
        <v>0</v>
      </c>
      <c r="BS39" s="30">
        <f t="shared" si="10"/>
        <v>0</v>
      </c>
      <c r="BT39" s="30">
        <f t="shared" si="10"/>
        <v>0</v>
      </c>
      <c r="BU39" s="30">
        <f t="shared" si="10"/>
        <v>0</v>
      </c>
      <c r="BV39" s="30">
        <f t="shared" si="10"/>
        <v>0</v>
      </c>
      <c r="BW39" s="30">
        <f t="shared" si="10"/>
        <v>0</v>
      </c>
      <c r="BX39" s="30">
        <f t="shared" si="10"/>
        <v>0</v>
      </c>
      <c r="BY39" s="30">
        <f t="shared" si="10"/>
        <v>0</v>
      </c>
      <c r="BZ39" s="30">
        <f t="shared" si="10"/>
        <v>0</v>
      </c>
      <c r="CA39" s="30">
        <f t="shared" si="10"/>
        <v>0</v>
      </c>
      <c r="CB39" s="30">
        <f t="shared" si="10"/>
        <v>0</v>
      </c>
      <c r="CC39" s="30">
        <f t="shared" si="10"/>
        <v>0</v>
      </c>
      <c r="CD39" s="30">
        <f t="shared" si="10"/>
        <v>0</v>
      </c>
      <c r="CE39" s="30">
        <f t="shared" si="10"/>
        <v>0</v>
      </c>
      <c r="CF39" s="30">
        <f t="shared" si="10"/>
        <v>0</v>
      </c>
      <c r="CG39" s="30">
        <f t="shared" si="10"/>
        <v>0</v>
      </c>
      <c r="CH39" s="30">
        <f t="shared" si="10"/>
        <v>0</v>
      </c>
      <c r="CI39" s="30">
        <f t="shared" si="10"/>
        <v>0</v>
      </c>
      <c r="CJ39" s="30">
        <f t="shared" si="10"/>
        <v>0</v>
      </c>
      <c r="CK39" s="30">
        <f t="shared" si="10"/>
        <v>0</v>
      </c>
      <c r="CL39" s="30">
        <f t="shared" si="10"/>
        <v>0</v>
      </c>
      <c r="CM39" s="30">
        <f t="shared" si="10"/>
        <v>0</v>
      </c>
      <c r="CN39" s="30">
        <f t="shared" si="10"/>
        <v>0</v>
      </c>
      <c r="CO39" s="30">
        <f t="shared" si="10"/>
        <v>0</v>
      </c>
      <c r="CP39" s="30">
        <f t="shared" si="10"/>
        <v>0</v>
      </c>
      <c r="CQ39" s="30">
        <f t="shared" si="10"/>
        <v>0</v>
      </c>
      <c r="CR39" s="30">
        <f t="shared" si="10"/>
        <v>0</v>
      </c>
      <c r="CS39" s="30">
        <f t="shared" si="10"/>
        <v>0</v>
      </c>
      <c r="CT39" s="30">
        <f t="shared" si="10"/>
        <v>0</v>
      </c>
      <c r="CU39" s="8"/>
      <c r="CV39" s="8"/>
      <c r="CW39" s="41" t="s">
        <v>1</v>
      </c>
      <c r="CX39" s="43">
        <f>IF(COUNT(CX3:CX36)=0,"",STDEVP(CX3:CX36))</f>
      </c>
      <c r="CY39" s="108"/>
      <c r="CZ39" s="21" t="s">
        <v>1</v>
      </c>
      <c r="DA39" s="50">
        <f>IF(COUNT(DA3:DA36)=0,"",STDEVP(DA3:DA36))</f>
      </c>
      <c r="DB39" s="167" t="s">
        <v>1</v>
      </c>
      <c r="DC39" s="188">
        <f>IF(COUNT(DC3:DC36)=0,"",STDEVP(DC3:DC36))</f>
      </c>
    </row>
    <row r="40" spans="3:107" s="5" customFormat="1" ht="12.75" customHeight="1" thickBot="1">
      <c r="C40" s="313" t="s">
        <v>24</v>
      </c>
      <c r="D40" s="314"/>
      <c r="E40" s="23">
        <f>E$38-E$39-E49</f>
        <v>0</v>
      </c>
      <c r="F40" s="24">
        <f aca="true" t="shared" si="11" ref="F40:BM40">F$38-F$39-F49</f>
        <v>0</v>
      </c>
      <c r="G40" s="24">
        <f t="shared" si="11"/>
        <v>0</v>
      </c>
      <c r="H40" s="24">
        <f t="shared" si="11"/>
        <v>0</v>
      </c>
      <c r="I40" s="24">
        <f t="shared" si="11"/>
        <v>0</v>
      </c>
      <c r="J40" s="24">
        <f t="shared" si="11"/>
        <v>0</v>
      </c>
      <c r="K40" s="24">
        <f t="shared" si="11"/>
        <v>0</v>
      </c>
      <c r="L40" s="112">
        <f t="shared" si="11"/>
        <v>0</v>
      </c>
      <c r="M40" s="112">
        <f t="shared" si="11"/>
        <v>0</v>
      </c>
      <c r="N40" s="24">
        <f t="shared" si="11"/>
        <v>0</v>
      </c>
      <c r="O40" s="24">
        <f t="shared" si="11"/>
        <v>0</v>
      </c>
      <c r="P40" s="24">
        <f t="shared" si="11"/>
        <v>0</v>
      </c>
      <c r="Q40" s="112">
        <f t="shared" si="11"/>
        <v>0</v>
      </c>
      <c r="R40" s="112">
        <f t="shared" si="11"/>
        <v>0</v>
      </c>
      <c r="S40" s="24">
        <f t="shared" si="11"/>
        <v>0</v>
      </c>
      <c r="T40" s="112">
        <f t="shared" si="11"/>
        <v>0</v>
      </c>
      <c r="U40" s="112">
        <f t="shared" si="11"/>
        <v>0</v>
      </c>
      <c r="V40" s="24">
        <f t="shared" si="11"/>
        <v>0</v>
      </c>
      <c r="W40" s="112">
        <f t="shared" si="11"/>
        <v>0</v>
      </c>
      <c r="X40" s="112">
        <f t="shared" si="11"/>
        <v>0</v>
      </c>
      <c r="Y40" s="24">
        <f t="shared" si="11"/>
        <v>0</v>
      </c>
      <c r="Z40" s="24">
        <f t="shared" si="11"/>
        <v>0</v>
      </c>
      <c r="AA40" s="24">
        <f t="shared" si="11"/>
        <v>0</v>
      </c>
      <c r="AB40" s="24">
        <f t="shared" si="11"/>
        <v>0</v>
      </c>
      <c r="AC40" s="24">
        <f t="shared" si="11"/>
        <v>0</v>
      </c>
      <c r="AD40" s="112">
        <f t="shared" si="11"/>
        <v>0</v>
      </c>
      <c r="AE40" s="24">
        <f t="shared" si="11"/>
        <v>0</v>
      </c>
      <c r="AF40" s="112">
        <f t="shared" si="11"/>
        <v>0</v>
      </c>
      <c r="AG40" s="112">
        <f t="shared" si="11"/>
        <v>0</v>
      </c>
      <c r="AH40" s="24">
        <f t="shared" si="11"/>
        <v>0</v>
      </c>
      <c r="AI40" s="24">
        <f t="shared" si="11"/>
        <v>0</v>
      </c>
      <c r="AJ40" s="24">
        <f t="shared" si="11"/>
        <v>0</v>
      </c>
      <c r="AK40" s="112">
        <f t="shared" si="11"/>
        <v>0</v>
      </c>
      <c r="AL40" s="24">
        <f t="shared" si="11"/>
        <v>0</v>
      </c>
      <c r="AM40" s="24">
        <f t="shared" si="11"/>
        <v>0</v>
      </c>
      <c r="AN40" s="24">
        <f t="shared" si="11"/>
        <v>0</v>
      </c>
      <c r="AO40" s="112">
        <f t="shared" si="11"/>
        <v>0</v>
      </c>
      <c r="AP40" s="24">
        <f t="shared" si="11"/>
        <v>0</v>
      </c>
      <c r="AQ40" s="24">
        <f t="shared" si="11"/>
        <v>0</v>
      </c>
      <c r="AR40" s="24">
        <f t="shared" si="11"/>
        <v>0</v>
      </c>
      <c r="AS40" s="24">
        <f t="shared" si="11"/>
        <v>0</v>
      </c>
      <c r="AT40" s="112">
        <f t="shared" si="11"/>
        <v>0</v>
      </c>
      <c r="AU40" s="112">
        <f t="shared" si="11"/>
        <v>0</v>
      </c>
      <c r="AV40" s="112">
        <f t="shared" si="11"/>
        <v>0</v>
      </c>
      <c r="AW40" s="24">
        <f t="shared" si="11"/>
        <v>0</v>
      </c>
      <c r="AX40" s="24">
        <f t="shared" si="11"/>
        <v>0</v>
      </c>
      <c r="AY40" s="24">
        <f t="shared" si="11"/>
        <v>0</v>
      </c>
      <c r="AZ40" s="24">
        <f t="shared" si="11"/>
        <v>0</v>
      </c>
      <c r="BA40" s="112">
        <f>BA$38-BA$39-BA49-BA41</f>
        <v>0</v>
      </c>
      <c r="BB40" s="24">
        <f t="shared" si="11"/>
        <v>0</v>
      </c>
      <c r="BC40" s="24">
        <f t="shared" si="11"/>
        <v>0</v>
      </c>
      <c r="BD40" s="24">
        <f t="shared" si="11"/>
        <v>0</v>
      </c>
      <c r="BE40" s="24">
        <f t="shared" si="11"/>
        <v>0</v>
      </c>
      <c r="BF40" s="24">
        <f t="shared" si="11"/>
        <v>0</v>
      </c>
      <c r="BG40" s="112">
        <f t="shared" si="11"/>
        <v>0</v>
      </c>
      <c r="BH40" s="24">
        <f t="shared" si="11"/>
        <v>0</v>
      </c>
      <c r="BI40" s="112">
        <f>BI$38-BI$39-BI49-BI41</f>
        <v>0</v>
      </c>
      <c r="BJ40" s="112">
        <f t="shared" si="11"/>
        <v>0</v>
      </c>
      <c r="BK40" s="112">
        <f t="shared" si="11"/>
        <v>0</v>
      </c>
      <c r="BL40" s="24">
        <f t="shared" si="11"/>
        <v>0</v>
      </c>
      <c r="BM40" s="24">
        <f t="shared" si="11"/>
        <v>0</v>
      </c>
      <c r="BN40" s="112">
        <f aca="true" t="shared" si="12" ref="BN40:CT40">BN$38-BN$39-BN49</f>
        <v>0</v>
      </c>
      <c r="BO40" s="112">
        <f t="shared" si="12"/>
        <v>0</v>
      </c>
      <c r="BP40" s="112">
        <f t="shared" si="12"/>
        <v>0</v>
      </c>
      <c r="BQ40" s="112">
        <f t="shared" si="12"/>
        <v>0</v>
      </c>
      <c r="BR40" s="112">
        <f t="shared" si="12"/>
        <v>0</v>
      </c>
      <c r="BS40" s="112">
        <f t="shared" si="12"/>
        <v>0</v>
      </c>
      <c r="BT40" s="112">
        <f t="shared" si="12"/>
        <v>0</v>
      </c>
      <c r="BU40" s="112">
        <f t="shared" si="12"/>
        <v>0</v>
      </c>
      <c r="BV40" s="112">
        <f t="shared" si="12"/>
        <v>0</v>
      </c>
      <c r="BW40" s="112">
        <f t="shared" si="12"/>
        <v>0</v>
      </c>
      <c r="BX40" s="112">
        <f t="shared" si="12"/>
        <v>0</v>
      </c>
      <c r="BY40" s="112">
        <f t="shared" si="12"/>
        <v>0</v>
      </c>
      <c r="BZ40" s="112">
        <f t="shared" si="12"/>
        <v>0</v>
      </c>
      <c r="CA40" s="112">
        <f t="shared" si="12"/>
        <v>0</v>
      </c>
      <c r="CB40" s="112">
        <f t="shared" si="12"/>
        <v>0</v>
      </c>
      <c r="CC40" s="112">
        <f t="shared" si="12"/>
        <v>0</v>
      </c>
      <c r="CD40" s="112">
        <f t="shared" si="12"/>
        <v>0</v>
      </c>
      <c r="CE40" s="112">
        <f t="shared" si="12"/>
        <v>0</v>
      </c>
      <c r="CF40" s="112">
        <f t="shared" si="12"/>
        <v>0</v>
      </c>
      <c r="CG40" s="112">
        <f>CG$38-CG$39-CG49-CG41</f>
        <v>0</v>
      </c>
      <c r="CH40" s="112">
        <f t="shared" si="12"/>
        <v>0</v>
      </c>
      <c r="CI40" s="112">
        <f t="shared" si="12"/>
        <v>0</v>
      </c>
      <c r="CJ40" s="112">
        <f t="shared" si="12"/>
        <v>0</v>
      </c>
      <c r="CK40" s="112">
        <f t="shared" si="12"/>
        <v>0</v>
      </c>
      <c r="CL40" s="112">
        <f>CL$38-CL$39-CL49-CL41</f>
        <v>0</v>
      </c>
      <c r="CM40" s="112">
        <f>CM$38-CM$39-CM49-CM41</f>
        <v>0</v>
      </c>
      <c r="CN40" s="112">
        <f t="shared" si="12"/>
        <v>0</v>
      </c>
      <c r="CO40" s="112">
        <f t="shared" si="12"/>
        <v>0</v>
      </c>
      <c r="CP40" s="112">
        <f t="shared" si="12"/>
        <v>0</v>
      </c>
      <c r="CQ40" s="112">
        <f t="shared" si="12"/>
        <v>0</v>
      </c>
      <c r="CR40" s="112">
        <f t="shared" si="12"/>
        <v>0</v>
      </c>
      <c r="CS40" s="112">
        <f t="shared" si="12"/>
        <v>0</v>
      </c>
      <c r="CT40" s="112">
        <f t="shared" si="12"/>
        <v>0</v>
      </c>
      <c r="CU40" s="8"/>
      <c r="CV40" s="8"/>
      <c r="CW40" s="42" t="s">
        <v>3</v>
      </c>
      <c r="CX40" s="44">
        <f>IF(COUNT(CX3:CX36)=0,"",AVERAGE(CX3:CX36))</f>
      </c>
      <c r="CY40" s="108"/>
      <c r="CZ40" s="48" t="s">
        <v>3</v>
      </c>
      <c r="DA40" s="51">
        <f>IF(COUNT(DA3:DA36)=0,"",AVERAGE(DA3:DA36))</f>
      </c>
      <c r="DB40" s="189" t="s">
        <v>3</v>
      </c>
      <c r="DC40" s="190">
        <f>IF(COUNT(DC3:DC36)=0,"",AVERAGE(DC3:DC36))</f>
      </c>
    </row>
    <row r="41" spans="1:108" s="9" customFormat="1" ht="12.75" customHeight="1" thickBot="1">
      <c r="A41" s="5"/>
      <c r="B41" s="228" t="s">
        <v>83</v>
      </c>
      <c r="C41" s="227"/>
      <c r="D41" s="29"/>
      <c r="E41" s="229"/>
      <c r="F41" s="230"/>
      <c r="G41" s="230"/>
      <c r="H41" s="230"/>
      <c r="I41" s="230"/>
      <c r="J41" s="230"/>
      <c r="K41" s="230"/>
      <c r="L41" s="231"/>
      <c r="M41" s="231"/>
      <c r="N41" s="230"/>
      <c r="O41" s="230"/>
      <c r="P41" s="230"/>
      <c r="Q41" s="231"/>
      <c r="R41" s="231"/>
      <c r="S41" s="230"/>
      <c r="T41" s="231"/>
      <c r="U41" s="231"/>
      <c r="V41" s="230"/>
      <c r="W41" s="231"/>
      <c r="X41" s="231"/>
      <c r="Y41" s="230"/>
      <c r="Z41" s="230"/>
      <c r="AA41" s="230"/>
      <c r="AB41" s="230"/>
      <c r="AC41" s="230"/>
      <c r="AD41" s="231"/>
      <c r="AE41" s="230"/>
      <c r="AF41" s="231"/>
      <c r="AG41" s="231"/>
      <c r="AH41" s="230"/>
      <c r="AI41" s="230"/>
      <c r="AJ41" s="230"/>
      <c r="AK41" s="231"/>
      <c r="AL41" s="230"/>
      <c r="AM41" s="230"/>
      <c r="AN41" s="230"/>
      <c r="AO41" s="231"/>
      <c r="AP41" s="230"/>
      <c r="AQ41" s="230"/>
      <c r="AR41" s="230"/>
      <c r="AS41" s="230"/>
      <c r="AT41" s="231"/>
      <c r="AU41" s="231"/>
      <c r="AV41" s="231"/>
      <c r="AW41" s="230"/>
      <c r="AX41" s="230"/>
      <c r="AY41" s="230"/>
      <c r="AZ41" s="230"/>
      <c r="BA41" s="232">
        <f>COUNTIF(BA3:BA36,8)</f>
        <v>0</v>
      </c>
      <c r="BB41" s="230"/>
      <c r="BC41" s="230"/>
      <c r="BD41" s="230"/>
      <c r="BE41" s="230"/>
      <c r="BF41" s="230"/>
      <c r="BG41" s="231"/>
      <c r="BH41" s="230"/>
      <c r="BI41" s="232">
        <f>COUNTIF(BI3:BI36,8)</f>
        <v>0</v>
      </c>
      <c r="BJ41" s="231"/>
      <c r="BK41" s="231"/>
      <c r="BL41" s="230"/>
      <c r="BM41" s="230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2">
        <f>COUNTIF(CG3:CG36,8)</f>
        <v>0</v>
      </c>
      <c r="CH41" s="231"/>
      <c r="CI41" s="231"/>
      <c r="CJ41" s="231"/>
      <c r="CK41" s="231"/>
      <c r="CL41" s="232">
        <f>COUNTIF(CL3:CL36,8)</f>
        <v>0</v>
      </c>
      <c r="CM41" s="232">
        <f>COUNTIF(CM3:CM36,8)</f>
        <v>0</v>
      </c>
      <c r="CN41" s="231"/>
      <c r="CO41" s="231"/>
      <c r="CP41" s="231"/>
      <c r="CQ41" s="231"/>
      <c r="CR41" s="231"/>
      <c r="CS41" s="231"/>
      <c r="CT41" s="231"/>
      <c r="CU41" s="8"/>
      <c r="CV41" s="288"/>
      <c r="CW41" s="292" t="s">
        <v>99</v>
      </c>
      <c r="CX41" s="290">
        <v>0.77</v>
      </c>
      <c r="CY41" s="291"/>
      <c r="CZ41" s="287" t="s">
        <v>99</v>
      </c>
      <c r="DA41" s="290">
        <v>0.78</v>
      </c>
      <c r="DB41" s="287" t="s">
        <v>99</v>
      </c>
      <c r="DC41" s="289">
        <v>0.75</v>
      </c>
      <c r="DD41" s="182"/>
    </row>
    <row r="42" spans="1:107" s="9" customFormat="1" ht="12.75" customHeight="1">
      <c r="A42" s="95" t="s">
        <v>27</v>
      </c>
      <c r="B42" s="96"/>
      <c r="C42" s="96"/>
      <c r="D42" s="97"/>
      <c r="E42" s="26"/>
      <c r="F42" s="25"/>
      <c r="G42" s="25"/>
      <c r="H42" s="25"/>
      <c r="I42" s="25"/>
      <c r="J42" s="25"/>
      <c r="K42" s="25"/>
      <c r="L42" s="27"/>
      <c r="M42" s="27"/>
      <c r="N42" s="25"/>
      <c r="O42" s="25"/>
      <c r="P42" s="25"/>
      <c r="Q42" s="27"/>
      <c r="R42" s="27"/>
      <c r="S42" s="25"/>
      <c r="T42" s="27"/>
      <c r="U42" s="27"/>
      <c r="V42" s="25"/>
      <c r="W42" s="122"/>
      <c r="X42" s="27"/>
      <c r="Y42" s="25"/>
      <c r="Z42" s="25"/>
      <c r="AA42" s="25"/>
      <c r="AB42" s="25"/>
      <c r="AC42" s="25"/>
      <c r="AD42" s="27"/>
      <c r="AE42" s="25"/>
      <c r="AF42" s="201"/>
      <c r="AG42" s="27"/>
      <c r="AH42" s="25"/>
      <c r="AI42" s="25"/>
      <c r="AJ42" s="25"/>
      <c r="AK42" s="27"/>
      <c r="AL42" s="25"/>
      <c r="AM42" s="25"/>
      <c r="AN42" s="25"/>
      <c r="AO42" s="27"/>
      <c r="AP42" s="25"/>
      <c r="AQ42" s="25"/>
      <c r="AR42" s="25"/>
      <c r="AS42" s="25"/>
      <c r="AT42" s="27"/>
      <c r="AU42" s="27"/>
      <c r="AV42" s="27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7"/>
      <c r="BH42" s="28"/>
      <c r="BI42" s="25"/>
      <c r="BJ42" s="27"/>
      <c r="BK42" s="27"/>
      <c r="BL42" s="25"/>
      <c r="BM42" s="25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8"/>
      <c r="CV42" s="8"/>
      <c r="CW42" s="183"/>
      <c r="CX42" s="45"/>
      <c r="CY42" s="102"/>
      <c r="DA42" s="52"/>
      <c r="DC42" s="52"/>
    </row>
    <row r="43" spans="1:107" ht="12.75" customHeight="1">
      <c r="A43" s="98">
        <v>0</v>
      </c>
      <c r="B43" s="222" t="s">
        <v>28</v>
      </c>
      <c r="C43" s="222"/>
      <c r="D43" s="219"/>
      <c r="E43" s="26"/>
      <c r="F43" s="25"/>
      <c r="G43" s="25"/>
      <c r="H43" s="25"/>
      <c r="I43" s="25"/>
      <c r="J43" s="25"/>
      <c r="K43" s="25"/>
      <c r="L43" s="27"/>
      <c r="M43" s="27"/>
      <c r="N43" s="25"/>
      <c r="O43" s="25"/>
      <c r="P43" s="25"/>
      <c r="Q43" s="27"/>
      <c r="R43" s="27"/>
      <c r="S43" s="25"/>
      <c r="T43" s="27"/>
      <c r="U43" s="27"/>
      <c r="V43" s="25"/>
      <c r="W43" s="27"/>
      <c r="X43" s="27"/>
      <c r="Y43" s="25"/>
      <c r="Z43" s="25"/>
      <c r="AA43" s="25"/>
      <c r="AB43" s="25"/>
      <c r="AC43" s="25"/>
      <c r="AD43" s="27"/>
      <c r="AE43" s="25"/>
      <c r="AF43" s="27"/>
      <c r="AG43" s="27"/>
      <c r="AH43" s="25"/>
      <c r="AI43" s="25"/>
      <c r="AJ43" s="25"/>
      <c r="AK43" s="27"/>
      <c r="AL43" s="25"/>
      <c r="AM43" s="25"/>
      <c r="AN43" s="25"/>
      <c r="AO43" s="27"/>
      <c r="AP43" s="25"/>
      <c r="AQ43" s="25"/>
      <c r="AR43" s="25"/>
      <c r="AS43" s="25"/>
      <c r="AT43" s="27"/>
      <c r="AU43" s="27"/>
      <c r="AV43" s="27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7"/>
      <c r="BH43" s="25"/>
      <c r="BI43" s="25"/>
      <c r="BJ43" s="27"/>
      <c r="BK43" s="27"/>
      <c r="BL43" s="25"/>
      <c r="BM43" s="25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8"/>
      <c r="CV43" s="8"/>
      <c r="CW43" s="1" t="s">
        <v>4</v>
      </c>
      <c r="CX43" s="46">
        <f>COUNTIF(CX$1:CX$36,"&lt;0,1")</f>
        <v>0</v>
      </c>
      <c r="CY43" s="103"/>
      <c r="CZ43" s="1" t="s">
        <v>4</v>
      </c>
      <c r="DA43" s="46">
        <f>COUNTIF(DA$1:DA$36,"&lt;0,10")</f>
        <v>0</v>
      </c>
      <c r="DB43" s="1" t="s">
        <v>4</v>
      </c>
      <c r="DC43" s="46">
        <f>COUNTIF(DC$1:DC$36,"&lt;0,10")</f>
        <v>0</v>
      </c>
    </row>
    <row r="44" spans="1:107" ht="12.75" customHeight="1">
      <c r="A44" s="98">
        <v>1</v>
      </c>
      <c r="B44" s="224" t="s">
        <v>29</v>
      </c>
      <c r="C44" s="224"/>
      <c r="D44" s="220"/>
      <c r="E44" s="26"/>
      <c r="F44" s="25"/>
      <c r="G44" s="25"/>
      <c r="H44" s="25"/>
      <c r="I44" s="25"/>
      <c r="J44" s="25"/>
      <c r="K44" s="25"/>
      <c r="L44" s="27"/>
      <c r="M44" s="27"/>
      <c r="N44" s="25"/>
      <c r="O44" s="25"/>
      <c r="P44" s="25"/>
      <c r="Q44" s="27"/>
      <c r="R44" s="27"/>
      <c r="S44" s="25"/>
      <c r="T44" s="27"/>
      <c r="U44" s="27"/>
      <c r="V44" s="25"/>
      <c r="W44" s="27"/>
      <c r="X44" s="27"/>
      <c r="Y44" s="25"/>
      <c r="Z44" s="25"/>
      <c r="AA44" s="25"/>
      <c r="AB44" s="25"/>
      <c r="AC44" s="25"/>
      <c r="AD44" s="27"/>
      <c r="AE44" s="25"/>
      <c r="AF44" s="27"/>
      <c r="AG44" s="27"/>
      <c r="AH44" s="25"/>
      <c r="AI44" s="25"/>
      <c r="AJ44" s="25"/>
      <c r="AK44" s="27"/>
      <c r="AL44" s="25"/>
      <c r="AM44" s="25"/>
      <c r="AN44" s="25"/>
      <c r="AO44" s="27"/>
      <c r="AP44" s="25"/>
      <c r="AQ44" s="25"/>
      <c r="AR44" s="25"/>
      <c r="AS44" s="25"/>
      <c r="AT44" s="27"/>
      <c r="AU44" s="27"/>
      <c r="AV44" s="27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7"/>
      <c r="BH44" s="25"/>
      <c r="BI44" s="25"/>
      <c r="BJ44" s="27"/>
      <c r="BK44" s="27"/>
      <c r="BL44" s="25"/>
      <c r="BM44" s="25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8"/>
      <c r="CV44" s="8"/>
      <c r="CW44" s="1" t="s">
        <v>5</v>
      </c>
      <c r="CX44" s="46">
        <f>COUNTIF(CX$1:CX$36,"&lt;0,20")-CX43</f>
        <v>0</v>
      </c>
      <c r="CY44" s="103"/>
      <c r="CZ44" s="1" t="s">
        <v>5</v>
      </c>
      <c r="DA44" s="46">
        <f>COUNTIF(DA$1:DA$36,"&lt;0,20")-DA43</f>
        <v>0</v>
      </c>
      <c r="DB44" s="1" t="s">
        <v>5</v>
      </c>
      <c r="DC44" s="46">
        <f>COUNTIF(DC$1:DC$36,"&lt;0,20")-DC43</f>
        <v>0</v>
      </c>
    </row>
    <row r="45" spans="1:107" ht="12.75" customHeight="1">
      <c r="A45" s="98">
        <v>9</v>
      </c>
      <c r="B45" s="222" t="s">
        <v>30</v>
      </c>
      <c r="C45" s="222"/>
      <c r="D45" s="219"/>
      <c r="E45" s="26"/>
      <c r="F45" s="25"/>
      <c r="G45" s="25"/>
      <c r="H45" s="25"/>
      <c r="I45" s="25"/>
      <c r="J45" s="25"/>
      <c r="K45" s="25"/>
      <c r="L45" s="27"/>
      <c r="M45" s="27"/>
      <c r="N45" s="25"/>
      <c r="O45" s="25"/>
      <c r="P45" s="25"/>
      <c r="Q45" s="27"/>
      <c r="R45" s="27"/>
      <c r="S45" s="25"/>
      <c r="T45" s="27"/>
      <c r="U45" s="27"/>
      <c r="V45" s="25"/>
      <c r="W45" s="27"/>
      <c r="X45" s="27"/>
      <c r="Y45" s="25"/>
      <c r="Z45" s="25"/>
      <c r="AA45" s="25"/>
      <c r="AB45" s="25"/>
      <c r="AC45" s="25"/>
      <c r="AD45" s="27"/>
      <c r="AE45" s="25"/>
      <c r="AF45" s="27"/>
      <c r="AG45" s="27"/>
      <c r="AH45" s="25"/>
      <c r="AI45" s="25"/>
      <c r="AJ45" s="25"/>
      <c r="AK45" s="27"/>
      <c r="AL45" s="25"/>
      <c r="AM45" s="25"/>
      <c r="AN45" s="25"/>
      <c r="AO45" s="27"/>
      <c r="AP45" s="25"/>
      <c r="AQ45" s="25"/>
      <c r="AR45" s="25"/>
      <c r="AS45" s="25"/>
      <c r="AT45" s="27"/>
      <c r="AU45" s="27"/>
      <c r="AV45" s="27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7"/>
      <c r="BH45" s="25"/>
      <c r="BI45" s="25"/>
      <c r="BJ45" s="27"/>
      <c r="BK45" s="27"/>
      <c r="BL45" s="25"/>
      <c r="BM45" s="25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8"/>
      <c r="CV45" s="8"/>
      <c r="CW45" s="1" t="s">
        <v>6</v>
      </c>
      <c r="CX45" s="46">
        <f>COUNTIF(CX$1:CX$36,"&lt;0,30")-SUM(CX43:CX44)</f>
        <v>0</v>
      </c>
      <c r="CY45" s="103"/>
      <c r="CZ45" s="1" t="s">
        <v>6</v>
      </c>
      <c r="DA45" s="46">
        <f>COUNTIF(DA$1:DA$36,"&lt;0,30")-SUM(DA43:DA44)</f>
        <v>0</v>
      </c>
      <c r="DB45" s="1" t="s">
        <v>6</v>
      </c>
      <c r="DC45" s="46">
        <f>COUNTIF(DC$1:DC$36,"&lt;0,30")-SUM(DC43:DC44)</f>
        <v>0</v>
      </c>
    </row>
    <row r="46" spans="1:107" ht="12.75" customHeight="1">
      <c r="A46" s="98">
        <v>8</v>
      </c>
      <c r="B46" s="226" t="s">
        <v>82</v>
      </c>
      <c r="C46" s="223"/>
      <c r="D46" s="203"/>
      <c r="E46" s="26"/>
      <c r="F46" s="25"/>
      <c r="G46" s="25"/>
      <c r="H46" s="25"/>
      <c r="I46" s="25"/>
      <c r="J46" s="25"/>
      <c r="K46" s="25"/>
      <c r="L46" s="27"/>
      <c r="M46" s="27"/>
      <c r="N46" s="25"/>
      <c r="O46" s="25"/>
      <c r="P46" s="25"/>
      <c r="Q46" s="27"/>
      <c r="R46" s="27"/>
      <c r="S46" s="25"/>
      <c r="T46" s="27"/>
      <c r="U46" s="27"/>
      <c r="V46" s="25"/>
      <c r="W46" s="27"/>
      <c r="X46" s="27"/>
      <c r="Y46" s="25"/>
      <c r="Z46" s="25"/>
      <c r="AA46" s="25"/>
      <c r="AB46" s="25"/>
      <c r="AC46" s="25"/>
      <c r="AD46" s="27"/>
      <c r="AE46" s="25"/>
      <c r="AF46" s="27"/>
      <c r="AG46" s="27"/>
      <c r="AH46" s="25"/>
      <c r="AI46" s="25"/>
      <c r="AJ46" s="25"/>
      <c r="AK46" s="27"/>
      <c r="AL46" s="25"/>
      <c r="AM46" s="25"/>
      <c r="AN46" s="25"/>
      <c r="AO46" s="27"/>
      <c r="AP46" s="25"/>
      <c r="AQ46" s="25"/>
      <c r="AR46" s="25"/>
      <c r="AS46" s="25"/>
      <c r="AT46" s="27"/>
      <c r="AU46" s="27"/>
      <c r="AV46" s="27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7"/>
      <c r="BH46" s="25"/>
      <c r="BI46" s="25"/>
      <c r="BJ46" s="27"/>
      <c r="BK46" s="27"/>
      <c r="BL46" s="25"/>
      <c r="BM46" s="25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8"/>
      <c r="CV46" s="8"/>
      <c r="CW46" s="1" t="s">
        <v>7</v>
      </c>
      <c r="CX46" s="46">
        <f>COUNTIF(CX$1:CX$36,"&lt;0,40")-SUM(CX43:CX45)</f>
        <v>0</v>
      </c>
      <c r="CY46" s="103"/>
      <c r="CZ46" s="1" t="s">
        <v>7</v>
      </c>
      <c r="DA46" s="46">
        <f>COUNTIF(DA$1:DA$36,"&lt;0,40")-SUM(DA43:DA45)</f>
        <v>0</v>
      </c>
      <c r="DB46" s="1" t="s">
        <v>7</v>
      </c>
      <c r="DC46" s="46">
        <f>COUNTIF(DC$1:DC$36,"&lt;0,40")-SUM(DC43:DC45)</f>
        <v>0</v>
      </c>
    </row>
    <row r="47" spans="1:107" ht="12.75" customHeight="1">
      <c r="A47" s="99" t="s">
        <v>15</v>
      </c>
      <c r="B47" s="225" t="s">
        <v>31</v>
      </c>
      <c r="C47" s="225"/>
      <c r="D47" s="221"/>
      <c r="E47" s="26"/>
      <c r="F47" s="25"/>
      <c r="G47" s="25"/>
      <c r="H47" s="25"/>
      <c r="I47" s="25"/>
      <c r="J47" s="25"/>
      <c r="K47" s="25"/>
      <c r="L47" s="27"/>
      <c r="M47" s="27"/>
      <c r="N47" s="25"/>
      <c r="O47" s="25"/>
      <c r="P47" s="25"/>
      <c r="Q47" s="27"/>
      <c r="R47" s="27"/>
      <c r="S47" s="25"/>
      <c r="T47" s="27"/>
      <c r="U47" s="27"/>
      <c r="V47" s="25"/>
      <c r="W47" s="27"/>
      <c r="X47" s="27"/>
      <c r="Y47" s="25"/>
      <c r="Z47" s="25"/>
      <c r="AA47" s="25"/>
      <c r="AB47" s="25"/>
      <c r="AC47" s="25"/>
      <c r="AD47" s="27"/>
      <c r="AE47" s="25"/>
      <c r="AF47" s="27"/>
      <c r="AG47" s="27"/>
      <c r="AH47" s="25"/>
      <c r="AI47" s="25"/>
      <c r="AJ47" s="25"/>
      <c r="AK47" s="27"/>
      <c r="AL47" s="25"/>
      <c r="AM47" s="25"/>
      <c r="AN47" s="25"/>
      <c r="AO47" s="27"/>
      <c r="AP47" s="25"/>
      <c r="AQ47" s="25"/>
      <c r="AR47" s="25"/>
      <c r="AS47" s="25"/>
      <c r="AT47" s="27"/>
      <c r="AU47" s="27"/>
      <c r="AV47" s="27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7"/>
      <c r="BH47" s="25"/>
      <c r="BI47" s="25"/>
      <c r="BJ47" s="27"/>
      <c r="BK47" s="27"/>
      <c r="BL47" s="25"/>
      <c r="BM47" s="25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8"/>
      <c r="CV47" s="8"/>
      <c r="CW47" s="1" t="s">
        <v>8</v>
      </c>
      <c r="CX47" s="46">
        <f>COUNTIF(CX$1:CX$36,"&lt;0,50")-SUM(CX43:CX46)</f>
        <v>0</v>
      </c>
      <c r="CY47" s="103"/>
      <c r="CZ47" s="1" t="s">
        <v>8</v>
      </c>
      <c r="DA47" s="46">
        <f>COUNTIF(DA$1:DA$36,"&lt;0,50")-SUM(DA43:DA46)</f>
        <v>0</v>
      </c>
      <c r="DB47" s="1" t="s">
        <v>8</v>
      </c>
      <c r="DC47" s="46">
        <f>COUNTIF(DC$1:DC$36,"&lt;0,50")-SUM(DC43:DC46)</f>
        <v>0</v>
      </c>
    </row>
    <row r="48" spans="4:107" ht="12.75" customHeight="1">
      <c r="D48" s="29"/>
      <c r="E48" s="26"/>
      <c r="F48" s="25"/>
      <c r="G48" s="25"/>
      <c r="H48" s="25"/>
      <c r="I48" s="25"/>
      <c r="J48" s="25"/>
      <c r="K48" s="25"/>
      <c r="L48" s="27"/>
      <c r="M48" s="27"/>
      <c r="N48" s="25"/>
      <c r="O48" s="25"/>
      <c r="P48" s="25"/>
      <c r="Q48" s="27"/>
      <c r="R48" s="27"/>
      <c r="S48" s="25"/>
      <c r="T48" s="27"/>
      <c r="U48" s="27"/>
      <c r="V48" s="25"/>
      <c r="W48" s="27"/>
      <c r="X48" s="27"/>
      <c r="Y48" s="25"/>
      <c r="Z48" s="25"/>
      <c r="AA48" s="25"/>
      <c r="AB48" s="25"/>
      <c r="AC48" s="25"/>
      <c r="AD48" s="27"/>
      <c r="AE48" s="25"/>
      <c r="AF48" s="27"/>
      <c r="AG48" s="27"/>
      <c r="AH48" s="25"/>
      <c r="AI48" s="25"/>
      <c r="AJ48" s="25"/>
      <c r="AK48" s="27"/>
      <c r="AL48" s="25"/>
      <c r="AM48" s="25"/>
      <c r="AN48" s="25"/>
      <c r="AO48" s="27"/>
      <c r="AP48" s="25"/>
      <c r="AQ48" s="25"/>
      <c r="AR48" s="25"/>
      <c r="AS48" s="25"/>
      <c r="AT48" s="27"/>
      <c r="AU48" s="27"/>
      <c r="AV48" s="27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7"/>
      <c r="BH48" s="25"/>
      <c r="BI48" s="25"/>
      <c r="BJ48" s="27"/>
      <c r="BK48" s="27"/>
      <c r="BL48" s="25"/>
      <c r="BM48" s="25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8"/>
      <c r="CV48" s="8"/>
      <c r="CW48" s="1" t="s">
        <v>9</v>
      </c>
      <c r="CX48" s="46">
        <f>COUNTIF(CX$1:CX$36,"&lt;0,60")-SUM(CX43:CX47)</f>
        <v>0</v>
      </c>
      <c r="CY48" s="103"/>
      <c r="CZ48" s="1" t="s">
        <v>9</v>
      </c>
      <c r="DA48" s="46">
        <f>COUNTIF(DA$1:DA$36,"&lt;0,60")-SUM(DA43:DA47)</f>
        <v>0</v>
      </c>
      <c r="DB48" s="1" t="s">
        <v>9</v>
      </c>
      <c r="DC48" s="46">
        <f>COUNTIF(DC$1:DC$36,"&lt;0,60")-SUM(DC43:DC47)</f>
        <v>0</v>
      </c>
    </row>
    <row r="49" spans="1:107" ht="12.75" customHeight="1" thickBot="1">
      <c r="A49" s="61"/>
      <c r="B49" s="61"/>
      <c r="C49" s="61"/>
      <c r="D49" s="62" t="s">
        <v>25</v>
      </c>
      <c r="E49" s="63">
        <f aca="true" t="shared" si="13" ref="E49:AJ49">COUNTIF(E3:E36,9)</f>
        <v>0</v>
      </c>
      <c r="F49" s="64">
        <f t="shared" si="13"/>
        <v>0</v>
      </c>
      <c r="G49" s="64">
        <f t="shared" si="13"/>
        <v>0</v>
      </c>
      <c r="H49" s="64">
        <f t="shared" si="13"/>
        <v>0</v>
      </c>
      <c r="I49" s="64">
        <f t="shared" si="13"/>
        <v>0</v>
      </c>
      <c r="J49" s="64">
        <f t="shared" si="13"/>
        <v>0</v>
      </c>
      <c r="K49" s="64">
        <f t="shared" si="13"/>
        <v>0</v>
      </c>
      <c r="L49" s="68">
        <f t="shared" si="13"/>
        <v>0</v>
      </c>
      <c r="M49" s="68">
        <f t="shared" si="13"/>
        <v>0</v>
      </c>
      <c r="N49" s="68">
        <f t="shared" si="13"/>
        <v>0</v>
      </c>
      <c r="O49" s="64">
        <f t="shared" si="13"/>
        <v>0</v>
      </c>
      <c r="P49" s="64">
        <f t="shared" si="13"/>
        <v>0</v>
      </c>
      <c r="Q49" s="68">
        <f t="shared" si="13"/>
        <v>0</v>
      </c>
      <c r="R49" s="68">
        <f t="shared" si="13"/>
        <v>0</v>
      </c>
      <c r="S49" s="64">
        <f t="shared" si="13"/>
        <v>0</v>
      </c>
      <c r="T49" s="67">
        <f t="shared" si="13"/>
        <v>0</v>
      </c>
      <c r="U49" s="63">
        <f t="shared" si="13"/>
        <v>0</v>
      </c>
      <c r="V49" s="64">
        <f t="shared" si="13"/>
        <v>0</v>
      </c>
      <c r="W49" s="68">
        <f t="shared" si="13"/>
        <v>0</v>
      </c>
      <c r="X49" s="68">
        <f t="shared" si="13"/>
        <v>0</v>
      </c>
      <c r="Y49" s="64">
        <f t="shared" si="13"/>
        <v>0</v>
      </c>
      <c r="Z49" s="64">
        <f t="shared" si="13"/>
        <v>0</v>
      </c>
      <c r="AA49" s="64">
        <f t="shared" si="13"/>
        <v>0</v>
      </c>
      <c r="AB49" s="64">
        <f t="shared" si="13"/>
        <v>0</v>
      </c>
      <c r="AC49" s="64">
        <f t="shared" si="13"/>
        <v>0</v>
      </c>
      <c r="AD49" s="68">
        <f t="shared" si="13"/>
        <v>0</v>
      </c>
      <c r="AE49" s="64">
        <f t="shared" si="13"/>
        <v>0</v>
      </c>
      <c r="AF49" s="68">
        <f t="shared" si="13"/>
        <v>0</v>
      </c>
      <c r="AG49" s="68">
        <f t="shared" si="13"/>
        <v>0</v>
      </c>
      <c r="AH49" s="64">
        <f t="shared" si="13"/>
        <v>0</v>
      </c>
      <c r="AI49" s="64">
        <f t="shared" si="13"/>
        <v>0</v>
      </c>
      <c r="AJ49" s="64">
        <f t="shared" si="13"/>
        <v>0</v>
      </c>
      <c r="AK49" s="68">
        <f aca="true" t="shared" si="14" ref="AK49:BP49">COUNTIF(AK3:AK36,9)</f>
        <v>0</v>
      </c>
      <c r="AL49" s="64">
        <f t="shared" si="14"/>
        <v>0</v>
      </c>
      <c r="AM49" s="64">
        <f t="shared" si="14"/>
        <v>0</v>
      </c>
      <c r="AN49" s="64">
        <f t="shared" si="14"/>
        <v>0</v>
      </c>
      <c r="AO49" s="68">
        <f t="shared" si="14"/>
        <v>0</v>
      </c>
      <c r="AP49" s="64">
        <f t="shared" si="14"/>
        <v>0</v>
      </c>
      <c r="AQ49" s="64">
        <f t="shared" si="14"/>
        <v>0</v>
      </c>
      <c r="AR49" s="64">
        <f t="shared" si="14"/>
        <v>0</v>
      </c>
      <c r="AS49" s="64">
        <f t="shared" si="14"/>
        <v>0</v>
      </c>
      <c r="AT49" s="68">
        <f t="shared" si="14"/>
        <v>0</v>
      </c>
      <c r="AU49" s="68">
        <f t="shared" si="14"/>
        <v>0</v>
      </c>
      <c r="AV49" s="68">
        <f t="shared" si="14"/>
        <v>0</v>
      </c>
      <c r="AW49" s="64">
        <f t="shared" si="14"/>
        <v>0</v>
      </c>
      <c r="AX49" s="64">
        <f t="shared" si="14"/>
        <v>0</v>
      </c>
      <c r="AY49" s="64">
        <f t="shared" si="14"/>
        <v>0</v>
      </c>
      <c r="AZ49" s="64">
        <f t="shared" si="14"/>
        <v>0</v>
      </c>
      <c r="BA49" s="64">
        <f t="shared" si="14"/>
        <v>0</v>
      </c>
      <c r="BB49" s="64">
        <f t="shared" si="14"/>
        <v>0</v>
      </c>
      <c r="BC49" s="64">
        <f t="shared" si="14"/>
        <v>0</v>
      </c>
      <c r="BD49" s="64">
        <f t="shared" si="14"/>
        <v>0</v>
      </c>
      <c r="BE49" s="64">
        <f t="shared" si="14"/>
        <v>0</v>
      </c>
      <c r="BF49" s="64">
        <f t="shared" si="14"/>
        <v>0</v>
      </c>
      <c r="BG49" s="68">
        <f t="shared" si="14"/>
        <v>0</v>
      </c>
      <c r="BH49" s="64">
        <f t="shared" si="14"/>
        <v>0</v>
      </c>
      <c r="BI49" s="64">
        <f t="shared" si="14"/>
        <v>0</v>
      </c>
      <c r="BJ49" s="68">
        <f t="shared" si="14"/>
        <v>0</v>
      </c>
      <c r="BK49" s="68">
        <f t="shared" si="14"/>
        <v>0</v>
      </c>
      <c r="BL49" s="64">
        <f t="shared" si="14"/>
        <v>0</v>
      </c>
      <c r="BM49" s="64">
        <f t="shared" si="14"/>
        <v>0</v>
      </c>
      <c r="BN49" s="64">
        <f t="shared" si="14"/>
        <v>0</v>
      </c>
      <c r="BO49" s="64">
        <f t="shared" si="14"/>
        <v>0</v>
      </c>
      <c r="BP49" s="64">
        <f t="shared" si="14"/>
        <v>0</v>
      </c>
      <c r="BQ49" s="64">
        <f aca="true" t="shared" si="15" ref="BQ49:CT49">COUNTIF(BQ3:BQ36,9)</f>
        <v>0</v>
      </c>
      <c r="BR49" s="64">
        <f t="shared" si="15"/>
        <v>0</v>
      </c>
      <c r="BS49" s="64">
        <f t="shared" si="15"/>
        <v>0</v>
      </c>
      <c r="BT49" s="64">
        <f t="shared" si="15"/>
        <v>0</v>
      </c>
      <c r="BU49" s="64">
        <f t="shared" si="15"/>
        <v>0</v>
      </c>
      <c r="BV49" s="64">
        <f t="shared" si="15"/>
        <v>0</v>
      </c>
      <c r="BW49" s="64">
        <f t="shared" si="15"/>
        <v>0</v>
      </c>
      <c r="BX49" s="64">
        <f t="shared" si="15"/>
        <v>0</v>
      </c>
      <c r="BY49" s="64">
        <f t="shared" si="15"/>
        <v>0</v>
      </c>
      <c r="BZ49" s="64">
        <f t="shared" si="15"/>
        <v>0</v>
      </c>
      <c r="CA49" s="64">
        <f t="shared" si="15"/>
        <v>0</v>
      </c>
      <c r="CB49" s="64">
        <f t="shared" si="15"/>
        <v>0</v>
      </c>
      <c r="CC49" s="64">
        <f t="shared" si="15"/>
        <v>0</v>
      </c>
      <c r="CD49" s="64">
        <f t="shared" si="15"/>
        <v>0</v>
      </c>
      <c r="CE49" s="64">
        <f t="shared" si="15"/>
        <v>0</v>
      </c>
      <c r="CF49" s="64">
        <f t="shared" si="15"/>
        <v>0</v>
      </c>
      <c r="CG49" s="64">
        <f t="shared" si="15"/>
        <v>0</v>
      </c>
      <c r="CH49" s="64">
        <f t="shared" si="15"/>
        <v>0</v>
      </c>
      <c r="CI49" s="64">
        <f t="shared" si="15"/>
        <v>0</v>
      </c>
      <c r="CJ49" s="64">
        <f t="shared" si="15"/>
        <v>0</v>
      </c>
      <c r="CK49" s="64">
        <f t="shared" si="15"/>
        <v>0</v>
      </c>
      <c r="CL49" s="64">
        <f t="shared" si="15"/>
        <v>0</v>
      </c>
      <c r="CM49" s="64">
        <f t="shared" si="15"/>
        <v>0</v>
      </c>
      <c r="CN49" s="64">
        <f t="shared" si="15"/>
        <v>0</v>
      </c>
      <c r="CO49" s="64">
        <f t="shared" si="15"/>
        <v>0</v>
      </c>
      <c r="CP49" s="64">
        <f t="shared" si="15"/>
        <v>0</v>
      </c>
      <c r="CQ49" s="64">
        <f t="shared" si="15"/>
        <v>0</v>
      </c>
      <c r="CR49" s="64">
        <f t="shared" si="15"/>
        <v>0</v>
      </c>
      <c r="CS49" s="64">
        <f t="shared" si="15"/>
        <v>0</v>
      </c>
      <c r="CT49" s="64">
        <f t="shared" si="15"/>
        <v>0</v>
      </c>
      <c r="CU49" s="8"/>
      <c r="CV49" s="8"/>
      <c r="CW49" s="1" t="s">
        <v>10</v>
      </c>
      <c r="CX49" s="46">
        <f>COUNTIF(CX$1:CX$36,"&lt;0,70")-SUM(CX43:CX48)</f>
        <v>0</v>
      </c>
      <c r="CY49" s="103"/>
      <c r="CZ49" s="1" t="s">
        <v>10</v>
      </c>
      <c r="DA49" s="46">
        <f>COUNTIF(DA$1:DA$36,"&lt;0,70")-SUM(DA43:DA48)</f>
        <v>0</v>
      </c>
      <c r="DB49" s="1" t="s">
        <v>10</v>
      </c>
      <c r="DC49" s="46">
        <f>COUNTIF(DC$1:DC$36,"&lt;0,70")-SUM(DC43:DC48)</f>
        <v>0</v>
      </c>
    </row>
    <row r="50" spans="1:107" ht="5.25" customHeight="1" thickBot="1">
      <c r="A50" s="61"/>
      <c r="B50" s="61"/>
      <c r="C50" s="61"/>
      <c r="D50" s="65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11"/>
      <c r="CV50" s="11"/>
      <c r="CW50" s="1" t="s">
        <v>11</v>
      </c>
      <c r="CX50" s="46">
        <f>COUNTIF(CX$1:CX$36,"&lt;0,80")-SUM(CX43:CX49)</f>
        <v>0</v>
      </c>
      <c r="CY50" s="103"/>
      <c r="CZ50" s="1" t="s">
        <v>11</v>
      </c>
      <c r="DA50" s="46">
        <f>COUNTIF(DA$1:DA$36,"&lt;0,80")-SUM(DA43:DA49)</f>
        <v>0</v>
      </c>
      <c r="DB50" s="1" t="s">
        <v>11</v>
      </c>
      <c r="DC50" s="46">
        <f>COUNTIF(DC$1:DC$36,"&lt;0,80")-SUM(DC43:DC49)</f>
        <v>0</v>
      </c>
    </row>
    <row r="51" spans="1:107" ht="12.75">
      <c r="A51" s="174"/>
      <c r="B51" s="171"/>
      <c r="C51" s="32" t="s">
        <v>2</v>
      </c>
      <c r="D51" s="70"/>
      <c r="E51" s="117">
        <f>IF(E38=0,"",E39/E38)</f>
      </c>
      <c r="F51" s="116">
        <f aca="true" t="shared" si="16" ref="F51:BM51">IF(F38=0,"",F39/F38)</f>
      </c>
      <c r="G51" s="116">
        <f t="shared" si="16"/>
      </c>
      <c r="H51" s="116">
        <f t="shared" si="16"/>
      </c>
      <c r="I51" s="116">
        <f t="shared" si="16"/>
      </c>
      <c r="J51" s="116">
        <f t="shared" si="16"/>
      </c>
      <c r="K51" s="116">
        <f t="shared" si="16"/>
      </c>
      <c r="L51" s="116">
        <f t="shared" si="16"/>
      </c>
      <c r="M51" s="118">
        <f t="shared" si="16"/>
      </c>
      <c r="N51" s="116">
        <f t="shared" si="16"/>
      </c>
      <c r="O51" s="116">
        <f t="shared" si="16"/>
      </c>
      <c r="P51" s="116">
        <f t="shared" si="16"/>
      </c>
      <c r="Q51" s="116">
        <f t="shared" si="16"/>
      </c>
      <c r="R51" s="118">
        <f t="shared" si="16"/>
      </c>
      <c r="S51" s="116">
        <f t="shared" si="16"/>
      </c>
      <c r="T51" s="116">
        <f t="shared" si="16"/>
      </c>
      <c r="U51" s="118">
        <f t="shared" si="16"/>
      </c>
      <c r="V51" s="116">
        <f t="shared" si="16"/>
      </c>
      <c r="W51" s="116">
        <f t="shared" si="16"/>
      </c>
      <c r="X51" s="118">
        <f t="shared" si="16"/>
      </c>
      <c r="Y51" s="116">
        <f t="shared" si="16"/>
      </c>
      <c r="Z51" s="116">
        <f t="shared" si="16"/>
      </c>
      <c r="AA51" s="116">
        <f t="shared" si="16"/>
      </c>
      <c r="AB51" s="116">
        <f t="shared" si="16"/>
      </c>
      <c r="AC51" s="116">
        <f t="shared" si="16"/>
      </c>
      <c r="AD51" s="118">
        <f t="shared" si="16"/>
      </c>
      <c r="AE51" s="116">
        <f t="shared" si="16"/>
      </c>
      <c r="AF51" s="118">
        <f t="shared" si="16"/>
      </c>
      <c r="AG51" s="118">
        <f t="shared" si="16"/>
      </c>
      <c r="AH51" s="116">
        <f t="shared" si="16"/>
      </c>
      <c r="AI51" s="116">
        <f t="shared" si="16"/>
      </c>
      <c r="AJ51" s="116">
        <f t="shared" si="16"/>
      </c>
      <c r="AK51" s="118">
        <f t="shared" si="16"/>
      </c>
      <c r="AL51" s="116">
        <f t="shared" si="16"/>
      </c>
      <c r="AM51" s="116">
        <f t="shared" si="16"/>
      </c>
      <c r="AN51" s="116">
        <f t="shared" si="16"/>
      </c>
      <c r="AO51" s="118">
        <f t="shared" si="16"/>
      </c>
      <c r="AP51" s="116">
        <f t="shared" si="16"/>
      </c>
      <c r="AQ51" s="116">
        <f t="shared" si="16"/>
      </c>
      <c r="AR51" s="116">
        <f t="shared" si="16"/>
      </c>
      <c r="AS51" s="116">
        <f t="shared" si="16"/>
      </c>
      <c r="AT51" s="116">
        <f t="shared" si="16"/>
      </c>
      <c r="AU51" s="116">
        <f t="shared" si="16"/>
      </c>
      <c r="AV51" s="118">
        <f t="shared" si="16"/>
      </c>
      <c r="AW51" s="116">
        <f t="shared" si="16"/>
      </c>
      <c r="AX51" s="116">
        <f t="shared" si="16"/>
      </c>
      <c r="AY51" s="116">
        <f t="shared" si="16"/>
      </c>
      <c r="AZ51" s="116">
        <f t="shared" si="16"/>
      </c>
      <c r="BA51" s="116">
        <f t="shared" si="16"/>
      </c>
      <c r="BB51" s="116">
        <f t="shared" si="16"/>
      </c>
      <c r="BC51" s="116">
        <f t="shared" si="16"/>
      </c>
      <c r="BD51" s="116">
        <f t="shared" si="16"/>
      </c>
      <c r="BE51" s="116">
        <f t="shared" si="16"/>
      </c>
      <c r="BF51" s="172">
        <f t="shared" si="16"/>
      </c>
      <c r="BG51" s="116">
        <f t="shared" si="16"/>
      </c>
      <c r="BH51" s="116">
        <f t="shared" si="16"/>
      </c>
      <c r="BI51" s="116">
        <f t="shared" si="16"/>
      </c>
      <c r="BJ51" s="118">
        <f t="shared" si="16"/>
      </c>
      <c r="BK51" s="116">
        <f t="shared" si="16"/>
      </c>
      <c r="BL51" s="172">
        <f t="shared" si="16"/>
      </c>
      <c r="BM51" s="125">
        <f t="shared" si="16"/>
      </c>
      <c r="BN51" s="125">
        <f aca="true" t="shared" si="17" ref="BN51:CT51">IF(BN38=0,"",BN39/BN38)</f>
      </c>
      <c r="BO51" s="125">
        <f t="shared" si="17"/>
      </c>
      <c r="BP51" s="125">
        <f t="shared" si="17"/>
      </c>
      <c r="BQ51" s="125">
        <f t="shared" si="17"/>
      </c>
      <c r="BR51" s="125">
        <f t="shared" si="17"/>
      </c>
      <c r="BS51" s="125">
        <f t="shared" si="17"/>
      </c>
      <c r="BT51" s="125">
        <f t="shared" si="17"/>
      </c>
      <c r="BU51" s="125">
        <f t="shared" si="17"/>
      </c>
      <c r="BV51" s="125">
        <f t="shared" si="17"/>
      </c>
      <c r="BW51" s="125">
        <f>IF(BW38=0,"",BW39/BW38)</f>
      </c>
      <c r="BX51" s="125">
        <f t="shared" si="17"/>
      </c>
      <c r="BY51" s="125">
        <f t="shared" si="17"/>
      </c>
      <c r="BZ51" s="125">
        <f t="shared" si="17"/>
      </c>
      <c r="CA51" s="125">
        <f t="shared" si="17"/>
      </c>
      <c r="CB51" s="125">
        <f t="shared" si="17"/>
      </c>
      <c r="CC51" s="125">
        <f t="shared" si="17"/>
      </c>
      <c r="CD51" s="125">
        <f t="shared" si="17"/>
      </c>
      <c r="CE51" s="125">
        <f t="shared" si="17"/>
      </c>
      <c r="CF51" s="125">
        <f t="shared" si="17"/>
      </c>
      <c r="CG51" s="125">
        <f t="shared" si="17"/>
      </c>
      <c r="CH51" s="125">
        <f t="shared" si="17"/>
      </c>
      <c r="CI51" s="125">
        <f t="shared" si="17"/>
      </c>
      <c r="CJ51" s="125">
        <f t="shared" si="17"/>
      </c>
      <c r="CK51" s="125">
        <f t="shared" si="17"/>
      </c>
      <c r="CL51" s="125">
        <f t="shared" si="17"/>
      </c>
      <c r="CM51" s="125">
        <f t="shared" si="17"/>
      </c>
      <c r="CN51" s="125">
        <f t="shared" si="17"/>
      </c>
      <c r="CO51" s="125">
        <f t="shared" si="17"/>
      </c>
      <c r="CP51" s="125">
        <f t="shared" si="17"/>
      </c>
      <c r="CQ51" s="125">
        <f t="shared" si="17"/>
      </c>
      <c r="CR51" s="125">
        <f t="shared" si="17"/>
      </c>
      <c r="CS51" s="125">
        <f t="shared" si="17"/>
      </c>
      <c r="CT51" s="125">
        <f t="shared" si="17"/>
      </c>
      <c r="CU51" s="8"/>
      <c r="CV51" s="8"/>
      <c r="CW51" s="1" t="s">
        <v>12</v>
      </c>
      <c r="CX51" s="46">
        <f>COUNTIF(CX$1:CX$36,"&lt;0,90")-SUM(CX43:CX50)</f>
        <v>0</v>
      </c>
      <c r="CY51" s="103"/>
      <c r="CZ51" s="1" t="s">
        <v>12</v>
      </c>
      <c r="DA51" s="46">
        <f>COUNTIF(DA$1:DA$36,"&lt;0,90")-SUM(DA43:DA50)</f>
        <v>0</v>
      </c>
      <c r="DB51" s="1" t="s">
        <v>12</v>
      </c>
      <c r="DC51" s="46">
        <f>COUNTIF(DC$1:DC$36,"&lt;0,90")-SUM(DC43:DC50)</f>
        <v>0</v>
      </c>
    </row>
    <row r="52" spans="1:107" ht="12.75">
      <c r="A52" s="173"/>
      <c r="B52" s="170"/>
      <c r="C52" s="285" t="s">
        <v>98</v>
      </c>
      <c r="D52" s="284"/>
      <c r="E52" s="286">
        <v>0.91</v>
      </c>
      <c r="F52" s="286">
        <v>0.87</v>
      </c>
      <c r="G52" s="286">
        <v>0.9</v>
      </c>
      <c r="H52" s="286">
        <v>0.91</v>
      </c>
      <c r="I52" s="286">
        <v>0.94</v>
      </c>
      <c r="J52" s="286">
        <v>0.91</v>
      </c>
      <c r="K52" s="286">
        <v>0.89</v>
      </c>
      <c r="L52" s="286">
        <v>0.5</v>
      </c>
      <c r="M52" s="286">
        <v>0.57</v>
      </c>
      <c r="N52" s="286">
        <v>0.54</v>
      </c>
      <c r="O52" s="286">
        <v>0.87</v>
      </c>
      <c r="P52" s="286">
        <v>0.82</v>
      </c>
      <c r="Q52" s="286">
        <v>0.86</v>
      </c>
      <c r="R52" s="286">
        <v>0.79</v>
      </c>
      <c r="S52" s="286">
        <v>0.97</v>
      </c>
      <c r="T52" s="286">
        <v>0.81</v>
      </c>
      <c r="U52" s="286">
        <v>0.86</v>
      </c>
      <c r="V52" s="286">
        <v>0.89</v>
      </c>
      <c r="W52" s="286">
        <v>0.84</v>
      </c>
      <c r="X52" s="286">
        <v>0.82</v>
      </c>
      <c r="Y52" s="286">
        <v>0.86</v>
      </c>
      <c r="Z52" s="286">
        <v>0.86</v>
      </c>
      <c r="AA52" s="286">
        <v>0.78</v>
      </c>
      <c r="AB52" s="286">
        <v>0.66</v>
      </c>
      <c r="AC52" s="286">
        <v>0.49</v>
      </c>
      <c r="AD52" s="286">
        <v>0.85</v>
      </c>
      <c r="AE52" s="286">
        <v>0.62</v>
      </c>
      <c r="AF52" s="286">
        <v>0.91</v>
      </c>
      <c r="AG52" s="286">
        <v>0.92</v>
      </c>
      <c r="AH52" s="286">
        <v>0.91</v>
      </c>
      <c r="AI52" s="286">
        <v>0.62</v>
      </c>
      <c r="AJ52" s="286">
        <v>0.62</v>
      </c>
      <c r="AK52" s="286">
        <v>0.96</v>
      </c>
      <c r="AL52" s="286">
        <v>0.94</v>
      </c>
      <c r="AM52" s="286">
        <v>0.77</v>
      </c>
      <c r="AN52" s="286">
        <v>0.85</v>
      </c>
      <c r="AO52" s="286">
        <v>0.63</v>
      </c>
      <c r="AP52" s="286">
        <v>0.83</v>
      </c>
      <c r="AQ52" s="286">
        <v>0.31</v>
      </c>
      <c r="AR52" s="286">
        <v>0.7</v>
      </c>
      <c r="AS52" s="286">
        <v>0.85</v>
      </c>
      <c r="AT52" s="286">
        <v>0.53</v>
      </c>
      <c r="AU52" s="286">
        <v>0.68</v>
      </c>
      <c r="AV52" s="286">
        <v>0.65</v>
      </c>
      <c r="AW52" s="286">
        <v>0.78</v>
      </c>
      <c r="AX52" s="286">
        <v>0.83</v>
      </c>
      <c r="AY52" s="286">
        <v>0.94</v>
      </c>
      <c r="AZ52" s="286">
        <v>0.61</v>
      </c>
      <c r="BA52" s="286">
        <v>0.5</v>
      </c>
      <c r="BB52" s="286">
        <v>0.65</v>
      </c>
      <c r="BC52" s="286">
        <v>0.76</v>
      </c>
      <c r="BD52" s="286">
        <v>0.84</v>
      </c>
      <c r="BE52" s="286">
        <v>0.74</v>
      </c>
      <c r="BF52" s="286">
        <v>0.91</v>
      </c>
      <c r="BG52" s="286">
        <v>0.91</v>
      </c>
      <c r="BH52" s="286">
        <v>0.55</v>
      </c>
      <c r="BI52" s="286">
        <v>0.42</v>
      </c>
      <c r="BJ52" s="286">
        <v>0.92</v>
      </c>
      <c r="BK52" s="286">
        <v>0.79</v>
      </c>
      <c r="BL52" s="286">
        <v>0.85</v>
      </c>
      <c r="BM52" s="286">
        <v>0.74</v>
      </c>
      <c r="BN52" s="286">
        <v>0.35</v>
      </c>
      <c r="BO52" s="286">
        <v>0.7</v>
      </c>
      <c r="BP52" s="286">
        <v>0.83</v>
      </c>
      <c r="BQ52" s="286">
        <v>0.91</v>
      </c>
      <c r="BR52" s="286">
        <v>0.75</v>
      </c>
      <c r="BS52" s="286">
        <v>0.95</v>
      </c>
      <c r="BT52" s="286">
        <v>0.93</v>
      </c>
      <c r="BU52" s="286">
        <v>0.89</v>
      </c>
      <c r="BV52" s="286">
        <v>0.63</v>
      </c>
      <c r="BW52" s="286">
        <v>0.67</v>
      </c>
      <c r="BX52" s="286">
        <v>0.59</v>
      </c>
      <c r="BY52" s="286">
        <v>0.82</v>
      </c>
      <c r="BZ52" s="286">
        <v>0.61</v>
      </c>
      <c r="CA52" s="286">
        <v>0.37</v>
      </c>
      <c r="CB52" s="286">
        <v>0.62</v>
      </c>
      <c r="CC52" s="286">
        <v>0.96</v>
      </c>
      <c r="CD52" s="286">
        <v>0.86</v>
      </c>
      <c r="CE52" s="286">
        <v>0.74</v>
      </c>
      <c r="CF52" s="286">
        <v>0.91</v>
      </c>
      <c r="CG52" s="286">
        <v>0.76</v>
      </c>
      <c r="CH52" s="286">
        <v>0.9</v>
      </c>
      <c r="CI52" s="286">
        <v>0.45</v>
      </c>
      <c r="CJ52" s="286">
        <v>0.45</v>
      </c>
      <c r="CK52" s="286">
        <v>0.61</v>
      </c>
      <c r="CL52" s="286">
        <v>0.8</v>
      </c>
      <c r="CM52" s="286">
        <v>0.8</v>
      </c>
      <c r="CN52" s="286">
        <v>0.85</v>
      </c>
      <c r="CO52" s="286">
        <v>0.8</v>
      </c>
      <c r="CP52" s="286">
        <v>0.8</v>
      </c>
      <c r="CQ52" s="286">
        <v>0.8</v>
      </c>
      <c r="CR52" s="286">
        <v>0.8</v>
      </c>
      <c r="CS52" s="286">
        <v>0.56</v>
      </c>
      <c r="CT52" s="286">
        <v>0.55</v>
      </c>
      <c r="CU52" s="8"/>
      <c r="CV52" s="8"/>
      <c r="CW52" s="1" t="s">
        <v>13</v>
      </c>
      <c r="CX52" s="46">
        <f>COUNTIF(CX$1:CX$36,"&lt;=1")-SUM(CX43:CX51)</f>
        <v>0</v>
      </c>
      <c r="CY52" s="103"/>
      <c r="CZ52" s="1" t="s">
        <v>13</v>
      </c>
      <c r="DA52" s="46">
        <f>COUNTIF(DA$1:DA$36,"&lt;=1")-SUM(DA43:DA51)</f>
        <v>0</v>
      </c>
      <c r="DB52" s="1" t="s">
        <v>13</v>
      </c>
      <c r="DC52" s="46">
        <f>COUNTIF(DC$1:DC$36,"&lt;=1")-SUM(DC43:DC51)</f>
        <v>0</v>
      </c>
    </row>
    <row r="53" spans="59:103" ht="12.75">
      <c r="BG53" s="1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315">
        <f>IF(CU53=0,"","Nombre de ligne(s) à vérifier :")</f>
      </c>
      <c r="CM53" s="315"/>
      <c r="CN53" s="315"/>
      <c r="CO53" s="315"/>
      <c r="CP53" s="315"/>
      <c r="CQ53" s="315"/>
      <c r="CR53" s="315"/>
      <c r="CS53" s="315"/>
      <c r="CT53" s="315"/>
      <c r="CU53" s="22">
        <f>COUNTIF(CU3:CU36,"!")</f>
        <v>0</v>
      </c>
      <c r="CV53" s="8"/>
      <c r="CY53" s="103"/>
    </row>
    <row r="54" spans="59:107" ht="12.75">
      <c r="BG54" s="13"/>
      <c r="CU54" s="11"/>
      <c r="CV54" s="11"/>
      <c r="CX54" s="47"/>
      <c r="CY54" s="104"/>
      <c r="DA54" s="47"/>
      <c r="DC54" s="47"/>
    </row>
  </sheetData>
  <sheetProtection sheet="1"/>
  <mergeCells count="44">
    <mergeCell ref="C8:D8"/>
    <mergeCell ref="C9:D9"/>
    <mergeCell ref="DB1:DC1"/>
    <mergeCell ref="CZ1:DA1"/>
    <mergeCell ref="CW1:CX1"/>
    <mergeCell ref="B1:C1"/>
    <mergeCell ref="C40:D40"/>
    <mergeCell ref="CL53:CT53"/>
    <mergeCell ref="B2:C2"/>
    <mergeCell ref="C3:D3"/>
    <mergeCell ref="A3:B36"/>
    <mergeCell ref="C36:D36"/>
    <mergeCell ref="C4:D4"/>
    <mergeCell ref="C5:D5"/>
    <mergeCell ref="C6:D6"/>
    <mergeCell ref="C7:D7"/>
    <mergeCell ref="C38:D38"/>
    <mergeCell ref="C39:D39"/>
    <mergeCell ref="C18:D18"/>
    <mergeCell ref="C19:D19"/>
    <mergeCell ref="C20:D20"/>
    <mergeCell ref="C21:D21"/>
    <mergeCell ref="C28:D28"/>
    <mergeCell ref="C29:D29"/>
    <mergeCell ref="C22:D22"/>
    <mergeCell ref="C23:D23"/>
    <mergeCell ref="C10:D10"/>
    <mergeCell ref="C11:D11"/>
    <mergeCell ref="C12:D12"/>
    <mergeCell ref="C13:D13"/>
    <mergeCell ref="C14:D14"/>
    <mergeCell ref="C15:D15"/>
    <mergeCell ref="C16:D16"/>
    <mergeCell ref="C17:D17"/>
    <mergeCell ref="C24:D24"/>
    <mergeCell ref="C25:D25"/>
    <mergeCell ref="C26:D26"/>
    <mergeCell ref="C27:D27"/>
    <mergeCell ref="C34:D34"/>
    <mergeCell ref="C35:D35"/>
    <mergeCell ref="C30:D30"/>
    <mergeCell ref="C31:D31"/>
    <mergeCell ref="C32:D32"/>
    <mergeCell ref="C33:D33"/>
  </mergeCells>
  <conditionalFormatting sqref="CU53">
    <cfRule type="cellIs" priority="4" dxfId="63" operator="greaterThan" stopIfTrue="1">
      <formula>0</formula>
    </cfRule>
    <cfRule type="cellIs" priority="5" dxfId="11" operator="greaterThanOrEqual" stopIfTrue="1">
      <formula>0</formula>
    </cfRule>
  </conditionalFormatting>
  <conditionalFormatting sqref="E41:V49 AF43:AF49 W43:W49 AF41 X41:AE49 W41 BI42:BI49 BH43:BH49 BH41 CL42:CM48 CG42:CG48 CH41:CK48 BN41:CF48 BA42:BA49 AG41:AZ49 BB41:BG49 BJ41:BM49 CN41:CT48 BN49:CT49">
    <cfRule type="cellIs" priority="6" dxfId="11" operator="equal" stopIfTrue="1">
      <formula>0</formula>
    </cfRule>
  </conditionalFormatting>
  <conditionalFormatting sqref="BH53:CT53">
    <cfRule type="cellIs" priority="7" dxfId="8" operator="equal" stopIfTrue="1">
      <formula>""""""</formula>
    </cfRule>
    <cfRule type="cellIs" priority="8" dxfId="55" operator="equal" stopIfTrue="1">
      <formula>"Nombre de ligne(s) à vérifier :"</formula>
    </cfRule>
  </conditionalFormatting>
  <conditionalFormatting sqref="AF3:AZ36 E3:E36 BL3:CF36 CH3:CK36 CN3:CT36 BB3:BH36 I3:S36 U3:AB36">
    <cfRule type="cellIs" priority="9" dxfId="3" operator="equal" stopIfTrue="1">
      <formula>E$2</formula>
    </cfRule>
  </conditionalFormatting>
  <conditionalFormatting sqref="T3:T36">
    <cfRule type="cellIs" priority="10" dxfId="3" operator="equal" stopIfTrue="1">
      <formula>T$2</formula>
    </cfRule>
    <cfRule type="cellIs" priority="11" dxfId="3" operator="equal" stopIfTrue="1">
      <formula>IF($B$1="0-1-9",1,"MD")</formula>
    </cfRule>
  </conditionalFormatting>
  <conditionalFormatting sqref="BJ3:BJ36">
    <cfRule type="cellIs" priority="12" dxfId="3" operator="equal" stopIfTrue="1">
      <formula>BJ$2</formula>
    </cfRule>
    <cfRule type="cellIs" priority="13" dxfId="3" operator="between" stopIfTrue="1">
      <formula>IF($B$1="0-1-9",1,9)</formula>
      <formula>IF($B$1="0-1-9",1,11)</formula>
    </cfRule>
  </conditionalFormatting>
  <conditionalFormatting sqref="BK3:BK36">
    <cfRule type="cellIs" priority="14" dxfId="3" operator="equal" stopIfTrue="1">
      <formula>BK$2</formula>
    </cfRule>
    <cfRule type="cellIs" priority="15" dxfId="3" operator="between" stopIfTrue="1">
      <formula>IF($B$1="0-1-9",1,24)</formula>
      <formula>IF($B$1="0-1-9",1,26)</formula>
    </cfRule>
  </conditionalFormatting>
  <conditionalFormatting sqref="F3:G36">
    <cfRule type="cellIs" priority="16" dxfId="3" operator="equal" stopIfTrue="1">
      <formula>F$2</formula>
    </cfRule>
    <cfRule type="cellIs" priority="17" dxfId="3" operator="equal" stopIfTrue="1">
      <formula>IF($B$1="0-1-9",1,"V")</formula>
    </cfRule>
  </conditionalFormatting>
  <conditionalFormatting sqref="H3:H36">
    <cfRule type="cellIs" priority="18" dxfId="3" operator="equal" stopIfTrue="1">
      <formula>H$2</formula>
    </cfRule>
    <cfRule type="cellIs" priority="19" dxfId="3" operator="equal" stopIfTrue="1">
      <formula>IF($B$1="0-1-9",1,"L")</formula>
    </cfRule>
  </conditionalFormatting>
  <conditionalFormatting sqref="CW3:DC36">
    <cfRule type="cellIs" priority="20" dxfId="9" operator="equal" stopIfTrue="1">
      <formula>0</formula>
    </cfRule>
  </conditionalFormatting>
  <conditionalFormatting sqref="CU3:CU36">
    <cfRule type="cellIs" priority="21" dxfId="42" operator="equal" stopIfTrue="1">
      <formula>"a"</formula>
    </cfRule>
    <cfRule type="cellIs" priority="22" dxfId="63" operator="equal" stopIfTrue="1">
      <formula>"!"</formula>
    </cfRule>
  </conditionalFormatting>
  <conditionalFormatting sqref="AC3:AC36">
    <cfRule type="cellIs" priority="23" dxfId="3" operator="equal" stopIfTrue="1">
      <formula>$AC$2</formula>
    </cfRule>
  </conditionalFormatting>
  <conditionalFormatting sqref="AD3:AD36">
    <cfRule type="cellIs" priority="24" dxfId="3" operator="equal" stopIfTrue="1">
      <formula>$AD$2</formula>
    </cfRule>
  </conditionalFormatting>
  <conditionalFormatting sqref="AE3:AE36">
    <cfRule type="cellIs" priority="25" dxfId="3" operator="equal" stopIfTrue="1">
      <formula>1</formula>
    </cfRule>
  </conditionalFormatting>
  <conditionalFormatting sqref="CL3:CM36 CG3:CG36 BI3:BI36 BA3:BA36">
    <cfRule type="cellIs" priority="26" dxfId="3" operator="equal" stopIfTrue="1">
      <formula>1</formula>
    </cfRule>
    <cfRule type="cellIs" priority="27" dxfId="4" operator="equal" stopIfTrue="1">
      <formula>8</formula>
    </cfRule>
  </conditionalFormatting>
  <conditionalFormatting sqref="E51:CT51">
    <cfRule type="cellIs" priority="25" dxfId="1" operator="lessThan" stopIfTrue="1">
      <formula>IF(E52&lt;&gt;"",E52,0)</formula>
    </cfRule>
    <cfRule type="cellIs" priority="26" dxfId="0" operator="greaterThanOrEqual" stopIfTrue="1">
      <formula>IF(E52&lt;&gt;"",E52,101)</formula>
    </cfRule>
  </conditionalFormatting>
  <dataValidations count="3">
    <dataValidation operator="lessThanOrEqual" allowBlank="1" showInputMessage="1" showErrorMessage="1" sqref="CW1:DC36"/>
    <dataValidation type="list" allowBlank="1" showDropDown="1" showInputMessage="1" showErrorMessage="1" errorTitle="Donné introduite non conforme" error="La donnée introduite doit être :&#10;0 réponse incorrecte&#10;1 réponse correcte&#10;9 pas de réponse&#10;a absent" sqref="CN3:CT36 BB3:BH36 BJ3:CF36 CH3:CK36 E3:AZ36">
      <formula1>"0,1,9,a,A"</formula1>
    </dataValidation>
    <dataValidation type="list" allowBlank="1" showDropDown="1" showInputMessage="1" showErrorMessage="1" errorTitle="Donnée introduite non conforme" error="La donnée introduite doit être :&#10;0 réponse incorrecte&#10;1 réponse correcte&#10;8 réponse partiellement correcte&#10;9 pas de réponse&#10;a absent" sqref="CG3:CG36 BI3:BI36 BA3:BA36 CL3:CM36">
      <formula1>"0,1,9,8,a,A"</formula1>
    </dataValidation>
  </dataValidations>
  <printOptions headings="1"/>
  <pageMargins left="0.31496062992125984" right="0.2755905511811024" top="0.4724409448818898" bottom="0.4724409448818898" header="0.31496062992125984" footer="0.35433070866141736"/>
  <pageSetup fitToWidth="12" horizontalDpi="300" verticalDpi="300" orientation="landscape" pageOrder="overThenDown" paperSize="9" scale="60" r:id="rId2"/>
  <headerFooter alignWithMargins="0">
    <oddFooter>&amp;C&amp;A&amp;RPage &amp;P</oddFooter>
  </headerFooter>
  <colBreaks count="3" manualBreakCount="3">
    <brk id="36" max="54" man="1"/>
    <brk id="68" max="54" man="1"/>
    <brk id="9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EF62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11.421875" defaultRowHeight="12.75"/>
  <cols>
    <col min="1" max="1" width="6.421875" style="4" customWidth="1"/>
    <col min="2" max="2" width="10.8515625" style="4" customWidth="1"/>
    <col min="3" max="3" width="11.00390625" style="4" customWidth="1"/>
    <col min="4" max="4" width="15.7109375" style="4" customWidth="1"/>
    <col min="5" max="5" width="6.28125" style="10" customWidth="1"/>
    <col min="6" max="6" width="12.00390625" style="10" bestFit="1" customWidth="1"/>
    <col min="7" max="7" width="18.421875" style="10" customWidth="1"/>
    <col min="8" max="8" width="5.57421875" style="10" customWidth="1"/>
    <col min="9" max="9" width="19.8515625" style="4" customWidth="1"/>
    <col min="10" max="10" width="10.00390625" style="4" customWidth="1"/>
    <col min="11" max="11" width="5.421875" style="10" bestFit="1" customWidth="1"/>
    <col min="12" max="12" width="4.57421875" style="10" customWidth="1"/>
    <col min="13" max="13" width="5.421875" style="10" bestFit="1" customWidth="1"/>
    <col min="14" max="14" width="12.00390625" style="10" bestFit="1" customWidth="1"/>
    <col min="15" max="15" width="10.8515625" style="10" bestFit="1" customWidth="1"/>
    <col min="16" max="24" width="5.421875" style="10" bestFit="1" customWidth="1"/>
    <col min="25" max="25" width="11.57421875" style="10" customWidth="1"/>
    <col min="26" max="26" width="11.421875" style="4" customWidth="1"/>
    <col min="27" max="27" width="5.421875" style="10" customWidth="1"/>
    <col min="28" max="28" width="5.7109375" style="10" customWidth="1"/>
    <col min="29" max="30" width="11.421875" style="4" customWidth="1"/>
    <col min="31" max="35" width="5.421875" style="69" bestFit="1" customWidth="1"/>
    <col min="36" max="36" width="12.00390625" style="69" bestFit="1" customWidth="1"/>
    <col min="37" max="37" width="9.8515625" style="69" customWidth="1"/>
    <col min="38" max="38" width="5.421875" style="10" customWidth="1"/>
    <col min="39" max="48" width="5.421875" style="10" bestFit="1" customWidth="1"/>
    <col min="49" max="49" width="13.00390625" style="10" bestFit="1" customWidth="1"/>
    <col min="50" max="50" width="10.00390625" style="10" customWidth="1"/>
    <col min="51" max="56" width="5.421875" style="10" bestFit="1" customWidth="1"/>
    <col min="57" max="57" width="13.00390625" style="4" bestFit="1" customWidth="1"/>
    <col min="58" max="58" width="10.57421875" style="4" customWidth="1"/>
    <col min="59" max="61" width="5.421875" style="10" bestFit="1" customWidth="1"/>
    <col min="62" max="62" width="13.00390625" style="4" bestFit="1" customWidth="1"/>
    <col min="63" max="63" width="10.57421875" style="4" customWidth="1"/>
    <col min="64" max="65" width="5.421875" style="10" bestFit="1" customWidth="1"/>
    <col min="66" max="66" width="13.00390625" style="4" bestFit="1" customWidth="1"/>
    <col min="67" max="67" width="10.57421875" style="4" customWidth="1"/>
    <col min="68" max="72" width="5.421875" style="10" bestFit="1" customWidth="1"/>
    <col min="73" max="73" width="13.00390625" style="4" bestFit="1" customWidth="1"/>
    <col min="74" max="74" width="16.28125" style="4" customWidth="1"/>
    <col min="75" max="75" width="5.28125" style="10" customWidth="1"/>
    <col min="76" max="76" width="13.00390625" style="4" bestFit="1" customWidth="1"/>
    <col min="77" max="77" width="10.57421875" style="4" customWidth="1"/>
    <col min="78" max="83" width="5.421875" style="10" bestFit="1" customWidth="1"/>
    <col min="84" max="84" width="4.57421875" style="10" customWidth="1"/>
    <col min="85" max="86" width="11.421875" style="4" customWidth="1"/>
    <col min="87" max="95" width="5.421875" style="10" bestFit="1" customWidth="1"/>
    <col min="96" max="96" width="4.57421875" style="10" customWidth="1"/>
    <col min="97" max="102" width="5.421875" style="10" bestFit="1" customWidth="1"/>
    <col min="103" max="103" width="13.00390625" style="4" bestFit="1" customWidth="1"/>
    <col min="104" max="104" width="11.421875" style="4" customWidth="1"/>
    <col min="105" max="110" width="5.421875" style="10" bestFit="1" customWidth="1"/>
    <col min="111" max="112" width="11.421875" style="4" customWidth="1"/>
    <col min="113" max="119" width="5.421875" style="10" bestFit="1" customWidth="1"/>
    <col min="120" max="121" width="11.421875" style="4" customWidth="1"/>
    <col min="122" max="124" width="5.421875" style="10" bestFit="1" customWidth="1"/>
    <col min="125" max="126" width="11.421875" style="4" customWidth="1"/>
    <col min="127" max="131" width="5.421875" style="10" bestFit="1" customWidth="1"/>
    <col min="132" max="133" width="11.421875" style="4" customWidth="1"/>
    <col min="134" max="134" width="5.421875" style="10" bestFit="1" customWidth="1"/>
    <col min="135" max="135" width="12.00390625" style="10" bestFit="1" customWidth="1"/>
    <col min="136" max="136" width="10.8515625" style="10" bestFit="1" customWidth="1"/>
    <col min="137" max="16384" width="11.421875" style="4" customWidth="1"/>
  </cols>
  <sheetData>
    <row r="1" spans="1:136" ht="43.5" customHeight="1">
      <c r="A1" s="159" t="s">
        <v>44</v>
      </c>
      <c r="B1" s="356">
        <f>IF('Encodage réponses Es'!B1:C1="","",'Encodage réponses Es'!B1:C1)</f>
      </c>
      <c r="C1" s="357"/>
      <c r="D1" s="158" t="s">
        <v>17</v>
      </c>
      <c r="E1" s="368" t="s">
        <v>35</v>
      </c>
      <c r="F1" s="369"/>
      <c r="G1" s="370"/>
      <c r="H1" s="368" t="s">
        <v>59</v>
      </c>
      <c r="I1" s="374"/>
      <c r="J1" s="375"/>
      <c r="K1" s="373" t="s">
        <v>60</v>
      </c>
      <c r="L1" s="373"/>
      <c r="M1" s="373"/>
      <c r="N1" s="373"/>
      <c r="O1" s="373"/>
      <c r="P1" s="376" t="s">
        <v>36</v>
      </c>
      <c r="Q1" s="376"/>
      <c r="R1" s="376"/>
      <c r="S1" s="376"/>
      <c r="T1" s="376"/>
      <c r="U1" s="376"/>
      <c r="V1" s="376"/>
      <c r="W1" s="376"/>
      <c r="X1" s="376"/>
      <c r="Y1" s="376"/>
      <c r="Z1" s="377"/>
      <c r="AA1" s="378" t="s">
        <v>37</v>
      </c>
      <c r="AB1" s="379"/>
      <c r="AC1" s="379"/>
      <c r="AD1" s="380"/>
      <c r="AE1" s="386" t="s">
        <v>66</v>
      </c>
      <c r="AF1" s="376"/>
      <c r="AG1" s="376"/>
      <c r="AH1" s="376"/>
      <c r="AI1" s="376"/>
      <c r="AJ1" s="376"/>
      <c r="AK1" s="377"/>
      <c r="AL1" s="378" t="s">
        <v>67</v>
      </c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8"/>
      <c r="AY1" s="340" t="s">
        <v>72</v>
      </c>
      <c r="AZ1" s="341"/>
      <c r="BA1" s="341"/>
      <c r="BB1" s="341"/>
      <c r="BC1" s="341"/>
      <c r="BD1" s="341"/>
      <c r="BE1" s="341"/>
      <c r="BF1" s="342"/>
      <c r="BG1" s="340" t="s">
        <v>71</v>
      </c>
      <c r="BH1" s="341"/>
      <c r="BI1" s="341"/>
      <c r="BJ1" s="341"/>
      <c r="BK1" s="342"/>
      <c r="BL1" s="340" t="s">
        <v>73</v>
      </c>
      <c r="BM1" s="341"/>
      <c r="BN1" s="341"/>
      <c r="BO1" s="342"/>
      <c r="BP1" s="381" t="s">
        <v>74</v>
      </c>
      <c r="BQ1" s="382"/>
      <c r="BR1" s="382"/>
      <c r="BS1" s="382"/>
      <c r="BT1" s="382"/>
      <c r="BU1" s="382"/>
      <c r="BV1" s="383"/>
      <c r="BW1" s="340" t="s">
        <v>39</v>
      </c>
      <c r="BX1" s="341"/>
      <c r="BY1" s="342"/>
      <c r="BZ1" s="340" t="s">
        <v>38</v>
      </c>
      <c r="CA1" s="341"/>
      <c r="CB1" s="341"/>
      <c r="CC1" s="341"/>
      <c r="CD1" s="341"/>
      <c r="CE1" s="341"/>
      <c r="CF1" s="341"/>
      <c r="CG1" s="341"/>
      <c r="CH1" s="342"/>
      <c r="CI1" s="340" t="s">
        <v>75</v>
      </c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2"/>
      <c r="DA1" s="340" t="s">
        <v>76</v>
      </c>
      <c r="DB1" s="341"/>
      <c r="DC1" s="341"/>
      <c r="DD1" s="341"/>
      <c r="DE1" s="341"/>
      <c r="DF1" s="341"/>
      <c r="DG1" s="341"/>
      <c r="DH1" s="342"/>
      <c r="DI1" s="340" t="s">
        <v>77</v>
      </c>
      <c r="DJ1" s="341"/>
      <c r="DK1" s="341"/>
      <c r="DL1" s="341"/>
      <c r="DM1" s="341"/>
      <c r="DN1" s="341"/>
      <c r="DO1" s="341"/>
      <c r="DP1" s="341"/>
      <c r="DQ1" s="342"/>
      <c r="DR1" s="340" t="s">
        <v>78</v>
      </c>
      <c r="DS1" s="341"/>
      <c r="DT1" s="341"/>
      <c r="DU1" s="341"/>
      <c r="DV1" s="342"/>
      <c r="DW1" s="395" t="s">
        <v>79</v>
      </c>
      <c r="DX1" s="396"/>
      <c r="DY1" s="396"/>
      <c r="DZ1" s="396"/>
      <c r="EA1" s="396"/>
      <c r="EB1" s="397"/>
      <c r="EC1" s="398"/>
      <c r="ED1" s="340" t="s">
        <v>40</v>
      </c>
      <c r="EE1" s="341"/>
      <c r="EF1" s="342"/>
    </row>
    <row r="2" spans="1:136" ht="12.75" customHeight="1">
      <c r="A2" s="360" t="s">
        <v>45</v>
      </c>
      <c r="B2" s="362">
        <f>IF('Encodage réponses Es'!B2:C2="","",'Encodage réponses Es'!B2:C2)</f>
      </c>
      <c r="C2" s="363"/>
      <c r="D2" s="72" t="s">
        <v>16</v>
      </c>
      <c r="E2" s="160">
        <v>94</v>
      </c>
      <c r="F2" s="389" t="s">
        <v>49</v>
      </c>
      <c r="G2" s="390"/>
      <c r="H2" s="160">
        <v>93</v>
      </c>
      <c r="I2" s="371" t="s">
        <v>62</v>
      </c>
      <c r="J2" s="344"/>
      <c r="K2" s="132">
        <v>80</v>
      </c>
      <c r="L2" s="83">
        <v>81</v>
      </c>
      <c r="M2" s="136">
        <v>82</v>
      </c>
      <c r="N2" s="371" t="s">
        <v>61</v>
      </c>
      <c r="O2" s="344"/>
      <c r="P2" s="75">
        <v>63</v>
      </c>
      <c r="Q2" s="83">
        <v>64</v>
      </c>
      <c r="R2" s="75">
        <v>65</v>
      </c>
      <c r="S2" s="83">
        <v>66</v>
      </c>
      <c r="T2" s="75">
        <v>67</v>
      </c>
      <c r="U2" s="83">
        <v>68</v>
      </c>
      <c r="V2" s="83">
        <v>83</v>
      </c>
      <c r="W2" s="124">
        <v>84</v>
      </c>
      <c r="X2" s="136">
        <v>85</v>
      </c>
      <c r="Y2" s="401" t="s">
        <v>64</v>
      </c>
      <c r="Z2" s="402"/>
      <c r="AA2" s="132">
        <v>86</v>
      </c>
      <c r="AB2" s="15">
        <v>87</v>
      </c>
      <c r="AC2" s="401" t="s">
        <v>21</v>
      </c>
      <c r="AD2" s="402"/>
      <c r="AE2" s="207">
        <v>88</v>
      </c>
      <c r="AF2" s="211">
        <v>89</v>
      </c>
      <c r="AG2" s="211">
        <v>90</v>
      </c>
      <c r="AH2" s="211">
        <v>91</v>
      </c>
      <c r="AI2" s="212">
        <v>92</v>
      </c>
      <c r="AJ2" s="389" t="s">
        <v>68</v>
      </c>
      <c r="AK2" s="390"/>
      <c r="AL2" s="132">
        <v>69</v>
      </c>
      <c r="AM2" s="75">
        <v>70</v>
      </c>
      <c r="AN2" s="83">
        <v>71</v>
      </c>
      <c r="AO2" s="83">
        <v>72</v>
      </c>
      <c r="AP2" s="83">
        <v>73</v>
      </c>
      <c r="AQ2" s="83">
        <v>74</v>
      </c>
      <c r="AR2" s="83">
        <v>75</v>
      </c>
      <c r="AS2" s="83">
        <v>76</v>
      </c>
      <c r="AT2" s="83">
        <v>77</v>
      </c>
      <c r="AU2" s="83">
        <v>78</v>
      </c>
      <c r="AV2" s="33">
        <v>79</v>
      </c>
      <c r="AW2" s="389" t="s">
        <v>69</v>
      </c>
      <c r="AX2" s="390"/>
      <c r="AY2" s="36">
        <v>21</v>
      </c>
      <c r="AZ2" s="14">
        <v>22</v>
      </c>
      <c r="BA2" s="143">
        <v>23</v>
      </c>
      <c r="BB2" s="82">
        <v>28</v>
      </c>
      <c r="BC2" s="82">
        <v>29</v>
      </c>
      <c r="BD2" s="20">
        <v>30</v>
      </c>
      <c r="BE2" s="343" t="s">
        <v>20</v>
      </c>
      <c r="BF2" s="351"/>
      <c r="BG2" s="36">
        <v>8</v>
      </c>
      <c r="BH2" s="14">
        <v>9</v>
      </c>
      <c r="BI2" s="20">
        <v>10</v>
      </c>
      <c r="BJ2" s="343" t="s">
        <v>61</v>
      </c>
      <c r="BK2" s="351"/>
      <c r="BL2" s="36">
        <v>55</v>
      </c>
      <c r="BM2" s="20">
        <v>56</v>
      </c>
      <c r="BN2" s="343" t="s">
        <v>21</v>
      </c>
      <c r="BO2" s="351"/>
      <c r="BP2" s="36">
        <v>14</v>
      </c>
      <c r="BQ2" s="14">
        <v>15</v>
      </c>
      <c r="BR2" s="143">
        <v>45</v>
      </c>
      <c r="BS2" s="82">
        <v>46</v>
      </c>
      <c r="BT2" s="20">
        <v>54</v>
      </c>
      <c r="BU2" s="343" t="s">
        <v>22</v>
      </c>
      <c r="BV2" s="351"/>
      <c r="BW2" s="36">
        <v>57</v>
      </c>
      <c r="BX2" s="343" t="s">
        <v>62</v>
      </c>
      <c r="BY2" s="351"/>
      <c r="BZ2" s="36">
        <v>16</v>
      </c>
      <c r="CA2" s="14">
        <v>17</v>
      </c>
      <c r="CB2" s="14">
        <v>18</v>
      </c>
      <c r="CC2" s="14">
        <v>19</v>
      </c>
      <c r="CD2" s="14">
        <v>20</v>
      </c>
      <c r="CE2" s="14">
        <v>27</v>
      </c>
      <c r="CF2" s="14">
        <v>49</v>
      </c>
      <c r="CG2" s="343" t="s">
        <v>80</v>
      </c>
      <c r="CH2" s="344"/>
      <c r="CI2" s="36">
        <v>33</v>
      </c>
      <c r="CJ2" s="14">
        <v>34</v>
      </c>
      <c r="CK2" s="14">
        <v>35</v>
      </c>
      <c r="CL2" s="14">
        <v>36</v>
      </c>
      <c r="CM2" s="14">
        <v>37</v>
      </c>
      <c r="CN2" s="14">
        <v>38</v>
      </c>
      <c r="CO2" s="14">
        <v>39</v>
      </c>
      <c r="CP2" s="14">
        <v>40</v>
      </c>
      <c r="CQ2" s="14">
        <v>41</v>
      </c>
      <c r="CR2" s="14">
        <v>42</v>
      </c>
      <c r="CS2" s="14">
        <v>47</v>
      </c>
      <c r="CT2" s="14">
        <v>48</v>
      </c>
      <c r="CU2" s="14">
        <v>50</v>
      </c>
      <c r="CV2" s="14">
        <v>51</v>
      </c>
      <c r="CW2" s="14">
        <v>52</v>
      </c>
      <c r="CX2" s="14">
        <v>53</v>
      </c>
      <c r="CY2" s="343" t="s">
        <v>81</v>
      </c>
      <c r="CZ2" s="344"/>
      <c r="DA2" s="36">
        <v>43</v>
      </c>
      <c r="DB2" s="14">
        <v>58</v>
      </c>
      <c r="DC2" s="14">
        <v>59</v>
      </c>
      <c r="DD2" s="14">
        <v>60</v>
      </c>
      <c r="DE2" s="14">
        <v>61</v>
      </c>
      <c r="DF2" s="14">
        <v>62</v>
      </c>
      <c r="DG2" s="343" t="s">
        <v>20</v>
      </c>
      <c r="DH2" s="344"/>
      <c r="DI2" s="81">
        <v>4</v>
      </c>
      <c r="DJ2" s="73">
        <v>5</v>
      </c>
      <c r="DK2" s="73">
        <v>6</v>
      </c>
      <c r="DL2" s="73">
        <v>7</v>
      </c>
      <c r="DM2" s="82">
        <v>24</v>
      </c>
      <c r="DN2" s="82">
        <v>25</v>
      </c>
      <c r="DO2" s="74">
        <v>26</v>
      </c>
      <c r="DP2" s="343" t="s">
        <v>80</v>
      </c>
      <c r="DQ2" s="351"/>
      <c r="DR2" s="81">
        <v>1</v>
      </c>
      <c r="DS2" s="73">
        <v>2</v>
      </c>
      <c r="DT2" s="74">
        <v>3</v>
      </c>
      <c r="DU2" s="343" t="s">
        <v>61</v>
      </c>
      <c r="DV2" s="351"/>
      <c r="DW2" s="81">
        <v>11</v>
      </c>
      <c r="DX2" s="82">
        <v>12</v>
      </c>
      <c r="DY2" s="82">
        <v>13</v>
      </c>
      <c r="DZ2" s="82">
        <v>31</v>
      </c>
      <c r="EA2" s="74">
        <v>32</v>
      </c>
      <c r="EB2" s="343" t="s">
        <v>22</v>
      </c>
      <c r="EC2" s="405"/>
      <c r="ED2" s="218">
        <v>44</v>
      </c>
      <c r="EE2" s="408" t="s">
        <v>62</v>
      </c>
      <c r="EF2" s="409"/>
    </row>
    <row r="3" spans="1:136" ht="13.5" thickBot="1">
      <c r="A3" s="361"/>
      <c r="B3" s="364"/>
      <c r="C3" s="365"/>
      <c r="D3" s="157" t="s">
        <v>46</v>
      </c>
      <c r="E3" s="161">
        <v>1</v>
      </c>
      <c r="F3" s="391"/>
      <c r="G3" s="392"/>
      <c r="H3" s="161">
        <v>1</v>
      </c>
      <c r="I3" s="372"/>
      <c r="J3" s="346"/>
      <c r="K3" s="133">
        <v>1</v>
      </c>
      <c r="L3" s="275" t="s">
        <v>84</v>
      </c>
      <c r="M3" s="137">
        <v>1</v>
      </c>
      <c r="N3" s="372"/>
      <c r="O3" s="346"/>
      <c r="P3" s="135">
        <v>1</v>
      </c>
      <c r="Q3" s="134">
        <v>1</v>
      </c>
      <c r="R3" s="134">
        <v>1</v>
      </c>
      <c r="S3" s="134">
        <v>1</v>
      </c>
      <c r="T3" s="134">
        <v>1</v>
      </c>
      <c r="U3" s="134">
        <v>1</v>
      </c>
      <c r="V3" s="134">
        <v>1</v>
      </c>
      <c r="W3" s="134">
        <v>1</v>
      </c>
      <c r="X3" s="138">
        <v>1</v>
      </c>
      <c r="Y3" s="403"/>
      <c r="Z3" s="404"/>
      <c r="AA3" s="275" t="s">
        <v>84</v>
      </c>
      <c r="AB3" s="275" t="s">
        <v>84</v>
      </c>
      <c r="AC3" s="403"/>
      <c r="AD3" s="404"/>
      <c r="AE3" s="208">
        <v>1</v>
      </c>
      <c r="AF3" s="209">
        <v>1</v>
      </c>
      <c r="AG3" s="209">
        <v>1</v>
      </c>
      <c r="AH3" s="209">
        <v>1</v>
      </c>
      <c r="AI3" s="206">
        <v>1</v>
      </c>
      <c r="AJ3" s="391"/>
      <c r="AK3" s="392"/>
      <c r="AL3" s="16">
        <v>1</v>
      </c>
      <c r="AM3" s="214">
        <v>1</v>
      </c>
      <c r="AN3" s="214">
        <v>1</v>
      </c>
      <c r="AO3" s="214">
        <v>1</v>
      </c>
      <c r="AP3" s="214">
        <v>1</v>
      </c>
      <c r="AQ3" s="214">
        <v>1</v>
      </c>
      <c r="AR3" s="214">
        <v>1</v>
      </c>
      <c r="AS3" s="214">
        <v>1</v>
      </c>
      <c r="AT3" s="215">
        <v>1</v>
      </c>
      <c r="AU3" s="214">
        <v>1</v>
      </c>
      <c r="AV3" s="213">
        <v>1</v>
      </c>
      <c r="AW3" s="391"/>
      <c r="AX3" s="392"/>
      <c r="AY3" s="16">
        <v>1</v>
      </c>
      <c r="AZ3" s="17">
        <v>1</v>
      </c>
      <c r="BA3" s="144">
        <v>1</v>
      </c>
      <c r="BB3" s="134">
        <v>1</v>
      </c>
      <c r="BC3" s="134">
        <v>1</v>
      </c>
      <c r="BD3" s="19">
        <v>1</v>
      </c>
      <c r="BE3" s="352"/>
      <c r="BF3" s="353"/>
      <c r="BG3" s="16">
        <v>1</v>
      </c>
      <c r="BH3" s="17">
        <v>1</v>
      </c>
      <c r="BI3" s="19">
        <v>1</v>
      </c>
      <c r="BJ3" s="352"/>
      <c r="BK3" s="353"/>
      <c r="BL3" s="16">
        <v>1</v>
      </c>
      <c r="BM3" s="19">
        <v>1</v>
      </c>
      <c r="BN3" s="352"/>
      <c r="BO3" s="353"/>
      <c r="BP3" s="16">
        <v>1</v>
      </c>
      <c r="BQ3" s="17">
        <v>1</v>
      </c>
      <c r="BR3" s="144">
        <v>1</v>
      </c>
      <c r="BS3" s="134">
        <v>1</v>
      </c>
      <c r="BT3" s="19">
        <v>1</v>
      </c>
      <c r="BU3" s="352"/>
      <c r="BV3" s="353"/>
      <c r="BW3" s="275" t="s">
        <v>84</v>
      </c>
      <c r="BX3" s="352"/>
      <c r="BY3" s="353"/>
      <c r="BZ3" s="16">
        <v>1</v>
      </c>
      <c r="CA3" s="18">
        <v>1</v>
      </c>
      <c r="CB3" s="18">
        <v>1</v>
      </c>
      <c r="CC3" s="18">
        <v>1</v>
      </c>
      <c r="CD3" s="18">
        <v>1</v>
      </c>
      <c r="CE3" s="18">
        <v>1</v>
      </c>
      <c r="CF3" s="275" t="s">
        <v>84</v>
      </c>
      <c r="CG3" s="345"/>
      <c r="CH3" s="346"/>
      <c r="CI3" s="16">
        <v>1</v>
      </c>
      <c r="CJ3" s="18">
        <v>1</v>
      </c>
      <c r="CK3" s="18">
        <v>1</v>
      </c>
      <c r="CL3" s="18">
        <v>1</v>
      </c>
      <c r="CM3" s="18">
        <v>1</v>
      </c>
      <c r="CN3" s="18">
        <v>1</v>
      </c>
      <c r="CO3" s="18">
        <v>1</v>
      </c>
      <c r="CP3" s="18">
        <v>1</v>
      </c>
      <c r="CQ3" s="18">
        <v>1</v>
      </c>
      <c r="CR3" s="18">
        <v>1</v>
      </c>
      <c r="CS3" s="18">
        <v>1</v>
      </c>
      <c r="CT3" s="18">
        <v>1</v>
      </c>
      <c r="CU3" s="18">
        <v>1</v>
      </c>
      <c r="CV3" s="18">
        <v>1</v>
      </c>
      <c r="CW3" s="18">
        <v>1</v>
      </c>
      <c r="CX3" s="18">
        <v>1</v>
      </c>
      <c r="CY3" s="345"/>
      <c r="CZ3" s="346"/>
      <c r="DA3" s="16">
        <v>1</v>
      </c>
      <c r="DB3" s="18">
        <v>1</v>
      </c>
      <c r="DC3" s="18">
        <v>1</v>
      </c>
      <c r="DD3" s="18">
        <v>1</v>
      </c>
      <c r="DE3" s="18">
        <v>1</v>
      </c>
      <c r="DF3" s="18">
        <v>1</v>
      </c>
      <c r="DG3" s="345"/>
      <c r="DH3" s="346"/>
      <c r="DI3" s="133">
        <v>1</v>
      </c>
      <c r="DJ3" s="135">
        <v>1</v>
      </c>
      <c r="DK3" s="135">
        <v>1</v>
      </c>
      <c r="DL3" s="135">
        <v>1</v>
      </c>
      <c r="DM3" s="134">
        <v>1</v>
      </c>
      <c r="DN3" s="134">
        <v>1</v>
      </c>
      <c r="DO3" s="19">
        <v>1</v>
      </c>
      <c r="DP3" s="352"/>
      <c r="DQ3" s="353"/>
      <c r="DR3" s="133">
        <v>1</v>
      </c>
      <c r="DS3" s="135">
        <v>1</v>
      </c>
      <c r="DT3" s="19">
        <v>1</v>
      </c>
      <c r="DU3" s="352"/>
      <c r="DV3" s="353"/>
      <c r="DW3" s="151">
        <v>1</v>
      </c>
      <c r="DX3" s="134">
        <v>1</v>
      </c>
      <c r="DY3" s="134">
        <v>1</v>
      </c>
      <c r="DZ3" s="134">
        <v>1</v>
      </c>
      <c r="EA3" s="19">
        <v>1</v>
      </c>
      <c r="EB3" s="406"/>
      <c r="EC3" s="407"/>
      <c r="ED3" s="161">
        <v>1</v>
      </c>
      <c r="EE3" s="410"/>
      <c r="EF3" s="411"/>
    </row>
    <row r="4" spans="1:136" ht="11.25" customHeight="1">
      <c r="A4" s="320" t="s">
        <v>55</v>
      </c>
      <c r="B4" s="321"/>
      <c r="C4" s="358">
        <f>IF('Encodage réponses Es'!C3="","",'Encodage réponses Es'!C3)</f>
        <v>1</v>
      </c>
      <c r="D4" s="359"/>
      <c r="E4" s="162">
        <f>IF('Encodage réponses Es'!CT3="","",'Encodage réponses Es'!CT3)</f>
      </c>
      <c r="F4" s="393">
        <f>IF(OR(COUNTIF(E4,"a")&gt;0,COUNTBLANK(E4)&gt;0),"",COUNTIF(E4,1))</f>
      </c>
      <c r="G4" s="394"/>
      <c r="H4" s="38">
        <f>IF('Encodage réponses Es'!CS3="","",'Encodage réponses Es'!CS3)</f>
      </c>
      <c r="I4" s="347">
        <f>IF(OR(COUNTIF(H4:H4,"a")&gt;0,COUNTBLANK(H4:H4)&gt;0),"",COUNTIF(H4:H4,1))</f>
      </c>
      <c r="J4" s="348"/>
      <c r="K4" s="38">
        <f>IF('Encodage réponses Es'!CF3="","",'Encodage réponses Es'!CF3)</f>
      </c>
      <c r="L4" s="39">
        <f>IF('Encodage réponses Es'!CG3="","",'Encodage réponses Es'!CG3)</f>
      </c>
      <c r="M4" s="40">
        <f>IF('Encodage réponses Es'!CH3="","",'Encodage réponses Es'!CH3)</f>
      </c>
      <c r="N4" s="349">
        <f>IF(OR(COUNTIF(K4:M4,"a")&gt;0,COUNTBLANK(K4:M4)&gt;0),"",COUNTIF(K4:M4,1)+(COUNTIF(L4,8)/2))</f>
      </c>
      <c r="O4" s="350"/>
      <c r="P4" s="40">
        <f>IF('Encodage réponses Es'!BO3="","",'Encodage réponses Es'!BO3)</f>
      </c>
      <c r="Q4" s="39">
        <f>IF('Encodage réponses Es'!BP3="","",'Encodage réponses Es'!BP3)</f>
      </c>
      <c r="R4" s="39">
        <f>IF('Encodage réponses Es'!BQ3="","",'Encodage réponses Es'!BQ3)</f>
      </c>
      <c r="S4" s="105">
        <f>IF('Encodage réponses Es'!BR3="","",'Encodage réponses Es'!BR3)</f>
      </c>
      <c r="T4" s="39">
        <f>IF('Encodage réponses Es'!BS3="","",'Encodage réponses Es'!BS3)</f>
      </c>
      <c r="U4" s="39">
        <f>IF('Encodage réponses Es'!BT3="","",'Encodage réponses Es'!BT3)</f>
      </c>
      <c r="V4" s="146">
        <f>IF('Encodage réponses Es'!CI3="","",'Encodage réponses Es'!CI3)</f>
      </c>
      <c r="W4" s="39">
        <f>IF('Encodage réponses Es'!CJ3="","",'Encodage réponses Es'!CJ3)</f>
      </c>
      <c r="X4" s="37">
        <f>IF('Encodage réponses Es'!CK3="","",'Encodage réponses Es'!CK3)</f>
      </c>
      <c r="Y4" s="347">
        <f>IF(OR(COUNTIF(P4:X4,"a")&gt;0,COUNTBLANK(P4:X4)&gt;0),"",COUNTIF(P4:X4,1))</f>
      </c>
      <c r="Z4" s="348"/>
      <c r="AA4" s="38">
        <f>IF('Encodage réponses Es'!CL3="","",'Encodage réponses Es'!CL3)</f>
      </c>
      <c r="AB4" s="40">
        <f>IF('Encodage réponses Es'!CM3="","",'Encodage réponses Es'!CM3)</f>
      </c>
      <c r="AC4" s="412">
        <f>IF(OR(COUNTIF(AA4:AB4,"a")&gt;0,COUNTBLANK(AA4:AB4)&gt;0),"",COUNTIF(AA4:AB4,1)+(COUNTIF(AA4:AB4,8)/2))</f>
      </c>
      <c r="AD4" s="413"/>
      <c r="AE4" s="38">
        <f>IF('Encodage réponses Es'!CN3="","",'Encodage réponses Es'!CN3)</f>
      </c>
      <c r="AF4" s="39">
        <f>IF('Encodage réponses Es'!CO3="","",'Encodage réponses Es'!CO3)</f>
      </c>
      <c r="AG4" s="39">
        <f>IF('Encodage réponses Es'!CP3="","",'Encodage réponses Es'!CP3)</f>
      </c>
      <c r="AH4" s="39">
        <f>IF('Encodage réponses Es'!CQ3="","",'Encodage réponses Es'!CQ3)</f>
      </c>
      <c r="AI4" s="105">
        <f>IF('Encodage réponses Es'!CR3="","",'Encodage réponses Es'!CR3)</f>
      </c>
      <c r="AJ4" s="393">
        <f>IF(OR(COUNTIF(AE4:AI4,"a")&gt;0,COUNTBLANK(AE4:AI4)&gt;0),"",COUNTIF(AE4:AI4,1))</f>
      </c>
      <c r="AK4" s="394"/>
      <c r="AL4" s="38">
        <f>IF('Encodage réponses Es'!BU3="","",'Encodage réponses Es'!BU3)</f>
      </c>
      <c r="AM4" s="40">
        <f>IF('Encodage réponses Es'!BV3="","",'Encodage réponses Es'!BV3)</f>
      </c>
      <c r="AN4" s="40">
        <f>IF('Encodage réponses Es'!BW3="","",'Encodage réponses Es'!BW3)</f>
      </c>
      <c r="AO4" s="40">
        <f>IF('Encodage réponses Es'!BX3="","",'Encodage réponses Es'!BX3)</f>
      </c>
      <c r="AP4" s="40">
        <f>IF('Encodage réponses Es'!BY3="","",'Encodage réponses Es'!BY3)</f>
      </c>
      <c r="AQ4" s="40">
        <f>IF('Encodage réponses Es'!BZ3="","",'Encodage réponses Es'!BZ3)</f>
      </c>
      <c r="AR4" s="40">
        <f>IF('Encodage réponses Es'!CA3="","",'Encodage réponses Es'!CA3)</f>
      </c>
      <c r="AS4" s="40">
        <f>IF('Encodage réponses Es'!CB3="","",'Encodage réponses Es'!CB3)</f>
      </c>
      <c r="AT4" s="40">
        <f>IF('Encodage réponses Es'!CC3="","",'Encodage réponses Es'!CC3)</f>
      </c>
      <c r="AU4" s="40">
        <f>IF('Encodage réponses Es'!CD3="","",'Encodage réponses Es'!CD3)</f>
      </c>
      <c r="AV4" s="105">
        <f>IF('Encodage réponses Es'!CE3="","",'Encodage réponses Es'!CE3)</f>
      </c>
      <c r="AW4" s="336">
        <f>IF(OR(COUNTIF(AL4:AV4,"a")&gt;0,COUNTBLANK(AL4:AV4)&gt;0),"",COUNTIF(AL4:AV4,1))</f>
      </c>
      <c r="AX4" s="337"/>
      <c r="AY4" s="216">
        <f>IF('Encodage réponses Es'!Y3="","",'Encodage réponses Es'!Y3)</f>
      </c>
      <c r="AZ4" s="130">
        <f>IF('Encodage réponses Es'!Z3="","",'Encodage réponses Es'!Z3)</f>
      </c>
      <c r="BA4" s="146">
        <f>IF('Encodage réponses Es'!AA3="","",'Encodage réponses Es'!AA3)</f>
      </c>
      <c r="BB4" s="39">
        <f>IF('Encodage réponses Es'!AF3="","",'Encodage réponses Es'!AF3)</f>
      </c>
      <c r="BC4" s="39">
        <f>IF('Encodage réponses Es'!AG3="","",'Encodage réponses Es'!AG3)</f>
      </c>
      <c r="BD4" s="105">
        <f>IF('Encodage réponses Es'!AH3="","",'Encodage réponses Es'!AH3)</f>
      </c>
      <c r="BE4" s="338">
        <f>IF(OR(COUNTIF(AY4:BD4,"a")&gt;0,COUNTBLANK(AY4:BD4)&gt;0),"",COUNTIF(AY4:BD4,1))</f>
      </c>
      <c r="BF4" s="339"/>
      <c r="BG4" s="145">
        <f>IF('Encodage réponses Es'!L3="","",'Encodage réponses Es'!L3)</f>
      </c>
      <c r="BH4" s="146">
        <f>IF('Encodage réponses Es'!M3="","",'Encodage réponses Es'!M3)</f>
      </c>
      <c r="BI4" s="105">
        <f>IF('Encodage réponses Es'!N3="","",'Encodage réponses Es'!N3)</f>
      </c>
      <c r="BJ4" s="338">
        <f>IF(OR(COUNTIF(BG4:BI4,"a")&gt;0,COUNTBLANK(BG4:BI4)&gt;0),"",COUNTIF(BG4:BI4,1))</f>
      </c>
      <c r="BK4" s="339"/>
      <c r="BL4" s="216">
        <f>IF('Encodage réponses Es'!BG3="","",'Encodage réponses Es'!BG3)</f>
      </c>
      <c r="BM4" s="105">
        <f>IF('Encodage réponses Es'!BH3="","",'Encodage réponses Es'!BH3)</f>
      </c>
      <c r="BN4" s="338">
        <f>IF(OR(COUNTIF(BL4:BM4,"a")&gt;0,COUNTBLANK(BL4:BM4)&gt;0),"",COUNTIF(BL4:BM4,1))</f>
      </c>
      <c r="BO4" s="339"/>
      <c r="BP4" s="145">
        <f>IF('Encodage réponses Es'!R3="","",'Encodage réponses Es'!R3)</f>
      </c>
      <c r="BQ4" s="146">
        <f>IF('Encodage réponses Es'!S3="","",'Encodage réponses Es'!S3)</f>
      </c>
      <c r="BR4" s="146">
        <f>IF('Encodage réponses Es'!AW3="","",'Encodage réponses Es'!AW3)</f>
      </c>
      <c r="BS4" s="39">
        <f>IF('Encodage réponses Es'!AX3="","",'Encodage réponses Es'!AX3)</f>
      </c>
      <c r="BT4" s="105">
        <f>IF('Encodage réponses Es'!BF3="","",'Encodage réponses Es'!BF3)</f>
      </c>
      <c r="BU4" s="338">
        <f>IF(OR(COUNTIF(BP4:BT4,"a")&gt;0,COUNTBLANK(BP4:BT4)&gt;0),"",COUNTIF(BP4:BT4,1))</f>
      </c>
      <c r="BV4" s="339"/>
      <c r="BW4" s="145">
        <f>IF('Encodage réponses Es'!BI3="","",'Encodage réponses Es'!BI3)</f>
      </c>
      <c r="BX4" s="399">
        <f>IF(OR(COUNTIF(BW4:BW4,"a")&gt;0,COUNTBLANK(BW4:BW4)&gt;0),"",COUNTIF(BW4:BW4,1)+COUNTIF(BW4,8)/2)</f>
      </c>
      <c r="BY4" s="400"/>
      <c r="BZ4" s="145">
        <f>IF('Encodage réponses Es'!T3="","",'Encodage réponses Es'!T3)</f>
      </c>
      <c r="CA4" s="131">
        <f>IF('Encodage réponses Es'!U3="","",'Encodage réponses Es'!U3)</f>
      </c>
      <c r="CB4" s="131">
        <f>IF('Encodage réponses Es'!V3="","",'Encodage réponses Es'!V3)</f>
      </c>
      <c r="CC4" s="131">
        <f>IF('Encodage réponses Es'!W3="","",'Encodage réponses Es'!W3)</f>
      </c>
      <c r="CD4" s="146">
        <f>IF('Encodage réponses Es'!X3="","",'Encodage réponses Es'!X3)</f>
      </c>
      <c r="CE4" s="217">
        <f>IF('Encodage réponses Es'!AE3="","",'Encodage réponses Es'!AE3)</f>
      </c>
      <c r="CF4" s="149">
        <f>IF('Encodage réponses Es'!BA3="","",'Encodage réponses Es'!BA3)</f>
      </c>
      <c r="CG4" s="412">
        <f>IF(OR(COUNTIF(BZ4:CF4,"a")&gt;0,COUNTBLANK(BZ4:CF4)&gt;0),"",COUNTIF(BZ4:CF4,1)+(COUNTIF(CF4,8)/2))</f>
      </c>
      <c r="CH4" s="413"/>
      <c r="CI4" s="145">
        <f>IF('Encodage réponses Es'!AK3="","",'Encodage réponses Es'!AK3)</f>
      </c>
      <c r="CJ4" s="131">
        <f>IF('Encodage réponses Es'!AL3="","",'Encodage réponses Es'!AL3)</f>
      </c>
      <c r="CK4" s="131">
        <f>IF('Encodage réponses Es'!AM3="","",'Encodage réponses Es'!AM3)</f>
      </c>
      <c r="CL4" s="131">
        <f>IF('Encodage réponses Es'!AN3="","",'Encodage réponses Es'!AN3)</f>
      </c>
      <c r="CM4" s="131">
        <f>IF('Encodage réponses Es'!AO3="","",'Encodage réponses Es'!AO3)</f>
      </c>
      <c r="CN4" s="131">
        <f>IF('Encodage réponses Es'!AP3="","",'Encodage réponses Es'!AP3)</f>
      </c>
      <c r="CO4" s="131">
        <f>IF('Encodage réponses Es'!AQ3="","",'Encodage réponses Es'!AQ3)</f>
      </c>
      <c r="CP4" s="131">
        <f>IF('Encodage réponses Es'!AR3="","",'Encodage réponses Es'!AR3)</f>
      </c>
      <c r="CQ4" s="131">
        <f>IF('Encodage réponses Es'!AS3="","",'Encodage réponses Es'!AS3)</f>
      </c>
      <c r="CR4" s="131">
        <f>IF('Encodage réponses Es'!AT3="","",'Encodage réponses Es'!AT3)</f>
      </c>
      <c r="CS4" s="131">
        <f>IF('Encodage réponses Es'!AY3="","",'Encodage réponses Es'!AY3)</f>
      </c>
      <c r="CT4" s="131">
        <f>IF('Encodage réponses Es'!AZ3="","",'Encodage réponses Es'!AZ3)</f>
      </c>
      <c r="CU4" s="131">
        <f>IF('Encodage réponses Es'!BB3="","",'Encodage réponses Es'!BB3)</f>
      </c>
      <c r="CV4" s="131">
        <f>IF('Encodage réponses Es'!BC3="","",'Encodage réponses Es'!BC3)</f>
      </c>
      <c r="CW4" s="131">
        <f>IF('Encodage réponses Es'!BD3="","",'Encodage réponses Es'!BD3)</f>
      </c>
      <c r="CX4" s="149">
        <f>IF('Encodage réponses Es'!BE3="","",'Encodage réponses Es'!BE3)</f>
      </c>
      <c r="CY4" s="347">
        <f>IF(OR(COUNTIF(CI4:CX4,"a")&gt;0,COUNTBLANK(CI4:CX4)&gt;0),"",COUNTIF(CI4:CX4,1))</f>
      </c>
      <c r="CZ4" s="348"/>
      <c r="DA4" s="145">
        <f>IF('Encodage réponses Es'!AU3="","",'Encodage réponses Es'!AU3)</f>
      </c>
      <c r="DB4" s="131">
        <f>IF('Encodage réponses Es'!BJ3="","",'Encodage réponses Es'!BJ3)</f>
      </c>
      <c r="DC4" s="131">
        <f>IF('Encodage réponses Es'!BK3="","",'Encodage réponses Es'!BK3)</f>
      </c>
      <c r="DD4" s="131">
        <f>IF('Encodage réponses Es'!BL3="","",'Encodage réponses Es'!BL3)</f>
      </c>
      <c r="DE4" s="146">
        <f>IF('Encodage réponses Es'!BM3="","",'Encodage réponses Es'!BM3)</f>
      </c>
      <c r="DF4" s="149">
        <f>IF('Encodage réponses Es'!BN3="","",'Encodage réponses Es'!BN3)</f>
      </c>
      <c r="DG4" s="347">
        <f>IF(OR(COUNTIF(DA4:DF4,"a")&gt;0,COUNTBLANK(DA4:DF4)&gt;0),"",COUNTIF(DA4:DF4,1))</f>
      </c>
      <c r="DH4" s="348"/>
      <c r="DI4" s="38">
        <f>IF('Encodage réponses Es'!H3="","",'Encodage réponses Es'!H3)</f>
      </c>
      <c r="DJ4" s="40">
        <f>IF('Encodage réponses Es'!I3="","",'Encodage réponses Es'!I3)</f>
      </c>
      <c r="DK4" s="40">
        <f>IF('Encodage réponses Es'!J3="","",'Encodage réponses Es'!J3)</f>
      </c>
      <c r="DL4" s="40">
        <f>IF('Encodage réponses Es'!K3="","",'Encodage réponses Es'!K3)</f>
      </c>
      <c r="DM4" s="39">
        <f>IF('Encodage réponses Es'!AB3="","",'Encodage réponses Es'!AB3)</f>
      </c>
      <c r="DN4" s="39">
        <f>IF('Encodage réponses Es'!AC3="","",'Encodage réponses Es'!AC3)</f>
      </c>
      <c r="DO4" s="37">
        <f>IF('Encodage réponses Es'!AD3="","",'Encodage réponses Es'!AD3)</f>
      </c>
      <c r="DP4" s="338">
        <f>IF(OR(COUNTIF(DI4:DO4,"a")&gt;0,COUNTBLANK(DI4:DO4)&gt;0),"",COUNTIF(DI4:DO4,1))</f>
      </c>
      <c r="DQ4" s="339"/>
      <c r="DR4" s="38">
        <f>IF('Encodage réponses Es'!E3="","",'Encodage réponses Es'!E3)</f>
      </c>
      <c r="DS4" s="40">
        <f>IF('Encodage réponses Es'!F3="","",'Encodage réponses Es'!F3)</f>
      </c>
      <c r="DT4" s="37">
        <f>IF('Encodage réponses Es'!G3="","",'Encodage réponses Es'!G3)</f>
      </c>
      <c r="DU4" s="338">
        <f>IF(OR(COUNTIF(DR4:DT4,"a")&gt;0,COUNTBLANK(DR4:DT4)&gt;0),"",COUNTIF(DR4:DT4,1))</f>
      </c>
      <c r="DV4" s="339"/>
      <c r="DW4" s="38">
        <f>IF('Encodage réponses Es'!O3="","",'Encodage réponses Es'!O3)</f>
      </c>
      <c r="DX4" s="39">
        <f>IF('Encodage réponses Es'!P3="","",'Encodage réponses Es'!P3)</f>
      </c>
      <c r="DY4" s="39">
        <f>IF('Encodage réponses Es'!Q3="","",'Encodage réponses Es'!Q3)</f>
      </c>
      <c r="DZ4" s="39">
        <f>IF('Encodage réponses Es'!AI3="","",'Encodage réponses Es'!AI3)</f>
      </c>
      <c r="EA4" s="37">
        <f>IF('Encodage réponses Es'!AJ3="","",'Encodage réponses Es'!AJ3)</f>
      </c>
      <c r="EB4" s="347">
        <f aca="true" t="shared" si="0" ref="EB4:EB37">IF(OR(COUNTIF(DW4:EA4,"a")&gt;0,COUNTBLANK(DW4:EA4)&gt;0),"",COUNTIF(DW4:EA4,1))</f>
      </c>
      <c r="EC4" s="348"/>
      <c r="ED4" s="162">
        <f>IF('Encodage réponses Es'!AV3="","",'Encodage réponses Es'!AV3)</f>
      </c>
      <c r="EE4" s="384">
        <f aca="true" t="shared" si="1" ref="EE4:EE37">IF(OR(COUNTIF(ED4:ED4,"a")&gt;0,COUNTBLANK(ED4:ED4)&gt;0),"",COUNTIF(ED4:ED4,1))</f>
      </c>
      <c r="EF4" s="385"/>
    </row>
    <row r="5" spans="1:136" ht="11.25" customHeight="1">
      <c r="A5" s="322"/>
      <c r="B5" s="323"/>
      <c r="C5" s="354">
        <f>IF('Encodage réponses Es'!C4="","",'Encodage réponses Es'!C4)</f>
        <v>2</v>
      </c>
      <c r="D5" s="355"/>
      <c r="E5" s="162">
        <f>IF('Encodage réponses Es'!CT4="","",'Encodage réponses Es'!CT4)</f>
      </c>
      <c r="F5" s="336">
        <f>IF(OR(COUNTIF(E5,"a")&gt;0,COUNTBLANK(E5)&gt;0),"",COUNTIF(E5,1))</f>
      </c>
      <c r="G5" s="337"/>
      <c r="H5" s="38">
        <f>IF('Encodage réponses Es'!CS4="","",'Encodage réponses Es'!CS4)</f>
      </c>
      <c r="I5" s="336">
        <f>IF(OR(COUNTIF(H5:H5,"a")&gt;0,COUNTBLANK(H5:H5)&gt;0),"",COUNTIF(H5:H5,1))</f>
      </c>
      <c r="J5" s="337"/>
      <c r="K5" s="38">
        <f>IF('Encodage réponses Es'!CF4="","",'Encodage réponses Es'!CF4)</f>
      </c>
      <c r="L5" s="39">
        <f>IF('Encodage réponses Es'!CG4="","",'Encodage réponses Es'!CG4)</f>
      </c>
      <c r="M5" s="40">
        <f>IF('Encodage réponses Es'!CH4="","",'Encodage réponses Es'!CH4)</f>
      </c>
      <c r="N5" s="349">
        <f>IF(OR(COUNTIF(K5:M5,"a")&gt;0,COUNTBLANK(K5:M5)&gt;0),"",COUNTIF(K5:M5,1)+(COUNTIF(L5,8)/2))</f>
      </c>
      <c r="O5" s="350"/>
      <c r="P5" s="40">
        <f>IF('Encodage réponses Es'!BO4="","",'Encodage réponses Es'!BO4)</f>
      </c>
      <c r="Q5" s="39">
        <f>IF('Encodage réponses Es'!BP4="","",'Encodage réponses Es'!BP4)</f>
      </c>
      <c r="R5" s="39">
        <f>IF('Encodage réponses Es'!BQ4="","",'Encodage réponses Es'!BQ4)</f>
      </c>
      <c r="S5" s="39">
        <f>IF('Encodage réponses Es'!BR4="","",'Encodage réponses Es'!BR4)</f>
      </c>
      <c r="T5" s="39">
        <f>IF('Encodage réponses Es'!BS4="","",'Encodage réponses Es'!BS4)</f>
      </c>
      <c r="U5" s="39">
        <f>IF('Encodage réponses Es'!BT4="","",'Encodage réponses Es'!BT4)</f>
      </c>
      <c r="V5" s="39">
        <f>IF('Encodage réponses Es'!CI4="","",'Encodage réponses Es'!CI4)</f>
      </c>
      <c r="W5" s="39">
        <f>IF('Encodage réponses Es'!CJ4="","",'Encodage réponses Es'!CJ4)</f>
      </c>
      <c r="X5" s="37">
        <f>IF('Encodage réponses Es'!CK4="","",'Encodage réponses Es'!CK4)</f>
      </c>
      <c r="Y5" s="336">
        <f>IF(OR(COUNTIF(P5:X5,"a")&gt;0,COUNTBLANK(P5:X5)&gt;0),"",COUNTIF(P5:X5,1))</f>
      </c>
      <c r="Z5" s="337"/>
      <c r="AA5" s="38">
        <f>IF('Encodage réponses Es'!CL4="","",'Encodage réponses Es'!CL4)</f>
      </c>
      <c r="AB5" s="105">
        <f>IF('Encodage réponses Es'!CM4="","",'Encodage réponses Es'!CM4)</f>
      </c>
      <c r="AC5" s="349">
        <f>IF(OR(COUNTIF(AA5:AB5,"a")&gt;0,COUNTBLANK(AA5:AB5)&gt;0),"",COUNTIF(AA5:AB5,1)+(COUNTIF(AA5:AB5,8)/2))</f>
      </c>
      <c r="AD5" s="350"/>
      <c r="AE5" s="38">
        <f>IF('Encodage réponses Es'!CN4="","",'Encodage réponses Es'!CN4)</f>
      </c>
      <c r="AF5" s="39">
        <f>IF('Encodage réponses Es'!CO4="","",'Encodage réponses Es'!CO4)</f>
      </c>
      <c r="AG5" s="39">
        <f>IF('Encodage réponses Es'!CP4="","",'Encodage réponses Es'!CP4)</f>
      </c>
      <c r="AH5" s="39">
        <f>IF('Encodage réponses Es'!CQ4="","",'Encodage réponses Es'!CQ4)</f>
      </c>
      <c r="AI5" s="105">
        <f>IF('Encodage réponses Es'!CR4="","",'Encodage réponses Es'!CR4)</f>
      </c>
      <c r="AJ5" s="336">
        <f>IF(OR(COUNTIF(AE5:AI5,"a")&gt;0,COUNTBLANK(AE5:AI5)&gt;0),"",COUNTIF(AE5:AI5,1))</f>
      </c>
      <c r="AK5" s="337"/>
      <c r="AL5" s="38">
        <f>IF('Encodage réponses Es'!BU4="","",'Encodage réponses Es'!BU4)</f>
      </c>
      <c r="AM5" s="40">
        <f>IF('Encodage réponses Es'!BV4="","",'Encodage réponses Es'!BV4)</f>
      </c>
      <c r="AN5" s="40">
        <f>IF('Encodage réponses Es'!BW4="","",'Encodage réponses Es'!BW4)</f>
      </c>
      <c r="AO5" s="40">
        <f>IF('Encodage réponses Es'!BX4="","",'Encodage réponses Es'!BX4)</f>
      </c>
      <c r="AP5" s="40">
        <f>IF('Encodage réponses Es'!BY4="","",'Encodage réponses Es'!BY4)</f>
      </c>
      <c r="AQ5" s="40">
        <f>IF('Encodage réponses Es'!BZ4="","",'Encodage réponses Es'!BZ4)</f>
      </c>
      <c r="AR5" s="40">
        <f>IF('Encodage réponses Es'!CA4="","",'Encodage réponses Es'!CA4)</f>
      </c>
      <c r="AS5" s="40">
        <f>IF('Encodage réponses Es'!CB4="","",'Encodage réponses Es'!CB4)</f>
      </c>
      <c r="AT5" s="40">
        <f>IF('Encodage réponses Es'!CC4="","",'Encodage réponses Es'!CC4)</f>
      </c>
      <c r="AU5" s="40">
        <f>IF('Encodage réponses Es'!CD4="","",'Encodage réponses Es'!CD4)</f>
      </c>
      <c r="AV5" s="105">
        <f>IF('Encodage réponses Es'!CE4="","",'Encodage réponses Es'!CE4)</f>
      </c>
      <c r="AW5" s="336">
        <f>IF(OR(COUNTIF(AL5:AV5,"a")&gt;0,COUNTBLANK(AL5:AV5)&gt;0),"",COUNTIF(AL5:AV5,1))</f>
      </c>
      <c r="AX5" s="337"/>
      <c r="AY5" s="38">
        <f>IF('Encodage réponses Es'!Y4="","",'Encodage réponses Es'!Y4)</f>
      </c>
      <c r="AZ5" s="40">
        <f>IF('Encodage réponses Es'!Z4="","",'Encodage réponses Es'!Z4)</f>
      </c>
      <c r="BA5" s="40">
        <f>IF('Encodage réponses Es'!AA4="","",'Encodage réponses Es'!AA4)</f>
      </c>
      <c r="BB5" s="40">
        <f>IF('Encodage réponses Es'!AF4="","",'Encodage réponses Es'!AF4)</f>
      </c>
      <c r="BC5" s="40">
        <f>IF('Encodage réponses Es'!AG4="","",'Encodage réponses Es'!AG4)</f>
      </c>
      <c r="BD5" s="105">
        <f>IF('Encodage réponses Es'!AH4="","",'Encodage réponses Es'!AH4)</f>
      </c>
      <c r="BE5" s="336">
        <f>IF(OR(COUNTIF(AY5:BD5,"a")&gt;0,COUNTBLANK(AY5:BD5)&gt;0),"",COUNTIF(AY5:BD5,1))</f>
      </c>
      <c r="BF5" s="337"/>
      <c r="BG5" s="38">
        <f>IF('Encodage réponses Es'!L4="","",'Encodage réponses Es'!L4)</f>
      </c>
      <c r="BH5" s="39">
        <f>IF('Encodage réponses Es'!M4="","",'Encodage réponses Es'!M4)</f>
      </c>
      <c r="BI5" s="105">
        <f>IF('Encodage réponses Es'!N4="","",'Encodage réponses Es'!N4)</f>
      </c>
      <c r="BJ5" s="336">
        <f>IF(OR(COUNTIF(BG5:BI5,"a")&gt;0,COUNTBLANK(BG5:BI5)&gt;0),"",COUNTIF(BG5:BI5,1))</f>
      </c>
      <c r="BK5" s="337"/>
      <c r="BL5" s="38">
        <f>IF('Encodage réponses Es'!BG4="","",'Encodage réponses Es'!BG4)</f>
      </c>
      <c r="BM5" s="105">
        <f>IF('Encodage réponses Es'!BH4="","",'Encodage réponses Es'!BH4)</f>
      </c>
      <c r="BN5" s="336">
        <f>IF(OR(COUNTIF(BL5:BM5,"a")&gt;0,COUNTBLANK(BL5:BM5)&gt;0),"",COUNTIF(BL5:BM5,1))</f>
      </c>
      <c r="BO5" s="337"/>
      <c r="BP5" s="38">
        <f>IF('Encodage réponses Es'!R4="","",'Encodage réponses Es'!R4)</f>
      </c>
      <c r="BQ5" s="39">
        <f>IF('Encodage réponses Es'!S4="","",'Encodage réponses Es'!S4)</f>
      </c>
      <c r="BR5" s="39">
        <f>IF('Encodage réponses Es'!AW4="","",'Encodage réponses Es'!AW4)</f>
      </c>
      <c r="BS5" s="40">
        <f>IF('Encodage réponses Es'!AX4="","",'Encodage réponses Es'!AX4)</f>
      </c>
      <c r="BT5" s="105">
        <f>IF('Encodage réponses Es'!BF4="","",'Encodage réponses Es'!BF4)</f>
      </c>
      <c r="BU5" s="336">
        <f>IF(OR(COUNTIF(BP5:BT5,"a")&gt;0,COUNTBLANK(BP5:BT5)&gt;0),"",COUNTIF(BP5:BT5,1))</f>
      </c>
      <c r="BV5" s="337"/>
      <c r="BW5" s="145">
        <f>IF('Encodage réponses Es'!BI4="","",'Encodage réponses Es'!BI4)</f>
      </c>
      <c r="BX5" s="349">
        <f>IF(OR(COUNTIF(BW5:BW5,"a")&gt;0,COUNTBLANK(BW5:BW5)&gt;0),"",COUNTIF(BW5:BW5,1)+COUNTIF(BW5,8)/2)</f>
      </c>
      <c r="BY5" s="350"/>
      <c r="BZ5" s="34">
        <f>IF('Encodage réponses Es'!T4="","",'Encodage réponses Es'!T4)</f>
      </c>
      <c r="CA5" s="35">
        <f>IF('Encodage réponses Es'!U4="","",'Encodage réponses Es'!U4)</f>
      </c>
      <c r="CB5" s="35">
        <f>IF('Encodage réponses Es'!V4="","",'Encodage réponses Es'!V4)</f>
      </c>
      <c r="CC5" s="35">
        <f>IF('Encodage réponses Es'!W4="","",'Encodage réponses Es'!W4)</f>
      </c>
      <c r="CD5" s="39">
        <f>IF('Encodage réponses Es'!X4="","",'Encodage réponses Es'!X4)</f>
      </c>
      <c r="CE5" s="39">
        <f>IF('Encodage réponses Es'!AE4="","",'Encodage réponses Es'!AE4)</f>
      </c>
      <c r="CF5" s="192">
        <f>IF('Encodage réponses Es'!BA4="","",'Encodage réponses Es'!BA4)</f>
      </c>
      <c r="CG5" s="349">
        <f>IF(OR(COUNTIF(BZ5:CF5,"a")&gt;0,COUNTBLANK(BZ5:CF5)&gt;0),"",COUNTIF(BZ5:CF5,1)+(COUNTIF(CF5,8)/2))</f>
      </c>
      <c r="CH5" s="350"/>
      <c r="CI5" s="34">
        <f>IF('Encodage réponses Es'!AK4="","",'Encodage réponses Es'!AK4)</f>
      </c>
      <c r="CJ5" s="35">
        <f>IF('Encodage réponses Es'!AL4="","",'Encodage réponses Es'!AL4)</f>
      </c>
      <c r="CK5" s="35">
        <f>IF('Encodage réponses Es'!AM4="","",'Encodage réponses Es'!AM4)</f>
      </c>
      <c r="CL5" s="35">
        <f>IF('Encodage réponses Es'!AN4="","",'Encodage réponses Es'!AN4)</f>
      </c>
      <c r="CM5" s="35">
        <f>IF('Encodage réponses Es'!AO4="","",'Encodage réponses Es'!AO4)</f>
      </c>
      <c r="CN5" s="35">
        <f>IF('Encodage réponses Es'!AP4="","",'Encodage réponses Es'!AP4)</f>
      </c>
      <c r="CO5" s="35">
        <f>IF('Encodage réponses Es'!AQ4="","",'Encodage réponses Es'!AQ4)</f>
      </c>
      <c r="CP5" s="35">
        <f>IF('Encodage réponses Es'!AR4="","",'Encodage réponses Es'!AR4)</f>
      </c>
      <c r="CQ5" s="35">
        <f>IF('Encodage réponses Es'!AS4="","",'Encodage réponses Es'!AS4)</f>
      </c>
      <c r="CR5" s="35">
        <f>IF('Encodage réponses Es'!AT4="","",'Encodage réponses Es'!AT4)</f>
      </c>
      <c r="CS5" s="35">
        <f>IF('Encodage réponses Es'!AY4="","",'Encodage réponses Es'!AY4)</f>
      </c>
      <c r="CT5" s="35">
        <f>IF('Encodage réponses Es'!AZ4="","",'Encodage réponses Es'!AZ4)</f>
      </c>
      <c r="CU5" s="35">
        <f>IF('Encodage réponses Es'!BB4="","",'Encodage réponses Es'!BB4)</f>
      </c>
      <c r="CV5" s="35">
        <f>IF('Encodage réponses Es'!BC4="","",'Encodage réponses Es'!BC4)</f>
      </c>
      <c r="CW5" s="35">
        <f>IF('Encodage réponses Es'!BD4="","",'Encodage réponses Es'!BD4)</f>
      </c>
      <c r="CX5" s="192">
        <f>IF('Encodage réponses Es'!BE4="","",'Encodage réponses Es'!BE4)</f>
      </c>
      <c r="CY5" s="336">
        <f>IF(OR(COUNTIF(CI5:CX5,"a")&gt;0,COUNTBLANK(CI5:CX5)&gt;0),"",COUNTIF(CI5:CX5,1))</f>
      </c>
      <c r="CZ5" s="337"/>
      <c r="DA5" s="34">
        <f>IF('Encodage réponses Es'!AU4="","",'Encodage réponses Es'!AU4)</f>
      </c>
      <c r="DB5" s="35">
        <f>IF('Encodage réponses Es'!BJ4="","",'Encodage réponses Es'!BJ4)</f>
      </c>
      <c r="DC5" s="35">
        <f>IF('Encodage réponses Es'!BK4="","",'Encodage réponses Es'!BK4)</f>
      </c>
      <c r="DD5" s="35">
        <f>IF('Encodage réponses Es'!BL4="","",'Encodage réponses Es'!BL4)</f>
      </c>
      <c r="DE5" s="35">
        <f>IF('Encodage réponses Es'!BM4="","",'Encodage réponses Es'!BM4)</f>
      </c>
      <c r="DF5" s="192">
        <f>IF('Encodage réponses Es'!BN4="","",'Encodage réponses Es'!BN4)</f>
      </c>
      <c r="DG5" s="336">
        <f>IF(OR(COUNTIF(DA5:DF5,"a")&gt;0,COUNTBLANK(DA5:DF5)&gt;0),"",COUNTIF(DA5:DF5,1))</f>
      </c>
      <c r="DH5" s="337"/>
      <c r="DI5" s="38">
        <f>IF('Encodage réponses Es'!H4="","",'Encodage réponses Es'!H4)</f>
      </c>
      <c r="DJ5" s="40">
        <f>IF('Encodage réponses Es'!I4="","",'Encodage réponses Es'!I4)</f>
      </c>
      <c r="DK5" s="40">
        <f>IF('Encodage réponses Es'!J4="","",'Encodage réponses Es'!J4)</f>
      </c>
      <c r="DL5" s="40">
        <f>IF('Encodage réponses Es'!K4="","",'Encodage réponses Es'!K4)</f>
      </c>
      <c r="DM5" s="39">
        <f>IF('Encodage réponses Es'!AB4="","",'Encodage réponses Es'!AB4)</f>
      </c>
      <c r="DN5" s="39">
        <f>IF('Encodage réponses Es'!AC4="","",'Encodage réponses Es'!AC4)</f>
      </c>
      <c r="DO5" s="37">
        <f>IF('Encodage réponses Es'!AD4="","",'Encodage réponses Es'!AD4)</f>
      </c>
      <c r="DP5" s="336">
        <f>IF(OR(COUNTIF(DI5:DO5,"a")&gt;0,COUNTBLANK(DI5:DO5)&gt;0),"",COUNTIF(DI5:DO5,1))</f>
      </c>
      <c r="DQ5" s="337"/>
      <c r="DR5" s="38">
        <f>IF('Encodage réponses Es'!E4="","",'Encodage réponses Es'!E4)</f>
      </c>
      <c r="DS5" s="40">
        <f>IF('Encodage réponses Es'!F4="","",'Encodage réponses Es'!F4)</f>
      </c>
      <c r="DT5" s="37">
        <f>IF('Encodage réponses Es'!G4="","",'Encodage réponses Es'!G4)</f>
      </c>
      <c r="DU5" s="336">
        <f>IF(OR(COUNTIF(DR5:DT5,"a")&gt;0,COUNTBLANK(DR5:DT5)&gt;0),"",COUNTIF(DR5:DT5,1))</f>
      </c>
      <c r="DV5" s="337"/>
      <c r="DW5" s="38">
        <f>IF('Encodage réponses Es'!O4="","",'Encodage réponses Es'!O4)</f>
      </c>
      <c r="DX5" s="39">
        <f>IF('Encodage réponses Es'!P4="","",'Encodage réponses Es'!P4)</f>
      </c>
      <c r="DY5" s="39">
        <f>IF('Encodage réponses Es'!Q4="","",'Encodage réponses Es'!Q4)</f>
      </c>
      <c r="DZ5" s="39">
        <f>IF('Encodage réponses Es'!AI4="","",'Encodage réponses Es'!AI4)</f>
      </c>
      <c r="EA5" s="37">
        <f>IF('Encodage réponses Es'!AJ4="","",'Encodage réponses Es'!AJ4)</f>
      </c>
      <c r="EB5" s="336">
        <f t="shared" si="0"/>
      </c>
      <c r="EC5" s="337"/>
      <c r="ED5" s="40">
        <f>IF('Encodage réponses Es'!AV4="","",'Encodage réponses Es'!AV4)</f>
      </c>
      <c r="EE5" s="336">
        <f t="shared" si="1"/>
      </c>
      <c r="EF5" s="337"/>
    </row>
    <row r="6" spans="1:136" ht="11.25" customHeight="1">
      <c r="A6" s="322"/>
      <c r="B6" s="323"/>
      <c r="C6" s="354">
        <f>IF('Encodage réponses Es'!C5="","",'Encodage réponses Es'!C5)</f>
        <v>3</v>
      </c>
      <c r="D6" s="355"/>
      <c r="E6" s="162">
        <f>IF('Encodage réponses Es'!CT5="","",'Encodage réponses Es'!CT5)</f>
      </c>
      <c r="F6" s="336">
        <f aca="true" t="shared" si="2" ref="F6:F36">IF(OR(COUNTIF(E6,"a")&gt;0,COUNTBLANK(E6)&gt;0),"",COUNTIF(E6,1))</f>
      </c>
      <c r="G6" s="337"/>
      <c r="H6" s="38">
        <f>IF('Encodage réponses Es'!CS5="","",'Encodage réponses Es'!CS5)</f>
      </c>
      <c r="I6" s="336">
        <f aca="true" t="shared" si="3" ref="I6:I36">IF(OR(COUNTIF(H6:H6,"a")&gt;0,COUNTBLANK(H6:H6)&gt;0),"",COUNTIF(H6:H6,1))</f>
      </c>
      <c r="J6" s="337"/>
      <c r="K6" s="38">
        <f>IF('Encodage réponses Es'!CF5="","",'Encodage réponses Es'!CF5)</f>
      </c>
      <c r="L6" s="39">
        <f>IF('Encodage réponses Es'!CG5="","",'Encodage réponses Es'!CG5)</f>
      </c>
      <c r="M6" s="40">
        <f>IF('Encodage réponses Es'!CH5="","",'Encodage réponses Es'!CH5)</f>
      </c>
      <c r="N6" s="349">
        <f aca="true" t="shared" si="4" ref="N6:N36">IF(OR(COUNTIF(K6:M6,"a")&gt;0,COUNTBLANK(K6:M6)&gt;0),"",COUNTIF(K6:M6,1)+(COUNTIF(L6,8)/2))</f>
      </c>
      <c r="O6" s="350"/>
      <c r="P6" s="40">
        <f>IF('Encodage réponses Es'!BO5="","",'Encodage réponses Es'!BO5)</f>
      </c>
      <c r="Q6" s="39">
        <f>IF('Encodage réponses Es'!BP5="","",'Encodage réponses Es'!BP5)</f>
      </c>
      <c r="R6" s="39">
        <f>IF('Encodage réponses Es'!BQ5="","",'Encodage réponses Es'!BQ5)</f>
      </c>
      <c r="S6" s="39">
        <f>IF('Encodage réponses Es'!BR5="","",'Encodage réponses Es'!BR5)</f>
      </c>
      <c r="T6" s="39">
        <f>IF('Encodage réponses Es'!BS5="","",'Encodage réponses Es'!BS5)</f>
      </c>
      <c r="U6" s="39">
        <f>IF('Encodage réponses Es'!BT5="","",'Encodage réponses Es'!BT5)</f>
      </c>
      <c r="V6" s="39">
        <f>IF('Encodage réponses Es'!CI5="","",'Encodage réponses Es'!CI5)</f>
      </c>
      <c r="W6" s="39">
        <f>IF('Encodage réponses Es'!CJ5="","",'Encodage réponses Es'!CJ5)</f>
      </c>
      <c r="X6" s="37">
        <f>IF('Encodage réponses Es'!CK5="","",'Encodage réponses Es'!CK5)</f>
      </c>
      <c r="Y6" s="336">
        <f aca="true" t="shared" si="5" ref="Y6:Y36">IF(OR(COUNTIF(P6:X6,"a")&gt;0,COUNTBLANK(P6:X6)&gt;0),"",COUNTIF(P6:X6,1))</f>
      </c>
      <c r="Z6" s="337"/>
      <c r="AA6" s="38">
        <f>IF('Encodage réponses Es'!CL5="","",'Encodage réponses Es'!CL5)</f>
      </c>
      <c r="AB6" s="105">
        <f>IF('Encodage réponses Es'!CM5="","",'Encodage réponses Es'!CM5)</f>
      </c>
      <c r="AC6" s="349">
        <f aca="true" t="shared" si="6" ref="AC6:AC36">IF(OR(COUNTIF(AA6:AB6,"a")&gt;0,COUNTBLANK(AA6:AB6)&gt;0),"",COUNTIF(AA6:AB6,1)+(COUNTIF(AA6:AB6,8)/2))</f>
      </c>
      <c r="AD6" s="350"/>
      <c r="AE6" s="38">
        <f>IF('Encodage réponses Es'!CN5="","",'Encodage réponses Es'!CN5)</f>
      </c>
      <c r="AF6" s="39">
        <f>IF('Encodage réponses Es'!CO5="","",'Encodage réponses Es'!CO5)</f>
      </c>
      <c r="AG6" s="39">
        <f>IF('Encodage réponses Es'!CP5="","",'Encodage réponses Es'!CP5)</f>
      </c>
      <c r="AH6" s="39">
        <f>IF('Encodage réponses Es'!CQ5="","",'Encodage réponses Es'!CQ5)</f>
      </c>
      <c r="AI6" s="105">
        <f>IF('Encodage réponses Es'!CR5="","",'Encodage réponses Es'!CR5)</f>
      </c>
      <c r="AJ6" s="336">
        <f aca="true" t="shared" si="7" ref="AJ6:AJ36">IF(OR(COUNTIF(AE6:AI6,"a")&gt;0,COUNTBLANK(AE6:AI6)&gt;0),"",COUNTIF(AE6:AI6,1))</f>
      </c>
      <c r="AK6" s="337"/>
      <c r="AL6" s="38">
        <f>IF('Encodage réponses Es'!BU5="","",'Encodage réponses Es'!BU5)</f>
      </c>
      <c r="AM6" s="40">
        <f>IF('Encodage réponses Es'!BV5="","",'Encodage réponses Es'!BV5)</f>
      </c>
      <c r="AN6" s="40">
        <f>IF('Encodage réponses Es'!BW5="","",'Encodage réponses Es'!BW5)</f>
      </c>
      <c r="AO6" s="40">
        <f>IF('Encodage réponses Es'!BX5="","",'Encodage réponses Es'!BX5)</f>
      </c>
      <c r="AP6" s="40">
        <f>IF('Encodage réponses Es'!BY5="","",'Encodage réponses Es'!BY5)</f>
      </c>
      <c r="AQ6" s="40">
        <f>IF('Encodage réponses Es'!BZ5="","",'Encodage réponses Es'!BZ5)</f>
      </c>
      <c r="AR6" s="40">
        <f>IF('Encodage réponses Es'!CA5="","",'Encodage réponses Es'!CA5)</f>
      </c>
      <c r="AS6" s="40">
        <f>IF('Encodage réponses Es'!CB5="","",'Encodage réponses Es'!CB5)</f>
      </c>
      <c r="AT6" s="40">
        <f>IF('Encodage réponses Es'!CC5="","",'Encodage réponses Es'!CC5)</f>
      </c>
      <c r="AU6" s="40">
        <f>IF('Encodage réponses Es'!CD5="","",'Encodage réponses Es'!CD5)</f>
      </c>
      <c r="AV6" s="105">
        <f>IF('Encodage réponses Es'!CE5="","",'Encodage réponses Es'!CE5)</f>
      </c>
      <c r="AW6" s="336">
        <f aca="true" t="shared" si="8" ref="AW6:AW36">IF(OR(COUNTIF(AL6:AV6,"a")&gt;0,COUNTBLANK(AL6:AV6)&gt;0),"",COUNTIF(AL6:AV6,1))</f>
      </c>
      <c r="AX6" s="337"/>
      <c r="AY6" s="38">
        <f>IF('Encodage réponses Es'!Y5="","",'Encodage réponses Es'!Y5)</f>
      </c>
      <c r="AZ6" s="40">
        <f>IF('Encodage réponses Es'!Z5="","",'Encodage réponses Es'!Z5)</f>
      </c>
      <c r="BA6" s="40">
        <f>IF('Encodage réponses Es'!AA5="","",'Encodage réponses Es'!AA5)</f>
      </c>
      <c r="BB6" s="40">
        <f>IF('Encodage réponses Es'!AF5="","",'Encodage réponses Es'!AF5)</f>
      </c>
      <c r="BC6" s="40">
        <f>IF('Encodage réponses Es'!AG5="","",'Encodage réponses Es'!AG5)</f>
      </c>
      <c r="BD6" s="105">
        <f>IF('Encodage réponses Es'!AH5="","",'Encodage réponses Es'!AH5)</f>
      </c>
      <c r="BE6" s="336">
        <f aca="true" t="shared" si="9" ref="BE6:BE36">IF(OR(COUNTIF(AY6:BD6,"a")&gt;0,COUNTBLANK(AY6:BD6)&gt;0),"",COUNTIF(AY6:BD6,1))</f>
      </c>
      <c r="BF6" s="337"/>
      <c r="BG6" s="38">
        <f>IF('Encodage réponses Es'!L5="","",'Encodage réponses Es'!L5)</f>
      </c>
      <c r="BH6" s="39">
        <f>IF('Encodage réponses Es'!M5="","",'Encodage réponses Es'!M5)</f>
      </c>
      <c r="BI6" s="105">
        <f>IF('Encodage réponses Es'!N5="","",'Encodage réponses Es'!N5)</f>
      </c>
      <c r="BJ6" s="336">
        <f aca="true" t="shared" si="10" ref="BJ6:BJ36">IF(OR(COUNTIF(BG6:BI6,"a")&gt;0,COUNTBLANK(BG6:BI6)&gt;0),"",COUNTIF(BG6:BI6,1))</f>
      </c>
      <c r="BK6" s="337"/>
      <c r="BL6" s="38">
        <f>IF('Encodage réponses Es'!BG5="","",'Encodage réponses Es'!BG5)</f>
      </c>
      <c r="BM6" s="105">
        <f>IF('Encodage réponses Es'!BH5="","",'Encodage réponses Es'!BH5)</f>
      </c>
      <c r="BN6" s="336">
        <f aca="true" t="shared" si="11" ref="BN6:BN36">IF(OR(COUNTIF(BL6:BM6,"a")&gt;0,COUNTBLANK(BL6:BM6)&gt;0),"",COUNTIF(BL6:BM6,1))</f>
      </c>
      <c r="BO6" s="337"/>
      <c r="BP6" s="38">
        <f>IF('Encodage réponses Es'!R5="","",'Encodage réponses Es'!R5)</f>
      </c>
      <c r="BQ6" s="39">
        <f>IF('Encodage réponses Es'!S5="","",'Encodage réponses Es'!S5)</f>
      </c>
      <c r="BR6" s="39">
        <f>IF('Encodage réponses Es'!AW5="","",'Encodage réponses Es'!AW5)</f>
      </c>
      <c r="BS6" s="40">
        <f>IF('Encodage réponses Es'!AX5="","",'Encodage réponses Es'!AX5)</f>
      </c>
      <c r="BT6" s="105">
        <f>IF('Encodage réponses Es'!BF5="","",'Encodage réponses Es'!BF5)</f>
      </c>
      <c r="BU6" s="336">
        <f aca="true" t="shared" si="12" ref="BU6:BU36">IF(OR(COUNTIF(BP6:BT6,"a")&gt;0,COUNTBLANK(BP6:BT6)&gt;0),"",COUNTIF(BP6:BT6,1))</f>
      </c>
      <c r="BV6" s="337"/>
      <c r="BW6" s="145">
        <f>IF('Encodage réponses Es'!BI5="","",'Encodage réponses Es'!BI5)</f>
      </c>
      <c r="BX6" s="349">
        <f aca="true" t="shared" si="13" ref="BX6:BX36">IF(OR(COUNTIF(BW6:BW6,"a")&gt;0,COUNTBLANK(BW6:BW6)&gt;0),"",COUNTIF(BW6:BW6,1)+COUNTIF(BW6,8)/2)</f>
      </c>
      <c r="BY6" s="350"/>
      <c r="BZ6" s="34">
        <f>IF('Encodage réponses Es'!T5="","",'Encodage réponses Es'!T5)</f>
      </c>
      <c r="CA6" s="35">
        <f>IF('Encodage réponses Es'!U5="","",'Encodage réponses Es'!U5)</f>
      </c>
      <c r="CB6" s="35">
        <f>IF('Encodage réponses Es'!V5="","",'Encodage réponses Es'!V5)</f>
      </c>
      <c r="CC6" s="35">
        <f>IF('Encodage réponses Es'!W5="","",'Encodage réponses Es'!W5)</f>
      </c>
      <c r="CD6" s="39">
        <f>IF('Encodage réponses Es'!X5="","",'Encodage réponses Es'!X5)</f>
      </c>
      <c r="CE6" s="39">
        <f>IF('Encodage réponses Es'!AE5="","",'Encodage réponses Es'!AE5)</f>
      </c>
      <c r="CF6" s="192">
        <f>IF('Encodage réponses Es'!BA5="","",'Encodage réponses Es'!BA5)</f>
      </c>
      <c r="CG6" s="349">
        <f aca="true" t="shared" si="14" ref="CG6:CG36">IF(OR(COUNTIF(BZ6:CF6,"a")&gt;0,COUNTBLANK(BZ6:CF6)&gt;0),"",COUNTIF(BZ6:CF6,1)+(COUNTIF(CF6,8)/2))</f>
      </c>
      <c r="CH6" s="350"/>
      <c r="CI6" s="34">
        <f>IF('Encodage réponses Es'!AK5="","",'Encodage réponses Es'!AK5)</f>
      </c>
      <c r="CJ6" s="35">
        <f>IF('Encodage réponses Es'!AL5="","",'Encodage réponses Es'!AL5)</f>
      </c>
      <c r="CK6" s="35">
        <f>IF('Encodage réponses Es'!AM5="","",'Encodage réponses Es'!AM5)</f>
      </c>
      <c r="CL6" s="35">
        <f>IF('Encodage réponses Es'!AN5="","",'Encodage réponses Es'!AN5)</f>
      </c>
      <c r="CM6" s="35">
        <f>IF('Encodage réponses Es'!AO5="","",'Encodage réponses Es'!AO5)</f>
      </c>
      <c r="CN6" s="35">
        <f>IF('Encodage réponses Es'!AP5="","",'Encodage réponses Es'!AP5)</f>
      </c>
      <c r="CO6" s="35">
        <f>IF('Encodage réponses Es'!AQ5="","",'Encodage réponses Es'!AQ5)</f>
      </c>
      <c r="CP6" s="35">
        <f>IF('Encodage réponses Es'!AR5="","",'Encodage réponses Es'!AR5)</f>
      </c>
      <c r="CQ6" s="35">
        <f>IF('Encodage réponses Es'!AS5="","",'Encodage réponses Es'!AS5)</f>
      </c>
      <c r="CR6" s="35">
        <f>IF('Encodage réponses Es'!AT5="","",'Encodage réponses Es'!AT5)</f>
      </c>
      <c r="CS6" s="35">
        <f>IF('Encodage réponses Es'!AY5="","",'Encodage réponses Es'!AY5)</f>
      </c>
      <c r="CT6" s="35">
        <f>IF('Encodage réponses Es'!AZ5="","",'Encodage réponses Es'!AZ5)</f>
      </c>
      <c r="CU6" s="35">
        <f>IF('Encodage réponses Es'!BB5="","",'Encodage réponses Es'!BB5)</f>
      </c>
      <c r="CV6" s="35">
        <f>IF('Encodage réponses Es'!BC5="","",'Encodage réponses Es'!BC5)</f>
      </c>
      <c r="CW6" s="35">
        <f>IF('Encodage réponses Es'!BD5="","",'Encodage réponses Es'!BD5)</f>
      </c>
      <c r="CX6" s="192">
        <f>IF('Encodage réponses Es'!BE5="","",'Encodage réponses Es'!BE5)</f>
      </c>
      <c r="CY6" s="336">
        <f aca="true" t="shared" si="15" ref="CY6:CY36">IF(OR(COUNTIF(CI6:CX6,"a")&gt;0,COUNTBLANK(CI6:CX6)&gt;0),"",COUNTIF(CI6:CX6,1))</f>
      </c>
      <c r="CZ6" s="337"/>
      <c r="DA6" s="34">
        <f>IF('Encodage réponses Es'!AU5="","",'Encodage réponses Es'!AU5)</f>
      </c>
      <c r="DB6" s="35">
        <f>IF('Encodage réponses Es'!BJ5="","",'Encodage réponses Es'!BJ5)</f>
      </c>
      <c r="DC6" s="35">
        <f>IF('Encodage réponses Es'!BK5="","",'Encodage réponses Es'!BK5)</f>
      </c>
      <c r="DD6" s="35">
        <f>IF('Encodage réponses Es'!BL5="","",'Encodage réponses Es'!BL5)</f>
      </c>
      <c r="DE6" s="35">
        <f>IF('Encodage réponses Es'!BM5="","",'Encodage réponses Es'!BM5)</f>
      </c>
      <c r="DF6" s="192">
        <f>IF('Encodage réponses Es'!BN5="","",'Encodage réponses Es'!BN5)</f>
      </c>
      <c r="DG6" s="336">
        <f aca="true" t="shared" si="16" ref="DG6:DG36">IF(OR(COUNTIF(DA6:DF6,"a")&gt;0,COUNTBLANK(DA6:DF6)&gt;0),"",COUNTIF(DA6:DF6,1))</f>
      </c>
      <c r="DH6" s="337"/>
      <c r="DI6" s="38">
        <f>IF('Encodage réponses Es'!H5="","",'Encodage réponses Es'!H5)</f>
      </c>
      <c r="DJ6" s="40">
        <f>IF('Encodage réponses Es'!I5="","",'Encodage réponses Es'!I5)</f>
      </c>
      <c r="DK6" s="40">
        <f>IF('Encodage réponses Es'!J5="","",'Encodage réponses Es'!J5)</f>
      </c>
      <c r="DL6" s="40">
        <f>IF('Encodage réponses Es'!K5="","",'Encodage réponses Es'!K5)</f>
      </c>
      <c r="DM6" s="39">
        <f>IF('Encodage réponses Es'!AB5="","",'Encodage réponses Es'!AB5)</f>
      </c>
      <c r="DN6" s="39">
        <f>IF('Encodage réponses Es'!AC5="","",'Encodage réponses Es'!AC5)</f>
      </c>
      <c r="DO6" s="37">
        <f>IF('Encodage réponses Es'!AD5="","",'Encodage réponses Es'!AD5)</f>
      </c>
      <c r="DP6" s="336">
        <f aca="true" t="shared" si="17" ref="DP6:DP36">IF(OR(COUNTIF(DI6:DO6,"a")&gt;0,COUNTBLANK(DI6:DO6)&gt;0),"",COUNTIF(DI6:DO6,1))</f>
      </c>
      <c r="DQ6" s="337"/>
      <c r="DR6" s="38">
        <f>IF('Encodage réponses Es'!E5="","",'Encodage réponses Es'!E5)</f>
      </c>
      <c r="DS6" s="40">
        <f>IF('Encodage réponses Es'!F5="","",'Encodage réponses Es'!F5)</f>
      </c>
      <c r="DT6" s="37">
        <f>IF('Encodage réponses Es'!G5="","",'Encodage réponses Es'!G5)</f>
      </c>
      <c r="DU6" s="336">
        <f aca="true" t="shared" si="18" ref="DU6:DU36">IF(OR(COUNTIF(DR6:DT6,"a")&gt;0,COUNTBLANK(DR6:DT6)&gt;0),"",COUNTIF(DR6:DT6,1))</f>
      </c>
      <c r="DV6" s="337"/>
      <c r="DW6" s="38">
        <f>IF('Encodage réponses Es'!O5="","",'Encodage réponses Es'!O5)</f>
      </c>
      <c r="DX6" s="39">
        <f>IF('Encodage réponses Es'!P5="","",'Encodage réponses Es'!P5)</f>
      </c>
      <c r="DY6" s="39">
        <f>IF('Encodage réponses Es'!Q5="","",'Encodage réponses Es'!Q5)</f>
      </c>
      <c r="DZ6" s="39">
        <f>IF('Encodage réponses Es'!AI5="","",'Encodage réponses Es'!AI5)</f>
      </c>
      <c r="EA6" s="37">
        <f>IF('Encodage réponses Es'!AJ5="","",'Encodage réponses Es'!AJ5)</f>
      </c>
      <c r="EB6" s="336">
        <f t="shared" si="0"/>
      </c>
      <c r="EC6" s="337"/>
      <c r="ED6" s="40">
        <f>IF('Encodage réponses Es'!AV5="","",'Encodage réponses Es'!AV5)</f>
      </c>
      <c r="EE6" s="336">
        <f t="shared" si="1"/>
      </c>
      <c r="EF6" s="337"/>
    </row>
    <row r="7" spans="1:136" ht="11.25" customHeight="1">
      <c r="A7" s="322"/>
      <c r="B7" s="323"/>
      <c r="C7" s="354">
        <f>IF('Encodage réponses Es'!C6="","",'Encodage réponses Es'!C6)</f>
        <v>4</v>
      </c>
      <c r="D7" s="355"/>
      <c r="E7" s="162">
        <f>IF('Encodage réponses Es'!CT6="","",'Encodage réponses Es'!CT6)</f>
      </c>
      <c r="F7" s="336">
        <f t="shared" si="2"/>
      </c>
      <c r="G7" s="337"/>
      <c r="H7" s="38">
        <f>IF('Encodage réponses Es'!CS6="","",'Encodage réponses Es'!CS6)</f>
      </c>
      <c r="I7" s="336">
        <f t="shared" si="3"/>
      </c>
      <c r="J7" s="337"/>
      <c r="K7" s="38">
        <f>IF('Encodage réponses Es'!CF6="","",'Encodage réponses Es'!CF6)</f>
      </c>
      <c r="L7" s="39">
        <f>IF('Encodage réponses Es'!CG6="","",'Encodage réponses Es'!CG6)</f>
      </c>
      <c r="M7" s="40">
        <f>IF('Encodage réponses Es'!CH6="","",'Encodage réponses Es'!CH6)</f>
      </c>
      <c r="N7" s="349">
        <f t="shared" si="4"/>
      </c>
      <c r="O7" s="350"/>
      <c r="P7" s="40">
        <f>IF('Encodage réponses Es'!BO6="","",'Encodage réponses Es'!BO6)</f>
      </c>
      <c r="Q7" s="39">
        <f>IF('Encodage réponses Es'!BP6="","",'Encodage réponses Es'!BP6)</f>
      </c>
      <c r="R7" s="39">
        <f>IF('Encodage réponses Es'!BQ6="","",'Encodage réponses Es'!BQ6)</f>
      </c>
      <c r="S7" s="39">
        <f>IF('Encodage réponses Es'!BR6="","",'Encodage réponses Es'!BR6)</f>
      </c>
      <c r="T7" s="39">
        <f>IF('Encodage réponses Es'!BS6="","",'Encodage réponses Es'!BS6)</f>
      </c>
      <c r="U7" s="39">
        <f>IF('Encodage réponses Es'!BT6="","",'Encodage réponses Es'!BT6)</f>
      </c>
      <c r="V7" s="39">
        <f>IF('Encodage réponses Es'!CI6="","",'Encodage réponses Es'!CI6)</f>
      </c>
      <c r="W7" s="39">
        <f>IF('Encodage réponses Es'!CJ6="","",'Encodage réponses Es'!CJ6)</f>
      </c>
      <c r="X7" s="37">
        <f>IF('Encodage réponses Es'!CK6="","",'Encodage réponses Es'!CK6)</f>
      </c>
      <c r="Y7" s="336">
        <f t="shared" si="5"/>
      </c>
      <c r="Z7" s="337"/>
      <c r="AA7" s="38">
        <f>IF('Encodage réponses Es'!CL6="","",'Encodage réponses Es'!CL6)</f>
      </c>
      <c r="AB7" s="105">
        <f>IF('Encodage réponses Es'!CM6="","",'Encodage réponses Es'!CM6)</f>
      </c>
      <c r="AC7" s="349">
        <f t="shared" si="6"/>
      </c>
      <c r="AD7" s="350"/>
      <c r="AE7" s="38">
        <f>IF('Encodage réponses Es'!CN6="","",'Encodage réponses Es'!CN6)</f>
      </c>
      <c r="AF7" s="39">
        <f>IF('Encodage réponses Es'!CO6="","",'Encodage réponses Es'!CO6)</f>
      </c>
      <c r="AG7" s="39">
        <f>IF('Encodage réponses Es'!CP6="","",'Encodage réponses Es'!CP6)</f>
      </c>
      <c r="AH7" s="39">
        <f>IF('Encodage réponses Es'!CQ6="","",'Encodage réponses Es'!CQ6)</f>
      </c>
      <c r="AI7" s="105">
        <f>IF('Encodage réponses Es'!CR6="","",'Encodage réponses Es'!CR6)</f>
      </c>
      <c r="AJ7" s="336">
        <f t="shared" si="7"/>
      </c>
      <c r="AK7" s="337"/>
      <c r="AL7" s="38">
        <f>IF('Encodage réponses Es'!BU6="","",'Encodage réponses Es'!BU6)</f>
      </c>
      <c r="AM7" s="40">
        <f>IF('Encodage réponses Es'!BV6="","",'Encodage réponses Es'!BV6)</f>
      </c>
      <c r="AN7" s="40">
        <f>IF('Encodage réponses Es'!BW6="","",'Encodage réponses Es'!BW6)</f>
      </c>
      <c r="AO7" s="40">
        <f>IF('Encodage réponses Es'!BX6="","",'Encodage réponses Es'!BX6)</f>
      </c>
      <c r="AP7" s="40">
        <f>IF('Encodage réponses Es'!BY6="","",'Encodage réponses Es'!BY6)</f>
      </c>
      <c r="AQ7" s="40">
        <f>IF('Encodage réponses Es'!BZ6="","",'Encodage réponses Es'!BZ6)</f>
      </c>
      <c r="AR7" s="40">
        <f>IF('Encodage réponses Es'!CA6="","",'Encodage réponses Es'!CA6)</f>
      </c>
      <c r="AS7" s="40">
        <f>IF('Encodage réponses Es'!CB6="","",'Encodage réponses Es'!CB6)</f>
      </c>
      <c r="AT7" s="40">
        <f>IF('Encodage réponses Es'!CC6="","",'Encodage réponses Es'!CC6)</f>
      </c>
      <c r="AU7" s="40">
        <f>IF('Encodage réponses Es'!CD6="","",'Encodage réponses Es'!CD6)</f>
      </c>
      <c r="AV7" s="105">
        <f>IF('Encodage réponses Es'!CE6="","",'Encodage réponses Es'!CE6)</f>
      </c>
      <c r="AW7" s="336">
        <f t="shared" si="8"/>
      </c>
      <c r="AX7" s="337"/>
      <c r="AY7" s="38">
        <f>IF('Encodage réponses Es'!Y6="","",'Encodage réponses Es'!Y6)</f>
      </c>
      <c r="AZ7" s="40">
        <f>IF('Encodage réponses Es'!Z6="","",'Encodage réponses Es'!Z6)</f>
      </c>
      <c r="BA7" s="40">
        <f>IF('Encodage réponses Es'!AA6="","",'Encodage réponses Es'!AA6)</f>
      </c>
      <c r="BB7" s="40">
        <f>IF('Encodage réponses Es'!AF6="","",'Encodage réponses Es'!AF6)</f>
      </c>
      <c r="BC7" s="40">
        <f>IF('Encodage réponses Es'!AG6="","",'Encodage réponses Es'!AG6)</f>
      </c>
      <c r="BD7" s="105">
        <f>IF('Encodage réponses Es'!AH6="","",'Encodage réponses Es'!AH6)</f>
      </c>
      <c r="BE7" s="336">
        <f t="shared" si="9"/>
      </c>
      <c r="BF7" s="337"/>
      <c r="BG7" s="38">
        <f>IF('Encodage réponses Es'!L6="","",'Encodage réponses Es'!L6)</f>
      </c>
      <c r="BH7" s="39">
        <f>IF('Encodage réponses Es'!M6="","",'Encodage réponses Es'!M6)</f>
      </c>
      <c r="BI7" s="105">
        <f>IF('Encodage réponses Es'!N6="","",'Encodage réponses Es'!N6)</f>
      </c>
      <c r="BJ7" s="336">
        <f t="shared" si="10"/>
      </c>
      <c r="BK7" s="337"/>
      <c r="BL7" s="38">
        <f>IF('Encodage réponses Es'!BG6="","",'Encodage réponses Es'!BG6)</f>
      </c>
      <c r="BM7" s="105">
        <f>IF('Encodage réponses Es'!BH6="","",'Encodage réponses Es'!BH6)</f>
      </c>
      <c r="BN7" s="336">
        <f t="shared" si="11"/>
      </c>
      <c r="BO7" s="337"/>
      <c r="BP7" s="38">
        <f>IF('Encodage réponses Es'!R6="","",'Encodage réponses Es'!R6)</f>
      </c>
      <c r="BQ7" s="39">
        <f>IF('Encodage réponses Es'!S6="","",'Encodage réponses Es'!S6)</f>
      </c>
      <c r="BR7" s="39">
        <f>IF('Encodage réponses Es'!AW6="","",'Encodage réponses Es'!AW6)</f>
      </c>
      <c r="BS7" s="40">
        <f>IF('Encodage réponses Es'!AX6="","",'Encodage réponses Es'!AX6)</f>
      </c>
      <c r="BT7" s="105">
        <f>IF('Encodage réponses Es'!BF6="","",'Encodage réponses Es'!BF6)</f>
      </c>
      <c r="BU7" s="336">
        <f t="shared" si="12"/>
      </c>
      <c r="BV7" s="337"/>
      <c r="BW7" s="145">
        <f>IF('Encodage réponses Es'!BI6="","",'Encodage réponses Es'!BI6)</f>
      </c>
      <c r="BX7" s="349">
        <f t="shared" si="13"/>
      </c>
      <c r="BY7" s="350"/>
      <c r="BZ7" s="34">
        <f>IF('Encodage réponses Es'!T6="","",'Encodage réponses Es'!T6)</f>
      </c>
      <c r="CA7" s="35">
        <f>IF('Encodage réponses Es'!U6="","",'Encodage réponses Es'!U6)</f>
      </c>
      <c r="CB7" s="35">
        <f>IF('Encodage réponses Es'!V6="","",'Encodage réponses Es'!V6)</f>
      </c>
      <c r="CC7" s="35">
        <f>IF('Encodage réponses Es'!W6="","",'Encodage réponses Es'!W6)</f>
      </c>
      <c r="CD7" s="39">
        <f>IF('Encodage réponses Es'!X6="","",'Encodage réponses Es'!X6)</f>
      </c>
      <c r="CE7" s="39">
        <f>IF('Encodage réponses Es'!AE6="","",'Encodage réponses Es'!AE6)</f>
      </c>
      <c r="CF7" s="192">
        <f>IF('Encodage réponses Es'!BA6="","",'Encodage réponses Es'!BA6)</f>
      </c>
      <c r="CG7" s="349">
        <f t="shared" si="14"/>
      </c>
      <c r="CH7" s="350"/>
      <c r="CI7" s="34">
        <f>IF('Encodage réponses Es'!AK6="","",'Encodage réponses Es'!AK6)</f>
      </c>
      <c r="CJ7" s="35">
        <f>IF('Encodage réponses Es'!AL6="","",'Encodage réponses Es'!AL6)</f>
      </c>
      <c r="CK7" s="35">
        <f>IF('Encodage réponses Es'!AM6="","",'Encodage réponses Es'!AM6)</f>
      </c>
      <c r="CL7" s="35">
        <f>IF('Encodage réponses Es'!AN6="","",'Encodage réponses Es'!AN6)</f>
      </c>
      <c r="CM7" s="35">
        <f>IF('Encodage réponses Es'!AO6="","",'Encodage réponses Es'!AO6)</f>
      </c>
      <c r="CN7" s="35">
        <f>IF('Encodage réponses Es'!AP6="","",'Encodage réponses Es'!AP6)</f>
      </c>
      <c r="CO7" s="35">
        <f>IF('Encodage réponses Es'!AQ6="","",'Encodage réponses Es'!AQ6)</f>
      </c>
      <c r="CP7" s="35">
        <f>IF('Encodage réponses Es'!AR6="","",'Encodage réponses Es'!AR6)</f>
      </c>
      <c r="CQ7" s="35">
        <f>IF('Encodage réponses Es'!AS6="","",'Encodage réponses Es'!AS6)</f>
      </c>
      <c r="CR7" s="35">
        <f>IF('Encodage réponses Es'!AT6="","",'Encodage réponses Es'!AT6)</f>
      </c>
      <c r="CS7" s="35">
        <f>IF('Encodage réponses Es'!AY6="","",'Encodage réponses Es'!AY6)</f>
      </c>
      <c r="CT7" s="35">
        <f>IF('Encodage réponses Es'!AZ6="","",'Encodage réponses Es'!AZ6)</f>
      </c>
      <c r="CU7" s="35">
        <f>IF('Encodage réponses Es'!BB6="","",'Encodage réponses Es'!BB6)</f>
      </c>
      <c r="CV7" s="35">
        <f>IF('Encodage réponses Es'!BC6="","",'Encodage réponses Es'!BC6)</f>
      </c>
      <c r="CW7" s="35">
        <f>IF('Encodage réponses Es'!BD6="","",'Encodage réponses Es'!BD6)</f>
      </c>
      <c r="CX7" s="192">
        <f>IF('Encodage réponses Es'!BE6="","",'Encodage réponses Es'!BE6)</f>
      </c>
      <c r="CY7" s="336">
        <f t="shared" si="15"/>
      </c>
      <c r="CZ7" s="337"/>
      <c r="DA7" s="34">
        <f>IF('Encodage réponses Es'!AU6="","",'Encodage réponses Es'!AU6)</f>
      </c>
      <c r="DB7" s="35">
        <f>IF('Encodage réponses Es'!BJ6="","",'Encodage réponses Es'!BJ6)</f>
      </c>
      <c r="DC7" s="35">
        <f>IF('Encodage réponses Es'!BK6="","",'Encodage réponses Es'!BK6)</f>
      </c>
      <c r="DD7" s="35">
        <f>IF('Encodage réponses Es'!BL6="","",'Encodage réponses Es'!BL6)</f>
      </c>
      <c r="DE7" s="35">
        <f>IF('Encodage réponses Es'!BM6="","",'Encodage réponses Es'!BM6)</f>
      </c>
      <c r="DF7" s="192">
        <f>IF('Encodage réponses Es'!BN6="","",'Encodage réponses Es'!BN6)</f>
      </c>
      <c r="DG7" s="336">
        <f t="shared" si="16"/>
      </c>
      <c r="DH7" s="337"/>
      <c r="DI7" s="38">
        <f>IF('Encodage réponses Es'!H6="","",'Encodage réponses Es'!H6)</f>
      </c>
      <c r="DJ7" s="40">
        <f>IF('Encodage réponses Es'!I6="","",'Encodage réponses Es'!I6)</f>
      </c>
      <c r="DK7" s="40">
        <f>IF('Encodage réponses Es'!J6="","",'Encodage réponses Es'!J6)</f>
      </c>
      <c r="DL7" s="40">
        <f>IF('Encodage réponses Es'!K6="","",'Encodage réponses Es'!K6)</f>
      </c>
      <c r="DM7" s="39">
        <f>IF('Encodage réponses Es'!AB6="","",'Encodage réponses Es'!AB6)</f>
      </c>
      <c r="DN7" s="39">
        <f>IF('Encodage réponses Es'!AC6="","",'Encodage réponses Es'!AC6)</f>
      </c>
      <c r="DO7" s="37">
        <f>IF('Encodage réponses Es'!AD6="","",'Encodage réponses Es'!AD6)</f>
      </c>
      <c r="DP7" s="336">
        <f t="shared" si="17"/>
      </c>
      <c r="DQ7" s="337"/>
      <c r="DR7" s="38">
        <f>IF('Encodage réponses Es'!E6="","",'Encodage réponses Es'!E6)</f>
      </c>
      <c r="DS7" s="40">
        <f>IF('Encodage réponses Es'!F6="","",'Encodage réponses Es'!F6)</f>
      </c>
      <c r="DT7" s="37">
        <f>IF('Encodage réponses Es'!G6="","",'Encodage réponses Es'!G6)</f>
      </c>
      <c r="DU7" s="336">
        <f t="shared" si="18"/>
      </c>
      <c r="DV7" s="337"/>
      <c r="DW7" s="38">
        <f>IF('Encodage réponses Es'!O6="","",'Encodage réponses Es'!O6)</f>
      </c>
      <c r="DX7" s="39">
        <f>IF('Encodage réponses Es'!P6="","",'Encodage réponses Es'!P6)</f>
      </c>
      <c r="DY7" s="39">
        <f>IF('Encodage réponses Es'!Q6="","",'Encodage réponses Es'!Q6)</f>
      </c>
      <c r="DZ7" s="39">
        <f>IF('Encodage réponses Es'!AI6="","",'Encodage réponses Es'!AI6)</f>
      </c>
      <c r="EA7" s="37">
        <f>IF('Encodage réponses Es'!AJ6="","",'Encodage réponses Es'!AJ6)</f>
      </c>
      <c r="EB7" s="336">
        <f t="shared" si="0"/>
      </c>
      <c r="EC7" s="337"/>
      <c r="ED7" s="40">
        <f>IF('Encodage réponses Es'!AV6="","",'Encodage réponses Es'!AV6)</f>
      </c>
      <c r="EE7" s="336">
        <f t="shared" si="1"/>
      </c>
      <c r="EF7" s="337"/>
    </row>
    <row r="8" spans="1:136" ht="11.25" customHeight="1">
      <c r="A8" s="322"/>
      <c r="B8" s="323"/>
      <c r="C8" s="354">
        <f>IF('Encodage réponses Es'!C7="","",'Encodage réponses Es'!C7)</f>
        <v>5</v>
      </c>
      <c r="D8" s="355"/>
      <c r="E8" s="162">
        <f>IF('Encodage réponses Es'!CT7="","",'Encodage réponses Es'!CT7)</f>
      </c>
      <c r="F8" s="336">
        <f t="shared" si="2"/>
      </c>
      <c r="G8" s="337"/>
      <c r="H8" s="38">
        <f>IF('Encodage réponses Es'!CS7="","",'Encodage réponses Es'!CS7)</f>
      </c>
      <c r="I8" s="336">
        <f t="shared" si="3"/>
      </c>
      <c r="J8" s="337"/>
      <c r="K8" s="38">
        <f>IF('Encodage réponses Es'!CF7="","",'Encodage réponses Es'!CF7)</f>
      </c>
      <c r="L8" s="39">
        <f>IF('Encodage réponses Es'!CG7="","",'Encodage réponses Es'!CG7)</f>
      </c>
      <c r="M8" s="40">
        <f>IF('Encodage réponses Es'!CH7="","",'Encodage réponses Es'!CH7)</f>
      </c>
      <c r="N8" s="349">
        <f t="shared" si="4"/>
      </c>
      <c r="O8" s="350"/>
      <c r="P8" s="40">
        <f>IF('Encodage réponses Es'!BO7="","",'Encodage réponses Es'!BO7)</f>
      </c>
      <c r="Q8" s="39">
        <f>IF('Encodage réponses Es'!BP7="","",'Encodage réponses Es'!BP7)</f>
      </c>
      <c r="R8" s="39">
        <f>IF('Encodage réponses Es'!BQ7="","",'Encodage réponses Es'!BQ7)</f>
      </c>
      <c r="S8" s="39">
        <f>IF('Encodage réponses Es'!BR7="","",'Encodage réponses Es'!BR7)</f>
      </c>
      <c r="T8" s="39">
        <f>IF('Encodage réponses Es'!BS7="","",'Encodage réponses Es'!BS7)</f>
      </c>
      <c r="U8" s="39">
        <f>IF('Encodage réponses Es'!BT7="","",'Encodage réponses Es'!BT7)</f>
      </c>
      <c r="V8" s="39">
        <f>IF('Encodage réponses Es'!CI7="","",'Encodage réponses Es'!CI7)</f>
      </c>
      <c r="W8" s="39">
        <f>IF('Encodage réponses Es'!CJ7="","",'Encodage réponses Es'!CJ7)</f>
      </c>
      <c r="X8" s="37">
        <f>IF('Encodage réponses Es'!CK7="","",'Encodage réponses Es'!CK7)</f>
      </c>
      <c r="Y8" s="336">
        <f t="shared" si="5"/>
      </c>
      <c r="Z8" s="337"/>
      <c r="AA8" s="38">
        <f>IF('Encodage réponses Es'!CL7="","",'Encodage réponses Es'!CL7)</f>
      </c>
      <c r="AB8" s="105">
        <f>IF('Encodage réponses Es'!CM7="","",'Encodage réponses Es'!CM7)</f>
      </c>
      <c r="AC8" s="349">
        <f t="shared" si="6"/>
      </c>
      <c r="AD8" s="350"/>
      <c r="AE8" s="38">
        <f>IF('Encodage réponses Es'!CN7="","",'Encodage réponses Es'!CN7)</f>
      </c>
      <c r="AF8" s="39">
        <f>IF('Encodage réponses Es'!CO7="","",'Encodage réponses Es'!CO7)</f>
      </c>
      <c r="AG8" s="39">
        <f>IF('Encodage réponses Es'!CP7="","",'Encodage réponses Es'!CP7)</f>
      </c>
      <c r="AH8" s="39">
        <f>IF('Encodage réponses Es'!CQ7="","",'Encodage réponses Es'!CQ7)</f>
      </c>
      <c r="AI8" s="105">
        <f>IF('Encodage réponses Es'!CR7="","",'Encodage réponses Es'!CR7)</f>
      </c>
      <c r="AJ8" s="336">
        <f t="shared" si="7"/>
      </c>
      <c r="AK8" s="337"/>
      <c r="AL8" s="38">
        <f>IF('Encodage réponses Es'!BU7="","",'Encodage réponses Es'!BU7)</f>
      </c>
      <c r="AM8" s="40">
        <f>IF('Encodage réponses Es'!BV7="","",'Encodage réponses Es'!BV7)</f>
      </c>
      <c r="AN8" s="40">
        <f>IF('Encodage réponses Es'!BW7="","",'Encodage réponses Es'!BW7)</f>
      </c>
      <c r="AO8" s="40">
        <f>IF('Encodage réponses Es'!BX7="","",'Encodage réponses Es'!BX7)</f>
      </c>
      <c r="AP8" s="40">
        <f>IF('Encodage réponses Es'!BY7="","",'Encodage réponses Es'!BY7)</f>
      </c>
      <c r="AQ8" s="40">
        <f>IF('Encodage réponses Es'!BZ7="","",'Encodage réponses Es'!BZ7)</f>
      </c>
      <c r="AR8" s="40">
        <f>IF('Encodage réponses Es'!CA7="","",'Encodage réponses Es'!CA7)</f>
      </c>
      <c r="AS8" s="40">
        <f>IF('Encodage réponses Es'!CB7="","",'Encodage réponses Es'!CB7)</f>
      </c>
      <c r="AT8" s="40">
        <f>IF('Encodage réponses Es'!CC7="","",'Encodage réponses Es'!CC7)</f>
      </c>
      <c r="AU8" s="40">
        <f>IF('Encodage réponses Es'!CD7="","",'Encodage réponses Es'!CD7)</f>
      </c>
      <c r="AV8" s="105">
        <f>IF('Encodage réponses Es'!CE7="","",'Encodage réponses Es'!CE7)</f>
      </c>
      <c r="AW8" s="336">
        <f t="shared" si="8"/>
      </c>
      <c r="AX8" s="337"/>
      <c r="AY8" s="38">
        <f>IF('Encodage réponses Es'!Y7="","",'Encodage réponses Es'!Y7)</f>
      </c>
      <c r="AZ8" s="40">
        <f>IF('Encodage réponses Es'!Z7="","",'Encodage réponses Es'!Z7)</f>
      </c>
      <c r="BA8" s="40">
        <f>IF('Encodage réponses Es'!AA7="","",'Encodage réponses Es'!AA7)</f>
      </c>
      <c r="BB8" s="40">
        <f>IF('Encodage réponses Es'!AF7="","",'Encodage réponses Es'!AF7)</f>
      </c>
      <c r="BC8" s="40">
        <f>IF('Encodage réponses Es'!AG7="","",'Encodage réponses Es'!AG7)</f>
      </c>
      <c r="BD8" s="105">
        <f>IF('Encodage réponses Es'!AH7="","",'Encodage réponses Es'!AH7)</f>
      </c>
      <c r="BE8" s="336">
        <f t="shared" si="9"/>
      </c>
      <c r="BF8" s="337"/>
      <c r="BG8" s="38">
        <f>IF('Encodage réponses Es'!L7="","",'Encodage réponses Es'!L7)</f>
      </c>
      <c r="BH8" s="39">
        <f>IF('Encodage réponses Es'!M7="","",'Encodage réponses Es'!M7)</f>
      </c>
      <c r="BI8" s="105">
        <f>IF('Encodage réponses Es'!N7="","",'Encodage réponses Es'!N7)</f>
      </c>
      <c r="BJ8" s="336">
        <f t="shared" si="10"/>
      </c>
      <c r="BK8" s="337"/>
      <c r="BL8" s="38">
        <f>IF('Encodage réponses Es'!BG7="","",'Encodage réponses Es'!BG7)</f>
      </c>
      <c r="BM8" s="105">
        <f>IF('Encodage réponses Es'!BH7="","",'Encodage réponses Es'!BH7)</f>
      </c>
      <c r="BN8" s="336">
        <f t="shared" si="11"/>
      </c>
      <c r="BO8" s="337"/>
      <c r="BP8" s="38">
        <f>IF('Encodage réponses Es'!R7="","",'Encodage réponses Es'!R7)</f>
      </c>
      <c r="BQ8" s="39">
        <f>IF('Encodage réponses Es'!S7="","",'Encodage réponses Es'!S7)</f>
      </c>
      <c r="BR8" s="39">
        <f>IF('Encodage réponses Es'!AW7="","",'Encodage réponses Es'!AW7)</f>
      </c>
      <c r="BS8" s="40">
        <f>IF('Encodage réponses Es'!AX7="","",'Encodage réponses Es'!AX7)</f>
      </c>
      <c r="BT8" s="105">
        <f>IF('Encodage réponses Es'!BF7="","",'Encodage réponses Es'!BF7)</f>
      </c>
      <c r="BU8" s="336">
        <f t="shared" si="12"/>
      </c>
      <c r="BV8" s="337"/>
      <c r="BW8" s="145">
        <f>IF('Encodage réponses Es'!BI7="","",'Encodage réponses Es'!BI7)</f>
      </c>
      <c r="BX8" s="349">
        <f t="shared" si="13"/>
      </c>
      <c r="BY8" s="350"/>
      <c r="BZ8" s="34">
        <f>IF('Encodage réponses Es'!T7="","",'Encodage réponses Es'!T7)</f>
      </c>
      <c r="CA8" s="35">
        <f>IF('Encodage réponses Es'!U7="","",'Encodage réponses Es'!U7)</f>
      </c>
      <c r="CB8" s="35">
        <f>IF('Encodage réponses Es'!V7="","",'Encodage réponses Es'!V7)</f>
      </c>
      <c r="CC8" s="35">
        <f>IF('Encodage réponses Es'!W7="","",'Encodage réponses Es'!W7)</f>
      </c>
      <c r="CD8" s="39">
        <f>IF('Encodage réponses Es'!X7="","",'Encodage réponses Es'!X7)</f>
      </c>
      <c r="CE8" s="39">
        <f>IF('Encodage réponses Es'!AE7="","",'Encodage réponses Es'!AE7)</f>
      </c>
      <c r="CF8" s="192">
        <f>IF('Encodage réponses Es'!BA7="","",'Encodage réponses Es'!BA7)</f>
      </c>
      <c r="CG8" s="349">
        <f t="shared" si="14"/>
      </c>
      <c r="CH8" s="350"/>
      <c r="CI8" s="34">
        <f>IF('Encodage réponses Es'!AK7="","",'Encodage réponses Es'!AK7)</f>
      </c>
      <c r="CJ8" s="35">
        <f>IF('Encodage réponses Es'!AL7="","",'Encodage réponses Es'!AL7)</f>
      </c>
      <c r="CK8" s="35">
        <f>IF('Encodage réponses Es'!AM7="","",'Encodage réponses Es'!AM7)</f>
      </c>
      <c r="CL8" s="35">
        <f>IF('Encodage réponses Es'!AN7="","",'Encodage réponses Es'!AN7)</f>
      </c>
      <c r="CM8" s="35">
        <f>IF('Encodage réponses Es'!AO7="","",'Encodage réponses Es'!AO7)</f>
      </c>
      <c r="CN8" s="35">
        <f>IF('Encodage réponses Es'!AP7="","",'Encodage réponses Es'!AP7)</f>
      </c>
      <c r="CO8" s="35">
        <f>IF('Encodage réponses Es'!AQ7="","",'Encodage réponses Es'!AQ7)</f>
      </c>
      <c r="CP8" s="35">
        <f>IF('Encodage réponses Es'!AR7="","",'Encodage réponses Es'!AR7)</f>
      </c>
      <c r="CQ8" s="35">
        <f>IF('Encodage réponses Es'!AS7="","",'Encodage réponses Es'!AS7)</f>
      </c>
      <c r="CR8" s="35">
        <f>IF('Encodage réponses Es'!AT7="","",'Encodage réponses Es'!AT7)</f>
      </c>
      <c r="CS8" s="35">
        <f>IF('Encodage réponses Es'!AY7="","",'Encodage réponses Es'!AY7)</f>
      </c>
      <c r="CT8" s="35">
        <f>IF('Encodage réponses Es'!AZ7="","",'Encodage réponses Es'!AZ7)</f>
      </c>
      <c r="CU8" s="35">
        <f>IF('Encodage réponses Es'!BB7="","",'Encodage réponses Es'!BB7)</f>
      </c>
      <c r="CV8" s="35">
        <f>IF('Encodage réponses Es'!BC7="","",'Encodage réponses Es'!BC7)</f>
      </c>
      <c r="CW8" s="35">
        <f>IF('Encodage réponses Es'!BD7="","",'Encodage réponses Es'!BD7)</f>
      </c>
      <c r="CX8" s="192">
        <f>IF('Encodage réponses Es'!BE7="","",'Encodage réponses Es'!BE7)</f>
      </c>
      <c r="CY8" s="336">
        <f t="shared" si="15"/>
      </c>
      <c r="CZ8" s="337"/>
      <c r="DA8" s="34">
        <f>IF('Encodage réponses Es'!AU7="","",'Encodage réponses Es'!AU7)</f>
      </c>
      <c r="DB8" s="35">
        <f>IF('Encodage réponses Es'!BJ7="","",'Encodage réponses Es'!BJ7)</f>
      </c>
      <c r="DC8" s="35">
        <f>IF('Encodage réponses Es'!BK7="","",'Encodage réponses Es'!BK7)</f>
      </c>
      <c r="DD8" s="35">
        <f>IF('Encodage réponses Es'!BL7="","",'Encodage réponses Es'!BL7)</f>
      </c>
      <c r="DE8" s="35">
        <f>IF('Encodage réponses Es'!BM7="","",'Encodage réponses Es'!BM7)</f>
      </c>
      <c r="DF8" s="192">
        <f>IF('Encodage réponses Es'!BN7="","",'Encodage réponses Es'!BN7)</f>
      </c>
      <c r="DG8" s="336">
        <f t="shared" si="16"/>
      </c>
      <c r="DH8" s="337"/>
      <c r="DI8" s="38">
        <f>IF('Encodage réponses Es'!H7="","",'Encodage réponses Es'!H7)</f>
      </c>
      <c r="DJ8" s="40">
        <f>IF('Encodage réponses Es'!I7="","",'Encodage réponses Es'!I7)</f>
      </c>
      <c r="DK8" s="40">
        <f>IF('Encodage réponses Es'!J7="","",'Encodage réponses Es'!J7)</f>
      </c>
      <c r="DL8" s="40">
        <f>IF('Encodage réponses Es'!K7="","",'Encodage réponses Es'!K7)</f>
      </c>
      <c r="DM8" s="39">
        <f>IF('Encodage réponses Es'!AB7="","",'Encodage réponses Es'!AB7)</f>
      </c>
      <c r="DN8" s="39">
        <f>IF('Encodage réponses Es'!AC7="","",'Encodage réponses Es'!AC7)</f>
      </c>
      <c r="DO8" s="37">
        <f>IF('Encodage réponses Es'!AD7="","",'Encodage réponses Es'!AD7)</f>
      </c>
      <c r="DP8" s="336">
        <f t="shared" si="17"/>
      </c>
      <c r="DQ8" s="337"/>
      <c r="DR8" s="38">
        <f>IF('Encodage réponses Es'!E7="","",'Encodage réponses Es'!E7)</f>
      </c>
      <c r="DS8" s="40">
        <f>IF('Encodage réponses Es'!F7="","",'Encodage réponses Es'!F7)</f>
      </c>
      <c r="DT8" s="37">
        <f>IF('Encodage réponses Es'!G7="","",'Encodage réponses Es'!G7)</f>
      </c>
      <c r="DU8" s="336">
        <f t="shared" si="18"/>
      </c>
      <c r="DV8" s="337"/>
      <c r="DW8" s="38">
        <f>IF('Encodage réponses Es'!O7="","",'Encodage réponses Es'!O7)</f>
      </c>
      <c r="DX8" s="39">
        <f>IF('Encodage réponses Es'!P7="","",'Encodage réponses Es'!P7)</f>
      </c>
      <c r="DY8" s="39">
        <f>IF('Encodage réponses Es'!Q7="","",'Encodage réponses Es'!Q7)</f>
      </c>
      <c r="DZ8" s="39">
        <f>IF('Encodage réponses Es'!AI7="","",'Encodage réponses Es'!AI7)</f>
      </c>
      <c r="EA8" s="37">
        <f>IF('Encodage réponses Es'!AJ7="","",'Encodage réponses Es'!AJ7)</f>
      </c>
      <c r="EB8" s="336">
        <f t="shared" si="0"/>
      </c>
      <c r="EC8" s="337"/>
      <c r="ED8" s="40">
        <f>IF('Encodage réponses Es'!AV7="","",'Encodage réponses Es'!AV7)</f>
      </c>
      <c r="EE8" s="336">
        <f t="shared" si="1"/>
      </c>
      <c r="EF8" s="337"/>
    </row>
    <row r="9" spans="1:136" ht="11.25" customHeight="1">
      <c r="A9" s="322"/>
      <c r="B9" s="323"/>
      <c r="C9" s="354">
        <f>IF('Encodage réponses Es'!C8="","",'Encodage réponses Es'!C8)</f>
        <v>6</v>
      </c>
      <c r="D9" s="355"/>
      <c r="E9" s="162">
        <f>IF('Encodage réponses Es'!CT8="","",'Encodage réponses Es'!CT8)</f>
      </c>
      <c r="F9" s="336">
        <f t="shared" si="2"/>
      </c>
      <c r="G9" s="337"/>
      <c r="H9" s="38">
        <f>IF('Encodage réponses Es'!CS8="","",'Encodage réponses Es'!CS8)</f>
      </c>
      <c r="I9" s="336">
        <f t="shared" si="3"/>
      </c>
      <c r="J9" s="337"/>
      <c r="K9" s="38">
        <f>IF('Encodage réponses Es'!CF8="","",'Encodage réponses Es'!CF8)</f>
      </c>
      <c r="L9" s="39">
        <f>IF('Encodage réponses Es'!CG8="","",'Encodage réponses Es'!CG8)</f>
      </c>
      <c r="M9" s="40">
        <f>IF('Encodage réponses Es'!CH8="","",'Encodage réponses Es'!CH8)</f>
      </c>
      <c r="N9" s="349">
        <f t="shared" si="4"/>
      </c>
      <c r="O9" s="350"/>
      <c r="P9" s="40">
        <f>IF('Encodage réponses Es'!BO8="","",'Encodage réponses Es'!BO8)</f>
      </c>
      <c r="Q9" s="39">
        <f>IF('Encodage réponses Es'!BP8="","",'Encodage réponses Es'!BP8)</f>
      </c>
      <c r="R9" s="39">
        <f>IF('Encodage réponses Es'!BQ8="","",'Encodage réponses Es'!BQ8)</f>
      </c>
      <c r="S9" s="39">
        <f>IF('Encodage réponses Es'!BR8="","",'Encodage réponses Es'!BR8)</f>
      </c>
      <c r="T9" s="39">
        <f>IF('Encodage réponses Es'!BS8="","",'Encodage réponses Es'!BS8)</f>
      </c>
      <c r="U9" s="39">
        <f>IF('Encodage réponses Es'!BT8="","",'Encodage réponses Es'!BT8)</f>
      </c>
      <c r="V9" s="39">
        <f>IF('Encodage réponses Es'!CI8="","",'Encodage réponses Es'!CI8)</f>
      </c>
      <c r="W9" s="39">
        <f>IF('Encodage réponses Es'!CJ8="","",'Encodage réponses Es'!CJ8)</f>
      </c>
      <c r="X9" s="37">
        <f>IF('Encodage réponses Es'!CK8="","",'Encodage réponses Es'!CK8)</f>
      </c>
      <c r="Y9" s="336">
        <f t="shared" si="5"/>
      </c>
      <c r="Z9" s="337"/>
      <c r="AA9" s="38">
        <f>IF('Encodage réponses Es'!CL8="","",'Encodage réponses Es'!CL8)</f>
      </c>
      <c r="AB9" s="105">
        <f>IF('Encodage réponses Es'!CM8="","",'Encodage réponses Es'!CM8)</f>
      </c>
      <c r="AC9" s="349">
        <f t="shared" si="6"/>
      </c>
      <c r="AD9" s="350"/>
      <c r="AE9" s="38">
        <f>IF('Encodage réponses Es'!CN8="","",'Encodage réponses Es'!CN8)</f>
      </c>
      <c r="AF9" s="39">
        <f>IF('Encodage réponses Es'!CO8="","",'Encodage réponses Es'!CO8)</f>
      </c>
      <c r="AG9" s="39">
        <f>IF('Encodage réponses Es'!CP8="","",'Encodage réponses Es'!CP8)</f>
      </c>
      <c r="AH9" s="39">
        <f>IF('Encodage réponses Es'!CQ8="","",'Encodage réponses Es'!CQ8)</f>
      </c>
      <c r="AI9" s="105">
        <f>IF('Encodage réponses Es'!CR8="","",'Encodage réponses Es'!CR8)</f>
      </c>
      <c r="AJ9" s="336">
        <f t="shared" si="7"/>
      </c>
      <c r="AK9" s="337"/>
      <c r="AL9" s="38">
        <f>IF('Encodage réponses Es'!BU8="","",'Encodage réponses Es'!BU8)</f>
      </c>
      <c r="AM9" s="40">
        <f>IF('Encodage réponses Es'!BV8="","",'Encodage réponses Es'!BV8)</f>
      </c>
      <c r="AN9" s="40">
        <f>IF('Encodage réponses Es'!BW8="","",'Encodage réponses Es'!BW8)</f>
      </c>
      <c r="AO9" s="40">
        <f>IF('Encodage réponses Es'!BX8="","",'Encodage réponses Es'!BX8)</f>
      </c>
      <c r="AP9" s="40">
        <f>IF('Encodage réponses Es'!BY8="","",'Encodage réponses Es'!BY8)</f>
      </c>
      <c r="AQ9" s="40">
        <f>IF('Encodage réponses Es'!BZ8="","",'Encodage réponses Es'!BZ8)</f>
      </c>
      <c r="AR9" s="40">
        <f>IF('Encodage réponses Es'!CA8="","",'Encodage réponses Es'!CA8)</f>
      </c>
      <c r="AS9" s="40">
        <f>IF('Encodage réponses Es'!CB8="","",'Encodage réponses Es'!CB8)</f>
      </c>
      <c r="AT9" s="40">
        <f>IF('Encodage réponses Es'!CC8="","",'Encodage réponses Es'!CC8)</f>
      </c>
      <c r="AU9" s="40">
        <f>IF('Encodage réponses Es'!CD8="","",'Encodage réponses Es'!CD8)</f>
      </c>
      <c r="AV9" s="105">
        <f>IF('Encodage réponses Es'!CE8="","",'Encodage réponses Es'!CE8)</f>
      </c>
      <c r="AW9" s="336">
        <f t="shared" si="8"/>
      </c>
      <c r="AX9" s="337"/>
      <c r="AY9" s="38">
        <f>IF('Encodage réponses Es'!Y8="","",'Encodage réponses Es'!Y8)</f>
      </c>
      <c r="AZ9" s="40">
        <f>IF('Encodage réponses Es'!Z8="","",'Encodage réponses Es'!Z8)</f>
      </c>
      <c r="BA9" s="40">
        <f>IF('Encodage réponses Es'!AA8="","",'Encodage réponses Es'!AA8)</f>
      </c>
      <c r="BB9" s="40">
        <f>IF('Encodage réponses Es'!AF8="","",'Encodage réponses Es'!AF8)</f>
      </c>
      <c r="BC9" s="40">
        <f>IF('Encodage réponses Es'!AG8="","",'Encodage réponses Es'!AG8)</f>
      </c>
      <c r="BD9" s="105">
        <f>IF('Encodage réponses Es'!AH8="","",'Encodage réponses Es'!AH8)</f>
      </c>
      <c r="BE9" s="336">
        <f t="shared" si="9"/>
      </c>
      <c r="BF9" s="337"/>
      <c r="BG9" s="38">
        <f>IF('Encodage réponses Es'!L8="","",'Encodage réponses Es'!L8)</f>
      </c>
      <c r="BH9" s="39">
        <f>IF('Encodage réponses Es'!M8="","",'Encodage réponses Es'!M8)</f>
      </c>
      <c r="BI9" s="105">
        <f>IF('Encodage réponses Es'!N8="","",'Encodage réponses Es'!N8)</f>
      </c>
      <c r="BJ9" s="336">
        <f t="shared" si="10"/>
      </c>
      <c r="BK9" s="337"/>
      <c r="BL9" s="38">
        <f>IF('Encodage réponses Es'!BG8="","",'Encodage réponses Es'!BG8)</f>
      </c>
      <c r="BM9" s="105">
        <f>IF('Encodage réponses Es'!BH8="","",'Encodage réponses Es'!BH8)</f>
      </c>
      <c r="BN9" s="336">
        <f t="shared" si="11"/>
      </c>
      <c r="BO9" s="337"/>
      <c r="BP9" s="38">
        <f>IF('Encodage réponses Es'!R8="","",'Encodage réponses Es'!R8)</f>
      </c>
      <c r="BQ9" s="39">
        <f>IF('Encodage réponses Es'!S8="","",'Encodage réponses Es'!S8)</f>
      </c>
      <c r="BR9" s="39">
        <f>IF('Encodage réponses Es'!AW8="","",'Encodage réponses Es'!AW8)</f>
      </c>
      <c r="BS9" s="40">
        <f>IF('Encodage réponses Es'!AX8="","",'Encodage réponses Es'!AX8)</f>
      </c>
      <c r="BT9" s="105">
        <f>IF('Encodage réponses Es'!BF8="","",'Encodage réponses Es'!BF8)</f>
      </c>
      <c r="BU9" s="336">
        <f t="shared" si="12"/>
      </c>
      <c r="BV9" s="337"/>
      <c r="BW9" s="145">
        <f>IF('Encodage réponses Es'!BI8="","",'Encodage réponses Es'!BI8)</f>
      </c>
      <c r="BX9" s="349">
        <f t="shared" si="13"/>
      </c>
      <c r="BY9" s="350"/>
      <c r="BZ9" s="34">
        <f>IF('Encodage réponses Es'!T8="","",'Encodage réponses Es'!T8)</f>
      </c>
      <c r="CA9" s="35">
        <f>IF('Encodage réponses Es'!U8="","",'Encodage réponses Es'!U8)</f>
      </c>
      <c r="CB9" s="35">
        <f>IF('Encodage réponses Es'!V8="","",'Encodage réponses Es'!V8)</f>
      </c>
      <c r="CC9" s="35">
        <f>IF('Encodage réponses Es'!W8="","",'Encodage réponses Es'!W8)</f>
      </c>
      <c r="CD9" s="39">
        <f>IF('Encodage réponses Es'!X8="","",'Encodage réponses Es'!X8)</f>
      </c>
      <c r="CE9" s="39">
        <f>IF('Encodage réponses Es'!AE8="","",'Encodage réponses Es'!AE8)</f>
      </c>
      <c r="CF9" s="192">
        <f>IF('Encodage réponses Es'!BA8="","",'Encodage réponses Es'!BA8)</f>
      </c>
      <c r="CG9" s="349">
        <f t="shared" si="14"/>
      </c>
      <c r="CH9" s="350"/>
      <c r="CI9" s="34">
        <f>IF('Encodage réponses Es'!AK8="","",'Encodage réponses Es'!AK8)</f>
      </c>
      <c r="CJ9" s="35">
        <f>IF('Encodage réponses Es'!AL8="","",'Encodage réponses Es'!AL8)</f>
      </c>
      <c r="CK9" s="35">
        <f>IF('Encodage réponses Es'!AM8="","",'Encodage réponses Es'!AM8)</f>
      </c>
      <c r="CL9" s="35">
        <f>IF('Encodage réponses Es'!AN8="","",'Encodage réponses Es'!AN8)</f>
      </c>
      <c r="CM9" s="35">
        <f>IF('Encodage réponses Es'!AO8="","",'Encodage réponses Es'!AO8)</f>
      </c>
      <c r="CN9" s="35">
        <f>IF('Encodage réponses Es'!AP8="","",'Encodage réponses Es'!AP8)</f>
      </c>
      <c r="CO9" s="35">
        <f>IF('Encodage réponses Es'!AQ8="","",'Encodage réponses Es'!AQ8)</f>
      </c>
      <c r="CP9" s="35">
        <f>IF('Encodage réponses Es'!AR8="","",'Encodage réponses Es'!AR8)</f>
      </c>
      <c r="CQ9" s="35">
        <f>IF('Encodage réponses Es'!AS8="","",'Encodage réponses Es'!AS8)</f>
      </c>
      <c r="CR9" s="35">
        <f>IF('Encodage réponses Es'!AT8="","",'Encodage réponses Es'!AT8)</f>
      </c>
      <c r="CS9" s="35">
        <f>IF('Encodage réponses Es'!AY8="","",'Encodage réponses Es'!AY8)</f>
      </c>
      <c r="CT9" s="35">
        <f>IF('Encodage réponses Es'!AZ8="","",'Encodage réponses Es'!AZ8)</f>
      </c>
      <c r="CU9" s="35">
        <f>IF('Encodage réponses Es'!BB8="","",'Encodage réponses Es'!BB8)</f>
      </c>
      <c r="CV9" s="35">
        <f>IF('Encodage réponses Es'!BC8="","",'Encodage réponses Es'!BC8)</f>
      </c>
      <c r="CW9" s="35">
        <f>IF('Encodage réponses Es'!BD8="","",'Encodage réponses Es'!BD8)</f>
      </c>
      <c r="CX9" s="192">
        <f>IF('Encodage réponses Es'!BE8="","",'Encodage réponses Es'!BE8)</f>
      </c>
      <c r="CY9" s="336">
        <f t="shared" si="15"/>
      </c>
      <c r="CZ9" s="337"/>
      <c r="DA9" s="34">
        <f>IF('Encodage réponses Es'!AU8="","",'Encodage réponses Es'!AU8)</f>
      </c>
      <c r="DB9" s="35">
        <f>IF('Encodage réponses Es'!BJ8="","",'Encodage réponses Es'!BJ8)</f>
      </c>
      <c r="DC9" s="35">
        <f>IF('Encodage réponses Es'!BK8="","",'Encodage réponses Es'!BK8)</f>
      </c>
      <c r="DD9" s="35">
        <f>IF('Encodage réponses Es'!BL8="","",'Encodage réponses Es'!BL8)</f>
      </c>
      <c r="DE9" s="35">
        <f>IF('Encodage réponses Es'!BM8="","",'Encodage réponses Es'!BM8)</f>
      </c>
      <c r="DF9" s="192">
        <f>IF('Encodage réponses Es'!BN8="","",'Encodage réponses Es'!BN8)</f>
      </c>
      <c r="DG9" s="336">
        <f t="shared" si="16"/>
      </c>
      <c r="DH9" s="337"/>
      <c r="DI9" s="38">
        <f>IF('Encodage réponses Es'!H8="","",'Encodage réponses Es'!H8)</f>
      </c>
      <c r="DJ9" s="40">
        <f>IF('Encodage réponses Es'!I8="","",'Encodage réponses Es'!I8)</f>
      </c>
      <c r="DK9" s="40">
        <f>IF('Encodage réponses Es'!J8="","",'Encodage réponses Es'!J8)</f>
      </c>
      <c r="DL9" s="40">
        <f>IF('Encodage réponses Es'!K8="","",'Encodage réponses Es'!K8)</f>
      </c>
      <c r="DM9" s="39">
        <f>IF('Encodage réponses Es'!AB8="","",'Encodage réponses Es'!AB8)</f>
      </c>
      <c r="DN9" s="39">
        <f>IF('Encodage réponses Es'!AC8="","",'Encodage réponses Es'!AC8)</f>
      </c>
      <c r="DO9" s="37">
        <f>IF('Encodage réponses Es'!AD8="","",'Encodage réponses Es'!AD8)</f>
      </c>
      <c r="DP9" s="336">
        <f t="shared" si="17"/>
      </c>
      <c r="DQ9" s="337"/>
      <c r="DR9" s="38">
        <f>IF('Encodage réponses Es'!E8="","",'Encodage réponses Es'!E8)</f>
      </c>
      <c r="DS9" s="40">
        <f>IF('Encodage réponses Es'!F8="","",'Encodage réponses Es'!F8)</f>
      </c>
      <c r="DT9" s="37">
        <f>IF('Encodage réponses Es'!G8="","",'Encodage réponses Es'!G8)</f>
      </c>
      <c r="DU9" s="336">
        <f t="shared" si="18"/>
      </c>
      <c r="DV9" s="337"/>
      <c r="DW9" s="38">
        <f>IF('Encodage réponses Es'!O8="","",'Encodage réponses Es'!O8)</f>
      </c>
      <c r="DX9" s="39">
        <f>IF('Encodage réponses Es'!P8="","",'Encodage réponses Es'!P8)</f>
      </c>
      <c r="DY9" s="39">
        <f>IF('Encodage réponses Es'!Q8="","",'Encodage réponses Es'!Q8)</f>
      </c>
      <c r="DZ9" s="39">
        <f>IF('Encodage réponses Es'!AI8="","",'Encodage réponses Es'!AI8)</f>
      </c>
      <c r="EA9" s="37">
        <f>IF('Encodage réponses Es'!AJ8="","",'Encodage réponses Es'!AJ8)</f>
      </c>
      <c r="EB9" s="336">
        <f t="shared" si="0"/>
      </c>
      <c r="EC9" s="337"/>
      <c r="ED9" s="40">
        <f>IF('Encodage réponses Es'!AV8="","",'Encodage réponses Es'!AV8)</f>
      </c>
      <c r="EE9" s="336">
        <f t="shared" si="1"/>
      </c>
      <c r="EF9" s="337"/>
    </row>
    <row r="10" spans="1:136" ht="11.25" customHeight="1">
      <c r="A10" s="322"/>
      <c r="B10" s="323"/>
      <c r="C10" s="354">
        <f>IF('Encodage réponses Es'!C9="","",'Encodage réponses Es'!C9)</f>
        <v>7</v>
      </c>
      <c r="D10" s="355"/>
      <c r="E10" s="162">
        <f>IF('Encodage réponses Es'!CT9="","",'Encodage réponses Es'!CT9)</f>
      </c>
      <c r="F10" s="336">
        <f t="shared" si="2"/>
      </c>
      <c r="G10" s="337"/>
      <c r="H10" s="38">
        <f>IF('Encodage réponses Es'!CS9="","",'Encodage réponses Es'!CS9)</f>
      </c>
      <c r="I10" s="336">
        <f t="shared" si="3"/>
      </c>
      <c r="J10" s="337"/>
      <c r="K10" s="38">
        <f>IF('Encodage réponses Es'!CF9="","",'Encodage réponses Es'!CF9)</f>
      </c>
      <c r="L10" s="39">
        <f>IF('Encodage réponses Es'!CG9="","",'Encodage réponses Es'!CG9)</f>
      </c>
      <c r="M10" s="40">
        <f>IF('Encodage réponses Es'!CH9="","",'Encodage réponses Es'!CH9)</f>
      </c>
      <c r="N10" s="349">
        <f t="shared" si="4"/>
      </c>
      <c r="O10" s="350"/>
      <c r="P10" s="40">
        <f>IF('Encodage réponses Es'!BO9="","",'Encodage réponses Es'!BO9)</f>
      </c>
      <c r="Q10" s="39">
        <f>IF('Encodage réponses Es'!BP9="","",'Encodage réponses Es'!BP9)</f>
      </c>
      <c r="R10" s="39">
        <f>IF('Encodage réponses Es'!BQ9="","",'Encodage réponses Es'!BQ9)</f>
      </c>
      <c r="S10" s="39">
        <f>IF('Encodage réponses Es'!BR9="","",'Encodage réponses Es'!BR9)</f>
      </c>
      <c r="T10" s="39">
        <f>IF('Encodage réponses Es'!BS9="","",'Encodage réponses Es'!BS9)</f>
      </c>
      <c r="U10" s="39">
        <f>IF('Encodage réponses Es'!BT9="","",'Encodage réponses Es'!BT9)</f>
      </c>
      <c r="V10" s="39">
        <f>IF('Encodage réponses Es'!CI9="","",'Encodage réponses Es'!CI9)</f>
      </c>
      <c r="W10" s="39">
        <f>IF('Encodage réponses Es'!CJ9="","",'Encodage réponses Es'!CJ9)</f>
      </c>
      <c r="X10" s="37">
        <f>IF('Encodage réponses Es'!CK9="","",'Encodage réponses Es'!CK9)</f>
      </c>
      <c r="Y10" s="336">
        <f t="shared" si="5"/>
      </c>
      <c r="Z10" s="337"/>
      <c r="AA10" s="38">
        <f>IF('Encodage réponses Es'!CL9="","",'Encodage réponses Es'!CL9)</f>
      </c>
      <c r="AB10" s="105">
        <f>IF('Encodage réponses Es'!CM9="","",'Encodage réponses Es'!CM9)</f>
      </c>
      <c r="AC10" s="349">
        <f t="shared" si="6"/>
      </c>
      <c r="AD10" s="350"/>
      <c r="AE10" s="38">
        <f>IF('Encodage réponses Es'!CN9="","",'Encodage réponses Es'!CN9)</f>
      </c>
      <c r="AF10" s="39">
        <f>IF('Encodage réponses Es'!CO9="","",'Encodage réponses Es'!CO9)</f>
      </c>
      <c r="AG10" s="39">
        <f>IF('Encodage réponses Es'!CP9="","",'Encodage réponses Es'!CP9)</f>
      </c>
      <c r="AH10" s="39">
        <f>IF('Encodage réponses Es'!CQ9="","",'Encodage réponses Es'!CQ9)</f>
      </c>
      <c r="AI10" s="105">
        <f>IF('Encodage réponses Es'!CR9="","",'Encodage réponses Es'!CR9)</f>
      </c>
      <c r="AJ10" s="336">
        <f t="shared" si="7"/>
      </c>
      <c r="AK10" s="337"/>
      <c r="AL10" s="38">
        <f>IF('Encodage réponses Es'!BU9="","",'Encodage réponses Es'!BU9)</f>
      </c>
      <c r="AM10" s="40">
        <f>IF('Encodage réponses Es'!BV9="","",'Encodage réponses Es'!BV9)</f>
      </c>
      <c r="AN10" s="40">
        <f>IF('Encodage réponses Es'!BW9="","",'Encodage réponses Es'!BW9)</f>
      </c>
      <c r="AO10" s="40">
        <f>IF('Encodage réponses Es'!BX9="","",'Encodage réponses Es'!BX9)</f>
      </c>
      <c r="AP10" s="40">
        <f>IF('Encodage réponses Es'!BY9="","",'Encodage réponses Es'!BY9)</f>
      </c>
      <c r="AQ10" s="40">
        <f>IF('Encodage réponses Es'!BZ9="","",'Encodage réponses Es'!BZ9)</f>
      </c>
      <c r="AR10" s="40">
        <f>IF('Encodage réponses Es'!CA9="","",'Encodage réponses Es'!CA9)</f>
      </c>
      <c r="AS10" s="40">
        <f>IF('Encodage réponses Es'!CB9="","",'Encodage réponses Es'!CB9)</f>
      </c>
      <c r="AT10" s="40">
        <f>IF('Encodage réponses Es'!CC9="","",'Encodage réponses Es'!CC9)</f>
      </c>
      <c r="AU10" s="40">
        <f>IF('Encodage réponses Es'!CD9="","",'Encodage réponses Es'!CD9)</f>
      </c>
      <c r="AV10" s="105">
        <f>IF('Encodage réponses Es'!CE9="","",'Encodage réponses Es'!CE9)</f>
      </c>
      <c r="AW10" s="336">
        <f t="shared" si="8"/>
      </c>
      <c r="AX10" s="337"/>
      <c r="AY10" s="38">
        <f>IF('Encodage réponses Es'!Y9="","",'Encodage réponses Es'!Y9)</f>
      </c>
      <c r="AZ10" s="40">
        <f>IF('Encodage réponses Es'!Z9="","",'Encodage réponses Es'!Z9)</f>
      </c>
      <c r="BA10" s="40">
        <f>IF('Encodage réponses Es'!AA9="","",'Encodage réponses Es'!AA9)</f>
      </c>
      <c r="BB10" s="40">
        <f>IF('Encodage réponses Es'!AF9="","",'Encodage réponses Es'!AF9)</f>
      </c>
      <c r="BC10" s="40">
        <f>IF('Encodage réponses Es'!AG9="","",'Encodage réponses Es'!AG9)</f>
      </c>
      <c r="BD10" s="105">
        <f>IF('Encodage réponses Es'!AH9="","",'Encodage réponses Es'!AH9)</f>
      </c>
      <c r="BE10" s="336">
        <f t="shared" si="9"/>
      </c>
      <c r="BF10" s="337"/>
      <c r="BG10" s="38">
        <f>IF('Encodage réponses Es'!L9="","",'Encodage réponses Es'!L9)</f>
      </c>
      <c r="BH10" s="39">
        <f>IF('Encodage réponses Es'!M9="","",'Encodage réponses Es'!M9)</f>
      </c>
      <c r="BI10" s="105">
        <f>IF('Encodage réponses Es'!N9="","",'Encodage réponses Es'!N9)</f>
      </c>
      <c r="BJ10" s="336">
        <f t="shared" si="10"/>
      </c>
      <c r="BK10" s="337"/>
      <c r="BL10" s="38">
        <f>IF('Encodage réponses Es'!BG9="","",'Encodage réponses Es'!BG9)</f>
      </c>
      <c r="BM10" s="105">
        <f>IF('Encodage réponses Es'!BH9="","",'Encodage réponses Es'!BH9)</f>
      </c>
      <c r="BN10" s="336">
        <f t="shared" si="11"/>
      </c>
      <c r="BO10" s="337"/>
      <c r="BP10" s="38">
        <f>IF('Encodage réponses Es'!R9="","",'Encodage réponses Es'!R9)</f>
      </c>
      <c r="BQ10" s="39">
        <f>IF('Encodage réponses Es'!S9="","",'Encodage réponses Es'!S9)</f>
      </c>
      <c r="BR10" s="39">
        <f>IF('Encodage réponses Es'!AW9="","",'Encodage réponses Es'!AW9)</f>
      </c>
      <c r="BS10" s="40">
        <f>IF('Encodage réponses Es'!AX9="","",'Encodage réponses Es'!AX9)</f>
      </c>
      <c r="BT10" s="105">
        <f>IF('Encodage réponses Es'!BF9="","",'Encodage réponses Es'!BF9)</f>
      </c>
      <c r="BU10" s="336">
        <f t="shared" si="12"/>
      </c>
      <c r="BV10" s="337"/>
      <c r="BW10" s="145">
        <f>IF('Encodage réponses Es'!BI9="","",'Encodage réponses Es'!BI9)</f>
      </c>
      <c r="BX10" s="349">
        <f t="shared" si="13"/>
      </c>
      <c r="BY10" s="350"/>
      <c r="BZ10" s="34">
        <f>IF('Encodage réponses Es'!T9="","",'Encodage réponses Es'!T9)</f>
      </c>
      <c r="CA10" s="35">
        <f>IF('Encodage réponses Es'!U9="","",'Encodage réponses Es'!U9)</f>
      </c>
      <c r="CB10" s="35">
        <f>IF('Encodage réponses Es'!V9="","",'Encodage réponses Es'!V9)</f>
      </c>
      <c r="CC10" s="35">
        <f>IF('Encodage réponses Es'!W9="","",'Encodage réponses Es'!W9)</f>
      </c>
      <c r="CD10" s="39">
        <f>IF('Encodage réponses Es'!X9="","",'Encodage réponses Es'!X9)</f>
      </c>
      <c r="CE10" s="39">
        <f>IF('Encodage réponses Es'!AE9="","",'Encodage réponses Es'!AE9)</f>
      </c>
      <c r="CF10" s="192">
        <f>IF('Encodage réponses Es'!BA9="","",'Encodage réponses Es'!BA9)</f>
      </c>
      <c r="CG10" s="349">
        <f t="shared" si="14"/>
      </c>
      <c r="CH10" s="350"/>
      <c r="CI10" s="34">
        <f>IF('Encodage réponses Es'!AK9="","",'Encodage réponses Es'!AK9)</f>
      </c>
      <c r="CJ10" s="35">
        <f>IF('Encodage réponses Es'!AL9="","",'Encodage réponses Es'!AL9)</f>
      </c>
      <c r="CK10" s="35">
        <f>IF('Encodage réponses Es'!AM9="","",'Encodage réponses Es'!AM9)</f>
      </c>
      <c r="CL10" s="35">
        <f>IF('Encodage réponses Es'!AN9="","",'Encodage réponses Es'!AN9)</f>
      </c>
      <c r="CM10" s="35">
        <f>IF('Encodage réponses Es'!AO9="","",'Encodage réponses Es'!AO9)</f>
      </c>
      <c r="CN10" s="35">
        <f>IF('Encodage réponses Es'!AP9="","",'Encodage réponses Es'!AP9)</f>
      </c>
      <c r="CO10" s="35">
        <f>IF('Encodage réponses Es'!AQ9="","",'Encodage réponses Es'!AQ9)</f>
      </c>
      <c r="CP10" s="35">
        <f>IF('Encodage réponses Es'!AR9="","",'Encodage réponses Es'!AR9)</f>
      </c>
      <c r="CQ10" s="35">
        <f>IF('Encodage réponses Es'!AS9="","",'Encodage réponses Es'!AS9)</f>
      </c>
      <c r="CR10" s="35">
        <f>IF('Encodage réponses Es'!AT9="","",'Encodage réponses Es'!AT9)</f>
      </c>
      <c r="CS10" s="35">
        <f>IF('Encodage réponses Es'!AY9="","",'Encodage réponses Es'!AY9)</f>
      </c>
      <c r="CT10" s="35">
        <f>IF('Encodage réponses Es'!AZ9="","",'Encodage réponses Es'!AZ9)</f>
      </c>
      <c r="CU10" s="35">
        <f>IF('Encodage réponses Es'!BB9="","",'Encodage réponses Es'!BB9)</f>
      </c>
      <c r="CV10" s="35">
        <f>IF('Encodage réponses Es'!BC9="","",'Encodage réponses Es'!BC9)</f>
      </c>
      <c r="CW10" s="35">
        <f>IF('Encodage réponses Es'!BD9="","",'Encodage réponses Es'!BD9)</f>
      </c>
      <c r="CX10" s="192">
        <f>IF('Encodage réponses Es'!BE9="","",'Encodage réponses Es'!BE9)</f>
      </c>
      <c r="CY10" s="336">
        <f t="shared" si="15"/>
      </c>
      <c r="CZ10" s="337"/>
      <c r="DA10" s="34">
        <f>IF('Encodage réponses Es'!AU9="","",'Encodage réponses Es'!AU9)</f>
      </c>
      <c r="DB10" s="35">
        <f>IF('Encodage réponses Es'!BJ9="","",'Encodage réponses Es'!BJ9)</f>
      </c>
      <c r="DC10" s="35">
        <f>IF('Encodage réponses Es'!BK9="","",'Encodage réponses Es'!BK9)</f>
      </c>
      <c r="DD10" s="35">
        <f>IF('Encodage réponses Es'!BL9="","",'Encodage réponses Es'!BL9)</f>
      </c>
      <c r="DE10" s="35">
        <f>IF('Encodage réponses Es'!BM9="","",'Encodage réponses Es'!BM9)</f>
      </c>
      <c r="DF10" s="192">
        <f>IF('Encodage réponses Es'!BN9="","",'Encodage réponses Es'!BN9)</f>
      </c>
      <c r="DG10" s="336">
        <f t="shared" si="16"/>
      </c>
      <c r="DH10" s="337"/>
      <c r="DI10" s="38">
        <f>IF('Encodage réponses Es'!H9="","",'Encodage réponses Es'!H9)</f>
      </c>
      <c r="DJ10" s="40">
        <f>IF('Encodage réponses Es'!I9="","",'Encodage réponses Es'!I9)</f>
      </c>
      <c r="DK10" s="40">
        <f>IF('Encodage réponses Es'!J9="","",'Encodage réponses Es'!J9)</f>
      </c>
      <c r="DL10" s="40">
        <f>IF('Encodage réponses Es'!K9="","",'Encodage réponses Es'!K9)</f>
      </c>
      <c r="DM10" s="39">
        <f>IF('Encodage réponses Es'!AB9="","",'Encodage réponses Es'!AB9)</f>
      </c>
      <c r="DN10" s="39">
        <f>IF('Encodage réponses Es'!AC9="","",'Encodage réponses Es'!AC9)</f>
      </c>
      <c r="DO10" s="37">
        <f>IF('Encodage réponses Es'!AD9="","",'Encodage réponses Es'!AD9)</f>
      </c>
      <c r="DP10" s="336">
        <f t="shared" si="17"/>
      </c>
      <c r="DQ10" s="337"/>
      <c r="DR10" s="38">
        <f>IF('Encodage réponses Es'!E9="","",'Encodage réponses Es'!E9)</f>
      </c>
      <c r="DS10" s="40">
        <f>IF('Encodage réponses Es'!F9="","",'Encodage réponses Es'!F9)</f>
      </c>
      <c r="DT10" s="37">
        <f>IF('Encodage réponses Es'!G9="","",'Encodage réponses Es'!G9)</f>
      </c>
      <c r="DU10" s="336">
        <f t="shared" si="18"/>
      </c>
      <c r="DV10" s="337"/>
      <c r="DW10" s="38">
        <f>IF('Encodage réponses Es'!O9="","",'Encodage réponses Es'!O9)</f>
      </c>
      <c r="DX10" s="39">
        <f>IF('Encodage réponses Es'!P9="","",'Encodage réponses Es'!P9)</f>
      </c>
      <c r="DY10" s="39">
        <f>IF('Encodage réponses Es'!Q9="","",'Encodage réponses Es'!Q9)</f>
      </c>
      <c r="DZ10" s="39">
        <f>IF('Encodage réponses Es'!AI9="","",'Encodage réponses Es'!AI9)</f>
      </c>
      <c r="EA10" s="37">
        <f>IF('Encodage réponses Es'!AJ9="","",'Encodage réponses Es'!AJ9)</f>
      </c>
      <c r="EB10" s="336">
        <f t="shared" si="0"/>
      </c>
      <c r="EC10" s="337"/>
      <c r="ED10" s="40">
        <f>IF('Encodage réponses Es'!AV9="","",'Encodage réponses Es'!AV9)</f>
      </c>
      <c r="EE10" s="336">
        <f t="shared" si="1"/>
      </c>
      <c r="EF10" s="337"/>
    </row>
    <row r="11" spans="1:136" ht="11.25" customHeight="1">
      <c r="A11" s="322"/>
      <c r="B11" s="323"/>
      <c r="C11" s="354">
        <f>IF('Encodage réponses Es'!C10="","",'Encodage réponses Es'!C10)</f>
        <v>8</v>
      </c>
      <c r="D11" s="355"/>
      <c r="E11" s="162">
        <f>IF('Encodage réponses Es'!CT10="","",'Encodage réponses Es'!CT10)</f>
      </c>
      <c r="F11" s="336">
        <f t="shared" si="2"/>
      </c>
      <c r="G11" s="337"/>
      <c r="H11" s="38">
        <f>IF('Encodage réponses Es'!CS10="","",'Encodage réponses Es'!CS10)</f>
      </c>
      <c r="I11" s="336">
        <f t="shared" si="3"/>
      </c>
      <c r="J11" s="337"/>
      <c r="K11" s="38">
        <f>IF('Encodage réponses Es'!CF10="","",'Encodage réponses Es'!CF10)</f>
      </c>
      <c r="L11" s="39">
        <f>IF('Encodage réponses Es'!CG10="","",'Encodage réponses Es'!CG10)</f>
      </c>
      <c r="M11" s="40">
        <f>IF('Encodage réponses Es'!CH10="","",'Encodage réponses Es'!CH10)</f>
      </c>
      <c r="N11" s="349">
        <f t="shared" si="4"/>
      </c>
      <c r="O11" s="350"/>
      <c r="P11" s="40">
        <f>IF('Encodage réponses Es'!BO10="","",'Encodage réponses Es'!BO10)</f>
      </c>
      <c r="Q11" s="39">
        <f>IF('Encodage réponses Es'!BP10="","",'Encodage réponses Es'!BP10)</f>
      </c>
      <c r="R11" s="39">
        <f>IF('Encodage réponses Es'!BQ10="","",'Encodage réponses Es'!BQ10)</f>
      </c>
      <c r="S11" s="39">
        <f>IF('Encodage réponses Es'!BR10="","",'Encodage réponses Es'!BR10)</f>
      </c>
      <c r="T11" s="39">
        <f>IF('Encodage réponses Es'!BS10="","",'Encodage réponses Es'!BS10)</f>
      </c>
      <c r="U11" s="39">
        <f>IF('Encodage réponses Es'!BT10="","",'Encodage réponses Es'!BT10)</f>
      </c>
      <c r="V11" s="39">
        <f>IF('Encodage réponses Es'!CI10="","",'Encodage réponses Es'!CI10)</f>
      </c>
      <c r="W11" s="39">
        <f>IF('Encodage réponses Es'!CJ10="","",'Encodage réponses Es'!CJ10)</f>
      </c>
      <c r="X11" s="37">
        <f>IF('Encodage réponses Es'!CK10="","",'Encodage réponses Es'!CK10)</f>
      </c>
      <c r="Y11" s="336">
        <f t="shared" si="5"/>
      </c>
      <c r="Z11" s="337"/>
      <c r="AA11" s="38">
        <f>IF('Encodage réponses Es'!CL10="","",'Encodage réponses Es'!CL10)</f>
      </c>
      <c r="AB11" s="105">
        <f>IF('Encodage réponses Es'!CM10="","",'Encodage réponses Es'!CM10)</f>
      </c>
      <c r="AC11" s="349">
        <f t="shared" si="6"/>
      </c>
      <c r="AD11" s="350"/>
      <c r="AE11" s="38">
        <f>IF('Encodage réponses Es'!CN10="","",'Encodage réponses Es'!CN10)</f>
      </c>
      <c r="AF11" s="39">
        <f>IF('Encodage réponses Es'!CO10="","",'Encodage réponses Es'!CO10)</f>
      </c>
      <c r="AG11" s="39">
        <f>IF('Encodage réponses Es'!CP10="","",'Encodage réponses Es'!CP10)</f>
      </c>
      <c r="AH11" s="39">
        <f>IF('Encodage réponses Es'!CQ10="","",'Encodage réponses Es'!CQ10)</f>
      </c>
      <c r="AI11" s="105">
        <f>IF('Encodage réponses Es'!CR10="","",'Encodage réponses Es'!CR10)</f>
      </c>
      <c r="AJ11" s="336">
        <f t="shared" si="7"/>
      </c>
      <c r="AK11" s="337"/>
      <c r="AL11" s="38">
        <f>IF('Encodage réponses Es'!BU10="","",'Encodage réponses Es'!BU10)</f>
      </c>
      <c r="AM11" s="40">
        <f>IF('Encodage réponses Es'!BV10="","",'Encodage réponses Es'!BV10)</f>
      </c>
      <c r="AN11" s="40">
        <f>IF('Encodage réponses Es'!BW10="","",'Encodage réponses Es'!BW10)</f>
      </c>
      <c r="AO11" s="40">
        <f>IF('Encodage réponses Es'!BX10="","",'Encodage réponses Es'!BX10)</f>
      </c>
      <c r="AP11" s="40">
        <f>IF('Encodage réponses Es'!BY10="","",'Encodage réponses Es'!BY10)</f>
      </c>
      <c r="AQ11" s="40">
        <f>IF('Encodage réponses Es'!BZ10="","",'Encodage réponses Es'!BZ10)</f>
      </c>
      <c r="AR11" s="40">
        <f>IF('Encodage réponses Es'!CA10="","",'Encodage réponses Es'!CA10)</f>
      </c>
      <c r="AS11" s="40">
        <f>IF('Encodage réponses Es'!CB10="","",'Encodage réponses Es'!CB10)</f>
      </c>
      <c r="AT11" s="40">
        <f>IF('Encodage réponses Es'!CC10="","",'Encodage réponses Es'!CC10)</f>
      </c>
      <c r="AU11" s="40">
        <f>IF('Encodage réponses Es'!CD10="","",'Encodage réponses Es'!CD10)</f>
      </c>
      <c r="AV11" s="105">
        <f>IF('Encodage réponses Es'!CE10="","",'Encodage réponses Es'!CE10)</f>
      </c>
      <c r="AW11" s="336">
        <f t="shared" si="8"/>
      </c>
      <c r="AX11" s="337"/>
      <c r="AY11" s="38">
        <f>IF('Encodage réponses Es'!Y10="","",'Encodage réponses Es'!Y10)</f>
      </c>
      <c r="AZ11" s="40">
        <f>IF('Encodage réponses Es'!Z10="","",'Encodage réponses Es'!Z10)</f>
      </c>
      <c r="BA11" s="40">
        <f>IF('Encodage réponses Es'!AA10="","",'Encodage réponses Es'!AA10)</f>
      </c>
      <c r="BB11" s="40">
        <f>IF('Encodage réponses Es'!AF10="","",'Encodage réponses Es'!AF10)</f>
      </c>
      <c r="BC11" s="40">
        <f>IF('Encodage réponses Es'!AG10="","",'Encodage réponses Es'!AG10)</f>
      </c>
      <c r="BD11" s="105">
        <f>IF('Encodage réponses Es'!AH10="","",'Encodage réponses Es'!AH10)</f>
      </c>
      <c r="BE11" s="336">
        <f t="shared" si="9"/>
      </c>
      <c r="BF11" s="337"/>
      <c r="BG11" s="38">
        <f>IF('Encodage réponses Es'!L10="","",'Encodage réponses Es'!L10)</f>
      </c>
      <c r="BH11" s="39">
        <f>IF('Encodage réponses Es'!M10="","",'Encodage réponses Es'!M10)</f>
      </c>
      <c r="BI11" s="105">
        <f>IF('Encodage réponses Es'!N10="","",'Encodage réponses Es'!N10)</f>
      </c>
      <c r="BJ11" s="336">
        <f t="shared" si="10"/>
      </c>
      <c r="BK11" s="337"/>
      <c r="BL11" s="38">
        <f>IF('Encodage réponses Es'!BG10="","",'Encodage réponses Es'!BG10)</f>
      </c>
      <c r="BM11" s="105">
        <f>IF('Encodage réponses Es'!BH10="","",'Encodage réponses Es'!BH10)</f>
      </c>
      <c r="BN11" s="336">
        <f t="shared" si="11"/>
      </c>
      <c r="BO11" s="337"/>
      <c r="BP11" s="38">
        <f>IF('Encodage réponses Es'!R10="","",'Encodage réponses Es'!R10)</f>
      </c>
      <c r="BQ11" s="39">
        <f>IF('Encodage réponses Es'!S10="","",'Encodage réponses Es'!S10)</f>
      </c>
      <c r="BR11" s="39">
        <f>IF('Encodage réponses Es'!AW10="","",'Encodage réponses Es'!AW10)</f>
      </c>
      <c r="BS11" s="40">
        <f>IF('Encodage réponses Es'!AX10="","",'Encodage réponses Es'!AX10)</f>
      </c>
      <c r="BT11" s="105">
        <f>IF('Encodage réponses Es'!BF10="","",'Encodage réponses Es'!BF10)</f>
      </c>
      <c r="BU11" s="336">
        <f t="shared" si="12"/>
      </c>
      <c r="BV11" s="337"/>
      <c r="BW11" s="145">
        <f>IF('Encodage réponses Es'!BI10="","",'Encodage réponses Es'!BI10)</f>
      </c>
      <c r="BX11" s="349">
        <f t="shared" si="13"/>
      </c>
      <c r="BY11" s="350"/>
      <c r="BZ11" s="34">
        <f>IF('Encodage réponses Es'!T10="","",'Encodage réponses Es'!T10)</f>
      </c>
      <c r="CA11" s="35">
        <f>IF('Encodage réponses Es'!U10="","",'Encodage réponses Es'!U10)</f>
      </c>
      <c r="CB11" s="35">
        <f>IF('Encodage réponses Es'!V10="","",'Encodage réponses Es'!V10)</f>
      </c>
      <c r="CC11" s="35">
        <f>IF('Encodage réponses Es'!W10="","",'Encodage réponses Es'!W10)</f>
      </c>
      <c r="CD11" s="39">
        <f>IF('Encodage réponses Es'!X10="","",'Encodage réponses Es'!X10)</f>
      </c>
      <c r="CE11" s="39">
        <f>IF('Encodage réponses Es'!AE10="","",'Encodage réponses Es'!AE10)</f>
      </c>
      <c r="CF11" s="192">
        <f>IF('Encodage réponses Es'!BA10="","",'Encodage réponses Es'!BA10)</f>
      </c>
      <c r="CG11" s="349">
        <f t="shared" si="14"/>
      </c>
      <c r="CH11" s="350"/>
      <c r="CI11" s="34">
        <f>IF('Encodage réponses Es'!AK10="","",'Encodage réponses Es'!AK10)</f>
      </c>
      <c r="CJ11" s="35">
        <f>IF('Encodage réponses Es'!AL10="","",'Encodage réponses Es'!AL10)</f>
      </c>
      <c r="CK11" s="35">
        <f>IF('Encodage réponses Es'!AM10="","",'Encodage réponses Es'!AM10)</f>
      </c>
      <c r="CL11" s="35">
        <f>IF('Encodage réponses Es'!AN10="","",'Encodage réponses Es'!AN10)</f>
      </c>
      <c r="CM11" s="35">
        <f>IF('Encodage réponses Es'!AO10="","",'Encodage réponses Es'!AO10)</f>
      </c>
      <c r="CN11" s="35">
        <f>IF('Encodage réponses Es'!AP10="","",'Encodage réponses Es'!AP10)</f>
      </c>
      <c r="CO11" s="35">
        <f>IF('Encodage réponses Es'!AQ10="","",'Encodage réponses Es'!AQ10)</f>
      </c>
      <c r="CP11" s="35">
        <f>IF('Encodage réponses Es'!AR10="","",'Encodage réponses Es'!AR10)</f>
      </c>
      <c r="CQ11" s="35">
        <f>IF('Encodage réponses Es'!AS10="","",'Encodage réponses Es'!AS10)</f>
      </c>
      <c r="CR11" s="35">
        <f>IF('Encodage réponses Es'!AT10="","",'Encodage réponses Es'!AT10)</f>
      </c>
      <c r="CS11" s="35">
        <f>IF('Encodage réponses Es'!AY10="","",'Encodage réponses Es'!AY10)</f>
      </c>
      <c r="CT11" s="35">
        <f>IF('Encodage réponses Es'!AZ10="","",'Encodage réponses Es'!AZ10)</f>
      </c>
      <c r="CU11" s="35">
        <f>IF('Encodage réponses Es'!BB10="","",'Encodage réponses Es'!BB10)</f>
      </c>
      <c r="CV11" s="35">
        <f>IF('Encodage réponses Es'!BC10="","",'Encodage réponses Es'!BC10)</f>
      </c>
      <c r="CW11" s="35">
        <f>IF('Encodage réponses Es'!BD10="","",'Encodage réponses Es'!BD10)</f>
      </c>
      <c r="CX11" s="192">
        <f>IF('Encodage réponses Es'!BE10="","",'Encodage réponses Es'!BE10)</f>
      </c>
      <c r="CY11" s="336">
        <f t="shared" si="15"/>
      </c>
      <c r="CZ11" s="337"/>
      <c r="DA11" s="34">
        <f>IF('Encodage réponses Es'!AU10="","",'Encodage réponses Es'!AU10)</f>
      </c>
      <c r="DB11" s="35">
        <f>IF('Encodage réponses Es'!BJ10="","",'Encodage réponses Es'!BJ10)</f>
      </c>
      <c r="DC11" s="35">
        <f>IF('Encodage réponses Es'!BK10="","",'Encodage réponses Es'!BK10)</f>
      </c>
      <c r="DD11" s="35">
        <f>IF('Encodage réponses Es'!BL10="","",'Encodage réponses Es'!BL10)</f>
      </c>
      <c r="DE11" s="35">
        <f>IF('Encodage réponses Es'!BM10="","",'Encodage réponses Es'!BM10)</f>
      </c>
      <c r="DF11" s="192">
        <f>IF('Encodage réponses Es'!BN10="","",'Encodage réponses Es'!BN10)</f>
      </c>
      <c r="DG11" s="336">
        <f t="shared" si="16"/>
      </c>
      <c r="DH11" s="337"/>
      <c r="DI11" s="38">
        <f>IF('Encodage réponses Es'!H10="","",'Encodage réponses Es'!H10)</f>
      </c>
      <c r="DJ11" s="40">
        <f>IF('Encodage réponses Es'!I10="","",'Encodage réponses Es'!I10)</f>
      </c>
      <c r="DK11" s="40">
        <f>IF('Encodage réponses Es'!J10="","",'Encodage réponses Es'!J10)</f>
      </c>
      <c r="DL11" s="40">
        <f>IF('Encodage réponses Es'!K10="","",'Encodage réponses Es'!K10)</f>
      </c>
      <c r="DM11" s="39">
        <f>IF('Encodage réponses Es'!AB10="","",'Encodage réponses Es'!AB10)</f>
      </c>
      <c r="DN11" s="39">
        <f>IF('Encodage réponses Es'!AC10="","",'Encodage réponses Es'!AC10)</f>
      </c>
      <c r="DO11" s="37">
        <f>IF('Encodage réponses Es'!AD10="","",'Encodage réponses Es'!AD10)</f>
      </c>
      <c r="DP11" s="336">
        <f t="shared" si="17"/>
      </c>
      <c r="DQ11" s="337"/>
      <c r="DR11" s="38">
        <f>IF('Encodage réponses Es'!E10="","",'Encodage réponses Es'!E10)</f>
      </c>
      <c r="DS11" s="40">
        <f>IF('Encodage réponses Es'!F10="","",'Encodage réponses Es'!F10)</f>
      </c>
      <c r="DT11" s="37">
        <f>IF('Encodage réponses Es'!G10="","",'Encodage réponses Es'!G10)</f>
      </c>
      <c r="DU11" s="336">
        <f t="shared" si="18"/>
      </c>
      <c r="DV11" s="337"/>
      <c r="DW11" s="38">
        <f>IF('Encodage réponses Es'!O10="","",'Encodage réponses Es'!O10)</f>
      </c>
      <c r="DX11" s="39">
        <f>IF('Encodage réponses Es'!P10="","",'Encodage réponses Es'!P10)</f>
      </c>
      <c r="DY11" s="39">
        <f>IF('Encodage réponses Es'!Q10="","",'Encodage réponses Es'!Q10)</f>
      </c>
      <c r="DZ11" s="39">
        <f>IF('Encodage réponses Es'!AI10="","",'Encodage réponses Es'!AI10)</f>
      </c>
      <c r="EA11" s="37">
        <f>IF('Encodage réponses Es'!AJ10="","",'Encodage réponses Es'!AJ10)</f>
      </c>
      <c r="EB11" s="336">
        <f t="shared" si="0"/>
      </c>
      <c r="EC11" s="337"/>
      <c r="ED11" s="40">
        <f>IF('Encodage réponses Es'!AV10="","",'Encodage réponses Es'!AV10)</f>
      </c>
      <c r="EE11" s="336">
        <f t="shared" si="1"/>
      </c>
      <c r="EF11" s="337"/>
    </row>
    <row r="12" spans="1:136" ht="11.25" customHeight="1">
      <c r="A12" s="322"/>
      <c r="B12" s="323"/>
      <c r="C12" s="354">
        <f>IF('Encodage réponses Es'!C11="","",'Encodage réponses Es'!C11)</f>
        <v>9</v>
      </c>
      <c r="D12" s="355"/>
      <c r="E12" s="162">
        <f>IF('Encodage réponses Es'!CT11="","",'Encodage réponses Es'!CT11)</f>
      </c>
      <c r="F12" s="336">
        <f t="shared" si="2"/>
      </c>
      <c r="G12" s="337"/>
      <c r="H12" s="38">
        <f>IF('Encodage réponses Es'!CS11="","",'Encodage réponses Es'!CS11)</f>
      </c>
      <c r="I12" s="336">
        <f t="shared" si="3"/>
      </c>
      <c r="J12" s="337"/>
      <c r="K12" s="38">
        <f>IF('Encodage réponses Es'!CF11="","",'Encodage réponses Es'!CF11)</f>
      </c>
      <c r="L12" s="39">
        <f>IF('Encodage réponses Es'!CG11="","",'Encodage réponses Es'!CG11)</f>
      </c>
      <c r="M12" s="40">
        <f>IF('Encodage réponses Es'!CH11="","",'Encodage réponses Es'!CH11)</f>
      </c>
      <c r="N12" s="349">
        <f t="shared" si="4"/>
      </c>
      <c r="O12" s="350"/>
      <c r="P12" s="40">
        <f>IF('Encodage réponses Es'!BO11="","",'Encodage réponses Es'!BO11)</f>
      </c>
      <c r="Q12" s="39">
        <f>IF('Encodage réponses Es'!BP11="","",'Encodage réponses Es'!BP11)</f>
      </c>
      <c r="R12" s="39">
        <f>IF('Encodage réponses Es'!BQ11="","",'Encodage réponses Es'!BQ11)</f>
      </c>
      <c r="S12" s="39">
        <f>IF('Encodage réponses Es'!BR11="","",'Encodage réponses Es'!BR11)</f>
      </c>
      <c r="T12" s="39">
        <f>IF('Encodage réponses Es'!BS11="","",'Encodage réponses Es'!BS11)</f>
      </c>
      <c r="U12" s="39">
        <f>IF('Encodage réponses Es'!BT11="","",'Encodage réponses Es'!BT11)</f>
      </c>
      <c r="V12" s="39">
        <f>IF('Encodage réponses Es'!CI11="","",'Encodage réponses Es'!CI11)</f>
      </c>
      <c r="W12" s="39">
        <f>IF('Encodage réponses Es'!CJ11="","",'Encodage réponses Es'!CJ11)</f>
      </c>
      <c r="X12" s="37">
        <f>IF('Encodage réponses Es'!CK11="","",'Encodage réponses Es'!CK11)</f>
      </c>
      <c r="Y12" s="336">
        <f t="shared" si="5"/>
      </c>
      <c r="Z12" s="337"/>
      <c r="AA12" s="38">
        <f>IF('Encodage réponses Es'!CL11="","",'Encodage réponses Es'!CL11)</f>
      </c>
      <c r="AB12" s="105">
        <f>IF('Encodage réponses Es'!CM11="","",'Encodage réponses Es'!CM11)</f>
      </c>
      <c r="AC12" s="349">
        <f t="shared" si="6"/>
      </c>
      <c r="AD12" s="350"/>
      <c r="AE12" s="38">
        <f>IF('Encodage réponses Es'!CN11="","",'Encodage réponses Es'!CN11)</f>
      </c>
      <c r="AF12" s="39">
        <f>IF('Encodage réponses Es'!CO11="","",'Encodage réponses Es'!CO11)</f>
      </c>
      <c r="AG12" s="39">
        <f>IF('Encodage réponses Es'!CP11="","",'Encodage réponses Es'!CP11)</f>
      </c>
      <c r="AH12" s="39">
        <f>IF('Encodage réponses Es'!CQ11="","",'Encodage réponses Es'!CQ11)</f>
      </c>
      <c r="AI12" s="105">
        <f>IF('Encodage réponses Es'!CR11="","",'Encodage réponses Es'!CR11)</f>
      </c>
      <c r="AJ12" s="336">
        <f t="shared" si="7"/>
      </c>
      <c r="AK12" s="337"/>
      <c r="AL12" s="38">
        <f>IF('Encodage réponses Es'!BU11="","",'Encodage réponses Es'!BU11)</f>
      </c>
      <c r="AM12" s="40">
        <f>IF('Encodage réponses Es'!BV11="","",'Encodage réponses Es'!BV11)</f>
      </c>
      <c r="AN12" s="40">
        <f>IF('Encodage réponses Es'!BW11="","",'Encodage réponses Es'!BW11)</f>
      </c>
      <c r="AO12" s="40">
        <f>IF('Encodage réponses Es'!BX11="","",'Encodage réponses Es'!BX11)</f>
      </c>
      <c r="AP12" s="40">
        <f>IF('Encodage réponses Es'!BY11="","",'Encodage réponses Es'!BY11)</f>
      </c>
      <c r="AQ12" s="40">
        <f>IF('Encodage réponses Es'!BZ11="","",'Encodage réponses Es'!BZ11)</f>
      </c>
      <c r="AR12" s="40">
        <f>IF('Encodage réponses Es'!CA11="","",'Encodage réponses Es'!CA11)</f>
      </c>
      <c r="AS12" s="40">
        <f>IF('Encodage réponses Es'!CB11="","",'Encodage réponses Es'!CB11)</f>
      </c>
      <c r="AT12" s="40">
        <f>IF('Encodage réponses Es'!CC11="","",'Encodage réponses Es'!CC11)</f>
      </c>
      <c r="AU12" s="40">
        <f>IF('Encodage réponses Es'!CD11="","",'Encodage réponses Es'!CD11)</f>
      </c>
      <c r="AV12" s="105">
        <f>IF('Encodage réponses Es'!CE11="","",'Encodage réponses Es'!CE11)</f>
      </c>
      <c r="AW12" s="336">
        <f t="shared" si="8"/>
      </c>
      <c r="AX12" s="337"/>
      <c r="AY12" s="38">
        <f>IF('Encodage réponses Es'!Y11="","",'Encodage réponses Es'!Y11)</f>
      </c>
      <c r="AZ12" s="40">
        <f>IF('Encodage réponses Es'!Z11="","",'Encodage réponses Es'!Z11)</f>
      </c>
      <c r="BA12" s="40">
        <f>IF('Encodage réponses Es'!AA11="","",'Encodage réponses Es'!AA11)</f>
      </c>
      <c r="BB12" s="40">
        <f>IF('Encodage réponses Es'!AF11="","",'Encodage réponses Es'!AF11)</f>
      </c>
      <c r="BC12" s="40">
        <f>IF('Encodage réponses Es'!AG11="","",'Encodage réponses Es'!AG11)</f>
      </c>
      <c r="BD12" s="105">
        <f>IF('Encodage réponses Es'!AH11="","",'Encodage réponses Es'!AH11)</f>
      </c>
      <c r="BE12" s="336">
        <f t="shared" si="9"/>
      </c>
      <c r="BF12" s="337"/>
      <c r="BG12" s="38">
        <f>IF('Encodage réponses Es'!L11="","",'Encodage réponses Es'!L11)</f>
      </c>
      <c r="BH12" s="39">
        <f>IF('Encodage réponses Es'!M11="","",'Encodage réponses Es'!M11)</f>
      </c>
      <c r="BI12" s="105">
        <f>IF('Encodage réponses Es'!N11="","",'Encodage réponses Es'!N11)</f>
      </c>
      <c r="BJ12" s="336">
        <f t="shared" si="10"/>
      </c>
      <c r="BK12" s="337"/>
      <c r="BL12" s="38">
        <f>IF('Encodage réponses Es'!BG11="","",'Encodage réponses Es'!BG11)</f>
      </c>
      <c r="BM12" s="105">
        <f>IF('Encodage réponses Es'!BH11="","",'Encodage réponses Es'!BH11)</f>
      </c>
      <c r="BN12" s="336">
        <f t="shared" si="11"/>
      </c>
      <c r="BO12" s="337"/>
      <c r="BP12" s="38">
        <f>IF('Encodage réponses Es'!R11="","",'Encodage réponses Es'!R11)</f>
      </c>
      <c r="BQ12" s="39">
        <f>IF('Encodage réponses Es'!S11="","",'Encodage réponses Es'!S11)</f>
      </c>
      <c r="BR12" s="39">
        <f>IF('Encodage réponses Es'!AW11="","",'Encodage réponses Es'!AW11)</f>
      </c>
      <c r="BS12" s="40">
        <f>IF('Encodage réponses Es'!AX11="","",'Encodage réponses Es'!AX11)</f>
      </c>
      <c r="BT12" s="105">
        <f>IF('Encodage réponses Es'!BF11="","",'Encodage réponses Es'!BF11)</f>
      </c>
      <c r="BU12" s="336">
        <f t="shared" si="12"/>
      </c>
      <c r="BV12" s="337"/>
      <c r="BW12" s="145">
        <f>IF('Encodage réponses Es'!BI11="","",'Encodage réponses Es'!BI11)</f>
      </c>
      <c r="BX12" s="349">
        <f t="shared" si="13"/>
      </c>
      <c r="BY12" s="350"/>
      <c r="BZ12" s="34">
        <f>IF('Encodage réponses Es'!T11="","",'Encodage réponses Es'!T11)</f>
      </c>
      <c r="CA12" s="35">
        <f>IF('Encodage réponses Es'!U11="","",'Encodage réponses Es'!U11)</f>
      </c>
      <c r="CB12" s="35">
        <f>IF('Encodage réponses Es'!V11="","",'Encodage réponses Es'!V11)</f>
      </c>
      <c r="CC12" s="35">
        <f>IF('Encodage réponses Es'!W11="","",'Encodage réponses Es'!W11)</f>
      </c>
      <c r="CD12" s="39">
        <f>IF('Encodage réponses Es'!X11="","",'Encodage réponses Es'!X11)</f>
      </c>
      <c r="CE12" s="39">
        <f>IF('Encodage réponses Es'!AE11="","",'Encodage réponses Es'!AE11)</f>
      </c>
      <c r="CF12" s="192">
        <f>IF('Encodage réponses Es'!BA11="","",'Encodage réponses Es'!BA11)</f>
      </c>
      <c r="CG12" s="349">
        <f t="shared" si="14"/>
      </c>
      <c r="CH12" s="350"/>
      <c r="CI12" s="34">
        <f>IF('Encodage réponses Es'!AK11="","",'Encodage réponses Es'!AK11)</f>
      </c>
      <c r="CJ12" s="35">
        <f>IF('Encodage réponses Es'!AL11="","",'Encodage réponses Es'!AL11)</f>
      </c>
      <c r="CK12" s="35">
        <f>IF('Encodage réponses Es'!AM11="","",'Encodage réponses Es'!AM11)</f>
      </c>
      <c r="CL12" s="35">
        <f>IF('Encodage réponses Es'!AN11="","",'Encodage réponses Es'!AN11)</f>
      </c>
      <c r="CM12" s="35">
        <f>IF('Encodage réponses Es'!AO11="","",'Encodage réponses Es'!AO11)</f>
      </c>
      <c r="CN12" s="35">
        <f>IF('Encodage réponses Es'!AP11="","",'Encodage réponses Es'!AP11)</f>
      </c>
      <c r="CO12" s="35">
        <f>IF('Encodage réponses Es'!AQ11="","",'Encodage réponses Es'!AQ11)</f>
      </c>
      <c r="CP12" s="35">
        <f>IF('Encodage réponses Es'!AR11="","",'Encodage réponses Es'!AR11)</f>
      </c>
      <c r="CQ12" s="35">
        <f>IF('Encodage réponses Es'!AS11="","",'Encodage réponses Es'!AS11)</f>
      </c>
      <c r="CR12" s="35">
        <f>IF('Encodage réponses Es'!AT11="","",'Encodage réponses Es'!AT11)</f>
      </c>
      <c r="CS12" s="35">
        <f>IF('Encodage réponses Es'!AY11="","",'Encodage réponses Es'!AY11)</f>
      </c>
      <c r="CT12" s="35">
        <f>IF('Encodage réponses Es'!AZ11="","",'Encodage réponses Es'!AZ11)</f>
      </c>
      <c r="CU12" s="35">
        <f>IF('Encodage réponses Es'!BB11="","",'Encodage réponses Es'!BB11)</f>
      </c>
      <c r="CV12" s="35">
        <f>IF('Encodage réponses Es'!BC11="","",'Encodage réponses Es'!BC11)</f>
      </c>
      <c r="CW12" s="35">
        <f>IF('Encodage réponses Es'!BD11="","",'Encodage réponses Es'!BD11)</f>
      </c>
      <c r="CX12" s="192">
        <f>IF('Encodage réponses Es'!BE11="","",'Encodage réponses Es'!BE11)</f>
      </c>
      <c r="CY12" s="336">
        <f t="shared" si="15"/>
      </c>
      <c r="CZ12" s="337"/>
      <c r="DA12" s="34">
        <f>IF('Encodage réponses Es'!AU11="","",'Encodage réponses Es'!AU11)</f>
      </c>
      <c r="DB12" s="35">
        <f>IF('Encodage réponses Es'!BJ11="","",'Encodage réponses Es'!BJ11)</f>
      </c>
      <c r="DC12" s="35">
        <f>IF('Encodage réponses Es'!BK11="","",'Encodage réponses Es'!BK11)</f>
      </c>
      <c r="DD12" s="35">
        <f>IF('Encodage réponses Es'!BL11="","",'Encodage réponses Es'!BL11)</f>
      </c>
      <c r="DE12" s="35">
        <f>IF('Encodage réponses Es'!BM11="","",'Encodage réponses Es'!BM11)</f>
      </c>
      <c r="DF12" s="192">
        <f>IF('Encodage réponses Es'!BN11="","",'Encodage réponses Es'!BN11)</f>
      </c>
      <c r="DG12" s="336">
        <f t="shared" si="16"/>
      </c>
      <c r="DH12" s="337"/>
      <c r="DI12" s="38">
        <f>IF('Encodage réponses Es'!H11="","",'Encodage réponses Es'!H11)</f>
      </c>
      <c r="DJ12" s="40">
        <f>IF('Encodage réponses Es'!I11="","",'Encodage réponses Es'!I11)</f>
      </c>
      <c r="DK12" s="40">
        <f>IF('Encodage réponses Es'!J11="","",'Encodage réponses Es'!J11)</f>
      </c>
      <c r="DL12" s="40">
        <f>IF('Encodage réponses Es'!K11="","",'Encodage réponses Es'!K11)</f>
      </c>
      <c r="DM12" s="39">
        <f>IF('Encodage réponses Es'!AB11="","",'Encodage réponses Es'!AB11)</f>
      </c>
      <c r="DN12" s="39">
        <f>IF('Encodage réponses Es'!AC11="","",'Encodage réponses Es'!AC11)</f>
      </c>
      <c r="DO12" s="37">
        <f>IF('Encodage réponses Es'!AD11="","",'Encodage réponses Es'!AD11)</f>
      </c>
      <c r="DP12" s="336">
        <f t="shared" si="17"/>
      </c>
      <c r="DQ12" s="337"/>
      <c r="DR12" s="38">
        <f>IF('Encodage réponses Es'!E11="","",'Encodage réponses Es'!E11)</f>
      </c>
      <c r="DS12" s="40">
        <f>IF('Encodage réponses Es'!F11="","",'Encodage réponses Es'!F11)</f>
      </c>
      <c r="DT12" s="37">
        <f>IF('Encodage réponses Es'!G11="","",'Encodage réponses Es'!G11)</f>
      </c>
      <c r="DU12" s="336">
        <f t="shared" si="18"/>
      </c>
      <c r="DV12" s="337"/>
      <c r="DW12" s="38">
        <f>IF('Encodage réponses Es'!O11="","",'Encodage réponses Es'!O11)</f>
      </c>
      <c r="DX12" s="39">
        <f>IF('Encodage réponses Es'!P11="","",'Encodage réponses Es'!P11)</f>
      </c>
      <c r="DY12" s="39">
        <f>IF('Encodage réponses Es'!Q11="","",'Encodage réponses Es'!Q11)</f>
      </c>
      <c r="DZ12" s="39">
        <f>IF('Encodage réponses Es'!AI11="","",'Encodage réponses Es'!AI11)</f>
      </c>
      <c r="EA12" s="37">
        <f>IF('Encodage réponses Es'!AJ11="","",'Encodage réponses Es'!AJ11)</f>
      </c>
      <c r="EB12" s="336">
        <f t="shared" si="0"/>
      </c>
      <c r="EC12" s="337"/>
      <c r="ED12" s="40">
        <f>IF('Encodage réponses Es'!AV11="","",'Encodage réponses Es'!AV11)</f>
      </c>
      <c r="EE12" s="336">
        <f t="shared" si="1"/>
      </c>
      <c r="EF12" s="337"/>
    </row>
    <row r="13" spans="1:136" ht="11.25" customHeight="1">
      <c r="A13" s="322"/>
      <c r="B13" s="323"/>
      <c r="C13" s="354">
        <f>IF('Encodage réponses Es'!C12="","",'Encodage réponses Es'!C12)</f>
        <v>10</v>
      </c>
      <c r="D13" s="355"/>
      <c r="E13" s="162">
        <f>IF('Encodage réponses Es'!CT12="","",'Encodage réponses Es'!CT12)</f>
      </c>
      <c r="F13" s="336">
        <f t="shared" si="2"/>
      </c>
      <c r="G13" s="337"/>
      <c r="H13" s="38">
        <f>IF('Encodage réponses Es'!CS12="","",'Encodage réponses Es'!CS12)</f>
      </c>
      <c r="I13" s="336">
        <f t="shared" si="3"/>
      </c>
      <c r="J13" s="337"/>
      <c r="K13" s="38">
        <f>IF('Encodage réponses Es'!CF12="","",'Encodage réponses Es'!CF12)</f>
      </c>
      <c r="L13" s="39">
        <f>IF('Encodage réponses Es'!CG12="","",'Encodage réponses Es'!CG12)</f>
      </c>
      <c r="M13" s="40">
        <f>IF('Encodage réponses Es'!CH12="","",'Encodage réponses Es'!CH12)</f>
      </c>
      <c r="N13" s="349">
        <f t="shared" si="4"/>
      </c>
      <c r="O13" s="350"/>
      <c r="P13" s="40">
        <f>IF('Encodage réponses Es'!BO12="","",'Encodage réponses Es'!BO12)</f>
      </c>
      <c r="Q13" s="39">
        <f>IF('Encodage réponses Es'!BP12="","",'Encodage réponses Es'!BP12)</f>
      </c>
      <c r="R13" s="39">
        <f>IF('Encodage réponses Es'!BQ12="","",'Encodage réponses Es'!BQ12)</f>
      </c>
      <c r="S13" s="39">
        <f>IF('Encodage réponses Es'!BR12="","",'Encodage réponses Es'!BR12)</f>
      </c>
      <c r="T13" s="39">
        <f>IF('Encodage réponses Es'!BS12="","",'Encodage réponses Es'!BS12)</f>
      </c>
      <c r="U13" s="39">
        <f>IF('Encodage réponses Es'!BT12="","",'Encodage réponses Es'!BT12)</f>
      </c>
      <c r="V13" s="39">
        <f>IF('Encodage réponses Es'!CI12="","",'Encodage réponses Es'!CI12)</f>
      </c>
      <c r="W13" s="39">
        <f>IF('Encodage réponses Es'!CJ12="","",'Encodage réponses Es'!CJ12)</f>
      </c>
      <c r="X13" s="37">
        <f>IF('Encodage réponses Es'!CK12="","",'Encodage réponses Es'!CK12)</f>
      </c>
      <c r="Y13" s="336">
        <f t="shared" si="5"/>
      </c>
      <c r="Z13" s="337"/>
      <c r="AA13" s="38">
        <f>IF('Encodage réponses Es'!CL12="","",'Encodage réponses Es'!CL12)</f>
      </c>
      <c r="AB13" s="105">
        <f>IF('Encodage réponses Es'!CM12="","",'Encodage réponses Es'!CM12)</f>
      </c>
      <c r="AC13" s="349">
        <f t="shared" si="6"/>
      </c>
      <c r="AD13" s="350"/>
      <c r="AE13" s="38">
        <f>IF('Encodage réponses Es'!CN12="","",'Encodage réponses Es'!CN12)</f>
      </c>
      <c r="AF13" s="39">
        <f>IF('Encodage réponses Es'!CO12="","",'Encodage réponses Es'!CO12)</f>
      </c>
      <c r="AG13" s="39">
        <f>IF('Encodage réponses Es'!CP12="","",'Encodage réponses Es'!CP12)</f>
      </c>
      <c r="AH13" s="39">
        <f>IF('Encodage réponses Es'!CQ12="","",'Encodage réponses Es'!CQ12)</f>
      </c>
      <c r="AI13" s="105">
        <f>IF('Encodage réponses Es'!CR12="","",'Encodage réponses Es'!CR12)</f>
      </c>
      <c r="AJ13" s="336">
        <f t="shared" si="7"/>
      </c>
      <c r="AK13" s="337"/>
      <c r="AL13" s="38">
        <f>IF('Encodage réponses Es'!BU12="","",'Encodage réponses Es'!BU12)</f>
      </c>
      <c r="AM13" s="40">
        <f>IF('Encodage réponses Es'!BV12="","",'Encodage réponses Es'!BV12)</f>
      </c>
      <c r="AN13" s="40">
        <f>IF('Encodage réponses Es'!BW12="","",'Encodage réponses Es'!BW12)</f>
      </c>
      <c r="AO13" s="40">
        <f>IF('Encodage réponses Es'!BX12="","",'Encodage réponses Es'!BX12)</f>
      </c>
      <c r="AP13" s="40">
        <f>IF('Encodage réponses Es'!BY12="","",'Encodage réponses Es'!BY12)</f>
      </c>
      <c r="AQ13" s="40">
        <f>IF('Encodage réponses Es'!BZ12="","",'Encodage réponses Es'!BZ12)</f>
      </c>
      <c r="AR13" s="40">
        <f>IF('Encodage réponses Es'!CA12="","",'Encodage réponses Es'!CA12)</f>
      </c>
      <c r="AS13" s="40">
        <f>IF('Encodage réponses Es'!CB12="","",'Encodage réponses Es'!CB12)</f>
      </c>
      <c r="AT13" s="40">
        <f>IF('Encodage réponses Es'!CC12="","",'Encodage réponses Es'!CC12)</f>
      </c>
      <c r="AU13" s="40">
        <f>IF('Encodage réponses Es'!CD12="","",'Encodage réponses Es'!CD12)</f>
      </c>
      <c r="AV13" s="105">
        <f>IF('Encodage réponses Es'!CE12="","",'Encodage réponses Es'!CE12)</f>
      </c>
      <c r="AW13" s="336">
        <f t="shared" si="8"/>
      </c>
      <c r="AX13" s="337"/>
      <c r="AY13" s="38">
        <f>IF('Encodage réponses Es'!Y12="","",'Encodage réponses Es'!Y12)</f>
      </c>
      <c r="AZ13" s="40">
        <f>IF('Encodage réponses Es'!Z12="","",'Encodage réponses Es'!Z12)</f>
      </c>
      <c r="BA13" s="40">
        <f>IF('Encodage réponses Es'!AA12="","",'Encodage réponses Es'!AA12)</f>
      </c>
      <c r="BB13" s="40">
        <f>IF('Encodage réponses Es'!AF12="","",'Encodage réponses Es'!AF12)</f>
      </c>
      <c r="BC13" s="40">
        <f>IF('Encodage réponses Es'!AG12="","",'Encodage réponses Es'!AG12)</f>
      </c>
      <c r="BD13" s="105">
        <f>IF('Encodage réponses Es'!AH12="","",'Encodage réponses Es'!AH12)</f>
      </c>
      <c r="BE13" s="336">
        <f t="shared" si="9"/>
      </c>
      <c r="BF13" s="337"/>
      <c r="BG13" s="38">
        <f>IF('Encodage réponses Es'!L12="","",'Encodage réponses Es'!L12)</f>
      </c>
      <c r="BH13" s="39">
        <f>IF('Encodage réponses Es'!M12="","",'Encodage réponses Es'!M12)</f>
      </c>
      <c r="BI13" s="105">
        <f>IF('Encodage réponses Es'!N12="","",'Encodage réponses Es'!N12)</f>
      </c>
      <c r="BJ13" s="336">
        <f t="shared" si="10"/>
      </c>
      <c r="BK13" s="337"/>
      <c r="BL13" s="38">
        <f>IF('Encodage réponses Es'!BG12="","",'Encodage réponses Es'!BG12)</f>
      </c>
      <c r="BM13" s="105">
        <f>IF('Encodage réponses Es'!BH12="","",'Encodage réponses Es'!BH12)</f>
      </c>
      <c r="BN13" s="336">
        <f t="shared" si="11"/>
      </c>
      <c r="BO13" s="337"/>
      <c r="BP13" s="38">
        <f>IF('Encodage réponses Es'!R12="","",'Encodage réponses Es'!R12)</f>
      </c>
      <c r="BQ13" s="39">
        <f>IF('Encodage réponses Es'!S12="","",'Encodage réponses Es'!S12)</f>
      </c>
      <c r="BR13" s="39">
        <f>IF('Encodage réponses Es'!AW12="","",'Encodage réponses Es'!AW12)</f>
      </c>
      <c r="BS13" s="40">
        <f>IF('Encodage réponses Es'!AX12="","",'Encodage réponses Es'!AX12)</f>
      </c>
      <c r="BT13" s="105">
        <f>IF('Encodage réponses Es'!BF12="","",'Encodage réponses Es'!BF12)</f>
      </c>
      <c r="BU13" s="336">
        <f t="shared" si="12"/>
      </c>
      <c r="BV13" s="337"/>
      <c r="BW13" s="145">
        <f>IF('Encodage réponses Es'!BI12="","",'Encodage réponses Es'!BI12)</f>
      </c>
      <c r="BX13" s="349">
        <f t="shared" si="13"/>
      </c>
      <c r="BY13" s="350"/>
      <c r="BZ13" s="34">
        <f>IF('Encodage réponses Es'!T12="","",'Encodage réponses Es'!T12)</f>
      </c>
      <c r="CA13" s="35">
        <f>IF('Encodage réponses Es'!U12="","",'Encodage réponses Es'!U12)</f>
      </c>
      <c r="CB13" s="35">
        <f>IF('Encodage réponses Es'!V12="","",'Encodage réponses Es'!V12)</f>
      </c>
      <c r="CC13" s="35">
        <f>IF('Encodage réponses Es'!W12="","",'Encodage réponses Es'!W12)</f>
      </c>
      <c r="CD13" s="39">
        <f>IF('Encodage réponses Es'!X12="","",'Encodage réponses Es'!X12)</f>
      </c>
      <c r="CE13" s="39">
        <f>IF('Encodage réponses Es'!AE12="","",'Encodage réponses Es'!AE12)</f>
      </c>
      <c r="CF13" s="192">
        <f>IF('Encodage réponses Es'!BA12="","",'Encodage réponses Es'!BA12)</f>
      </c>
      <c r="CG13" s="349">
        <f t="shared" si="14"/>
      </c>
      <c r="CH13" s="350"/>
      <c r="CI13" s="34">
        <f>IF('Encodage réponses Es'!AK12="","",'Encodage réponses Es'!AK12)</f>
      </c>
      <c r="CJ13" s="35">
        <f>IF('Encodage réponses Es'!AL12="","",'Encodage réponses Es'!AL12)</f>
      </c>
      <c r="CK13" s="35">
        <f>IF('Encodage réponses Es'!AM12="","",'Encodage réponses Es'!AM12)</f>
      </c>
      <c r="CL13" s="35">
        <f>IF('Encodage réponses Es'!AN12="","",'Encodage réponses Es'!AN12)</f>
      </c>
      <c r="CM13" s="35">
        <f>IF('Encodage réponses Es'!AO12="","",'Encodage réponses Es'!AO12)</f>
      </c>
      <c r="CN13" s="35">
        <f>IF('Encodage réponses Es'!AP12="","",'Encodage réponses Es'!AP12)</f>
      </c>
      <c r="CO13" s="35">
        <f>IF('Encodage réponses Es'!AQ12="","",'Encodage réponses Es'!AQ12)</f>
      </c>
      <c r="CP13" s="35">
        <f>IF('Encodage réponses Es'!AR12="","",'Encodage réponses Es'!AR12)</f>
      </c>
      <c r="CQ13" s="35">
        <f>IF('Encodage réponses Es'!AS12="","",'Encodage réponses Es'!AS12)</f>
      </c>
      <c r="CR13" s="35">
        <f>IF('Encodage réponses Es'!AT12="","",'Encodage réponses Es'!AT12)</f>
      </c>
      <c r="CS13" s="35">
        <f>IF('Encodage réponses Es'!AY12="","",'Encodage réponses Es'!AY12)</f>
      </c>
      <c r="CT13" s="35">
        <f>IF('Encodage réponses Es'!AZ12="","",'Encodage réponses Es'!AZ12)</f>
      </c>
      <c r="CU13" s="35">
        <f>IF('Encodage réponses Es'!BB12="","",'Encodage réponses Es'!BB12)</f>
      </c>
      <c r="CV13" s="35">
        <f>IF('Encodage réponses Es'!BC12="","",'Encodage réponses Es'!BC12)</f>
      </c>
      <c r="CW13" s="35">
        <f>IF('Encodage réponses Es'!BD12="","",'Encodage réponses Es'!BD12)</f>
      </c>
      <c r="CX13" s="192">
        <f>IF('Encodage réponses Es'!BE12="","",'Encodage réponses Es'!BE12)</f>
      </c>
      <c r="CY13" s="336">
        <f t="shared" si="15"/>
      </c>
      <c r="CZ13" s="337"/>
      <c r="DA13" s="34">
        <f>IF('Encodage réponses Es'!AU12="","",'Encodage réponses Es'!AU12)</f>
      </c>
      <c r="DB13" s="35">
        <f>IF('Encodage réponses Es'!BJ12="","",'Encodage réponses Es'!BJ12)</f>
      </c>
      <c r="DC13" s="35">
        <f>IF('Encodage réponses Es'!BK12="","",'Encodage réponses Es'!BK12)</f>
      </c>
      <c r="DD13" s="35">
        <f>IF('Encodage réponses Es'!BL12="","",'Encodage réponses Es'!BL12)</f>
      </c>
      <c r="DE13" s="35">
        <f>IF('Encodage réponses Es'!BM12="","",'Encodage réponses Es'!BM12)</f>
      </c>
      <c r="DF13" s="192">
        <f>IF('Encodage réponses Es'!BN12="","",'Encodage réponses Es'!BN12)</f>
      </c>
      <c r="DG13" s="336">
        <f t="shared" si="16"/>
      </c>
      <c r="DH13" s="337"/>
      <c r="DI13" s="38">
        <f>IF('Encodage réponses Es'!H12="","",'Encodage réponses Es'!H12)</f>
      </c>
      <c r="DJ13" s="40">
        <f>IF('Encodage réponses Es'!I12="","",'Encodage réponses Es'!I12)</f>
      </c>
      <c r="DK13" s="40">
        <f>IF('Encodage réponses Es'!J12="","",'Encodage réponses Es'!J12)</f>
      </c>
      <c r="DL13" s="40">
        <f>IF('Encodage réponses Es'!K12="","",'Encodage réponses Es'!K12)</f>
      </c>
      <c r="DM13" s="39">
        <f>IF('Encodage réponses Es'!AB12="","",'Encodage réponses Es'!AB12)</f>
      </c>
      <c r="DN13" s="39">
        <f>IF('Encodage réponses Es'!AC12="","",'Encodage réponses Es'!AC12)</f>
      </c>
      <c r="DO13" s="37">
        <f>IF('Encodage réponses Es'!AD12="","",'Encodage réponses Es'!AD12)</f>
      </c>
      <c r="DP13" s="336">
        <f t="shared" si="17"/>
      </c>
      <c r="DQ13" s="337"/>
      <c r="DR13" s="38">
        <f>IF('Encodage réponses Es'!E12="","",'Encodage réponses Es'!E12)</f>
      </c>
      <c r="DS13" s="40">
        <f>IF('Encodage réponses Es'!F12="","",'Encodage réponses Es'!F12)</f>
      </c>
      <c r="DT13" s="37">
        <f>IF('Encodage réponses Es'!G12="","",'Encodage réponses Es'!G12)</f>
      </c>
      <c r="DU13" s="336">
        <f t="shared" si="18"/>
      </c>
      <c r="DV13" s="337"/>
      <c r="DW13" s="38">
        <f>IF('Encodage réponses Es'!O12="","",'Encodage réponses Es'!O12)</f>
      </c>
      <c r="DX13" s="39">
        <f>IF('Encodage réponses Es'!P12="","",'Encodage réponses Es'!P12)</f>
      </c>
      <c r="DY13" s="39">
        <f>IF('Encodage réponses Es'!Q12="","",'Encodage réponses Es'!Q12)</f>
      </c>
      <c r="DZ13" s="39">
        <f>IF('Encodage réponses Es'!AI12="","",'Encodage réponses Es'!AI12)</f>
      </c>
      <c r="EA13" s="37">
        <f>IF('Encodage réponses Es'!AJ12="","",'Encodage réponses Es'!AJ12)</f>
      </c>
      <c r="EB13" s="336">
        <f t="shared" si="0"/>
      </c>
      <c r="EC13" s="337"/>
      <c r="ED13" s="40">
        <f>IF('Encodage réponses Es'!AV12="","",'Encodage réponses Es'!AV12)</f>
      </c>
      <c r="EE13" s="336">
        <f t="shared" si="1"/>
      </c>
      <c r="EF13" s="337"/>
    </row>
    <row r="14" spans="1:136" ht="11.25" customHeight="1">
      <c r="A14" s="322"/>
      <c r="B14" s="323"/>
      <c r="C14" s="354">
        <f>IF('Encodage réponses Es'!C13="","",'Encodage réponses Es'!C13)</f>
        <v>11</v>
      </c>
      <c r="D14" s="355"/>
      <c r="E14" s="162">
        <f>IF('Encodage réponses Es'!CT13="","",'Encodage réponses Es'!CT13)</f>
      </c>
      <c r="F14" s="336">
        <f t="shared" si="2"/>
      </c>
      <c r="G14" s="337"/>
      <c r="H14" s="38">
        <f>IF('Encodage réponses Es'!CS13="","",'Encodage réponses Es'!CS13)</f>
      </c>
      <c r="I14" s="336">
        <f t="shared" si="3"/>
      </c>
      <c r="J14" s="337"/>
      <c r="K14" s="38">
        <f>IF('Encodage réponses Es'!CF13="","",'Encodage réponses Es'!CF13)</f>
      </c>
      <c r="L14" s="39">
        <f>IF('Encodage réponses Es'!CG13="","",'Encodage réponses Es'!CG13)</f>
      </c>
      <c r="M14" s="40">
        <f>IF('Encodage réponses Es'!CH13="","",'Encodage réponses Es'!CH13)</f>
      </c>
      <c r="N14" s="349">
        <f t="shared" si="4"/>
      </c>
      <c r="O14" s="350"/>
      <c r="P14" s="40">
        <f>IF('Encodage réponses Es'!BO13="","",'Encodage réponses Es'!BO13)</f>
      </c>
      <c r="Q14" s="39">
        <f>IF('Encodage réponses Es'!BP13="","",'Encodage réponses Es'!BP13)</f>
      </c>
      <c r="R14" s="39">
        <f>IF('Encodage réponses Es'!BQ13="","",'Encodage réponses Es'!BQ13)</f>
      </c>
      <c r="S14" s="39">
        <f>IF('Encodage réponses Es'!BR13="","",'Encodage réponses Es'!BR13)</f>
      </c>
      <c r="T14" s="39">
        <f>IF('Encodage réponses Es'!BS13="","",'Encodage réponses Es'!BS13)</f>
      </c>
      <c r="U14" s="39">
        <f>IF('Encodage réponses Es'!BT13="","",'Encodage réponses Es'!BT13)</f>
      </c>
      <c r="V14" s="39">
        <f>IF('Encodage réponses Es'!CI13="","",'Encodage réponses Es'!CI13)</f>
      </c>
      <c r="W14" s="39">
        <f>IF('Encodage réponses Es'!CJ13="","",'Encodage réponses Es'!CJ13)</f>
      </c>
      <c r="X14" s="37">
        <f>IF('Encodage réponses Es'!CK13="","",'Encodage réponses Es'!CK13)</f>
      </c>
      <c r="Y14" s="336">
        <f t="shared" si="5"/>
      </c>
      <c r="Z14" s="337"/>
      <c r="AA14" s="38">
        <f>IF('Encodage réponses Es'!CL13="","",'Encodage réponses Es'!CL13)</f>
      </c>
      <c r="AB14" s="105">
        <f>IF('Encodage réponses Es'!CM13="","",'Encodage réponses Es'!CM13)</f>
      </c>
      <c r="AC14" s="349">
        <f t="shared" si="6"/>
      </c>
      <c r="AD14" s="350"/>
      <c r="AE14" s="38">
        <f>IF('Encodage réponses Es'!CN13="","",'Encodage réponses Es'!CN13)</f>
      </c>
      <c r="AF14" s="39">
        <f>IF('Encodage réponses Es'!CO13="","",'Encodage réponses Es'!CO13)</f>
      </c>
      <c r="AG14" s="39">
        <f>IF('Encodage réponses Es'!CP13="","",'Encodage réponses Es'!CP13)</f>
      </c>
      <c r="AH14" s="39">
        <f>IF('Encodage réponses Es'!CQ13="","",'Encodage réponses Es'!CQ13)</f>
      </c>
      <c r="AI14" s="105">
        <f>IF('Encodage réponses Es'!CR13="","",'Encodage réponses Es'!CR13)</f>
      </c>
      <c r="AJ14" s="336">
        <f t="shared" si="7"/>
      </c>
      <c r="AK14" s="337"/>
      <c r="AL14" s="38">
        <f>IF('Encodage réponses Es'!BU13="","",'Encodage réponses Es'!BU13)</f>
      </c>
      <c r="AM14" s="40">
        <f>IF('Encodage réponses Es'!BV13="","",'Encodage réponses Es'!BV13)</f>
      </c>
      <c r="AN14" s="40">
        <f>IF('Encodage réponses Es'!BW13="","",'Encodage réponses Es'!BW13)</f>
      </c>
      <c r="AO14" s="40">
        <f>IF('Encodage réponses Es'!BX13="","",'Encodage réponses Es'!BX13)</f>
      </c>
      <c r="AP14" s="40">
        <f>IF('Encodage réponses Es'!BY13="","",'Encodage réponses Es'!BY13)</f>
      </c>
      <c r="AQ14" s="40">
        <f>IF('Encodage réponses Es'!BZ13="","",'Encodage réponses Es'!BZ13)</f>
      </c>
      <c r="AR14" s="40">
        <f>IF('Encodage réponses Es'!CA13="","",'Encodage réponses Es'!CA13)</f>
      </c>
      <c r="AS14" s="40">
        <f>IF('Encodage réponses Es'!CB13="","",'Encodage réponses Es'!CB13)</f>
      </c>
      <c r="AT14" s="40">
        <f>IF('Encodage réponses Es'!CC13="","",'Encodage réponses Es'!CC13)</f>
      </c>
      <c r="AU14" s="40">
        <f>IF('Encodage réponses Es'!CD13="","",'Encodage réponses Es'!CD13)</f>
      </c>
      <c r="AV14" s="105">
        <f>IF('Encodage réponses Es'!CE13="","",'Encodage réponses Es'!CE13)</f>
      </c>
      <c r="AW14" s="336">
        <f t="shared" si="8"/>
      </c>
      <c r="AX14" s="337"/>
      <c r="AY14" s="38">
        <f>IF('Encodage réponses Es'!Y13="","",'Encodage réponses Es'!Y13)</f>
      </c>
      <c r="AZ14" s="40">
        <f>IF('Encodage réponses Es'!Z13="","",'Encodage réponses Es'!Z13)</f>
      </c>
      <c r="BA14" s="40">
        <f>IF('Encodage réponses Es'!AA13="","",'Encodage réponses Es'!AA13)</f>
      </c>
      <c r="BB14" s="40">
        <f>IF('Encodage réponses Es'!AF13="","",'Encodage réponses Es'!AF13)</f>
      </c>
      <c r="BC14" s="40">
        <f>IF('Encodage réponses Es'!AG13="","",'Encodage réponses Es'!AG13)</f>
      </c>
      <c r="BD14" s="105">
        <f>IF('Encodage réponses Es'!AH13="","",'Encodage réponses Es'!AH13)</f>
      </c>
      <c r="BE14" s="336">
        <f t="shared" si="9"/>
      </c>
      <c r="BF14" s="337"/>
      <c r="BG14" s="38">
        <f>IF('Encodage réponses Es'!L13="","",'Encodage réponses Es'!L13)</f>
      </c>
      <c r="BH14" s="39">
        <f>IF('Encodage réponses Es'!M13="","",'Encodage réponses Es'!M13)</f>
      </c>
      <c r="BI14" s="105">
        <f>IF('Encodage réponses Es'!N13="","",'Encodage réponses Es'!N13)</f>
      </c>
      <c r="BJ14" s="336">
        <f t="shared" si="10"/>
      </c>
      <c r="BK14" s="337"/>
      <c r="BL14" s="38">
        <f>IF('Encodage réponses Es'!BG13="","",'Encodage réponses Es'!BG13)</f>
      </c>
      <c r="BM14" s="105">
        <f>IF('Encodage réponses Es'!BH13="","",'Encodage réponses Es'!BH13)</f>
      </c>
      <c r="BN14" s="336">
        <f t="shared" si="11"/>
      </c>
      <c r="BO14" s="337"/>
      <c r="BP14" s="38">
        <f>IF('Encodage réponses Es'!R13="","",'Encodage réponses Es'!R13)</f>
      </c>
      <c r="BQ14" s="39">
        <f>IF('Encodage réponses Es'!S13="","",'Encodage réponses Es'!S13)</f>
      </c>
      <c r="BR14" s="39">
        <f>IF('Encodage réponses Es'!AW13="","",'Encodage réponses Es'!AW13)</f>
      </c>
      <c r="BS14" s="40">
        <f>IF('Encodage réponses Es'!AX13="","",'Encodage réponses Es'!AX13)</f>
      </c>
      <c r="BT14" s="105">
        <f>IF('Encodage réponses Es'!BF13="","",'Encodage réponses Es'!BF13)</f>
      </c>
      <c r="BU14" s="336">
        <f t="shared" si="12"/>
      </c>
      <c r="BV14" s="337"/>
      <c r="BW14" s="145">
        <f>IF('Encodage réponses Es'!BI13="","",'Encodage réponses Es'!BI13)</f>
      </c>
      <c r="BX14" s="349">
        <f t="shared" si="13"/>
      </c>
      <c r="BY14" s="350"/>
      <c r="BZ14" s="34">
        <f>IF('Encodage réponses Es'!T13="","",'Encodage réponses Es'!T13)</f>
      </c>
      <c r="CA14" s="35">
        <f>IF('Encodage réponses Es'!U13="","",'Encodage réponses Es'!U13)</f>
      </c>
      <c r="CB14" s="35">
        <f>IF('Encodage réponses Es'!V13="","",'Encodage réponses Es'!V13)</f>
      </c>
      <c r="CC14" s="35">
        <f>IF('Encodage réponses Es'!W13="","",'Encodage réponses Es'!W13)</f>
      </c>
      <c r="CD14" s="39">
        <f>IF('Encodage réponses Es'!X13="","",'Encodage réponses Es'!X13)</f>
      </c>
      <c r="CE14" s="39">
        <f>IF('Encodage réponses Es'!AE13="","",'Encodage réponses Es'!AE13)</f>
      </c>
      <c r="CF14" s="192">
        <f>IF('Encodage réponses Es'!BA13="","",'Encodage réponses Es'!BA13)</f>
      </c>
      <c r="CG14" s="349">
        <f t="shared" si="14"/>
      </c>
      <c r="CH14" s="350"/>
      <c r="CI14" s="34">
        <f>IF('Encodage réponses Es'!AK13="","",'Encodage réponses Es'!AK13)</f>
      </c>
      <c r="CJ14" s="35">
        <f>IF('Encodage réponses Es'!AL13="","",'Encodage réponses Es'!AL13)</f>
      </c>
      <c r="CK14" s="35">
        <f>IF('Encodage réponses Es'!AM13="","",'Encodage réponses Es'!AM13)</f>
      </c>
      <c r="CL14" s="35">
        <f>IF('Encodage réponses Es'!AN13="","",'Encodage réponses Es'!AN13)</f>
      </c>
      <c r="CM14" s="35">
        <f>IF('Encodage réponses Es'!AO13="","",'Encodage réponses Es'!AO13)</f>
      </c>
      <c r="CN14" s="35">
        <f>IF('Encodage réponses Es'!AP13="","",'Encodage réponses Es'!AP13)</f>
      </c>
      <c r="CO14" s="35">
        <f>IF('Encodage réponses Es'!AQ13="","",'Encodage réponses Es'!AQ13)</f>
      </c>
      <c r="CP14" s="35">
        <f>IF('Encodage réponses Es'!AR13="","",'Encodage réponses Es'!AR13)</f>
      </c>
      <c r="CQ14" s="35">
        <f>IF('Encodage réponses Es'!AS13="","",'Encodage réponses Es'!AS13)</f>
      </c>
      <c r="CR14" s="35">
        <f>IF('Encodage réponses Es'!AT13="","",'Encodage réponses Es'!AT13)</f>
      </c>
      <c r="CS14" s="35">
        <f>IF('Encodage réponses Es'!AY13="","",'Encodage réponses Es'!AY13)</f>
      </c>
      <c r="CT14" s="35">
        <f>IF('Encodage réponses Es'!AZ13="","",'Encodage réponses Es'!AZ13)</f>
      </c>
      <c r="CU14" s="35">
        <f>IF('Encodage réponses Es'!BB13="","",'Encodage réponses Es'!BB13)</f>
      </c>
      <c r="CV14" s="35">
        <f>IF('Encodage réponses Es'!BC13="","",'Encodage réponses Es'!BC13)</f>
      </c>
      <c r="CW14" s="35">
        <f>IF('Encodage réponses Es'!BD13="","",'Encodage réponses Es'!BD13)</f>
      </c>
      <c r="CX14" s="192">
        <f>IF('Encodage réponses Es'!BE13="","",'Encodage réponses Es'!BE13)</f>
      </c>
      <c r="CY14" s="336">
        <f t="shared" si="15"/>
      </c>
      <c r="CZ14" s="337"/>
      <c r="DA14" s="34">
        <f>IF('Encodage réponses Es'!AU13="","",'Encodage réponses Es'!AU13)</f>
      </c>
      <c r="DB14" s="35">
        <f>IF('Encodage réponses Es'!BJ13="","",'Encodage réponses Es'!BJ13)</f>
      </c>
      <c r="DC14" s="35">
        <f>IF('Encodage réponses Es'!BK13="","",'Encodage réponses Es'!BK13)</f>
      </c>
      <c r="DD14" s="35">
        <f>IF('Encodage réponses Es'!BL13="","",'Encodage réponses Es'!BL13)</f>
      </c>
      <c r="DE14" s="35">
        <f>IF('Encodage réponses Es'!BM13="","",'Encodage réponses Es'!BM13)</f>
      </c>
      <c r="DF14" s="192">
        <f>IF('Encodage réponses Es'!BN13="","",'Encodage réponses Es'!BN13)</f>
      </c>
      <c r="DG14" s="336">
        <f t="shared" si="16"/>
      </c>
      <c r="DH14" s="337"/>
      <c r="DI14" s="38">
        <f>IF('Encodage réponses Es'!H13="","",'Encodage réponses Es'!H13)</f>
      </c>
      <c r="DJ14" s="40">
        <f>IF('Encodage réponses Es'!I13="","",'Encodage réponses Es'!I13)</f>
      </c>
      <c r="DK14" s="40">
        <f>IF('Encodage réponses Es'!J13="","",'Encodage réponses Es'!J13)</f>
      </c>
      <c r="DL14" s="40">
        <f>IF('Encodage réponses Es'!K13="","",'Encodage réponses Es'!K13)</f>
      </c>
      <c r="DM14" s="39">
        <f>IF('Encodage réponses Es'!AB13="","",'Encodage réponses Es'!AB13)</f>
      </c>
      <c r="DN14" s="39">
        <f>IF('Encodage réponses Es'!AC13="","",'Encodage réponses Es'!AC13)</f>
      </c>
      <c r="DO14" s="37">
        <f>IF('Encodage réponses Es'!AD13="","",'Encodage réponses Es'!AD13)</f>
      </c>
      <c r="DP14" s="336">
        <f t="shared" si="17"/>
      </c>
      <c r="DQ14" s="337"/>
      <c r="DR14" s="38">
        <f>IF('Encodage réponses Es'!E13="","",'Encodage réponses Es'!E13)</f>
      </c>
      <c r="DS14" s="40">
        <f>IF('Encodage réponses Es'!F13="","",'Encodage réponses Es'!F13)</f>
      </c>
      <c r="DT14" s="37">
        <f>IF('Encodage réponses Es'!G13="","",'Encodage réponses Es'!G13)</f>
      </c>
      <c r="DU14" s="336">
        <f t="shared" si="18"/>
      </c>
      <c r="DV14" s="337"/>
      <c r="DW14" s="38">
        <f>IF('Encodage réponses Es'!O13="","",'Encodage réponses Es'!O13)</f>
      </c>
      <c r="DX14" s="39">
        <f>IF('Encodage réponses Es'!P13="","",'Encodage réponses Es'!P13)</f>
      </c>
      <c r="DY14" s="39">
        <f>IF('Encodage réponses Es'!Q13="","",'Encodage réponses Es'!Q13)</f>
      </c>
      <c r="DZ14" s="39">
        <f>IF('Encodage réponses Es'!AI13="","",'Encodage réponses Es'!AI13)</f>
      </c>
      <c r="EA14" s="37">
        <f>IF('Encodage réponses Es'!AJ13="","",'Encodage réponses Es'!AJ13)</f>
      </c>
      <c r="EB14" s="336">
        <f t="shared" si="0"/>
      </c>
      <c r="EC14" s="337"/>
      <c r="ED14" s="40">
        <f>IF('Encodage réponses Es'!AV13="","",'Encodage réponses Es'!AV13)</f>
      </c>
      <c r="EE14" s="336">
        <f t="shared" si="1"/>
      </c>
      <c r="EF14" s="337"/>
    </row>
    <row r="15" spans="1:136" ht="11.25" customHeight="1">
      <c r="A15" s="322"/>
      <c r="B15" s="323"/>
      <c r="C15" s="354">
        <f>IF('Encodage réponses Es'!C14="","",'Encodage réponses Es'!C14)</f>
        <v>12</v>
      </c>
      <c r="D15" s="355"/>
      <c r="E15" s="162">
        <f>IF('Encodage réponses Es'!CT14="","",'Encodage réponses Es'!CT14)</f>
      </c>
      <c r="F15" s="336">
        <f t="shared" si="2"/>
      </c>
      <c r="G15" s="337"/>
      <c r="H15" s="38">
        <f>IF('Encodage réponses Es'!CS14="","",'Encodage réponses Es'!CS14)</f>
      </c>
      <c r="I15" s="336">
        <f t="shared" si="3"/>
      </c>
      <c r="J15" s="337"/>
      <c r="K15" s="38">
        <f>IF('Encodage réponses Es'!CF14="","",'Encodage réponses Es'!CF14)</f>
      </c>
      <c r="L15" s="39">
        <f>IF('Encodage réponses Es'!CG14="","",'Encodage réponses Es'!CG14)</f>
      </c>
      <c r="M15" s="40">
        <f>IF('Encodage réponses Es'!CH14="","",'Encodage réponses Es'!CH14)</f>
      </c>
      <c r="N15" s="349">
        <f t="shared" si="4"/>
      </c>
      <c r="O15" s="350"/>
      <c r="P15" s="40">
        <f>IF('Encodage réponses Es'!BO14="","",'Encodage réponses Es'!BO14)</f>
      </c>
      <c r="Q15" s="39">
        <f>IF('Encodage réponses Es'!BP14="","",'Encodage réponses Es'!BP14)</f>
      </c>
      <c r="R15" s="39">
        <f>IF('Encodage réponses Es'!BQ14="","",'Encodage réponses Es'!BQ14)</f>
      </c>
      <c r="S15" s="39">
        <f>IF('Encodage réponses Es'!BR14="","",'Encodage réponses Es'!BR14)</f>
      </c>
      <c r="T15" s="39">
        <f>IF('Encodage réponses Es'!BS14="","",'Encodage réponses Es'!BS14)</f>
      </c>
      <c r="U15" s="39">
        <f>IF('Encodage réponses Es'!BT14="","",'Encodage réponses Es'!BT14)</f>
      </c>
      <c r="V15" s="39">
        <f>IF('Encodage réponses Es'!CI14="","",'Encodage réponses Es'!CI14)</f>
      </c>
      <c r="W15" s="39">
        <f>IF('Encodage réponses Es'!CJ14="","",'Encodage réponses Es'!CJ14)</f>
      </c>
      <c r="X15" s="37">
        <f>IF('Encodage réponses Es'!CK14="","",'Encodage réponses Es'!CK14)</f>
      </c>
      <c r="Y15" s="336">
        <f t="shared" si="5"/>
      </c>
      <c r="Z15" s="337"/>
      <c r="AA15" s="38">
        <f>IF('Encodage réponses Es'!CL14="","",'Encodage réponses Es'!CL14)</f>
      </c>
      <c r="AB15" s="105">
        <f>IF('Encodage réponses Es'!CM14="","",'Encodage réponses Es'!CM14)</f>
      </c>
      <c r="AC15" s="349">
        <f t="shared" si="6"/>
      </c>
      <c r="AD15" s="350"/>
      <c r="AE15" s="38">
        <f>IF('Encodage réponses Es'!CN14="","",'Encodage réponses Es'!CN14)</f>
      </c>
      <c r="AF15" s="39">
        <f>IF('Encodage réponses Es'!CO14="","",'Encodage réponses Es'!CO14)</f>
      </c>
      <c r="AG15" s="39">
        <f>IF('Encodage réponses Es'!CP14="","",'Encodage réponses Es'!CP14)</f>
      </c>
      <c r="AH15" s="39">
        <f>IF('Encodage réponses Es'!CQ14="","",'Encodage réponses Es'!CQ14)</f>
      </c>
      <c r="AI15" s="105">
        <f>IF('Encodage réponses Es'!CR14="","",'Encodage réponses Es'!CR14)</f>
      </c>
      <c r="AJ15" s="336">
        <f t="shared" si="7"/>
      </c>
      <c r="AK15" s="337"/>
      <c r="AL15" s="38">
        <f>IF('Encodage réponses Es'!BU14="","",'Encodage réponses Es'!BU14)</f>
      </c>
      <c r="AM15" s="40">
        <f>IF('Encodage réponses Es'!BV14="","",'Encodage réponses Es'!BV14)</f>
      </c>
      <c r="AN15" s="40">
        <f>IF('Encodage réponses Es'!BW14="","",'Encodage réponses Es'!BW14)</f>
      </c>
      <c r="AO15" s="40">
        <f>IF('Encodage réponses Es'!BX14="","",'Encodage réponses Es'!BX14)</f>
      </c>
      <c r="AP15" s="40">
        <f>IF('Encodage réponses Es'!BY14="","",'Encodage réponses Es'!BY14)</f>
      </c>
      <c r="AQ15" s="40">
        <f>IF('Encodage réponses Es'!BZ14="","",'Encodage réponses Es'!BZ14)</f>
      </c>
      <c r="AR15" s="40">
        <f>IF('Encodage réponses Es'!CA14="","",'Encodage réponses Es'!CA14)</f>
      </c>
      <c r="AS15" s="40">
        <f>IF('Encodage réponses Es'!CB14="","",'Encodage réponses Es'!CB14)</f>
      </c>
      <c r="AT15" s="40">
        <f>IF('Encodage réponses Es'!CC14="","",'Encodage réponses Es'!CC14)</f>
      </c>
      <c r="AU15" s="40">
        <f>IF('Encodage réponses Es'!CD14="","",'Encodage réponses Es'!CD14)</f>
      </c>
      <c r="AV15" s="105">
        <f>IF('Encodage réponses Es'!CE14="","",'Encodage réponses Es'!CE14)</f>
      </c>
      <c r="AW15" s="336">
        <f t="shared" si="8"/>
      </c>
      <c r="AX15" s="337"/>
      <c r="AY15" s="38">
        <f>IF('Encodage réponses Es'!Y14="","",'Encodage réponses Es'!Y14)</f>
      </c>
      <c r="AZ15" s="40">
        <f>IF('Encodage réponses Es'!Z14="","",'Encodage réponses Es'!Z14)</f>
      </c>
      <c r="BA15" s="40">
        <f>IF('Encodage réponses Es'!AA14="","",'Encodage réponses Es'!AA14)</f>
      </c>
      <c r="BB15" s="40">
        <f>IF('Encodage réponses Es'!AF14="","",'Encodage réponses Es'!AF14)</f>
      </c>
      <c r="BC15" s="40">
        <f>IF('Encodage réponses Es'!AG14="","",'Encodage réponses Es'!AG14)</f>
      </c>
      <c r="BD15" s="105">
        <f>IF('Encodage réponses Es'!AH14="","",'Encodage réponses Es'!AH14)</f>
      </c>
      <c r="BE15" s="336">
        <f t="shared" si="9"/>
      </c>
      <c r="BF15" s="337"/>
      <c r="BG15" s="38">
        <f>IF('Encodage réponses Es'!L14="","",'Encodage réponses Es'!L14)</f>
      </c>
      <c r="BH15" s="39">
        <f>IF('Encodage réponses Es'!M14="","",'Encodage réponses Es'!M14)</f>
      </c>
      <c r="BI15" s="105">
        <f>IF('Encodage réponses Es'!N14="","",'Encodage réponses Es'!N14)</f>
      </c>
      <c r="BJ15" s="336">
        <f t="shared" si="10"/>
      </c>
      <c r="BK15" s="337"/>
      <c r="BL15" s="38">
        <f>IF('Encodage réponses Es'!BG14="","",'Encodage réponses Es'!BG14)</f>
      </c>
      <c r="BM15" s="105">
        <f>IF('Encodage réponses Es'!BH14="","",'Encodage réponses Es'!BH14)</f>
      </c>
      <c r="BN15" s="336">
        <f t="shared" si="11"/>
      </c>
      <c r="BO15" s="337"/>
      <c r="BP15" s="38">
        <f>IF('Encodage réponses Es'!R14="","",'Encodage réponses Es'!R14)</f>
      </c>
      <c r="BQ15" s="39">
        <f>IF('Encodage réponses Es'!S14="","",'Encodage réponses Es'!S14)</f>
      </c>
      <c r="BR15" s="39">
        <f>IF('Encodage réponses Es'!AW14="","",'Encodage réponses Es'!AW14)</f>
      </c>
      <c r="BS15" s="40">
        <f>IF('Encodage réponses Es'!AX14="","",'Encodage réponses Es'!AX14)</f>
      </c>
      <c r="BT15" s="105">
        <f>IF('Encodage réponses Es'!BF14="","",'Encodage réponses Es'!BF14)</f>
      </c>
      <c r="BU15" s="336">
        <f t="shared" si="12"/>
      </c>
      <c r="BV15" s="337"/>
      <c r="BW15" s="145">
        <f>IF('Encodage réponses Es'!BI14="","",'Encodage réponses Es'!BI14)</f>
      </c>
      <c r="BX15" s="349">
        <f t="shared" si="13"/>
      </c>
      <c r="BY15" s="350"/>
      <c r="BZ15" s="34">
        <f>IF('Encodage réponses Es'!T14="","",'Encodage réponses Es'!T14)</f>
      </c>
      <c r="CA15" s="35">
        <f>IF('Encodage réponses Es'!U14="","",'Encodage réponses Es'!U14)</f>
      </c>
      <c r="CB15" s="35">
        <f>IF('Encodage réponses Es'!V14="","",'Encodage réponses Es'!V14)</f>
      </c>
      <c r="CC15" s="35">
        <f>IF('Encodage réponses Es'!W14="","",'Encodage réponses Es'!W14)</f>
      </c>
      <c r="CD15" s="39">
        <f>IF('Encodage réponses Es'!X14="","",'Encodage réponses Es'!X14)</f>
      </c>
      <c r="CE15" s="39">
        <f>IF('Encodage réponses Es'!AE14="","",'Encodage réponses Es'!AE14)</f>
      </c>
      <c r="CF15" s="192">
        <f>IF('Encodage réponses Es'!BA14="","",'Encodage réponses Es'!BA14)</f>
      </c>
      <c r="CG15" s="349">
        <f t="shared" si="14"/>
      </c>
      <c r="CH15" s="350"/>
      <c r="CI15" s="34">
        <f>IF('Encodage réponses Es'!AK14="","",'Encodage réponses Es'!AK14)</f>
      </c>
      <c r="CJ15" s="35">
        <f>IF('Encodage réponses Es'!AL14="","",'Encodage réponses Es'!AL14)</f>
      </c>
      <c r="CK15" s="35">
        <f>IF('Encodage réponses Es'!AM14="","",'Encodage réponses Es'!AM14)</f>
      </c>
      <c r="CL15" s="35">
        <f>IF('Encodage réponses Es'!AN14="","",'Encodage réponses Es'!AN14)</f>
      </c>
      <c r="CM15" s="35">
        <f>IF('Encodage réponses Es'!AO14="","",'Encodage réponses Es'!AO14)</f>
      </c>
      <c r="CN15" s="35">
        <f>IF('Encodage réponses Es'!AP14="","",'Encodage réponses Es'!AP14)</f>
      </c>
      <c r="CO15" s="35">
        <f>IF('Encodage réponses Es'!AQ14="","",'Encodage réponses Es'!AQ14)</f>
      </c>
      <c r="CP15" s="35">
        <f>IF('Encodage réponses Es'!AR14="","",'Encodage réponses Es'!AR14)</f>
      </c>
      <c r="CQ15" s="35">
        <f>IF('Encodage réponses Es'!AS14="","",'Encodage réponses Es'!AS14)</f>
      </c>
      <c r="CR15" s="35">
        <f>IF('Encodage réponses Es'!AT14="","",'Encodage réponses Es'!AT14)</f>
      </c>
      <c r="CS15" s="35">
        <f>IF('Encodage réponses Es'!AY14="","",'Encodage réponses Es'!AY14)</f>
      </c>
      <c r="CT15" s="35">
        <f>IF('Encodage réponses Es'!AZ14="","",'Encodage réponses Es'!AZ14)</f>
      </c>
      <c r="CU15" s="35">
        <f>IF('Encodage réponses Es'!BB14="","",'Encodage réponses Es'!BB14)</f>
      </c>
      <c r="CV15" s="35">
        <f>IF('Encodage réponses Es'!BC14="","",'Encodage réponses Es'!BC14)</f>
      </c>
      <c r="CW15" s="35">
        <f>IF('Encodage réponses Es'!BD14="","",'Encodage réponses Es'!BD14)</f>
      </c>
      <c r="CX15" s="192">
        <f>IF('Encodage réponses Es'!BE14="","",'Encodage réponses Es'!BE14)</f>
      </c>
      <c r="CY15" s="336">
        <f t="shared" si="15"/>
      </c>
      <c r="CZ15" s="337"/>
      <c r="DA15" s="34">
        <f>IF('Encodage réponses Es'!AU14="","",'Encodage réponses Es'!AU14)</f>
      </c>
      <c r="DB15" s="35">
        <f>IF('Encodage réponses Es'!BJ14="","",'Encodage réponses Es'!BJ14)</f>
      </c>
      <c r="DC15" s="35">
        <f>IF('Encodage réponses Es'!BK14="","",'Encodage réponses Es'!BK14)</f>
      </c>
      <c r="DD15" s="35">
        <f>IF('Encodage réponses Es'!BL14="","",'Encodage réponses Es'!BL14)</f>
      </c>
      <c r="DE15" s="35">
        <f>IF('Encodage réponses Es'!BM14="","",'Encodage réponses Es'!BM14)</f>
      </c>
      <c r="DF15" s="192">
        <f>IF('Encodage réponses Es'!BN14="","",'Encodage réponses Es'!BN14)</f>
      </c>
      <c r="DG15" s="336">
        <f t="shared" si="16"/>
      </c>
      <c r="DH15" s="337"/>
      <c r="DI15" s="38">
        <f>IF('Encodage réponses Es'!H14="","",'Encodage réponses Es'!H14)</f>
      </c>
      <c r="DJ15" s="40">
        <f>IF('Encodage réponses Es'!I14="","",'Encodage réponses Es'!I14)</f>
      </c>
      <c r="DK15" s="40">
        <f>IF('Encodage réponses Es'!J14="","",'Encodage réponses Es'!J14)</f>
      </c>
      <c r="DL15" s="40">
        <f>IF('Encodage réponses Es'!K14="","",'Encodage réponses Es'!K14)</f>
      </c>
      <c r="DM15" s="39">
        <f>IF('Encodage réponses Es'!AB14="","",'Encodage réponses Es'!AB14)</f>
      </c>
      <c r="DN15" s="39">
        <f>IF('Encodage réponses Es'!AC14="","",'Encodage réponses Es'!AC14)</f>
      </c>
      <c r="DO15" s="37">
        <f>IF('Encodage réponses Es'!AD14="","",'Encodage réponses Es'!AD14)</f>
      </c>
      <c r="DP15" s="336">
        <f t="shared" si="17"/>
      </c>
      <c r="DQ15" s="337"/>
      <c r="DR15" s="38">
        <f>IF('Encodage réponses Es'!E14="","",'Encodage réponses Es'!E14)</f>
      </c>
      <c r="DS15" s="40">
        <f>IF('Encodage réponses Es'!F14="","",'Encodage réponses Es'!F14)</f>
      </c>
      <c r="DT15" s="37">
        <f>IF('Encodage réponses Es'!G14="","",'Encodage réponses Es'!G14)</f>
      </c>
      <c r="DU15" s="336">
        <f t="shared" si="18"/>
      </c>
      <c r="DV15" s="337"/>
      <c r="DW15" s="38">
        <f>IF('Encodage réponses Es'!O14="","",'Encodage réponses Es'!O14)</f>
      </c>
      <c r="DX15" s="39">
        <f>IF('Encodage réponses Es'!P14="","",'Encodage réponses Es'!P14)</f>
      </c>
      <c r="DY15" s="39">
        <f>IF('Encodage réponses Es'!Q14="","",'Encodage réponses Es'!Q14)</f>
      </c>
      <c r="DZ15" s="39">
        <f>IF('Encodage réponses Es'!AI14="","",'Encodage réponses Es'!AI14)</f>
      </c>
      <c r="EA15" s="37">
        <f>IF('Encodage réponses Es'!AJ14="","",'Encodage réponses Es'!AJ14)</f>
      </c>
      <c r="EB15" s="336">
        <f t="shared" si="0"/>
      </c>
      <c r="EC15" s="337"/>
      <c r="ED15" s="40">
        <f>IF('Encodage réponses Es'!AV14="","",'Encodage réponses Es'!AV14)</f>
      </c>
      <c r="EE15" s="336">
        <f t="shared" si="1"/>
      </c>
      <c r="EF15" s="337"/>
    </row>
    <row r="16" spans="1:136" ht="11.25" customHeight="1">
      <c r="A16" s="322"/>
      <c r="B16" s="323"/>
      <c r="C16" s="354">
        <f>IF('Encodage réponses Es'!C15="","",'Encodage réponses Es'!C15)</f>
        <v>13</v>
      </c>
      <c r="D16" s="355"/>
      <c r="E16" s="162">
        <f>IF('Encodage réponses Es'!CT15="","",'Encodage réponses Es'!CT15)</f>
      </c>
      <c r="F16" s="336">
        <f t="shared" si="2"/>
      </c>
      <c r="G16" s="337"/>
      <c r="H16" s="38">
        <f>IF('Encodage réponses Es'!CS15="","",'Encodage réponses Es'!CS15)</f>
      </c>
      <c r="I16" s="336">
        <f t="shared" si="3"/>
      </c>
      <c r="J16" s="337"/>
      <c r="K16" s="38">
        <f>IF('Encodage réponses Es'!CF15="","",'Encodage réponses Es'!CF15)</f>
      </c>
      <c r="L16" s="39">
        <f>IF('Encodage réponses Es'!CG15="","",'Encodage réponses Es'!CG15)</f>
      </c>
      <c r="M16" s="40">
        <f>IF('Encodage réponses Es'!CH15="","",'Encodage réponses Es'!CH15)</f>
      </c>
      <c r="N16" s="349">
        <f t="shared" si="4"/>
      </c>
      <c r="O16" s="350"/>
      <c r="P16" s="40">
        <f>IF('Encodage réponses Es'!BO15="","",'Encodage réponses Es'!BO15)</f>
      </c>
      <c r="Q16" s="39">
        <f>IF('Encodage réponses Es'!BP15="","",'Encodage réponses Es'!BP15)</f>
      </c>
      <c r="R16" s="39">
        <f>IF('Encodage réponses Es'!BQ15="","",'Encodage réponses Es'!BQ15)</f>
      </c>
      <c r="S16" s="39">
        <f>IF('Encodage réponses Es'!BR15="","",'Encodage réponses Es'!BR15)</f>
      </c>
      <c r="T16" s="39">
        <f>IF('Encodage réponses Es'!BS15="","",'Encodage réponses Es'!BS15)</f>
      </c>
      <c r="U16" s="39">
        <f>IF('Encodage réponses Es'!BT15="","",'Encodage réponses Es'!BT15)</f>
      </c>
      <c r="V16" s="39">
        <f>IF('Encodage réponses Es'!CI15="","",'Encodage réponses Es'!CI15)</f>
      </c>
      <c r="W16" s="39">
        <f>IF('Encodage réponses Es'!CJ15="","",'Encodage réponses Es'!CJ15)</f>
      </c>
      <c r="X16" s="37">
        <f>IF('Encodage réponses Es'!CK15="","",'Encodage réponses Es'!CK15)</f>
      </c>
      <c r="Y16" s="336">
        <f t="shared" si="5"/>
      </c>
      <c r="Z16" s="337"/>
      <c r="AA16" s="38">
        <f>IF('Encodage réponses Es'!CL15="","",'Encodage réponses Es'!CL15)</f>
      </c>
      <c r="AB16" s="105">
        <f>IF('Encodage réponses Es'!CM15="","",'Encodage réponses Es'!CM15)</f>
      </c>
      <c r="AC16" s="349">
        <f t="shared" si="6"/>
      </c>
      <c r="AD16" s="350"/>
      <c r="AE16" s="38">
        <f>IF('Encodage réponses Es'!CN15="","",'Encodage réponses Es'!CN15)</f>
      </c>
      <c r="AF16" s="39">
        <f>IF('Encodage réponses Es'!CO15="","",'Encodage réponses Es'!CO15)</f>
      </c>
      <c r="AG16" s="39">
        <f>IF('Encodage réponses Es'!CP15="","",'Encodage réponses Es'!CP15)</f>
      </c>
      <c r="AH16" s="39">
        <f>IF('Encodage réponses Es'!CQ15="","",'Encodage réponses Es'!CQ15)</f>
      </c>
      <c r="AI16" s="105">
        <f>IF('Encodage réponses Es'!CR15="","",'Encodage réponses Es'!CR15)</f>
      </c>
      <c r="AJ16" s="336">
        <f t="shared" si="7"/>
      </c>
      <c r="AK16" s="337"/>
      <c r="AL16" s="38">
        <f>IF('Encodage réponses Es'!BU15="","",'Encodage réponses Es'!BU15)</f>
      </c>
      <c r="AM16" s="40">
        <f>IF('Encodage réponses Es'!BV15="","",'Encodage réponses Es'!BV15)</f>
      </c>
      <c r="AN16" s="40">
        <f>IF('Encodage réponses Es'!BW15="","",'Encodage réponses Es'!BW15)</f>
      </c>
      <c r="AO16" s="40">
        <f>IF('Encodage réponses Es'!BX15="","",'Encodage réponses Es'!BX15)</f>
      </c>
      <c r="AP16" s="40">
        <f>IF('Encodage réponses Es'!BY15="","",'Encodage réponses Es'!BY15)</f>
      </c>
      <c r="AQ16" s="40">
        <f>IF('Encodage réponses Es'!BZ15="","",'Encodage réponses Es'!BZ15)</f>
      </c>
      <c r="AR16" s="40">
        <f>IF('Encodage réponses Es'!CA15="","",'Encodage réponses Es'!CA15)</f>
      </c>
      <c r="AS16" s="40">
        <f>IF('Encodage réponses Es'!CB15="","",'Encodage réponses Es'!CB15)</f>
      </c>
      <c r="AT16" s="40">
        <f>IF('Encodage réponses Es'!CC15="","",'Encodage réponses Es'!CC15)</f>
      </c>
      <c r="AU16" s="40">
        <f>IF('Encodage réponses Es'!CD15="","",'Encodage réponses Es'!CD15)</f>
      </c>
      <c r="AV16" s="105">
        <f>IF('Encodage réponses Es'!CE15="","",'Encodage réponses Es'!CE15)</f>
      </c>
      <c r="AW16" s="336">
        <f t="shared" si="8"/>
      </c>
      <c r="AX16" s="337"/>
      <c r="AY16" s="38">
        <f>IF('Encodage réponses Es'!Y15="","",'Encodage réponses Es'!Y15)</f>
      </c>
      <c r="AZ16" s="40">
        <f>IF('Encodage réponses Es'!Z15="","",'Encodage réponses Es'!Z15)</f>
      </c>
      <c r="BA16" s="40">
        <f>IF('Encodage réponses Es'!AA15="","",'Encodage réponses Es'!AA15)</f>
      </c>
      <c r="BB16" s="40">
        <f>IF('Encodage réponses Es'!AF15="","",'Encodage réponses Es'!AF15)</f>
      </c>
      <c r="BC16" s="40">
        <f>IF('Encodage réponses Es'!AG15="","",'Encodage réponses Es'!AG15)</f>
      </c>
      <c r="BD16" s="105">
        <f>IF('Encodage réponses Es'!AH15="","",'Encodage réponses Es'!AH15)</f>
      </c>
      <c r="BE16" s="336">
        <f t="shared" si="9"/>
      </c>
      <c r="BF16" s="337"/>
      <c r="BG16" s="38">
        <f>IF('Encodage réponses Es'!L15="","",'Encodage réponses Es'!L15)</f>
      </c>
      <c r="BH16" s="39">
        <f>IF('Encodage réponses Es'!M15="","",'Encodage réponses Es'!M15)</f>
      </c>
      <c r="BI16" s="105">
        <f>IF('Encodage réponses Es'!N15="","",'Encodage réponses Es'!N15)</f>
      </c>
      <c r="BJ16" s="336">
        <f t="shared" si="10"/>
      </c>
      <c r="BK16" s="337"/>
      <c r="BL16" s="38">
        <f>IF('Encodage réponses Es'!BG15="","",'Encodage réponses Es'!BG15)</f>
      </c>
      <c r="BM16" s="105">
        <f>IF('Encodage réponses Es'!BH15="","",'Encodage réponses Es'!BH15)</f>
      </c>
      <c r="BN16" s="336">
        <f t="shared" si="11"/>
      </c>
      <c r="BO16" s="337"/>
      <c r="BP16" s="38">
        <f>IF('Encodage réponses Es'!R15="","",'Encodage réponses Es'!R15)</f>
      </c>
      <c r="BQ16" s="39">
        <f>IF('Encodage réponses Es'!S15="","",'Encodage réponses Es'!S15)</f>
      </c>
      <c r="BR16" s="39">
        <f>IF('Encodage réponses Es'!AW15="","",'Encodage réponses Es'!AW15)</f>
      </c>
      <c r="BS16" s="40">
        <f>IF('Encodage réponses Es'!AX15="","",'Encodage réponses Es'!AX15)</f>
      </c>
      <c r="BT16" s="105">
        <f>IF('Encodage réponses Es'!BF15="","",'Encodage réponses Es'!BF15)</f>
      </c>
      <c r="BU16" s="336">
        <f t="shared" si="12"/>
      </c>
      <c r="BV16" s="337"/>
      <c r="BW16" s="145">
        <f>IF('Encodage réponses Es'!BI15="","",'Encodage réponses Es'!BI15)</f>
      </c>
      <c r="BX16" s="349">
        <f t="shared" si="13"/>
      </c>
      <c r="BY16" s="350"/>
      <c r="BZ16" s="34">
        <f>IF('Encodage réponses Es'!T15="","",'Encodage réponses Es'!T15)</f>
      </c>
      <c r="CA16" s="35">
        <f>IF('Encodage réponses Es'!U15="","",'Encodage réponses Es'!U15)</f>
      </c>
      <c r="CB16" s="35">
        <f>IF('Encodage réponses Es'!V15="","",'Encodage réponses Es'!V15)</f>
      </c>
      <c r="CC16" s="35">
        <f>IF('Encodage réponses Es'!W15="","",'Encodage réponses Es'!W15)</f>
      </c>
      <c r="CD16" s="39">
        <f>IF('Encodage réponses Es'!X15="","",'Encodage réponses Es'!X15)</f>
      </c>
      <c r="CE16" s="39">
        <f>IF('Encodage réponses Es'!AE15="","",'Encodage réponses Es'!AE15)</f>
      </c>
      <c r="CF16" s="192">
        <f>IF('Encodage réponses Es'!BA15="","",'Encodage réponses Es'!BA15)</f>
      </c>
      <c r="CG16" s="349">
        <f t="shared" si="14"/>
      </c>
      <c r="CH16" s="350"/>
      <c r="CI16" s="34">
        <f>IF('Encodage réponses Es'!AK15="","",'Encodage réponses Es'!AK15)</f>
      </c>
      <c r="CJ16" s="35">
        <f>IF('Encodage réponses Es'!AL15="","",'Encodage réponses Es'!AL15)</f>
      </c>
      <c r="CK16" s="35">
        <f>IF('Encodage réponses Es'!AM15="","",'Encodage réponses Es'!AM15)</f>
      </c>
      <c r="CL16" s="35">
        <f>IF('Encodage réponses Es'!AN15="","",'Encodage réponses Es'!AN15)</f>
      </c>
      <c r="CM16" s="35">
        <f>IF('Encodage réponses Es'!AO15="","",'Encodage réponses Es'!AO15)</f>
      </c>
      <c r="CN16" s="35">
        <f>IF('Encodage réponses Es'!AP15="","",'Encodage réponses Es'!AP15)</f>
      </c>
      <c r="CO16" s="35">
        <f>IF('Encodage réponses Es'!AQ15="","",'Encodage réponses Es'!AQ15)</f>
      </c>
      <c r="CP16" s="35">
        <f>IF('Encodage réponses Es'!AR15="","",'Encodage réponses Es'!AR15)</f>
      </c>
      <c r="CQ16" s="35">
        <f>IF('Encodage réponses Es'!AS15="","",'Encodage réponses Es'!AS15)</f>
      </c>
      <c r="CR16" s="35">
        <f>IF('Encodage réponses Es'!AT15="","",'Encodage réponses Es'!AT15)</f>
      </c>
      <c r="CS16" s="35">
        <f>IF('Encodage réponses Es'!AY15="","",'Encodage réponses Es'!AY15)</f>
      </c>
      <c r="CT16" s="35">
        <f>IF('Encodage réponses Es'!AZ15="","",'Encodage réponses Es'!AZ15)</f>
      </c>
      <c r="CU16" s="35">
        <f>IF('Encodage réponses Es'!BB15="","",'Encodage réponses Es'!BB15)</f>
      </c>
      <c r="CV16" s="35">
        <f>IF('Encodage réponses Es'!BC15="","",'Encodage réponses Es'!BC15)</f>
      </c>
      <c r="CW16" s="35">
        <f>IF('Encodage réponses Es'!BD15="","",'Encodage réponses Es'!BD15)</f>
      </c>
      <c r="CX16" s="192">
        <f>IF('Encodage réponses Es'!BE15="","",'Encodage réponses Es'!BE15)</f>
      </c>
      <c r="CY16" s="336">
        <f t="shared" si="15"/>
      </c>
      <c r="CZ16" s="337"/>
      <c r="DA16" s="34">
        <f>IF('Encodage réponses Es'!AU15="","",'Encodage réponses Es'!AU15)</f>
      </c>
      <c r="DB16" s="35">
        <f>IF('Encodage réponses Es'!BJ15="","",'Encodage réponses Es'!BJ15)</f>
      </c>
      <c r="DC16" s="35">
        <f>IF('Encodage réponses Es'!BK15="","",'Encodage réponses Es'!BK15)</f>
      </c>
      <c r="DD16" s="35">
        <f>IF('Encodage réponses Es'!BL15="","",'Encodage réponses Es'!BL15)</f>
      </c>
      <c r="DE16" s="35">
        <f>IF('Encodage réponses Es'!BM15="","",'Encodage réponses Es'!BM15)</f>
      </c>
      <c r="DF16" s="192">
        <f>IF('Encodage réponses Es'!BN15="","",'Encodage réponses Es'!BN15)</f>
      </c>
      <c r="DG16" s="336">
        <f t="shared" si="16"/>
      </c>
      <c r="DH16" s="337"/>
      <c r="DI16" s="38">
        <f>IF('Encodage réponses Es'!H15="","",'Encodage réponses Es'!H15)</f>
      </c>
      <c r="DJ16" s="40">
        <f>IF('Encodage réponses Es'!I15="","",'Encodage réponses Es'!I15)</f>
      </c>
      <c r="DK16" s="40">
        <f>IF('Encodage réponses Es'!J15="","",'Encodage réponses Es'!J15)</f>
      </c>
      <c r="DL16" s="40">
        <f>IF('Encodage réponses Es'!K15="","",'Encodage réponses Es'!K15)</f>
      </c>
      <c r="DM16" s="39">
        <f>IF('Encodage réponses Es'!AB15="","",'Encodage réponses Es'!AB15)</f>
      </c>
      <c r="DN16" s="39">
        <f>IF('Encodage réponses Es'!AC15="","",'Encodage réponses Es'!AC15)</f>
      </c>
      <c r="DO16" s="37">
        <f>IF('Encodage réponses Es'!AD15="","",'Encodage réponses Es'!AD15)</f>
      </c>
      <c r="DP16" s="336">
        <f t="shared" si="17"/>
      </c>
      <c r="DQ16" s="337"/>
      <c r="DR16" s="38">
        <f>IF('Encodage réponses Es'!E15="","",'Encodage réponses Es'!E15)</f>
      </c>
      <c r="DS16" s="40">
        <f>IF('Encodage réponses Es'!F15="","",'Encodage réponses Es'!F15)</f>
      </c>
      <c r="DT16" s="37">
        <f>IF('Encodage réponses Es'!G15="","",'Encodage réponses Es'!G15)</f>
      </c>
      <c r="DU16" s="336">
        <f t="shared" si="18"/>
      </c>
      <c r="DV16" s="337"/>
      <c r="DW16" s="38">
        <f>IF('Encodage réponses Es'!O15="","",'Encodage réponses Es'!O15)</f>
      </c>
      <c r="DX16" s="39">
        <f>IF('Encodage réponses Es'!P15="","",'Encodage réponses Es'!P15)</f>
      </c>
      <c r="DY16" s="39">
        <f>IF('Encodage réponses Es'!Q15="","",'Encodage réponses Es'!Q15)</f>
      </c>
      <c r="DZ16" s="39">
        <f>IF('Encodage réponses Es'!AI15="","",'Encodage réponses Es'!AI15)</f>
      </c>
      <c r="EA16" s="37">
        <f>IF('Encodage réponses Es'!AJ15="","",'Encodage réponses Es'!AJ15)</f>
      </c>
      <c r="EB16" s="336">
        <f t="shared" si="0"/>
      </c>
      <c r="EC16" s="337"/>
      <c r="ED16" s="40">
        <f>IF('Encodage réponses Es'!AV15="","",'Encodage réponses Es'!AV15)</f>
      </c>
      <c r="EE16" s="336">
        <f t="shared" si="1"/>
      </c>
      <c r="EF16" s="337"/>
    </row>
    <row r="17" spans="1:136" ht="11.25" customHeight="1">
      <c r="A17" s="322"/>
      <c r="B17" s="323"/>
      <c r="C17" s="354">
        <f>IF('Encodage réponses Es'!C16="","",'Encodage réponses Es'!C16)</f>
        <v>14</v>
      </c>
      <c r="D17" s="355"/>
      <c r="E17" s="162">
        <f>IF('Encodage réponses Es'!CT16="","",'Encodage réponses Es'!CT16)</f>
      </c>
      <c r="F17" s="336">
        <f t="shared" si="2"/>
      </c>
      <c r="G17" s="337"/>
      <c r="H17" s="38">
        <f>IF('Encodage réponses Es'!CS16="","",'Encodage réponses Es'!CS16)</f>
      </c>
      <c r="I17" s="336">
        <f t="shared" si="3"/>
      </c>
      <c r="J17" s="337"/>
      <c r="K17" s="38">
        <f>IF('Encodage réponses Es'!CF16="","",'Encodage réponses Es'!CF16)</f>
      </c>
      <c r="L17" s="39">
        <f>IF('Encodage réponses Es'!CG16="","",'Encodage réponses Es'!CG16)</f>
      </c>
      <c r="M17" s="40">
        <f>IF('Encodage réponses Es'!CH16="","",'Encodage réponses Es'!CH16)</f>
      </c>
      <c r="N17" s="349">
        <f t="shared" si="4"/>
      </c>
      <c r="O17" s="350"/>
      <c r="P17" s="40">
        <f>IF('Encodage réponses Es'!BO16="","",'Encodage réponses Es'!BO16)</f>
      </c>
      <c r="Q17" s="39">
        <f>IF('Encodage réponses Es'!BP16="","",'Encodage réponses Es'!BP16)</f>
      </c>
      <c r="R17" s="39">
        <f>IF('Encodage réponses Es'!BQ16="","",'Encodage réponses Es'!BQ16)</f>
      </c>
      <c r="S17" s="39">
        <f>IF('Encodage réponses Es'!BR16="","",'Encodage réponses Es'!BR16)</f>
      </c>
      <c r="T17" s="39">
        <f>IF('Encodage réponses Es'!BS16="","",'Encodage réponses Es'!BS16)</f>
      </c>
      <c r="U17" s="39">
        <f>IF('Encodage réponses Es'!BT16="","",'Encodage réponses Es'!BT16)</f>
      </c>
      <c r="V17" s="39">
        <f>IF('Encodage réponses Es'!CI16="","",'Encodage réponses Es'!CI16)</f>
      </c>
      <c r="W17" s="39">
        <f>IF('Encodage réponses Es'!CJ16="","",'Encodage réponses Es'!CJ16)</f>
      </c>
      <c r="X17" s="37">
        <f>IF('Encodage réponses Es'!CK16="","",'Encodage réponses Es'!CK16)</f>
      </c>
      <c r="Y17" s="336">
        <f t="shared" si="5"/>
      </c>
      <c r="Z17" s="337"/>
      <c r="AA17" s="38">
        <f>IF('Encodage réponses Es'!CL16="","",'Encodage réponses Es'!CL16)</f>
      </c>
      <c r="AB17" s="105">
        <f>IF('Encodage réponses Es'!CM16="","",'Encodage réponses Es'!CM16)</f>
      </c>
      <c r="AC17" s="349">
        <f t="shared" si="6"/>
      </c>
      <c r="AD17" s="350"/>
      <c r="AE17" s="38">
        <f>IF('Encodage réponses Es'!CN16="","",'Encodage réponses Es'!CN16)</f>
      </c>
      <c r="AF17" s="39">
        <f>IF('Encodage réponses Es'!CO16="","",'Encodage réponses Es'!CO16)</f>
      </c>
      <c r="AG17" s="39">
        <f>IF('Encodage réponses Es'!CP16="","",'Encodage réponses Es'!CP16)</f>
      </c>
      <c r="AH17" s="39">
        <f>IF('Encodage réponses Es'!CQ16="","",'Encodage réponses Es'!CQ16)</f>
      </c>
      <c r="AI17" s="105">
        <f>IF('Encodage réponses Es'!CR16="","",'Encodage réponses Es'!CR16)</f>
      </c>
      <c r="AJ17" s="336">
        <f t="shared" si="7"/>
      </c>
      <c r="AK17" s="337"/>
      <c r="AL17" s="38">
        <f>IF('Encodage réponses Es'!BU16="","",'Encodage réponses Es'!BU16)</f>
      </c>
      <c r="AM17" s="40">
        <f>IF('Encodage réponses Es'!BV16="","",'Encodage réponses Es'!BV16)</f>
      </c>
      <c r="AN17" s="40">
        <f>IF('Encodage réponses Es'!BW16="","",'Encodage réponses Es'!BW16)</f>
      </c>
      <c r="AO17" s="40">
        <f>IF('Encodage réponses Es'!BX16="","",'Encodage réponses Es'!BX16)</f>
      </c>
      <c r="AP17" s="40">
        <f>IF('Encodage réponses Es'!BY16="","",'Encodage réponses Es'!BY16)</f>
      </c>
      <c r="AQ17" s="40">
        <f>IF('Encodage réponses Es'!BZ16="","",'Encodage réponses Es'!BZ16)</f>
      </c>
      <c r="AR17" s="40">
        <f>IF('Encodage réponses Es'!CA16="","",'Encodage réponses Es'!CA16)</f>
      </c>
      <c r="AS17" s="40">
        <f>IF('Encodage réponses Es'!CB16="","",'Encodage réponses Es'!CB16)</f>
      </c>
      <c r="AT17" s="40">
        <f>IF('Encodage réponses Es'!CC16="","",'Encodage réponses Es'!CC16)</f>
      </c>
      <c r="AU17" s="40">
        <f>IF('Encodage réponses Es'!CD16="","",'Encodage réponses Es'!CD16)</f>
      </c>
      <c r="AV17" s="105">
        <f>IF('Encodage réponses Es'!CE16="","",'Encodage réponses Es'!CE16)</f>
      </c>
      <c r="AW17" s="336">
        <f t="shared" si="8"/>
      </c>
      <c r="AX17" s="337"/>
      <c r="AY17" s="38">
        <f>IF('Encodage réponses Es'!Y16="","",'Encodage réponses Es'!Y16)</f>
      </c>
      <c r="AZ17" s="40">
        <f>IF('Encodage réponses Es'!Z16="","",'Encodage réponses Es'!Z16)</f>
      </c>
      <c r="BA17" s="40">
        <f>IF('Encodage réponses Es'!AA16="","",'Encodage réponses Es'!AA16)</f>
      </c>
      <c r="BB17" s="40">
        <f>IF('Encodage réponses Es'!AF16="","",'Encodage réponses Es'!AF16)</f>
      </c>
      <c r="BC17" s="40">
        <f>IF('Encodage réponses Es'!AG16="","",'Encodage réponses Es'!AG16)</f>
      </c>
      <c r="BD17" s="105">
        <f>IF('Encodage réponses Es'!AH16="","",'Encodage réponses Es'!AH16)</f>
      </c>
      <c r="BE17" s="336">
        <f t="shared" si="9"/>
      </c>
      <c r="BF17" s="337"/>
      <c r="BG17" s="38">
        <f>IF('Encodage réponses Es'!L16="","",'Encodage réponses Es'!L16)</f>
      </c>
      <c r="BH17" s="39">
        <f>IF('Encodage réponses Es'!M16="","",'Encodage réponses Es'!M16)</f>
      </c>
      <c r="BI17" s="105">
        <f>IF('Encodage réponses Es'!N16="","",'Encodage réponses Es'!N16)</f>
      </c>
      <c r="BJ17" s="336">
        <f t="shared" si="10"/>
      </c>
      <c r="BK17" s="337"/>
      <c r="BL17" s="38">
        <f>IF('Encodage réponses Es'!BG16="","",'Encodage réponses Es'!BG16)</f>
      </c>
      <c r="BM17" s="105">
        <f>IF('Encodage réponses Es'!BH16="","",'Encodage réponses Es'!BH16)</f>
      </c>
      <c r="BN17" s="336">
        <f t="shared" si="11"/>
      </c>
      <c r="BO17" s="337"/>
      <c r="BP17" s="38">
        <f>IF('Encodage réponses Es'!R16="","",'Encodage réponses Es'!R16)</f>
      </c>
      <c r="BQ17" s="39">
        <f>IF('Encodage réponses Es'!S16="","",'Encodage réponses Es'!S16)</f>
      </c>
      <c r="BR17" s="39">
        <f>IF('Encodage réponses Es'!AW16="","",'Encodage réponses Es'!AW16)</f>
      </c>
      <c r="BS17" s="40">
        <f>IF('Encodage réponses Es'!AX16="","",'Encodage réponses Es'!AX16)</f>
      </c>
      <c r="BT17" s="105">
        <f>IF('Encodage réponses Es'!BF16="","",'Encodage réponses Es'!BF16)</f>
      </c>
      <c r="BU17" s="336">
        <f t="shared" si="12"/>
      </c>
      <c r="BV17" s="337"/>
      <c r="BW17" s="145">
        <f>IF('Encodage réponses Es'!BI16="","",'Encodage réponses Es'!BI16)</f>
      </c>
      <c r="BX17" s="349">
        <f t="shared" si="13"/>
      </c>
      <c r="BY17" s="350"/>
      <c r="BZ17" s="34">
        <f>IF('Encodage réponses Es'!T16="","",'Encodage réponses Es'!T16)</f>
      </c>
      <c r="CA17" s="35">
        <f>IF('Encodage réponses Es'!U16="","",'Encodage réponses Es'!U16)</f>
      </c>
      <c r="CB17" s="35">
        <f>IF('Encodage réponses Es'!V16="","",'Encodage réponses Es'!V16)</f>
      </c>
      <c r="CC17" s="35">
        <f>IF('Encodage réponses Es'!W16="","",'Encodage réponses Es'!W16)</f>
      </c>
      <c r="CD17" s="39">
        <f>IF('Encodage réponses Es'!X16="","",'Encodage réponses Es'!X16)</f>
      </c>
      <c r="CE17" s="39">
        <f>IF('Encodage réponses Es'!AE16="","",'Encodage réponses Es'!AE16)</f>
      </c>
      <c r="CF17" s="192">
        <f>IF('Encodage réponses Es'!BA16="","",'Encodage réponses Es'!BA16)</f>
      </c>
      <c r="CG17" s="349">
        <f t="shared" si="14"/>
      </c>
      <c r="CH17" s="350"/>
      <c r="CI17" s="34">
        <f>IF('Encodage réponses Es'!AK16="","",'Encodage réponses Es'!AK16)</f>
      </c>
      <c r="CJ17" s="35">
        <f>IF('Encodage réponses Es'!AL16="","",'Encodage réponses Es'!AL16)</f>
      </c>
      <c r="CK17" s="35">
        <f>IF('Encodage réponses Es'!AM16="","",'Encodage réponses Es'!AM16)</f>
      </c>
      <c r="CL17" s="35">
        <f>IF('Encodage réponses Es'!AN16="","",'Encodage réponses Es'!AN16)</f>
      </c>
      <c r="CM17" s="35">
        <f>IF('Encodage réponses Es'!AO16="","",'Encodage réponses Es'!AO16)</f>
      </c>
      <c r="CN17" s="35">
        <f>IF('Encodage réponses Es'!AP16="","",'Encodage réponses Es'!AP16)</f>
      </c>
      <c r="CO17" s="35">
        <f>IF('Encodage réponses Es'!AQ16="","",'Encodage réponses Es'!AQ16)</f>
      </c>
      <c r="CP17" s="35">
        <f>IF('Encodage réponses Es'!AR16="","",'Encodage réponses Es'!AR16)</f>
      </c>
      <c r="CQ17" s="35">
        <f>IF('Encodage réponses Es'!AS16="","",'Encodage réponses Es'!AS16)</f>
      </c>
      <c r="CR17" s="35">
        <f>IF('Encodage réponses Es'!AT16="","",'Encodage réponses Es'!AT16)</f>
      </c>
      <c r="CS17" s="35">
        <f>IF('Encodage réponses Es'!AY16="","",'Encodage réponses Es'!AY16)</f>
      </c>
      <c r="CT17" s="35">
        <f>IF('Encodage réponses Es'!AZ16="","",'Encodage réponses Es'!AZ16)</f>
      </c>
      <c r="CU17" s="35">
        <f>IF('Encodage réponses Es'!BB16="","",'Encodage réponses Es'!BB16)</f>
      </c>
      <c r="CV17" s="35">
        <f>IF('Encodage réponses Es'!BC16="","",'Encodage réponses Es'!BC16)</f>
      </c>
      <c r="CW17" s="35">
        <f>IF('Encodage réponses Es'!BD16="","",'Encodage réponses Es'!BD16)</f>
      </c>
      <c r="CX17" s="192">
        <f>IF('Encodage réponses Es'!BE16="","",'Encodage réponses Es'!BE16)</f>
      </c>
      <c r="CY17" s="336">
        <f t="shared" si="15"/>
      </c>
      <c r="CZ17" s="337"/>
      <c r="DA17" s="34">
        <f>IF('Encodage réponses Es'!AU16="","",'Encodage réponses Es'!AU16)</f>
      </c>
      <c r="DB17" s="35">
        <f>IF('Encodage réponses Es'!BJ16="","",'Encodage réponses Es'!BJ16)</f>
      </c>
      <c r="DC17" s="35">
        <f>IF('Encodage réponses Es'!BK16="","",'Encodage réponses Es'!BK16)</f>
      </c>
      <c r="DD17" s="35">
        <f>IF('Encodage réponses Es'!BL16="","",'Encodage réponses Es'!BL16)</f>
      </c>
      <c r="DE17" s="35">
        <f>IF('Encodage réponses Es'!BM16="","",'Encodage réponses Es'!BM16)</f>
      </c>
      <c r="DF17" s="192">
        <f>IF('Encodage réponses Es'!BN16="","",'Encodage réponses Es'!BN16)</f>
      </c>
      <c r="DG17" s="336">
        <f t="shared" si="16"/>
      </c>
      <c r="DH17" s="337"/>
      <c r="DI17" s="38">
        <f>IF('Encodage réponses Es'!H16="","",'Encodage réponses Es'!H16)</f>
      </c>
      <c r="DJ17" s="40">
        <f>IF('Encodage réponses Es'!I16="","",'Encodage réponses Es'!I16)</f>
      </c>
      <c r="DK17" s="40">
        <f>IF('Encodage réponses Es'!J16="","",'Encodage réponses Es'!J16)</f>
      </c>
      <c r="DL17" s="40">
        <f>IF('Encodage réponses Es'!K16="","",'Encodage réponses Es'!K16)</f>
      </c>
      <c r="DM17" s="39">
        <f>IF('Encodage réponses Es'!AB16="","",'Encodage réponses Es'!AB16)</f>
      </c>
      <c r="DN17" s="39">
        <f>IF('Encodage réponses Es'!AC16="","",'Encodage réponses Es'!AC16)</f>
      </c>
      <c r="DO17" s="37">
        <f>IF('Encodage réponses Es'!AD16="","",'Encodage réponses Es'!AD16)</f>
      </c>
      <c r="DP17" s="336">
        <f t="shared" si="17"/>
      </c>
      <c r="DQ17" s="337"/>
      <c r="DR17" s="38">
        <f>IF('Encodage réponses Es'!E16="","",'Encodage réponses Es'!E16)</f>
      </c>
      <c r="DS17" s="40">
        <f>IF('Encodage réponses Es'!F16="","",'Encodage réponses Es'!F16)</f>
      </c>
      <c r="DT17" s="37">
        <f>IF('Encodage réponses Es'!G16="","",'Encodage réponses Es'!G16)</f>
      </c>
      <c r="DU17" s="336">
        <f t="shared" si="18"/>
      </c>
      <c r="DV17" s="337"/>
      <c r="DW17" s="38">
        <f>IF('Encodage réponses Es'!O16="","",'Encodage réponses Es'!O16)</f>
      </c>
      <c r="DX17" s="39">
        <f>IF('Encodage réponses Es'!P16="","",'Encodage réponses Es'!P16)</f>
      </c>
      <c r="DY17" s="39">
        <f>IF('Encodage réponses Es'!Q16="","",'Encodage réponses Es'!Q16)</f>
      </c>
      <c r="DZ17" s="39">
        <f>IF('Encodage réponses Es'!AI16="","",'Encodage réponses Es'!AI16)</f>
      </c>
      <c r="EA17" s="37">
        <f>IF('Encodage réponses Es'!AJ16="","",'Encodage réponses Es'!AJ16)</f>
      </c>
      <c r="EB17" s="336">
        <f t="shared" si="0"/>
      </c>
      <c r="EC17" s="337"/>
      <c r="ED17" s="40">
        <f>IF('Encodage réponses Es'!AV16="","",'Encodage réponses Es'!AV16)</f>
      </c>
      <c r="EE17" s="336">
        <f t="shared" si="1"/>
      </c>
      <c r="EF17" s="337"/>
    </row>
    <row r="18" spans="1:136" ht="11.25" customHeight="1">
      <c r="A18" s="322"/>
      <c r="B18" s="323"/>
      <c r="C18" s="354">
        <f>IF('Encodage réponses Es'!C17="","",'Encodage réponses Es'!C17)</f>
        <v>15</v>
      </c>
      <c r="D18" s="355"/>
      <c r="E18" s="162">
        <f>IF('Encodage réponses Es'!CT17="","",'Encodage réponses Es'!CT17)</f>
      </c>
      <c r="F18" s="336">
        <f t="shared" si="2"/>
      </c>
      <c r="G18" s="337"/>
      <c r="H18" s="38">
        <f>IF('Encodage réponses Es'!CS17="","",'Encodage réponses Es'!CS17)</f>
      </c>
      <c r="I18" s="336">
        <f t="shared" si="3"/>
      </c>
      <c r="J18" s="337"/>
      <c r="K18" s="38">
        <f>IF('Encodage réponses Es'!CF17="","",'Encodage réponses Es'!CF17)</f>
      </c>
      <c r="L18" s="39">
        <f>IF('Encodage réponses Es'!CG17="","",'Encodage réponses Es'!CG17)</f>
      </c>
      <c r="M18" s="40">
        <f>IF('Encodage réponses Es'!CH17="","",'Encodage réponses Es'!CH17)</f>
      </c>
      <c r="N18" s="349">
        <f t="shared" si="4"/>
      </c>
      <c r="O18" s="350"/>
      <c r="P18" s="40">
        <f>IF('Encodage réponses Es'!BO17="","",'Encodage réponses Es'!BO17)</f>
      </c>
      <c r="Q18" s="39">
        <f>IF('Encodage réponses Es'!BP17="","",'Encodage réponses Es'!BP17)</f>
      </c>
      <c r="R18" s="39">
        <f>IF('Encodage réponses Es'!BQ17="","",'Encodage réponses Es'!BQ17)</f>
      </c>
      <c r="S18" s="39">
        <f>IF('Encodage réponses Es'!BR17="","",'Encodage réponses Es'!BR17)</f>
      </c>
      <c r="T18" s="39">
        <f>IF('Encodage réponses Es'!BS17="","",'Encodage réponses Es'!BS17)</f>
      </c>
      <c r="U18" s="39">
        <f>IF('Encodage réponses Es'!BT17="","",'Encodage réponses Es'!BT17)</f>
      </c>
      <c r="V18" s="39">
        <f>IF('Encodage réponses Es'!CI17="","",'Encodage réponses Es'!CI17)</f>
      </c>
      <c r="W18" s="39">
        <f>IF('Encodage réponses Es'!CJ17="","",'Encodage réponses Es'!CJ17)</f>
      </c>
      <c r="X18" s="37">
        <f>IF('Encodage réponses Es'!CK17="","",'Encodage réponses Es'!CK17)</f>
      </c>
      <c r="Y18" s="336">
        <f t="shared" si="5"/>
      </c>
      <c r="Z18" s="337"/>
      <c r="AA18" s="38">
        <f>IF('Encodage réponses Es'!CL17="","",'Encodage réponses Es'!CL17)</f>
      </c>
      <c r="AB18" s="105">
        <f>IF('Encodage réponses Es'!CM17="","",'Encodage réponses Es'!CM17)</f>
      </c>
      <c r="AC18" s="349">
        <f t="shared" si="6"/>
      </c>
      <c r="AD18" s="350"/>
      <c r="AE18" s="38">
        <f>IF('Encodage réponses Es'!CN17="","",'Encodage réponses Es'!CN17)</f>
      </c>
      <c r="AF18" s="39">
        <f>IF('Encodage réponses Es'!CO17="","",'Encodage réponses Es'!CO17)</f>
      </c>
      <c r="AG18" s="39">
        <f>IF('Encodage réponses Es'!CP17="","",'Encodage réponses Es'!CP17)</f>
      </c>
      <c r="AH18" s="39">
        <f>IF('Encodage réponses Es'!CQ17="","",'Encodage réponses Es'!CQ17)</f>
      </c>
      <c r="AI18" s="105">
        <f>IF('Encodage réponses Es'!CR17="","",'Encodage réponses Es'!CR17)</f>
      </c>
      <c r="AJ18" s="336">
        <f t="shared" si="7"/>
      </c>
      <c r="AK18" s="337"/>
      <c r="AL18" s="38">
        <f>IF('Encodage réponses Es'!BU17="","",'Encodage réponses Es'!BU17)</f>
      </c>
      <c r="AM18" s="40">
        <f>IF('Encodage réponses Es'!BV17="","",'Encodage réponses Es'!BV17)</f>
      </c>
      <c r="AN18" s="40">
        <f>IF('Encodage réponses Es'!BW17="","",'Encodage réponses Es'!BW17)</f>
      </c>
      <c r="AO18" s="40">
        <f>IF('Encodage réponses Es'!BX17="","",'Encodage réponses Es'!BX17)</f>
      </c>
      <c r="AP18" s="40">
        <f>IF('Encodage réponses Es'!BY17="","",'Encodage réponses Es'!BY17)</f>
      </c>
      <c r="AQ18" s="40">
        <f>IF('Encodage réponses Es'!BZ17="","",'Encodage réponses Es'!BZ17)</f>
      </c>
      <c r="AR18" s="40">
        <f>IF('Encodage réponses Es'!CA17="","",'Encodage réponses Es'!CA17)</f>
      </c>
      <c r="AS18" s="40">
        <f>IF('Encodage réponses Es'!CB17="","",'Encodage réponses Es'!CB17)</f>
      </c>
      <c r="AT18" s="40">
        <f>IF('Encodage réponses Es'!CC17="","",'Encodage réponses Es'!CC17)</f>
      </c>
      <c r="AU18" s="40">
        <f>IF('Encodage réponses Es'!CD17="","",'Encodage réponses Es'!CD17)</f>
      </c>
      <c r="AV18" s="105">
        <f>IF('Encodage réponses Es'!CE17="","",'Encodage réponses Es'!CE17)</f>
      </c>
      <c r="AW18" s="336">
        <f t="shared" si="8"/>
      </c>
      <c r="AX18" s="337"/>
      <c r="AY18" s="38">
        <f>IF('Encodage réponses Es'!Y17="","",'Encodage réponses Es'!Y17)</f>
      </c>
      <c r="AZ18" s="40">
        <f>IF('Encodage réponses Es'!Z17="","",'Encodage réponses Es'!Z17)</f>
      </c>
      <c r="BA18" s="40">
        <f>IF('Encodage réponses Es'!AA17="","",'Encodage réponses Es'!AA17)</f>
      </c>
      <c r="BB18" s="40">
        <f>IF('Encodage réponses Es'!AF17="","",'Encodage réponses Es'!AF17)</f>
      </c>
      <c r="BC18" s="40">
        <f>IF('Encodage réponses Es'!AG17="","",'Encodage réponses Es'!AG17)</f>
      </c>
      <c r="BD18" s="105">
        <f>IF('Encodage réponses Es'!AH17="","",'Encodage réponses Es'!AH17)</f>
      </c>
      <c r="BE18" s="336">
        <f t="shared" si="9"/>
      </c>
      <c r="BF18" s="337"/>
      <c r="BG18" s="38">
        <f>IF('Encodage réponses Es'!L17="","",'Encodage réponses Es'!L17)</f>
      </c>
      <c r="BH18" s="39">
        <f>IF('Encodage réponses Es'!M17="","",'Encodage réponses Es'!M17)</f>
      </c>
      <c r="BI18" s="105">
        <f>IF('Encodage réponses Es'!N17="","",'Encodage réponses Es'!N17)</f>
      </c>
      <c r="BJ18" s="336">
        <f t="shared" si="10"/>
      </c>
      <c r="BK18" s="337"/>
      <c r="BL18" s="38">
        <f>IF('Encodage réponses Es'!BG17="","",'Encodage réponses Es'!BG17)</f>
      </c>
      <c r="BM18" s="105">
        <f>IF('Encodage réponses Es'!BH17="","",'Encodage réponses Es'!BH17)</f>
      </c>
      <c r="BN18" s="336">
        <f t="shared" si="11"/>
      </c>
      <c r="BO18" s="337"/>
      <c r="BP18" s="38">
        <f>IF('Encodage réponses Es'!R17="","",'Encodage réponses Es'!R17)</f>
      </c>
      <c r="BQ18" s="39">
        <f>IF('Encodage réponses Es'!S17="","",'Encodage réponses Es'!S17)</f>
      </c>
      <c r="BR18" s="39">
        <f>IF('Encodage réponses Es'!AW17="","",'Encodage réponses Es'!AW17)</f>
      </c>
      <c r="BS18" s="40">
        <f>IF('Encodage réponses Es'!AX17="","",'Encodage réponses Es'!AX17)</f>
      </c>
      <c r="BT18" s="105">
        <f>IF('Encodage réponses Es'!BF17="","",'Encodage réponses Es'!BF17)</f>
      </c>
      <c r="BU18" s="336">
        <f t="shared" si="12"/>
      </c>
      <c r="BV18" s="337"/>
      <c r="BW18" s="145">
        <f>IF('Encodage réponses Es'!BI17="","",'Encodage réponses Es'!BI17)</f>
      </c>
      <c r="BX18" s="349">
        <f t="shared" si="13"/>
      </c>
      <c r="BY18" s="350"/>
      <c r="BZ18" s="34">
        <f>IF('Encodage réponses Es'!T17="","",'Encodage réponses Es'!T17)</f>
      </c>
      <c r="CA18" s="35">
        <f>IF('Encodage réponses Es'!U17="","",'Encodage réponses Es'!U17)</f>
      </c>
      <c r="CB18" s="35">
        <f>IF('Encodage réponses Es'!V17="","",'Encodage réponses Es'!V17)</f>
      </c>
      <c r="CC18" s="35">
        <f>IF('Encodage réponses Es'!W17="","",'Encodage réponses Es'!W17)</f>
      </c>
      <c r="CD18" s="39">
        <f>IF('Encodage réponses Es'!X17="","",'Encodage réponses Es'!X17)</f>
      </c>
      <c r="CE18" s="39">
        <f>IF('Encodage réponses Es'!AE17="","",'Encodage réponses Es'!AE17)</f>
      </c>
      <c r="CF18" s="192">
        <f>IF('Encodage réponses Es'!BA17="","",'Encodage réponses Es'!BA17)</f>
      </c>
      <c r="CG18" s="349">
        <f t="shared" si="14"/>
      </c>
      <c r="CH18" s="350"/>
      <c r="CI18" s="34">
        <f>IF('Encodage réponses Es'!AK17="","",'Encodage réponses Es'!AK17)</f>
      </c>
      <c r="CJ18" s="35">
        <f>IF('Encodage réponses Es'!AL17="","",'Encodage réponses Es'!AL17)</f>
      </c>
      <c r="CK18" s="35">
        <f>IF('Encodage réponses Es'!AM17="","",'Encodage réponses Es'!AM17)</f>
      </c>
      <c r="CL18" s="35">
        <f>IF('Encodage réponses Es'!AN17="","",'Encodage réponses Es'!AN17)</f>
      </c>
      <c r="CM18" s="35">
        <f>IF('Encodage réponses Es'!AO17="","",'Encodage réponses Es'!AO17)</f>
      </c>
      <c r="CN18" s="35">
        <f>IF('Encodage réponses Es'!AP17="","",'Encodage réponses Es'!AP17)</f>
      </c>
      <c r="CO18" s="35">
        <f>IF('Encodage réponses Es'!AQ17="","",'Encodage réponses Es'!AQ17)</f>
      </c>
      <c r="CP18" s="35">
        <f>IF('Encodage réponses Es'!AR17="","",'Encodage réponses Es'!AR17)</f>
      </c>
      <c r="CQ18" s="35">
        <f>IF('Encodage réponses Es'!AS17="","",'Encodage réponses Es'!AS17)</f>
      </c>
      <c r="CR18" s="35">
        <f>IF('Encodage réponses Es'!AT17="","",'Encodage réponses Es'!AT17)</f>
      </c>
      <c r="CS18" s="35">
        <f>IF('Encodage réponses Es'!AY17="","",'Encodage réponses Es'!AY17)</f>
      </c>
      <c r="CT18" s="35">
        <f>IF('Encodage réponses Es'!AZ17="","",'Encodage réponses Es'!AZ17)</f>
      </c>
      <c r="CU18" s="35">
        <f>IF('Encodage réponses Es'!BB17="","",'Encodage réponses Es'!BB17)</f>
      </c>
      <c r="CV18" s="35">
        <f>IF('Encodage réponses Es'!BC17="","",'Encodage réponses Es'!BC17)</f>
      </c>
      <c r="CW18" s="35">
        <f>IF('Encodage réponses Es'!BD17="","",'Encodage réponses Es'!BD17)</f>
      </c>
      <c r="CX18" s="192">
        <f>IF('Encodage réponses Es'!BE17="","",'Encodage réponses Es'!BE17)</f>
      </c>
      <c r="CY18" s="336">
        <f t="shared" si="15"/>
      </c>
      <c r="CZ18" s="337"/>
      <c r="DA18" s="34">
        <f>IF('Encodage réponses Es'!AU17="","",'Encodage réponses Es'!AU17)</f>
      </c>
      <c r="DB18" s="35">
        <f>IF('Encodage réponses Es'!BJ17="","",'Encodage réponses Es'!BJ17)</f>
      </c>
      <c r="DC18" s="35">
        <f>IF('Encodage réponses Es'!BK17="","",'Encodage réponses Es'!BK17)</f>
      </c>
      <c r="DD18" s="35">
        <f>IF('Encodage réponses Es'!BL17="","",'Encodage réponses Es'!BL17)</f>
      </c>
      <c r="DE18" s="35">
        <f>IF('Encodage réponses Es'!BM17="","",'Encodage réponses Es'!BM17)</f>
      </c>
      <c r="DF18" s="192">
        <f>IF('Encodage réponses Es'!BN17="","",'Encodage réponses Es'!BN17)</f>
      </c>
      <c r="DG18" s="336">
        <f t="shared" si="16"/>
      </c>
      <c r="DH18" s="337"/>
      <c r="DI18" s="38">
        <f>IF('Encodage réponses Es'!H17="","",'Encodage réponses Es'!H17)</f>
      </c>
      <c r="DJ18" s="40">
        <f>IF('Encodage réponses Es'!I17="","",'Encodage réponses Es'!I17)</f>
      </c>
      <c r="DK18" s="40">
        <f>IF('Encodage réponses Es'!J17="","",'Encodage réponses Es'!J17)</f>
      </c>
      <c r="DL18" s="40">
        <f>IF('Encodage réponses Es'!K17="","",'Encodage réponses Es'!K17)</f>
      </c>
      <c r="DM18" s="39">
        <f>IF('Encodage réponses Es'!AB17="","",'Encodage réponses Es'!AB17)</f>
      </c>
      <c r="DN18" s="39">
        <f>IF('Encodage réponses Es'!AC17="","",'Encodage réponses Es'!AC17)</f>
      </c>
      <c r="DO18" s="37">
        <f>IF('Encodage réponses Es'!AD17="","",'Encodage réponses Es'!AD17)</f>
      </c>
      <c r="DP18" s="336">
        <f t="shared" si="17"/>
      </c>
      <c r="DQ18" s="337"/>
      <c r="DR18" s="38">
        <f>IF('Encodage réponses Es'!E17="","",'Encodage réponses Es'!E17)</f>
      </c>
      <c r="DS18" s="40">
        <f>IF('Encodage réponses Es'!F17="","",'Encodage réponses Es'!F17)</f>
      </c>
      <c r="DT18" s="37">
        <f>IF('Encodage réponses Es'!G17="","",'Encodage réponses Es'!G17)</f>
      </c>
      <c r="DU18" s="336">
        <f t="shared" si="18"/>
      </c>
      <c r="DV18" s="337"/>
      <c r="DW18" s="38">
        <f>IF('Encodage réponses Es'!O17="","",'Encodage réponses Es'!O17)</f>
      </c>
      <c r="DX18" s="39">
        <f>IF('Encodage réponses Es'!P17="","",'Encodage réponses Es'!P17)</f>
      </c>
      <c r="DY18" s="39">
        <f>IF('Encodage réponses Es'!Q17="","",'Encodage réponses Es'!Q17)</f>
      </c>
      <c r="DZ18" s="39">
        <f>IF('Encodage réponses Es'!AI17="","",'Encodage réponses Es'!AI17)</f>
      </c>
      <c r="EA18" s="37">
        <f>IF('Encodage réponses Es'!AJ17="","",'Encodage réponses Es'!AJ17)</f>
      </c>
      <c r="EB18" s="336">
        <f t="shared" si="0"/>
      </c>
      <c r="EC18" s="337"/>
      <c r="ED18" s="40">
        <f>IF('Encodage réponses Es'!AV17="","",'Encodage réponses Es'!AV17)</f>
      </c>
      <c r="EE18" s="336">
        <f t="shared" si="1"/>
      </c>
      <c r="EF18" s="337"/>
    </row>
    <row r="19" spans="1:136" ht="11.25" customHeight="1">
      <c r="A19" s="322"/>
      <c r="B19" s="323"/>
      <c r="C19" s="354">
        <f>IF('Encodage réponses Es'!C18="","",'Encodage réponses Es'!C18)</f>
        <v>16</v>
      </c>
      <c r="D19" s="355"/>
      <c r="E19" s="162">
        <f>IF('Encodage réponses Es'!CT18="","",'Encodage réponses Es'!CT18)</f>
      </c>
      <c r="F19" s="336">
        <f t="shared" si="2"/>
      </c>
      <c r="G19" s="337"/>
      <c r="H19" s="38">
        <f>IF('Encodage réponses Es'!CS18="","",'Encodage réponses Es'!CS18)</f>
      </c>
      <c r="I19" s="336">
        <f t="shared" si="3"/>
      </c>
      <c r="J19" s="337"/>
      <c r="K19" s="38">
        <f>IF('Encodage réponses Es'!CF18="","",'Encodage réponses Es'!CF18)</f>
      </c>
      <c r="L19" s="39">
        <f>IF('Encodage réponses Es'!CG18="","",'Encodage réponses Es'!CG18)</f>
      </c>
      <c r="M19" s="40">
        <f>IF('Encodage réponses Es'!CH18="","",'Encodage réponses Es'!CH18)</f>
      </c>
      <c r="N19" s="349">
        <f t="shared" si="4"/>
      </c>
      <c r="O19" s="350"/>
      <c r="P19" s="40">
        <f>IF('Encodage réponses Es'!BO18="","",'Encodage réponses Es'!BO18)</f>
      </c>
      <c r="Q19" s="39">
        <f>IF('Encodage réponses Es'!BP18="","",'Encodage réponses Es'!BP18)</f>
      </c>
      <c r="R19" s="39">
        <f>IF('Encodage réponses Es'!BQ18="","",'Encodage réponses Es'!BQ18)</f>
      </c>
      <c r="S19" s="39">
        <f>IF('Encodage réponses Es'!BR18="","",'Encodage réponses Es'!BR18)</f>
      </c>
      <c r="T19" s="39">
        <f>IF('Encodage réponses Es'!BS18="","",'Encodage réponses Es'!BS18)</f>
      </c>
      <c r="U19" s="39">
        <f>IF('Encodage réponses Es'!BT18="","",'Encodage réponses Es'!BT18)</f>
      </c>
      <c r="V19" s="39">
        <f>IF('Encodage réponses Es'!CI18="","",'Encodage réponses Es'!CI18)</f>
      </c>
      <c r="W19" s="39">
        <f>IF('Encodage réponses Es'!CJ18="","",'Encodage réponses Es'!CJ18)</f>
      </c>
      <c r="X19" s="37">
        <f>IF('Encodage réponses Es'!CK18="","",'Encodage réponses Es'!CK18)</f>
      </c>
      <c r="Y19" s="336">
        <f t="shared" si="5"/>
      </c>
      <c r="Z19" s="337"/>
      <c r="AA19" s="38">
        <f>IF('Encodage réponses Es'!CL18="","",'Encodage réponses Es'!CL18)</f>
      </c>
      <c r="AB19" s="105">
        <f>IF('Encodage réponses Es'!CM18="","",'Encodage réponses Es'!CM18)</f>
      </c>
      <c r="AC19" s="349">
        <f t="shared" si="6"/>
      </c>
      <c r="AD19" s="350"/>
      <c r="AE19" s="38">
        <f>IF('Encodage réponses Es'!CN18="","",'Encodage réponses Es'!CN18)</f>
      </c>
      <c r="AF19" s="39">
        <f>IF('Encodage réponses Es'!CO18="","",'Encodage réponses Es'!CO18)</f>
      </c>
      <c r="AG19" s="39">
        <f>IF('Encodage réponses Es'!CP18="","",'Encodage réponses Es'!CP18)</f>
      </c>
      <c r="AH19" s="39">
        <f>IF('Encodage réponses Es'!CQ18="","",'Encodage réponses Es'!CQ18)</f>
      </c>
      <c r="AI19" s="105">
        <f>IF('Encodage réponses Es'!CR18="","",'Encodage réponses Es'!CR18)</f>
      </c>
      <c r="AJ19" s="336">
        <f t="shared" si="7"/>
      </c>
      <c r="AK19" s="337"/>
      <c r="AL19" s="38">
        <f>IF('Encodage réponses Es'!BU18="","",'Encodage réponses Es'!BU18)</f>
      </c>
      <c r="AM19" s="40">
        <f>IF('Encodage réponses Es'!BV18="","",'Encodage réponses Es'!BV18)</f>
      </c>
      <c r="AN19" s="40">
        <f>IF('Encodage réponses Es'!BW18="","",'Encodage réponses Es'!BW18)</f>
      </c>
      <c r="AO19" s="40">
        <f>IF('Encodage réponses Es'!BX18="","",'Encodage réponses Es'!BX18)</f>
      </c>
      <c r="AP19" s="40">
        <f>IF('Encodage réponses Es'!BY18="","",'Encodage réponses Es'!BY18)</f>
      </c>
      <c r="AQ19" s="40">
        <f>IF('Encodage réponses Es'!BZ18="","",'Encodage réponses Es'!BZ18)</f>
      </c>
      <c r="AR19" s="40">
        <f>IF('Encodage réponses Es'!CA18="","",'Encodage réponses Es'!CA18)</f>
      </c>
      <c r="AS19" s="40">
        <f>IF('Encodage réponses Es'!CB18="","",'Encodage réponses Es'!CB18)</f>
      </c>
      <c r="AT19" s="40">
        <f>IF('Encodage réponses Es'!CC18="","",'Encodage réponses Es'!CC18)</f>
      </c>
      <c r="AU19" s="40">
        <f>IF('Encodage réponses Es'!CD18="","",'Encodage réponses Es'!CD18)</f>
      </c>
      <c r="AV19" s="105">
        <f>IF('Encodage réponses Es'!CE18="","",'Encodage réponses Es'!CE18)</f>
      </c>
      <c r="AW19" s="336">
        <f t="shared" si="8"/>
      </c>
      <c r="AX19" s="337"/>
      <c r="AY19" s="38">
        <f>IF('Encodage réponses Es'!Y18="","",'Encodage réponses Es'!Y18)</f>
      </c>
      <c r="AZ19" s="40">
        <f>IF('Encodage réponses Es'!Z18="","",'Encodage réponses Es'!Z18)</f>
      </c>
      <c r="BA19" s="40">
        <f>IF('Encodage réponses Es'!AA18="","",'Encodage réponses Es'!AA18)</f>
      </c>
      <c r="BB19" s="40">
        <f>IF('Encodage réponses Es'!AF18="","",'Encodage réponses Es'!AF18)</f>
      </c>
      <c r="BC19" s="40">
        <f>IF('Encodage réponses Es'!AG18="","",'Encodage réponses Es'!AG18)</f>
      </c>
      <c r="BD19" s="105">
        <f>IF('Encodage réponses Es'!AH18="","",'Encodage réponses Es'!AH18)</f>
      </c>
      <c r="BE19" s="336">
        <f t="shared" si="9"/>
      </c>
      <c r="BF19" s="337"/>
      <c r="BG19" s="38">
        <f>IF('Encodage réponses Es'!L18="","",'Encodage réponses Es'!L18)</f>
      </c>
      <c r="BH19" s="39">
        <f>IF('Encodage réponses Es'!M18="","",'Encodage réponses Es'!M18)</f>
      </c>
      <c r="BI19" s="105">
        <f>IF('Encodage réponses Es'!N18="","",'Encodage réponses Es'!N18)</f>
      </c>
      <c r="BJ19" s="336">
        <f t="shared" si="10"/>
      </c>
      <c r="BK19" s="337"/>
      <c r="BL19" s="38">
        <f>IF('Encodage réponses Es'!BG18="","",'Encodage réponses Es'!BG18)</f>
      </c>
      <c r="BM19" s="105">
        <f>IF('Encodage réponses Es'!BH18="","",'Encodage réponses Es'!BH18)</f>
      </c>
      <c r="BN19" s="336">
        <f t="shared" si="11"/>
      </c>
      <c r="BO19" s="337"/>
      <c r="BP19" s="38">
        <f>IF('Encodage réponses Es'!R18="","",'Encodage réponses Es'!R18)</f>
      </c>
      <c r="BQ19" s="39">
        <f>IF('Encodage réponses Es'!S18="","",'Encodage réponses Es'!S18)</f>
      </c>
      <c r="BR19" s="39">
        <f>IF('Encodage réponses Es'!AW18="","",'Encodage réponses Es'!AW18)</f>
      </c>
      <c r="BS19" s="40">
        <f>IF('Encodage réponses Es'!AX18="","",'Encodage réponses Es'!AX18)</f>
      </c>
      <c r="BT19" s="105">
        <f>IF('Encodage réponses Es'!BF18="","",'Encodage réponses Es'!BF18)</f>
      </c>
      <c r="BU19" s="336">
        <f t="shared" si="12"/>
      </c>
      <c r="BV19" s="337"/>
      <c r="BW19" s="145">
        <f>IF('Encodage réponses Es'!BI18="","",'Encodage réponses Es'!BI18)</f>
      </c>
      <c r="BX19" s="349">
        <f t="shared" si="13"/>
      </c>
      <c r="BY19" s="350"/>
      <c r="BZ19" s="34">
        <f>IF('Encodage réponses Es'!T18="","",'Encodage réponses Es'!T18)</f>
      </c>
      <c r="CA19" s="35">
        <f>IF('Encodage réponses Es'!U18="","",'Encodage réponses Es'!U18)</f>
      </c>
      <c r="CB19" s="35">
        <f>IF('Encodage réponses Es'!V18="","",'Encodage réponses Es'!V18)</f>
      </c>
      <c r="CC19" s="35">
        <f>IF('Encodage réponses Es'!W18="","",'Encodage réponses Es'!W18)</f>
      </c>
      <c r="CD19" s="39">
        <f>IF('Encodage réponses Es'!X18="","",'Encodage réponses Es'!X18)</f>
      </c>
      <c r="CE19" s="39">
        <f>IF('Encodage réponses Es'!AE18="","",'Encodage réponses Es'!AE18)</f>
      </c>
      <c r="CF19" s="192">
        <f>IF('Encodage réponses Es'!BA18="","",'Encodage réponses Es'!BA18)</f>
      </c>
      <c r="CG19" s="349">
        <f t="shared" si="14"/>
      </c>
      <c r="CH19" s="350"/>
      <c r="CI19" s="34">
        <f>IF('Encodage réponses Es'!AK18="","",'Encodage réponses Es'!AK18)</f>
      </c>
      <c r="CJ19" s="35">
        <f>IF('Encodage réponses Es'!AL18="","",'Encodage réponses Es'!AL18)</f>
      </c>
      <c r="CK19" s="35">
        <f>IF('Encodage réponses Es'!AM18="","",'Encodage réponses Es'!AM18)</f>
      </c>
      <c r="CL19" s="35">
        <f>IF('Encodage réponses Es'!AN18="","",'Encodage réponses Es'!AN18)</f>
      </c>
      <c r="CM19" s="35">
        <f>IF('Encodage réponses Es'!AO18="","",'Encodage réponses Es'!AO18)</f>
      </c>
      <c r="CN19" s="35">
        <f>IF('Encodage réponses Es'!AP18="","",'Encodage réponses Es'!AP18)</f>
      </c>
      <c r="CO19" s="35">
        <f>IF('Encodage réponses Es'!AQ18="","",'Encodage réponses Es'!AQ18)</f>
      </c>
      <c r="CP19" s="35">
        <f>IF('Encodage réponses Es'!AR18="","",'Encodage réponses Es'!AR18)</f>
      </c>
      <c r="CQ19" s="35">
        <f>IF('Encodage réponses Es'!AS18="","",'Encodage réponses Es'!AS18)</f>
      </c>
      <c r="CR19" s="35">
        <f>IF('Encodage réponses Es'!AT18="","",'Encodage réponses Es'!AT18)</f>
      </c>
      <c r="CS19" s="35">
        <f>IF('Encodage réponses Es'!AY18="","",'Encodage réponses Es'!AY18)</f>
      </c>
      <c r="CT19" s="35">
        <f>IF('Encodage réponses Es'!AZ18="","",'Encodage réponses Es'!AZ18)</f>
      </c>
      <c r="CU19" s="35">
        <f>IF('Encodage réponses Es'!BB18="","",'Encodage réponses Es'!BB18)</f>
      </c>
      <c r="CV19" s="35">
        <f>IF('Encodage réponses Es'!BC18="","",'Encodage réponses Es'!BC18)</f>
      </c>
      <c r="CW19" s="35">
        <f>IF('Encodage réponses Es'!BD18="","",'Encodage réponses Es'!BD18)</f>
      </c>
      <c r="CX19" s="192">
        <f>IF('Encodage réponses Es'!BE18="","",'Encodage réponses Es'!BE18)</f>
      </c>
      <c r="CY19" s="336">
        <f t="shared" si="15"/>
      </c>
      <c r="CZ19" s="337"/>
      <c r="DA19" s="34">
        <f>IF('Encodage réponses Es'!AU18="","",'Encodage réponses Es'!AU18)</f>
      </c>
      <c r="DB19" s="35">
        <f>IF('Encodage réponses Es'!BJ18="","",'Encodage réponses Es'!BJ18)</f>
      </c>
      <c r="DC19" s="35">
        <f>IF('Encodage réponses Es'!BK18="","",'Encodage réponses Es'!BK18)</f>
      </c>
      <c r="DD19" s="35">
        <f>IF('Encodage réponses Es'!BL18="","",'Encodage réponses Es'!BL18)</f>
      </c>
      <c r="DE19" s="35">
        <f>IF('Encodage réponses Es'!BM18="","",'Encodage réponses Es'!BM18)</f>
      </c>
      <c r="DF19" s="192">
        <f>IF('Encodage réponses Es'!BN18="","",'Encodage réponses Es'!BN18)</f>
      </c>
      <c r="DG19" s="336">
        <f t="shared" si="16"/>
      </c>
      <c r="DH19" s="337"/>
      <c r="DI19" s="38">
        <f>IF('Encodage réponses Es'!H18="","",'Encodage réponses Es'!H18)</f>
      </c>
      <c r="DJ19" s="40">
        <f>IF('Encodage réponses Es'!I18="","",'Encodage réponses Es'!I18)</f>
      </c>
      <c r="DK19" s="40">
        <f>IF('Encodage réponses Es'!J18="","",'Encodage réponses Es'!J18)</f>
      </c>
      <c r="DL19" s="40">
        <f>IF('Encodage réponses Es'!K18="","",'Encodage réponses Es'!K18)</f>
      </c>
      <c r="DM19" s="39">
        <f>IF('Encodage réponses Es'!AB18="","",'Encodage réponses Es'!AB18)</f>
      </c>
      <c r="DN19" s="39">
        <f>IF('Encodage réponses Es'!AC18="","",'Encodage réponses Es'!AC18)</f>
      </c>
      <c r="DO19" s="37">
        <f>IF('Encodage réponses Es'!AD18="","",'Encodage réponses Es'!AD18)</f>
      </c>
      <c r="DP19" s="336">
        <f t="shared" si="17"/>
      </c>
      <c r="DQ19" s="337"/>
      <c r="DR19" s="38">
        <f>IF('Encodage réponses Es'!E18="","",'Encodage réponses Es'!E18)</f>
      </c>
      <c r="DS19" s="40">
        <f>IF('Encodage réponses Es'!F18="","",'Encodage réponses Es'!F18)</f>
      </c>
      <c r="DT19" s="37">
        <f>IF('Encodage réponses Es'!G18="","",'Encodage réponses Es'!G18)</f>
      </c>
      <c r="DU19" s="336">
        <f t="shared" si="18"/>
      </c>
      <c r="DV19" s="337"/>
      <c r="DW19" s="38">
        <f>IF('Encodage réponses Es'!O18="","",'Encodage réponses Es'!O18)</f>
      </c>
      <c r="DX19" s="39">
        <f>IF('Encodage réponses Es'!P18="","",'Encodage réponses Es'!P18)</f>
      </c>
      <c r="DY19" s="39">
        <f>IF('Encodage réponses Es'!Q18="","",'Encodage réponses Es'!Q18)</f>
      </c>
      <c r="DZ19" s="39">
        <f>IF('Encodage réponses Es'!AI18="","",'Encodage réponses Es'!AI18)</f>
      </c>
      <c r="EA19" s="37">
        <f>IF('Encodage réponses Es'!AJ18="","",'Encodage réponses Es'!AJ18)</f>
      </c>
      <c r="EB19" s="336">
        <f t="shared" si="0"/>
      </c>
      <c r="EC19" s="337"/>
      <c r="ED19" s="40">
        <f>IF('Encodage réponses Es'!AV18="","",'Encodage réponses Es'!AV18)</f>
      </c>
      <c r="EE19" s="336">
        <f t="shared" si="1"/>
      </c>
      <c r="EF19" s="337"/>
    </row>
    <row r="20" spans="1:136" ht="11.25" customHeight="1">
      <c r="A20" s="322"/>
      <c r="B20" s="323"/>
      <c r="C20" s="354">
        <f>IF('Encodage réponses Es'!C19="","",'Encodage réponses Es'!C19)</f>
        <v>17</v>
      </c>
      <c r="D20" s="355"/>
      <c r="E20" s="162">
        <f>IF('Encodage réponses Es'!CT19="","",'Encodage réponses Es'!CT19)</f>
      </c>
      <c r="F20" s="336">
        <f t="shared" si="2"/>
      </c>
      <c r="G20" s="337"/>
      <c r="H20" s="38">
        <f>IF('Encodage réponses Es'!CS19="","",'Encodage réponses Es'!CS19)</f>
      </c>
      <c r="I20" s="336">
        <f t="shared" si="3"/>
      </c>
      <c r="J20" s="337"/>
      <c r="K20" s="38">
        <f>IF('Encodage réponses Es'!CF19="","",'Encodage réponses Es'!CF19)</f>
      </c>
      <c r="L20" s="39">
        <f>IF('Encodage réponses Es'!CG19="","",'Encodage réponses Es'!CG19)</f>
      </c>
      <c r="M20" s="40">
        <f>IF('Encodage réponses Es'!CH19="","",'Encodage réponses Es'!CH19)</f>
      </c>
      <c r="N20" s="349">
        <f t="shared" si="4"/>
      </c>
      <c r="O20" s="350"/>
      <c r="P20" s="40">
        <f>IF('Encodage réponses Es'!BO19="","",'Encodage réponses Es'!BO19)</f>
      </c>
      <c r="Q20" s="39">
        <f>IF('Encodage réponses Es'!BP19="","",'Encodage réponses Es'!BP19)</f>
      </c>
      <c r="R20" s="39">
        <f>IF('Encodage réponses Es'!BQ19="","",'Encodage réponses Es'!BQ19)</f>
      </c>
      <c r="S20" s="39">
        <f>IF('Encodage réponses Es'!BR19="","",'Encodage réponses Es'!BR19)</f>
      </c>
      <c r="T20" s="39">
        <f>IF('Encodage réponses Es'!BS19="","",'Encodage réponses Es'!BS19)</f>
      </c>
      <c r="U20" s="39">
        <f>IF('Encodage réponses Es'!BT19="","",'Encodage réponses Es'!BT19)</f>
      </c>
      <c r="V20" s="39">
        <f>IF('Encodage réponses Es'!CI19="","",'Encodage réponses Es'!CI19)</f>
      </c>
      <c r="W20" s="39">
        <f>IF('Encodage réponses Es'!CJ19="","",'Encodage réponses Es'!CJ19)</f>
      </c>
      <c r="X20" s="37">
        <f>IF('Encodage réponses Es'!CK19="","",'Encodage réponses Es'!CK19)</f>
      </c>
      <c r="Y20" s="336">
        <f t="shared" si="5"/>
      </c>
      <c r="Z20" s="337"/>
      <c r="AA20" s="38">
        <f>IF('Encodage réponses Es'!CL19="","",'Encodage réponses Es'!CL19)</f>
      </c>
      <c r="AB20" s="105">
        <f>IF('Encodage réponses Es'!CM19="","",'Encodage réponses Es'!CM19)</f>
      </c>
      <c r="AC20" s="349">
        <f t="shared" si="6"/>
      </c>
      <c r="AD20" s="350"/>
      <c r="AE20" s="38">
        <f>IF('Encodage réponses Es'!CN19="","",'Encodage réponses Es'!CN19)</f>
      </c>
      <c r="AF20" s="39">
        <f>IF('Encodage réponses Es'!CO19="","",'Encodage réponses Es'!CO19)</f>
      </c>
      <c r="AG20" s="39">
        <f>IF('Encodage réponses Es'!CP19="","",'Encodage réponses Es'!CP19)</f>
      </c>
      <c r="AH20" s="39">
        <f>IF('Encodage réponses Es'!CQ19="","",'Encodage réponses Es'!CQ19)</f>
      </c>
      <c r="AI20" s="105">
        <f>IF('Encodage réponses Es'!CR19="","",'Encodage réponses Es'!CR19)</f>
      </c>
      <c r="AJ20" s="336">
        <f t="shared" si="7"/>
      </c>
      <c r="AK20" s="337"/>
      <c r="AL20" s="38">
        <f>IF('Encodage réponses Es'!BU19="","",'Encodage réponses Es'!BU19)</f>
      </c>
      <c r="AM20" s="40">
        <f>IF('Encodage réponses Es'!BV19="","",'Encodage réponses Es'!BV19)</f>
      </c>
      <c r="AN20" s="40">
        <f>IF('Encodage réponses Es'!BW19="","",'Encodage réponses Es'!BW19)</f>
      </c>
      <c r="AO20" s="40">
        <f>IF('Encodage réponses Es'!BX19="","",'Encodage réponses Es'!BX19)</f>
      </c>
      <c r="AP20" s="40">
        <f>IF('Encodage réponses Es'!BY19="","",'Encodage réponses Es'!BY19)</f>
      </c>
      <c r="AQ20" s="40">
        <f>IF('Encodage réponses Es'!BZ19="","",'Encodage réponses Es'!BZ19)</f>
      </c>
      <c r="AR20" s="40">
        <f>IF('Encodage réponses Es'!CA19="","",'Encodage réponses Es'!CA19)</f>
      </c>
      <c r="AS20" s="40">
        <f>IF('Encodage réponses Es'!CB19="","",'Encodage réponses Es'!CB19)</f>
      </c>
      <c r="AT20" s="40">
        <f>IF('Encodage réponses Es'!CC19="","",'Encodage réponses Es'!CC19)</f>
      </c>
      <c r="AU20" s="40">
        <f>IF('Encodage réponses Es'!CD19="","",'Encodage réponses Es'!CD19)</f>
      </c>
      <c r="AV20" s="105">
        <f>IF('Encodage réponses Es'!CE19="","",'Encodage réponses Es'!CE19)</f>
      </c>
      <c r="AW20" s="336">
        <f t="shared" si="8"/>
      </c>
      <c r="AX20" s="337"/>
      <c r="AY20" s="38">
        <f>IF('Encodage réponses Es'!Y19="","",'Encodage réponses Es'!Y19)</f>
      </c>
      <c r="AZ20" s="40">
        <f>IF('Encodage réponses Es'!Z19="","",'Encodage réponses Es'!Z19)</f>
      </c>
      <c r="BA20" s="40">
        <f>IF('Encodage réponses Es'!AA19="","",'Encodage réponses Es'!AA19)</f>
      </c>
      <c r="BB20" s="40">
        <f>IF('Encodage réponses Es'!AF19="","",'Encodage réponses Es'!AF19)</f>
      </c>
      <c r="BC20" s="40">
        <f>IF('Encodage réponses Es'!AG19="","",'Encodage réponses Es'!AG19)</f>
      </c>
      <c r="BD20" s="105">
        <f>IF('Encodage réponses Es'!AH19="","",'Encodage réponses Es'!AH19)</f>
      </c>
      <c r="BE20" s="336">
        <f t="shared" si="9"/>
      </c>
      <c r="BF20" s="337"/>
      <c r="BG20" s="38">
        <f>IF('Encodage réponses Es'!L19="","",'Encodage réponses Es'!L19)</f>
      </c>
      <c r="BH20" s="39">
        <f>IF('Encodage réponses Es'!M19="","",'Encodage réponses Es'!M19)</f>
      </c>
      <c r="BI20" s="105">
        <f>IF('Encodage réponses Es'!N19="","",'Encodage réponses Es'!N19)</f>
      </c>
      <c r="BJ20" s="336">
        <f t="shared" si="10"/>
      </c>
      <c r="BK20" s="337"/>
      <c r="BL20" s="38">
        <f>IF('Encodage réponses Es'!BG19="","",'Encodage réponses Es'!BG19)</f>
      </c>
      <c r="BM20" s="105">
        <f>IF('Encodage réponses Es'!BH19="","",'Encodage réponses Es'!BH19)</f>
      </c>
      <c r="BN20" s="336">
        <f t="shared" si="11"/>
      </c>
      <c r="BO20" s="337"/>
      <c r="BP20" s="38">
        <f>IF('Encodage réponses Es'!R19="","",'Encodage réponses Es'!R19)</f>
      </c>
      <c r="BQ20" s="39">
        <f>IF('Encodage réponses Es'!S19="","",'Encodage réponses Es'!S19)</f>
      </c>
      <c r="BR20" s="39">
        <f>IF('Encodage réponses Es'!AW19="","",'Encodage réponses Es'!AW19)</f>
      </c>
      <c r="BS20" s="40">
        <f>IF('Encodage réponses Es'!AX19="","",'Encodage réponses Es'!AX19)</f>
      </c>
      <c r="BT20" s="105">
        <f>IF('Encodage réponses Es'!BF19="","",'Encodage réponses Es'!BF19)</f>
      </c>
      <c r="BU20" s="336">
        <f t="shared" si="12"/>
      </c>
      <c r="BV20" s="337"/>
      <c r="BW20" s="145">
        <f>IF('Encodage réponses Es'!BI19="","",'Encodage réponses Es'!BI19)</f>
      </c>
      <c r="BX20" s="349">
        <f t="shared" si="13"/>
      </c>
      <c r="BY20" s="350"/>
      <c r="BZ20" s="34">
        <f>IF('Encodage réponses Es'!T19="","",'Encodage réponses Es'!T19)</f>
      </c>
      <c r="CA20" s="35">
        <f>IF('Encodage réponses Es'!U19="","",'Encodage réponses Es'!U19)</f>
      </c>
      <c r="CB20" s="35">
        <f>IF('Encodage réponses Es'!V19="","",'Encodage réponses Es'!V19)</f>
      </c>
      <c r="CC20" s="35">
        <f>IF('Encodage réponses Es'!W19="","",'Encodage réponses Es'!W19)</f>
      </c>
      <c r="CD20" s="39">
        <f>IF('Encodage réponses Es'!X19="","",'Encodage réponses Es'!X19)</f>
      </c>
      <c r="CE20" s="39">
        <f>IF('Encodage réponses Es'!AE19="","",'Encodage réponses Es'!AE19)</f>
      </c>
      <c r="CF20" s="192">
        <f>IF('Encodage réponses Es'!BA19="","",'Encodage réponses Es'!BA19)</f>
      </c>
      <c r="CG20" s="349">
        <f t="shared" si="14"/>
      </c>
      <c r="CH20" s="350"/>
      <c r="CI20" s="34">
        <f>IF('Encodage réponses Es'!AK19="","",'Encodage réponses Es'!AK19)</f>
      </c>
      <c r="CJ20" s="35">
        <f>IF('Encodage réponses Es'!AL19="","",'Encodage réponses Es'!AL19)</f>
      </c>
      <c r="CK20" s="35">
        <f>IF('Encodage réponses Es'!AM19="","",'Encodage réponses Es'!AM19)</f>
      </c>
      <c r="CL20" s="35">
        <f>IF('Encodage réponses Es'!AN19="","",'Encodage réponses Es'!AN19)</f>
      </c>
      <c r="CM20" s="35">
        <f>IF('Encodage réponses Es'!AO19="","",'Encodage réponses Es'!AO19)</f>
      </c>
      <c r="CN20" s="35">
        <f>IF('Encodage réponses Es'!AP19="","",'Encodage réponses Es'!AP19)</f>
      </c>
      <c r="CO20" s="35">
        <f>IF('Encodage réponses Es'!AQ19="","",'Encodage réponses Es'!AQ19)</f>
      </c>
      <c r="CP20" s="35">
        <f>IF('Encodage réponses Es'!AR19="","",'Encodage réponses Es'!AR19)</f>
      </c>
      <c r="CQ20" s="35">
        <f>IF('Encodage réponses Es'!AS19="","",'Encodage réponses Es'!AS19)</f>
      </c>
      <c r="CR20" s="35">
        <f>IF('Encodage réponses Es'!AT19="","",'Encodage réponses Es'!AT19)</f>
      </c>
      <c r="CS20" s="35">
        <f>IF('Encodage réponses Es'!AY19="","",'Encodage réponses Es'!AY19)</f>
      </c>
      <c r="CT20" s="35">
        <f>IF('Encodage réponses Es'!AZ19="","",'Encodage réponses Es'!AZ19)</f>
      </c>
      <c r="CU20" s="35">
        <f>IF('Encodage réponses Es'!BB19="","",'Encodage réponses Es'!BB19)</f>
      </c>
      <c r="CV20" s="35">
        <f>IF('Encodage réponses Es'!BC19="","",'Encodage réponses Es'!BC19)</f>
      </c>
      <c r="CW20" s="35">
        <f>IF('Encodage réponses Es'!BD19="","",'Encodage réponses Es'!BD19)</f>
      </c>
      <c r="CX20" s="192">
        <f>IF('Encodage réponses Es'!BE19="","",'Encodage réponses Es'!BE19)</f>
      </c>
      <c r="CY20" s="336">
        <f t="shared" si="15"/>
      </c>
      <c r="CZ20" s="337"/>
      <c r="DA20" s="34">
        <f>IF('Encodage réponses Es'!AU19="","",'Encodage réponses Es'!AU19)</f>
      </c>
      <c r="DB20" s="35">
        <f>IF('Encodage réponses Es'!BJ19="","",'Encodage réponses Es'!BJ19)</f>
      </c>
      <c r="DC20" s="35">
        <f>IF('Encodage réponses Es'!BK19="","",'Encodage réponses Es'!BK19)</f>
      </c>
      <c r="DD20" s="35">
        <f>IF('Encodage réponses Es'!BL19="","",'Encodage réponses Es'!BL19)</f>
      </c>
      <c r="DE20" s="35">
        <f>IF('Encodage réponses Es'!BM19="","",'Encodage réponses Es'!BM19)</f>
      </c>
      <c r="DF20" s="192">
        <f>IF('Encodage réponses Es'!BN19="","",'Encodage réponses Es'!BN19)</f>
      </c>
      <c r="DG20" s="336">
        <f t="shared" si="16"/>
      </c>
      <c r="DH20" s="337"/>
      <c r="DI20" s="38">
        <f>IF('Encodage réponses Es'!H19="","",'Encodage réponses Es'!H19)</f>
      </c>
      <c r="DJ20" s="40">
        <f>IF('Encodage réponses Es'!I19="","",'Encodage réponses Es'!I19)</f>
      </c>
      <c r="DK20" s="40">
        <f>IF('Encodage réponses Es'!J19="","",'Encodage réponses Es'!J19)</f>
      </c>
      <c r="DL20" s="40">
        <f>IF('Encodage réponses Es'!K19="","",'Encodage réponses Es'!K19)</f>
      </c>
      <c r="DM20" s="39">
        <f>IF('Encodage réponses Es'!AB19="","",'Encodage réponses Es'!AB19)</f>
      </c>
      <c r="DN20" s="39">
        <f>IF('Encodage réponses Es'!AC19="","",'Encodage réponses Es'!AC19)</f>
      </c>
      <c r="DO20" s="37">
        <f>IF('Encodage réponses Es'!AD19="","",'Encodage réponses Es'!AD19)</f>
      </c>
      <c r="DP20" s="336">
        <f t="shared" si="17"/>
      </c>
      <c r="DQ20" s="337"/>
      <c r="DR20" s="38">
        <f>IF('Encodage réponses Es'!E19="","",'Encodage réponses Es'!E19)</f>
      </c>
      <c r="DS20" s="40">
        <f>IF('Encodage réponses Es'!F19="","",'Encodage réponses Es'!F19)</f>
      </c>
      <c r="DT20" s="37">
        <f>IF('Encodage réponses Es'!G19="","",'Encodage réponses Es'!G19)</f>
      </c>
      <c r="DU20" s="336">
        <f t="shared" si="18"/>
      </c>
      <c r="DV20" s="337"/>
      <c r="DW20" s="38">
        <f>IF('Encodage réponses Es'!O19="","",'Encodage réponses Es'!O19)</f>
      </c>
      <c r="DX20" s="39">
        <f>IF('Encodage réponses Es'!P19="","",'Encodage réponses Es'!P19)</f>
      </c>
      <c r="DY20" s="39">
        <f>IF('Encodage réponses Es'!Q19="","",'Encodage réponses Es'!Q19)</f>
      </c>
      <c r="DZ20" s="39">
        <f>IF('Encodage réponses Es'!AI19="","",'Encodage réponses Es'!AI19)</f>
      </c>
      <c r="EA20" s="37">
        <f>IF('Encodage réponses Es'!AJ19="","",'Encodage réponses Es'!AJ19)</f>
      </c>
      <c r="EB20" s="336">
        <f t="shared" si="0"/>
      </c>
      <c r="EC20" s="337"/>
      <c r="ED20" s="40">
        <f>IF('Encodage réponses Es'!AV19="","",'Encodage réponses Es'!AV19)</f>
      </c>
      <c r="EE20" s="336">
        <f t="shared" si="1"/>
      </c>
      <c r="EF20" s="337"/>
    </row>
    <row r="21" spans="1:136" ht="11.25" customHeight="1">
      <c r="A21" s="322"/>
      <c r="B21" s="323"/>
      <c r="C21" s="354">
        <f>IF('Encodage réponses Es'!C20="","",'Encodage réponses Es'!C20)</f>
        <v>18</v>
      </c>
      <c r="D21" s="355"/>
      <c r="E21" s="162">
        <f>IF('Encodage réponses Es'!CT20="","",'Encodage réponses Es'!CT20)</f>
      </c>
      <c r="F21" s="336">
        <f t="shared" si="2"/>
      </c>
      <c r="G21" s="337"/>
      <c r="H21" s="38">
        <f>IF('Encodage réponses Es'!CS20="","",'Encodage réponses Es'!CS20)</f>
      </c>
      <c r="I21" s="336">
        <f t="shared" si="3"/>
      </c>
      <c r="J21" s="337"/>
      <c r="K21" s="38">
        <f>IF('Encodage réponses Es'!CF20="","",'Encodage réponses Es'!CF20)</f>
      </c>
      <c r="L21" s="39">
        <f>IF('Encodage réponses Es'!CG20="","",'Encodage réponses Es'!CG20)</f>
      </c>
      <c r="M21" s="40">
        <f>IF('Encodage réponses Es'!CH20="","",'Encodage réponses Es'!CH20)</f>
      </c>
      <c r="N21" s="349">
        <f t="shared" si="4"/>
      </c>
      <c r="O21" s="350"/>
      <c r="P21" s="40">
        <f>IF('Encodage réponses Es'!BO20="","",'Encodage réponses Es'!BO20)</f>
      </c>
      <c r="Q21" s="39">
        <f>IF('Encodage réponses Es'!BP20="","",'Encodage réponses Es'!BP20)</f>
      </c>
      <c r="R21" s="39">
        <f>IF('Encodage réponses Es'!BQ20="","",'Encodage réponses Es'!BQ20)</f>
      </c>
      <c r="S21" s="39">
        <f>IF('Encodage réponses Es'!BR20="","",'Encodage réponses Es'!BR20)</f>
      </c>
      <c r="T21" s="39">
        <f>IF('Encodage réponses Es'!BS20="","",'Encodage réponses Es'!BS20)</f>
      </c>
      <c r="U21" s="39">
        <f>IF('Encodage réponses Es'!BT20="","",'Encodage réponses Es'!BT20)</f>
      </c>
      <c r="V21" s="39">
        <f>IF('Encodage réponses Es'!CI20="","",'Encodage réponses Es'!CI20)</f>
      </c>
      <c r="W21" s="39">
        <f>IF('Encodage réponses Es'!CJ20="","",'Encodage réponses Es'!CJ20)</f>
      </c>
      <c r="X21" s="37">
        <f>IF('Encodage réponses Es'!CK20="","",'Encodage réponses Es'!CK20)</f>
      </c>
      <c r="Y21" s="336">
        <f t="shared" si="5"/>
      </c>
      <c r="Z21" s="337"/>
      <c r="AA21" s="38">
        <f>IF('Encodage réponses Es'!CL20="","",'Encodage réponses Es'!CL20)</f>
      </c>
      <c r="AB21" s="105">
        <f>IF('Encodage réponses Es'!CM20="","",'Encodage réponses Es'!CM20)</f>
      </c>
      <c r="AC21" s="349">
        <f t="shared" si="6"/>
      </c>
      <c r="AD21" s="350"/>
      <c r="AE21" s="38">
        <f>IF('Encodage réponses Es'!CN20="","",'Encodage réponses Es'!CN20)</f>
      </c>
      <c r="AF21" s="39">
        <f>IF('Encodage réponses Es'!CO20="","",'Encodage réponses Es'!CO20)</f>
      </c>
      <c r="AG21" s="39">
        <f>IF('Encodage réponses Es'!CP20="","",'Encodage réponses Es'!CP20)</f>
      </c>
      <c r="AH21" s="39">
        <f>IF('Encodage réponses Es'!CQ20="","",'Encodage réponses Es'!CQ20)</f>
      </c>
      <c r="AI21" s="105">
        <f>IF('Encodage réponses Es'!CR20="","",'Encodage réponses Es'!CR20)</f>
      </c>
      <c r="AJ21" s="336">
        <f t="shared" si="7"/>
      </c>
      <c r="AK21" s="337"/>
      <c r="AL21" s="38">
        <f>IF('Encodage réponses Es'!BU20="","",'Encodage réponses Es'!BU20)</f>
      </c>
      <c r="AM21" s="40">
        <f>IF('Encodage réponses Es'!BV20="","",'Encodage réponses Es'!BV20)</f>
      </c>
      <c r="AN21" s="40">
        <f>IF('Encodage réponses Es'!BW20="","",'Encodage réponses Es'!BW20)</f>
      </c>
      <c r="AO21" s="40">
        <f>IF('Encodage réponses Es'!BX20="","",'Encodage réponses Es'!BX20)</f>
      </c>
      <c r="AP21" s="40">
        <f>IF('Encodage réponses Es'!BY20="","",'Encodage réponses Es'!BY20)</f>
      </c>
      <c r="AQ21" s="40">
        <f>IF('Encodage réponses Es'!BZ20="","",'Encodage réponses Es'!BZ20)</f>
      </c>
      <c r="AR21" s="40">
        <f>IF('Encodage réponses Es'!CA20="","",'Encodage réponses Es'!CA20)</f>
      </c>
      <c r="AS21" s="40">
        <f>IF('Encodage réponses Es'!CB20="","",'Encodage réponses Es'!CB20)</f>
      </c>
      <c r="AT21" s="40">
        <f>IF('Encodage réponses Es'!CC20="","",'Encodage réponses Es'!CC20)</f>
      </c>
      <c r="AU21" s="40">
        <f>IF('Encodage réponses Es'!CD20="","",'Encodage réponses Es'!CD20)</f>
      </c>
      <c r="AV21" s="105">
        <f>IF('Encodage réponses Es'!CE20="","",'Encodage réponses Es'!CE20)</f>
      </c>
      <c r="AW21" s="336">
        <f t="shared" si="8"/>
      </c>
      <c r="AX21" s="337"/>
      <c r="AY21" s="38">
        <f>IF('Encodage réponses Es'!Y20="","",'Encodage réponses Es'!Y20)</f>
      </c>
      <c r="AZ21" s="40">
        <f>IF('Encodage réponses Es'!Z20="","",'Encodage réponses Es'!Z20)</f>
      </c>
      <c r="BA21" s="40">
        <f>IF('Encodage réponses Es'!AA20="","",'Encodage réponses Es'!AA20)</f>
      </c>
      <c r="BB21" s="40">
        <f>IF('Encodage réponses Es'!AF20="","",'Encodage réponses Es'!AF20)</f>
      </c>
      <c r="BC21" s="40">
        <f>IF('Encodage réponses Es'!AG20="","",'Encodage réponses Es'!AG20)</f>
      </c>
      <c r="BD21" s="105">
        <f>IF('Encodage réponses Es'!AH20="","",'Encodage réponses Es'!AH20)</f>
      </c>
      <c r="BE21" s="336">
        <f t="shared" si="9"/>
      </c>
      <c r="BF21" s="337"/>
      <c r="BG21" s="38">
        <f>IF('Encodage réponses Es'!L20="","",'Encodage réponses Es'!L20)</f>
      </c>
      <c r="BH21" s="39">
        <f>IF('Encodage réponses Es'!M20="","",'Encodage réponses Es'!M20)</f>
      </c>
      <c r="BI21" s="105">
        <f>IF('Encodage réponses Es'!N20="","",'Encodage réponses Es'!N20)</f>
      </c>
      <c r="BJ21" s="336">
        <f t="shared" si="10"/>
      </c>
      <c r="BK21" s="337"/>
      <c r="BL21" s="38">
        <f>IF('Encodage réponses Es'!BG20="","",'Encodage réponses Es'!BG20)</f>
      </c>
      <c r="BM21" s="105">
        <f>IF('Encodage réponses Es'!BH20="","",'Encodage réponses Es'!BH20)</f>
      </c>
      <c r="BN21" s="336">
        <f t="shared" si="11"/>
      </c>
      <c r="BO21" s="337"/>
      <c r="BP21" s="38">
        <f>IF('Encodage réponses Es'!R20="","",'Encodage réponses Es'!R20)</f>
      </c>
      <c r="BQ21" s="39">
        <f>IF('Encodage réponses Es'!S20="","",'Encodage réponses Es'!S20)</f>
      </c>
      <c r="BR21" s="39">
        <f>IF('Encodage réponses Es'!AW20="","",'Encodage réponses Es'!AW20)</f>
      </c>
      <c r="BS21" s="40">
        <f>IF('Encodage réponses Es'!AX20="","",'Encodage réponses Es'!AX20)</f>
      </c>
      <c r="BT21" s="105">
        <f>IF('Encodage réponses Es'!BF20="","",'Encodage réponses Es'!BF20)</f>
      </c>
      <c r="BU21" s="336">
        <f t="shared" si="12"/>
      </c>
      <c r="BV21" s="337"/>
      <c r="BW21" s="145">
        <f>IF('Encodage réponses Es'!BI20="","",'Encodage réponses Es'!BI20)</f>
      </c>
      <c r="BX21" s="349">
        <f t="shared" si="13"/>
      </c>
      <c r="BY21" s="350"/>
      <c r="BZ21" s="34">
        <f>IF('Encodage réponses Es'!T20="","",'Encodage réponses Es'!T20)</f>
      </c>
      <c r="CA21" s="35">
        <f>IF('Encodage réponses Es'!U20="","",'Encodage réponses Es'!U20)</f>
      </c>
      <c r="CB21" s="35">
        <f>IF('Encodage réponses Es'!V20="","",'Encodage réponses Es'!V20)</f>
      </c>
      <c r="CC21" s="35">
        <f>IF('Encodage réponses Es'!W20="","",'Encodage réponses Es'!W20)</f>
      </c>
      <c r="CD21" s="39">
        <f>IF('Encodage réponses Es'!X20="","",'Encodage réponses Es'!X20)</f>
      </c>
      <c r="CE21" s="39">
        <f>IF('Encodage réponses Es'!AE20="","",'Encodage réponses Es'!AE20)</f>
      </c>
      <c r="CF21" s="192">
        <f>IF('Encodage réponses Es'!BA20="","",'Encodage réponses Es'!BA20)</f>
      </c>
      <c r="CG21" s="349">
        <f t="shared" si="14"/>
      </c>
      <c r="CH21" s="350"/>
      <c r="CI21" s="34">
        <f>IF('Encodage réponses Es'!AK20="","",'Encodage réponses Es'!AK20)</f>
      </c>
      <c r="CJ21" s="35">
        <f>IF('Encodage réponses Es'!AL20="","",'Encodage réponses Es'!AL20)</f>
      </c>
      <c r="CK21" s="35">
        <f>IF('Encodage réponses Es'!AM20="","",'Encodage réponses Es'!AM20)</f>
      </c>
      <c r="CL21" s="35">
        <f>IF('Encodage réponses Es'!AN20="","",'Encodage réponses Es'!AN20)</f>
      </c>
      <c r="CM21" s="35">
        <f>IF('Encodage réponses Es'!AO20="","",'Encodage réponses Es'!AO20)</f>
      </c>
      <c r="CN21" s="35">
        <f>IF('Encodage réponses Es'!AP20="","",'Encodage réponses Es'!AP20)</f>
      </c>
      <c r="CO21" s="35">
        <f>IF('Encodage réponses Es'!AQ20="","",'Encodage réponses Es'!AQ20)</f>
      </c>
      <c r="CP21" s="35">
        <f>IF('Encodage réponses Es'!AR20="","",'Encodage réponses Es'!AR20)</f>
      </c>
      <c r="CQ21" s="35">
        <f>IF('Encodage réponses Es'!AS20="","",'Encodage réponses Es'!AS20)</f>
      </c>
      <c r="CR21" s="35">
        <f>IF('Encodage réponses Es'!AT20="","",'Encodage réponses Es'!AT20)</f>
      </c>
      <c r="CS21" s="35">
        <f>IF('Encodage réponses Es'!AY20="","",'Encodage réponses Es'!AY20)</f>
      </c>
      <c r="CT21" s="35">
        <f>IF('Encodage réponses Es'!AZ20="","",'Encodage réponses Es'!AZ20)</f>
      </c>
      <c r="CU21" s="35">
        <f>IF('Encodage réponses Es'!BB20="","",'Encodage réponses Es'!BB20)</f>
      </c>
      <c r="CV21" s="35">
        <f>IF('Encodage réponses Es'!BC20="","",'Encodage réponses Es'!BC20)</f>
      </c>
      <c r="CW21" s="35">
        <f>IF('Encodage réponses Es'!BD20="","",'Encodage réponses Es'!BD20)</f>
      </c>
      <c r="CX21" s="192">
        <f>IF('Encodage réponses Es'!BE20="","",'Encodage réponses Es'!BE20)</f>
      </c>
      <c r="CY21" s="336">
        <f t="shared" si="15"/>
      </c>
      <c r="CZ21" s="337"/>
      <c r="DA21" s="34">
        <f>IF('Encodage réponses Es'!AU20="","",'Encodage réponses Es'!AU20)</f>
      </c>
      <c r="DB21" s="35">
        <f>IF('Encodage réponses Es'!BJ20="","",'Encodage réponses Es'!BJ20)</f>
      </c>
      <c r="DC21" s="35">
        <f>IF('Encodage réponses Es'!BK20="","",'Encodage réponses Es'!BK20)</f>
      </c>
      <c r="DD21" s="35">
        <f>IF('Encodage réponses Es'!BL20="","",'Encodage réponses Es'!BL20)</f>
      </c>
      <c r="DE21" s="35">
        <f>IF('Encodage réponses Es'!BM20="","",'Encodage réponses Es'!BM20)</f>
      </c>
      <c r="DF21" s="192">
        <f>IF('Encodage réponses Es'!BN20="","",'Encodage réponses Es'!BN20)</f>
      </c>
      <c r="DG21" s="336">
        <f t="shared" si="16"/>
      </c>
      <c r="DH21" s="337"/>
      <c r="DI21" s="38">
        <f>IF('Encodage réponses Es'!H20="","",'Encodage réponses Es'!H20)</f>
      </c>
      <c r="DJ21" s="40">
        <f>IF('Encodage réponses Es'!I20="","",'Encodage réponses Es'!I20)</f>
      </c>
      <c r="DK21" s="40">
        <f>IF('Encodage réponses Es'!J20="","",'Encodage réponses Es'!J20)</f>
      </c>
      <c r="DL21" s="40">
        <f>IF('Encodage réponses Es'!K20="","",'Encodage réponses Es'!K20)</f>
      </c>
      <c r="DM21" s="39">
        <f>IF('Encodage réponses Es'!AB20="","",'Encodage réponses Es'!AB20)</f>
      </c>
      <c r="DN21" s="39">
        <f>IF('Encodage réponses Es'!AC20="","",'Encodage réponses Es'!AC20)</f>
      </c>
      <c r="DO21" s="37">
        <f>IF('Encodage réponses Es'!AD20="","",'Encodage réponses Es'!AD20)</f>
      </c>
      <c r="DP21" s="336">
        <f t="shared" si="17"/>
      </c>
      <c r="DQ21" s="337"/>
      <c r="DR21" s="38">
        <f>IF('Encodage réponses Es'!E20="","",'Encodage réponses Es'!E20)</f>
      </c>
      <c r="DS21" s="40">
        <f>IF('Encodage réponses Es'!F20="","",'Encodage réponses Es'!F20)</f>
      </c>
      <c r="DT21" s="37">
        <f>IF('Encodage réponses Es'!G20="","",'Encodage réponses Es'!G20)</f>
      </c>
      <c r="DU21" s="336">
        <f t="shared" si="18"/>
      </c>
      <c r="DV21" s="337"/>
      <c r="DW21" s="38">
        <f>IF('Encodage réponses Es'!O20="","",'Encodage réponses Es'!O20)</f>
      </c>
      <c r="DX21" s="39">
        <f>IF('Encodage réponses Es'!P20="","",'Encodage réponses Es'!P20)</f>
      </c>
      <c r="DY21" s="39">
        <f>IF('Encodage réponses Es'!Q20="","",'Encodage réponses Es'!Q20)</f>
      </c>
      <c r="DZ21" s="39">
        <f>IF('Encodage réponses Es'!AI20="","",'Encodage réponses Es'!AI20)</f>
      </c>
      <c r="EA21" s="37">
        <f>IF('Encodage réponses Es'!AJ20="","",'Encodage réponses Es'!AJ20)</f>
      </c>
      <c r="EB21" s="336">
        <f t="shared" si="0"/>
      </c>
      <c r="EC21" s="337"/>
      <c r="ED21" s="40">
        <f>IF('Encodage réponses Es'!AV20="","",'Encodage réponses Es'!AV20)</f>
      </c>
      <c r="EE21" s="336">
        <f t="shared" si="1"/>
      </c>
      <c r="EF21" s="337"/>
    </row>
    <row r="22" spans="1:136" ht="11.25" customHeight="1">
      <c r="A22" s="322"/>
      <c r="B22" s="323"/>
      <c r="C22" s="354">
        <f>IF('Encodage réponses Es'!C21="","",'Encodage réponses Es'!C21)</f>
        <v>19</v>
      </c>
      <c r="D22" s="355"/>
      <c r="E22" s="162">
        <f>IF('Encodage réponses Es'!CT21="","",'Encodage réponses Es'!CT21)</f>
      </c>
      <c r="F22" s="336">
        <f t="shared" si="2"/>
      </c>
      <c r="G22" s="337"/>
      <c r="H22" s="38">
        <f>IF('Encodage réponses Es'!CS21="","",'Encodage réponses Es'!CS21)</f>
      </c>
      <c r="I22" s="336">
        <f t="shared" si="3"/>
      </c>
      <c r="J22" s="337"/>
      <c r="K22" s="38">
        <f>IF('Encodage réponses Es'!CF21="","",'Encodage réponses Es'!CF21)</f>
      </c>
      <c r="L22" s="39">
        <f>IF('Encodage réponses Es'!CG21="","",'Encodage réponses Es'!CG21)</f>
      </c>
      <c r="M22" s="40">
        <f>IF('Encodage réponses Es'!CH21="","",'Encodage réponses Es'!CH21)</f>
      </c>
      <c r="N22" s="349">
        <f t="shared" si="4"/>
      </c>
      <c r="O22" s="350"/>
      <c r="P22" s="40">
        <f>IF('Encodage réponses Es'!BO21="","",'Encodage réponses Es'!BO21)</f>
      </c>
      <c r="Q22" s="39">
        <f>IF('Encodage réponses Es'!BP21="","",'Encodage réponses Es'!BP21)</f>
      </c>
      <c r="R22" s="39">
        <f>IF('Encodage réponses Es'!BQ21="","",'Encodage réponses Es'!BQ21)</f>
      </c>
      <c r="S22" s="39">
        <f>IF('Encodage réponses Es'!BR21="","",'Encodage réponses Es'!BR21)</f>
      </c>
      <c r="T22" s="39">
        <f>IF('Encodage réponses Es'!BS21="","",'Encodage réponses Es'!BS21)</f>
      </c>
      <c r="U22" s="39">
        <f>IF('Encodage réponses Es'!BT21="","",'Encodage réponses Es'!BT21)</f>
      </c>
      <c r="V22" s="39">
        <f>IF('Encodage réponses Es'!CI21="","",'Encodage réponses Es'!CI21)</f>
      </c>
      <c r="W22" s="39">
        <f>IF('Encodage réponses Es'!CJ21="","",'Encodage réponses Es'!CJ21)</f>
      </c>
      <c r="X22" s="37">
        <f>IF('Encodage réponses Es'!CK21="","",'Encodage réponses Es'!CK21)</f>
      </c>
      <c r="Y22" s="336">
        <f t="shared" si="5"/>
      </c>
      <c r="Z22" s="337"/>
      <c r="AA22" s="38">
        <f>IF('Encodage réponses Es'!CL21="","",'Encodage réponses Es'!CL21)</f>
      </c>
      <c r="AB22" s="105">
        <f>IF('Encodage réponses Es'!CM21="","",'Encodage réponses Es'!CM21)</f>
      </c>
      <c r="AC22" s="349">
        <f t="shared" si="6"/>
      </c>
      <c r="AD22" s="350"/>
      <c r="AE22" s="38">
        <f>IF('Encodage réponses Es'!CN21="","",'Encodage réponses Es'!CN21)</f>
      </c>
      <c r="AF22" s="39">
        <f>IF('Encodage réponses Es'!CO21="","",'Encodage réponses Es'!CO21)</f>
      </c>
      <c r="AG22" s="39">
        <f>IF('Encodage réponses Es'!CP21="","",'Encodage réponses Es'!CP21)</f>
      </c>
      <c r="AH22" s="39">
        <f>IF('Encodage réponses Es'!CQ21="","",'Encodage réponses Es'!CQ21)</f>
      </c>
      <c r="AI22" s="105">
        <f>IF('Encodage réponses Es'!CR21="","",'Encodage réponses Es'!CR21)</f>
      </c>
      <c r="AJ22" s="336">
        <f t="shared" si="7"/>
      </c>
      <c r="AK22" s="337"/>
      <c r="AL22" s="38">
        <f>IF('Encodage réponses Es'!BU21="","",'Encodage réponses Es'!BU21)</f>
      </c>
      <c r="AM22" s="40">
        <f>IF('Encodage réponses Es'!BV21="","",'Encodage réponses Es'!BV21)</f>
      </c>
      <c r="AN22" s="40">
        <f>IF('Encodage réponses Es'!BW21="","",'Encodage réponses Es'!BW21)</f>
      </c>
      <c r="AO22" s="40">
        <f>IF('Encodage réponses Es'!BX21="","",'Encodage réponses Es'!BX21)</f>
      </c>
      <c r="AP22" s="40">
        <f>IF('Encodage réponses Es'!BY21="","",'Encodage réponses Es'!BY21)</f>
      </c>
      <c r="AQ22" s="40">
        <f>IF('Encodage réponses Es'!BZ21="","",'Encodage réponses Es'!BZ21)</f>
      </c>
      <c r="AR22" s="40">
        <f>IF('Encodage réponses Es'!CA21="","",'Encodage réponses Es'!CA21)</f>
      </c>
      <c r="AS22" s="40">
        <f>IF('Encodage réponses Es'!CB21="","",'Encodage réponses Es'!CB21)</f>
      </c>
      <c r="AT22" s="40">
        <f>IF('Encodage réponses Es'!CC21="","",'Encodage réponses Es'!CC21)</f>
      </c>
      <c r="AU22" s="40">
        <f>IF('Encodage réponses Es'!CD21="","",'Encodage réponses Es'!CD21)</f>
      </c>
      <c r="AV22" s="105">
        <f>IF('Encodage réponses Es'!CE21="","",'Encodage réponses Es'!CE21)</f>
      </c>
      <c r="AW22" s="336">
        <f t="shared" si="8"/>
      </c>
      <c r="AX22" s="337"/>
      <c r="AY22" s="38">
        <f>IF('Encodage réponses Es'!Y21="","",'Encodage réponses Es'!Y21)</f>
      </c>
      <c r="AZ22" s="40">
        <f>IF('Encodage réponses Es'!Z21="","",'Encodage réponses Es'!Z21)</f>
      </c>
      <c r="BA22" s="40">
        <f>IF('Encodage réponses Es'!AA21="","",'Encodage réponses Es'!AA21)</f>
      </c>
      <c r="BB22" s="40">
        <f>IF('Encodage réponses Es'!AF21="","",'Encodage réponses Es'!AF21)</f>
      </c>
      <c r="BC22" s="40">
        <f>IF('Encodage réponses Es'!AG21="","",'Encodage réponses Es'!AG21)</f>
      </c>
      <c r="BD22" s="105">
        <f>IF('Encodage réponses Es'!AH21="","",'Encodage réponses Es'!AH21)</f>
      </c>
      <c r="BE22" s="336">
        <f t="shared" si="9"/>
      </c>
      <c r="BF22" s="337"/>
      <c r="BG22" s="38">
        <f>IF('Encodage réponses Es'!L21="","",'Encodage réponses Es'!L21)</f>
      </c>
      <c r="BH22" s="39">
        <f>IF('Encodage réponses Es'!M21="","",'Encodage réponses Es'!M21)</f>
      </c>
      <c r="BI22" s="105">
        <f>IF('Encodage réponses Es'!N21="","",'Encodage réponses Es'!N21)</f>
      </c>
      <c r="BJ22" s="336">
        <f t="shared" si="10"/>
      </c>
      <c r="BK22" s="337"/>
      <c r="BL22" s="38">
        <f>IF('Encodage réponses Es'!BG21="","",'Encodage réponses Es'!BG21)</f>
      </c>
      <c r="BM22" s="105">
        <f>IF('Encodage réponses Es'!BH21="","",'Encodage réponses Es'!BH21)</f>
      </c>
      <c r="BN22" s="336">
        <f t="shared" si="11"/>
      </c>
      <c r="BO22" s="337"/>
      <c r="BP22" s="38">
        <f>IF('Encodage réponses Es'!R21="","",'Encodage réponses Es'!R21)</f>
      </c>
      <c r="BQ22" s="39">
        <f>IF('Encodage réponses Es'!S21="","",'Encodage réponses Es'!S21)</f>
      </c>
      <c r="BR22" s="39">
        <f>IF('Encodage réponses Es'!AW21="","",'Encodage réponses Es'!AW21)</f>
      </c>
      <c r="BS22" s="40">
        <f>IF('Encodage réponses Es'!AX21="","",'Encodage réponses Es'!AX21)</f>
      </c>
      <c r="BT22" s="105">
        <f>IF('Encodage réponses Es'!BF21="","",'Encodage réponses Es'!BF21)</f>
      </c>
      <c r="BU22" s="336">
        <f t="shared" si="12"/>
      </c>
      <c r="BV22" s="337"/>
      <c r="BW22" s="145">
        <f>IF('Encodage réponses Es'!BI21="","",'Encodage réponses Es'!BI21)</f>
      </c>
      <c r="BX22" s="349">
        <f t="shared" si="13"/>
      </c>
      <c r="BY22" s="350"/>
      <c r="BZ22" s="34">
        <f>IF('Encodage réponses Es'!T21="","",'Encodage réponses Es'!T21)</f>
      </c>
      <c r="CA22" s="35">
        <f>IF('Encodage réponses Es'!U21="","",'Encodage réponses Es'!U21)</f>
      </c>
      <c r="CB22" s="35">
        <f>IF('Encodage réponses Es'!V21="","",'Encodage réponses Es'!V21)</f>
      </c>
      <c r="CC22" s="35">
        <f>IF('Encodage réponses Es'!W21="","",'Encodage réponses Es'!W21)</f>
      </c>
      <c r="CD22" s="39">
        <f>IF('Encodage réponses Es'!X21="","",'Encodage réponses Es'!X21)</f>
      </c>
      <c r="CE22" s="39">
        <f>IF('Encodage réponses Es'!AE21="","",'Encodage réponses Es'!AE21)</f>
      </c>
      <c r="CF22" s="192">
        <f>IF('Encodage réponses Es'!BA21="","",'Encodage réponses Es'!BA21)</f>
      </c>
      <c r="CG22" s="349">
        <f t="shared" si="14"/>
      </c>
      <c r="CH22" s="350"/>
      <c r="CI22" s="34">
        <f>IF('Encodage réponses Es'!AK21="","",'Encodage réponses Es'!AK21)</f>
      </c>
      <c r="CJ22" s="35">
        <f>IF('Encodage réponses Es'!AL21="","",'Encodage réponses Es'!AL21)</f>
      </c>
      <c r="CK22" s="35">
        <f>IF('Encodage réponses Es'!AM21="","",'Encodage réponses Es'!AM21)</f>
      </c>
      <c r="CL22" s="35">
        <f>IF('Encodage réponses Es'!AN21="","",'Encodage réponses Es'!AN21)</f>
      </c>
      <c r="CM22" s="35">
        <f>IF('Encodage réponses Es'!AO21="","",'Encodage réponses Es'!AO21)</f>
      </c>
      <c r="CN22" s="35">
        <f>IF('Encodage réponses Es'!AP21="","",'Encodage réponses Es'!AP21)</f>
      </c>
      <c r="CO22" s="35">
        <f>IF('Encodage réponses Es'!AQ21="","",'Encodage réponses Es'!AQ21)</f>
      </c>
      <c r="CP22" s="35">
        <f>IF('Encodage réponses Es'!AR21="","",'Encodage réponses Es'!AR21)</f>
      </c>
      <c r="CQ22" s="35">
        <f>IF('Encodage réponses Es'!AS21="","",'Encodage réponses Es'!AS21)</f>
      </c>
      <c r="CR22" s="35">
        <f>IF('Encodage réponses Es'!AT21="","",'Encodage réponses Es'!AT21)</f>
      </c>
      <c r="CS22" s="35">
        <f>IF('Encodage réponses Es'!AY21="","",'Encodage réponses Es'!AY21)</f>
      </c>
      <c r="CT22" s="35">
        <f>IF('Encodage réponses Es'!AZ21="","",'Encodage réponses Es'!AZ21)</f>
      </c>
      <c r="CU22" s="35">
        <f>IF('Encodage réponses Es'!BB21="","",'Encodage réponses Es'!BB21)</f>
      </c>
      <c r="CV22" s="35">
        <f>IF('Encodage réponses Es'!BC21="","",'Encodage réponses Es'!BC21)</f>
      </c>
      <c r="CW22" s="35">
        <f>IF('Encodage réponses Es'!BD21="","",'Encodage réponses Es'!BD21)</f>
      </c>
      <c r="CX22" s="192">
        <f>IF('Encodage réponses Es'!BE21="","",'Encodage réponses Es'!BE21)</f>
      </c>
      <c r="CY22" s="336">
        <f t="shared" si="15"/>
      </c>
      <c r="CZ22" s="337"/>
      <c r="DA22" s="34">
        <f>IF('Encodage réponses Es'!AU21="","",'Encodage réponses Es'!AU21)</f>
      </c>
      <c r="DB22" s="35">
        <f>IF('Encodage réponses Es'!BJ21="","",'Encodage réponses Es'!BJ21)</f>
      </c>
      <c r="DC22" s="35">
        <f>IF('Encodage réponses Es'!BK21="","",'Encodage réponses Es'!BK21)</f>
      </c>
      <c r="DD22" s="35">
        <f>IF('Encodage réponses Es'!BL21="","",'Encodage réponses Es'!BL21)</f>
      </c>
      <c r="DE22" s="35">
        <f>IF('Encodage réponses Es'!BM21="","",'Encodage réponses Es'!BM21)</f>
      </c>
      <c r="DF22" s="192">
        <f>IF('Encodage réponses Es'!BN21="","",'Encodage réponses Es'!BN21)</f>
      </c>
      <c r="DG22" s="336">
        <f t="shared" si="16"/>
      </c>
      <c r="DH22" s="337"/>
      <c r="DI22" s="38">
        <f>IF('Encodage réponses Es'!H21="","",'Encodage réponses Es'!H21)</f>
      </c>
      <c r="DJ22" s="40">
        <f>IF('Encodage réponses Es'!I21="","",'Encodage réponses Es'!I21)</f>
      </c>
      <c r="DK22" s="40">
        <f>IF('Encodage réponses Es'!J21="","",'Encodage réponses Es'!J21)</f>
      </c>
      <c r="DL22" s="40">
        <f>IF('Encodage réponses Es'!K21="","",'Encodage réponses Es'!K21)</f>
      </c>
      <c r="DM22" s="39">
        <f>IF('Encodage réponses Es'!AB21="","",'Encodage réponses Es'!AB21)</f>
      </c>
      <c r="DN22" s="39">
        <f>IF('Encodage réponses Es'!AC21="","",'Encodage réponses Es'!AC21)</f>
      </c>
      <c r="DO22" s="37">
        <f>IF('Encodage réponses Es'!AD21="","",'Encodage réponses Es'!AD21)</f>
      </c>
      <c r="DP22" s="336">
        <f t="shared" si="17"/>
      </c>
      <c r="DQ22" s="337"/>
      <c r="DR22" s="38">
        <f>IF('Encodage réponses Es'!E21="","",'Encodage réponses Es'!E21)</f>
      </c>
      <c r="DS22" s="40">
        <f>IF('Encodage réponses Es'!F21="","",'Encodage réponses Es'!F21)</f>
      </c>
      <c r="DT22" s="37">
        <f>IF('Encodage réponses Es'!G21="","",'Encodage réponses Es'!G21)</f>
      </c>
      <c r="DU22" s="336">
        <f t="shared" si="18"/>
      </c>
      <c r="DV22" s="337"/>
      <c r="DW22" s="38">
        <f>IF('Encodage réponses Es'!O21="","",'Encodage réponses Es'!O21)</f>
      </c>
      <c r="DX22" s="39">
        <f>IF('Encodage réponses Es'!P21="","",'Encodage réponses Es'!P21)</f>
      </c>
      <c r="DY22" s="39">
        <f>IF('Encodage réponses Es'!Q21="","",'Encodage réponses Es'!Q21)</f>
      </c>
      <c r="DZ22" s="39">
        <f>IF('Encodage réponses Es'!AI21="","",'Encodage réponses Es'!AI21)</f>
      </c>
      <c r="EA22" s="37">
        <f>IF('Encodage réponses Es'!AJ21="","",'Encodage réponses Es'!AJ21)</f>
      </c>
      <c r="EB22" s="336">
        <f t="shared" si="0"/>
      </c>
      <c r="EC22" s="337"/>
      <c r="ED22" s="40">
        <f>IF('Encodage réponses Es'!AV21="","",'Encodage réponses Es'!AV21)</f>
      </c>
      <c r="EE22" s="336">
        <f t="shared" si="1"/>
      </c>
      <c r="EF22" s="337"/>
    </row>
    <row r="23" spans="1:136" ht="11.25" customHeight="1">
      <c r="A23" s="322"/>
      <c r="B23" s="323"/>
      <c r="C23" s="354">
        <f>IF('Encodage réponses Es'!C22="","",'Encodage réponses Es'!C22)</f>
        <v>20</v>
      </c>
      <c r="D23" s="355"/>
      <c r="E23" s="162">
        <f>IF('Encodage réponses Es'!CT22="","",'Encodage réponses Es'!CT22)</f>
      </c>
      <c r="F23" s="336">
        <f t="shared" si="2"/>
      </c>
      <c r="G23" s="337"/>
      <c r="H23" s="38">
        <f>IF('Encodage réponses Es'!CS22="","",'Encodage réponses Es'!CS22)</f>
      </c>
      <c r="I23" s="336">
        <f t="shared" si="3"/>
      </c>
      <c r="J23" s="337"/>
      <c r="K23" s="38">
        <f>IF('Encodage réponses Es'!CF22="","",'Encodage réponses Es'!CF22)</f>
      </c>
      <c r="L23" s="39">
        <f>IF('Encodage réponses Es'!CG22="","",'Encodage réponses Es'!CG22)</f>
      </c>
      <c r="M23" s="40">
        <f>IF('Encodage réponses Es'!CH22="","",'Encodage réponses Es'!CH22)</f>
      </c>
      <c r="N23" s="349">
        <f t="shared" si="4"/>
      </c>
      <c r="O23" s="350"/>
      <c r="P23" s="40">
        <f>IF('Encodage réponses Es'!BO22="","",'Encodage réponses Es'!BO22)</f>
      </c>
      <c r="Q23" s="39">
        <f>IF('Encodage réponses Es'!BP22="","",'Encodage réponses Es'!BP22)</f>
      </c>
      <c r="R23" s="39">
        <f>IF('Encodage réponses Es'!BQ22="","",'Encodage réponses Es'!BQ22)</f>
      </c>
      <c r="S23" s="39">
        <f>IF('Encodage réponses Es'!BR22="","",'Encodage réponses Es'!BR22)</f>
      </c>
      <c r="T23" s="39">
        <f>IF('Encodage réponses Es'!BS22="","",'Encodage réponses Es'!BS22)</f>
      </c>
      <c r="U23" s="39">
        <f>IF('Encodage réponses Es'!BT22="","",'Encodage réponses Es'!BT22)</f>
      </c>
      <c r="V23" s="39">
        <f>IF('Encodage réponses Es'!CI22="","",'Encodage réponses Es'!CI22)</f>
      </c>
      <c r="W23" s="39">
        <f>IF('Encodage réponses Es'!CJ22="","",'Encodage réponses Es'!CJ22)</f>
      </c>
      <c r="X23" s="37">
        <f>IF('Encodage réponses Es'!CK22="","",'Encodage réponses Es'!CK22)</f>
      </c>
      <c r="Y23" s="336">
        <f t="shared" si="5"/>
      </c>
      <c r="Z23" s="337"/>
      <c r="AA23" s="38">
        <f>IF('Encodage réponses Es'!CL22="","",'Encodage réponses Es'!CL22)</f>
      </c>
      <c r="AB23" s="105">
        <f>IF('Encodage réponses Es'!CM22="","",'Encodage réponses Es'!CM22)</f>
      </c>
      <c r="AC23" s="349">
        <f t="shared" si="6"/>
      </c>
      <c r="AD23" s="350"/>
      <c r="AE23" s="38">
        <f>IF('Encodage réponses Es'!CN22="","",'Encodage réponses Es'!CN22)</f>
      </c>
      <c r="AF23" s="39">
        <f>IF('Encodage réponses Es'!CO22="","",'Encodage réponses Es'!CO22)</f>
      </c>
      <c r="AG23" s="39">
        <f>IF('Encodage réponses Es'!CP22="","",'Encodage réponses Es'!CP22)</f>
      </c>
      <c r="AH23" s="39">
        <f>IF('Encodage réponses Es'!CQ22="","",'Encodage réponses Es'!CQ22)</f>
      </c>
      <c r="AI23" s="105">
        <f>IF('Encodage réponses Es'!CR22="","",'Encodage réponses Es'!CR22)</f>
      </c>
      <c r="AJ23" s="336">
        <f t="shared" si="7"/>
      </c>
      <c r="AK23" s="337"/>
      <c r="AL23" s="38">
        <f>IF('Encodage réponses Es'!BU22="","",'Encodage réponses Es'!BU22)</f>
      </c>
      <c r="AM23" s="40">
        <f>IF('Encodage réponses Es'!BV22="","",'Encodage réponses Es'!BV22)</f>
      </c>
      <c r="AN23" s="40">
        <f>IF('Encodage réponses Es'!BW22="","",'Encodage réponses Es'!BW22)</f>
      </c>
      <c r="AO23" s="40">
        <f>IF('Encodage réponses Es'!BX22="","",'Encodage réponses Es'!BX22)</f>
      </c>
      <c r="AP23" s="40">
        <f>IF('Encodage réponses Es'!BY22="","",'Encodage réponses Es'!BY22)</f>
      </c>
      <c r="AQ23" s="40">
        <f>IF('Encodage réponses Es'!BZ22="","",'Encodage réponses Es'!BZ22)</f>
      </c>
      <c r="AR23" s="40">
        <f>IF('Encodage réponses Es'!CA22="","",'Encodage réponses Es'!CA22)</f>
      </c>
      <c r="AS23" s="40">
        <f>IF('Encodage réponses Es'!CB22="","",'Encodage réponses Es'!CB22)</f>
      </c>
      <c r="AT23" s="40">
        <f>IF('Encodage réponses Es'!CC22="","",'Encodage réponses Es'!CC22)</f>
      </c>
      <c r="AU23" s="40">
        <f>IF('Encodage réponses Es'!CD22="","",'Encodage réponses Es'!CD22)</f>
      </c>
      <c r="AV23" s="105">
        <f>IF('Encodage réponses Es'!CE22="","",'Encodage réponses Es'!CE22)</f>
      </c>
      <c r="AW23" s="336">
        <f t="shared" si="8"/>
      </c>
      <c r="AX23" s="337"/>
      <c r="AY23" s="38">
        <f>IF('Encodage réponses Es'!Y22="","",'Encodage réponses Es'!Y22)</f>
      </c>
      <c r="AZ23" s="40">
        <f>IF('Encodage réponses Es'!Z22="","",'Encodage réponses Es'!Z22)</f>
      </c>
      <c r="BA23" s="40">
        <f>IF('Encodage réponses Es'!AA22="","",'Encodage réponses Es'!AA22)</f>
      </c>
      <c r="BB23" s="40">
        <f>IF('Encodage réponses Es'!AF22="","",'Encodage réponses Es'!AF22)</f>
      </c>
      <c r="BC23" s="40">
        <f>IF('Encodage réponses Es'!AG22="","",'Encodage réponses Es'!AG22)</f>
      </c>
      <c r="BD23" s="105">
        <f>IF('Encodage réponses Es'!AH22="","",'Encodage réponses Es'!AH22)</f>
      </c>
      <c r="BE23" s="336">
        <f t="shared" si="9"/>
      </c>
      <c r="BF23" s="337"/>
      <c r="BG23" s="38">
        <f>IF('Encodage réponses Es'!L22="","",'Encodage réponses Es'!L22)</f>
      </c>
      <c r="BH23" s="39">
        <f>IF('Encodage réponses Es'!M22="","",'Encodage réponses Es'!M22)</f>
      </c>
      <c r="BI23" s="105">
        <f>IF('Encodage réponses Es'!N22="","",'Encodage réponses Es'!N22)</f>
      </c>
      <c r="BJ23" s="336">
        <f t="shared" si="10"/>
      </c>
      <c r="BK23" s="337"/>
      <c r="BL23" s="38">
        <f>IF('Encodage réponses Es'!BG22="","",'Encodage réponses Es'!BG22)</f>
      </c>
      <c r="BM23" s="105">
        <f>IF('Encodage réponses Es'!BH22="","",'Encodage réponses Es'!BH22)</f>
      </c>
      <c r="BN23" s="336">
        <f t="shared" si="11"/>
      </c>
      <c r="BO23" s="337"/>
      <c r="BP23" s="38">
        <f>IF('Encodage réponses Es'!R22="","",'Encodage réponses Es'!R22)</f>
      </c>
      <c r="BQ23" s="39">
        <f>IF('Encodage réponses Es'!S22="","",'Encodage réponses Es'!S22)</f>
      </c>
      <c r="BR23" s="39">
        <f>IF('Encodage réponses Es'!AW22="","",'Encodage réponses Es'!AW22)</f>
      </c>
      <c r="BS23" s="40">
        <f>IF('Encodage réponses Es'!AX22="","",'Encodage réponses Es'!AX22)</f>
      </c>
      <c r="BT23" s="105">
        <f>IF('Encodage réponses Es'!BF22="","",'Encodage réponses Es'!BF22)</f>
      </c>
      <c r="BU23" s="336">
        <f t="shared" si="12"/>
      </c>
      <c r="BV23" s="337"/>
      <c r="BW23" s="145">
        <f>IF('Encodage réponses Es'!BI22="","",'Encodage réponses Es'!BI22)</f>
      </c>
      <c r="BX23" s="349">
        <f t="shared" si="13"/>
      </c>
      <c r="BY23" s="350"/>
      <c r="BZ23" s="34">
        <f>IF('Encodage réponses Es'!T22="","",'Encodage réponses Es'!T22)</f>
      </c>
      <c r="CA23" s="35">
        <f>IF('Encodage réponses Es'!U22="","",'Encodage réponses Es'!U22)</f>
      </c>
      <c r="CB23" s="35">
        <f>IF('Encodage réponses Es'!V22="","",'Encodage réponses Es'!V22)</f>
      </c>
      <c r="CC23" s="35">
        <f>IF('Encodage réponses Es'!W22="","",'Encodage réponses Es'!W22)</f>
      </c>
      <c r="CD23" s="39">
        <f>IF('Encodage réponses Es'!X22="","",'Encodage réponses Es'!X22)</f>
      </c>
      <c r="CE23" s="39">
        <f>IF('Encodage réponses Es'!AE22="","",'Encodage réponses Es'!AE22)</f>
      </c>
      <c r="CF23" s="192">
        <f>IF('Encodage réponses Es'!BA22="","",'Encodage réponses Es'!BA22)</f>
      </c>
      <c r="CG23" s="349">
        <f t="shared" si="14"/>
      </c>
      <c r="CH23" s="350"/>
      <c r="CI23" s="34">
        <f>IF('Encodage réponses Es'!AK22="","",'Encodage réponses Es'!AK22)</f>
      </c>
      <c r="CJ23" s="35">
        <f>IF('Encodage réponses Es'!AL22="","",'Encodage réponses Es'!AL22)</f>
      </c>
      <c r="CK23" s="35">
        <f>IF('Encodage réponses Es'!AM22="","",'Encodage réponses Es'!AM22)</f>
      </c>
      <c r="CL23" s="35">
        <f>IF('Encodage réponses Es'!AN22="","",'Encodage réponses Es'!AN22)</f>
      </c>
      <c r="CM23" s="35">
        <f>IF('Encodage réponses Es'!AO22="","",'Encodage réponses Es'!AO22)</f>
      </c>
      <c r="CN23" s="35">
        <f>IF('Encodage réponses Es'!AP22="","",'Encodage réponses Es'!AP22)</f>
      </c>
      <c r="CO23" s="35">
        <f>IF('Encodage réponses Es'!AQ22="","",'Encodage réponses Es'!AQ22)</f>
      </c>
      <c r="CP23" s="35">
        <f>IF('Encodage réponses Es'!AR22="","",'Encodage réponses Es'!AR22)</f>
      </c>
      <c r="CQ23" s="35">
        <f>IF('Encodage réponses Es'!AS22="","",'Encodage réponses Es'!AS22)</f>
      </c>
      <c r="CR23" s="35">
        <f>IF('Encodage réponses Es'!AT22="","",'Encodage réponses Es'!AT22)</f>
      </c>
      <c r="CS23" s="35">
        <f>IF('Encodage réponses Es'!AY22="","",'Encodage réponses Es'!AY22)</f>
      </c>
      <c r="CT23" s="35">
        <f>IF('Encodage réponses Es'!AZ22="","",'Encodage réponses Es'!AZ22)</f>
      </c>
      <c r="CU23" s="35">
        <f>IF('Encodage réponses Es'!BB22="","",'Encodage réponses Es'!BB22)</f>
      </c>
      <c r="CV23" s="35">
        <f>IF('Encodage réponses Es'!BC22="","",'Encodage réponses Es'!BC22)</f>
      </c>
      <c r="CW23" s="35">
        <f>IF('Encodage réponses Es'!BD22="","",'Encodage réponses Es'!BD22)</f>
      </c>
      <c r="CX23" s="192">
        <f>IF('Encodage réponses Es'!BE22="","",'Encodage réponses Es'!BE22)</f>
      </c>
      <c r="CY23" s="336">
        <f t="shared" si="15"/>
      </c>
      <c r="CZ23" s="337"/>
      <c r="DA23" s="34">
        <f>IF('Encodage réponses Es'!AU22="","",'Encodage réponses Es'!AU22)</f>
      </c>
      <c r="DB23" s="35">
        <f>IF('Encodage réponses Es'!BJ22="","",'Encodage réponses Es'!BJ22)</f>
      </c>
      <c r="DC23" s="35">
        <f>IF('Encodage réponses Es'!BK22="","",'Encodage réponses Es'!BK22)</f>
      </c>
      <c r="DD23" s="35">
        <f>IF('Encodage réponses Es'!BL22="","",'Encodage réponses Es'!BL22)</f>
      </c>
      <c r="DE23" s="35">
        <f>IF('Encodage réponses Es'!BM22="","",'Encodage réponses Es'!BM22)</f>
      </c>
      <c r="DF23" s="192">
        <f>IF('Encodage réponses Es'!BN22="","",'Encodage réponses Es'!BN22)</f>
      </c>
      <c r="DG23" s="336">
        <f t="shared" si="16"/>
      </c>
      <c r="DH23" s="337"/>
      <c r="DI23" s="38">
        <f>IF('Encodage réponses Es'!H22="","",'Encodage réponses Es'!H22)</f>
      </c>
      <c r="DJ23" s="40">
        <f>IF('Encodage réponses Es'!I22="","",'Encodage réponses Es'!I22)</f>
      </c>
      <c r="DK23" s="40">
        <f>IF('Encodage réponses Es'!J22="","",'Encodage réponses Es'!J22)</f>
      </c>
      <c r="DL23" s="40">
        <f>IF('Encodage réponses Es'!K22="","",'Encodage réponses Es'!K22)</f>
      </c>
      <c r="DM23" s="39">
        <f>IF('Encodage réponses Es'!AB22="","",'Encodage réponses Es'!AB22)</f>
      </c>
      <c r="DN23" s="39">
        <f>IF('Encodage réponses Es'!AC22="","",'Encodage réponses Es'!AC22)</f>
      </c>
      <c r="DO23" s="37">
        <f>IF('Encodage réponses Es'!AD22="","",'Encodage réponses Es'!AD22)</f>
      </c>
      <c r="DP23" s="336">
        <f t="shared" si="17"/>
      </c>
      <c r="DQ23" s="337"/>
      <c r="DR23" s="38">
        <f>IF('Encodage réponses Es'!E22="","",'Encodage réponses Es'!E22)</f>
      </c>
      <c r="DS23" s="40">
        <f>IF('Encodage réponses Es'!F22="","",'Encodage réponses Es'!F22)</f>
      </c>
      <c r="DT23" s="37">
        <f>IF('Encodage réponses Es'!G22="","",'Encodage réponses Es'!G22)</f>
      </c>
      <c r="DU23" s="336">
        <f t="shared" si="18"/>
      </c>
      <c r="DV23" s="337"/>
      <c r="DW23" s="38">
        <f>IF('Encodage réponses Es'!O22="","",'Encodage réponses Es'!O22)</f>
      </c>
      <c r="DX23" s="39">
        <f>IF('Encodage réponses Es'!P22="","",'Encodage réponses Es'!P22)</f>
      </c>
      <c r="DY23" s="39">
        <f>IF('Encodage réponses Es'!Q22="","",'Encodage réponses Es'!Q22)</f>
      </c>
      <c r="DZ23" s="39">
        <f>IF('Encodage réponses Es'!AI22="","",'Encodage réponses Es'!AI22)</f>
      </c>
      <c r="EA23" s="37">
        <f>IF('Encodage réponses Es'!AJ22="","",'Encodage réponses Es'!AJ22)</f>
      </c>
      <c r="EB23" s="336">
        <f t="shared" si="0"/>
      </c>
      <c r="EC23" s="337"/>
      <c r="ED23" s="40">
        <f>IF('Encodage réponses Es'!AV22="","",'Encodage réponses Es'!AV22)</f>
      </c>
      <c r="EE23" s="336">
        <f t="shared" si="1"/>
      </c>
      <c r="EF23" s="337"/>
    </row>
    <row r="24" spans="1:136" ht="11.25" customHeight="1">
      <c r="A24" s="322"/>
      <c r="B24" s="323"/>
      <c r="C24" s="354">
        <f>IF('Encodage réponses Es'!C23="","",'Encodage réponses Es'!C23)</f>
        <v>21</v>
      </c>
      <c r="D24" s="355"/>
      <c r="E24" s="162">
        <f>IF('Encodage réponses Es'!CT23="","",'Encodage réponses Es'!CT23)</f>
      </c>
      <c r="F24" s="336">
        <f t="shared" si="2"/>
      </c>
      <c r="G24" s="337"/>
      <c r="H24" s="38">
        <f>IF('Encodage réponses Es'!CS23="","",'Encodage réponses Es'!CS23)</f>
      </c>
      <c r="I24" s="336">
        <f t="shared" si="3"/>
      </c>
      <c r="J24" s="337"/>
      <c r="K24" s="38">
        <f>IF('Encodage réponses Es'!CF23="","",'Encodage réponses Es'!CF23)</f>
      </c>
      <c r="L24" s="39">
        <f>IF('Encodage réponses Es'!CG23="","",'Encodage réponses Es'!CG23)</f>
      </c>
      <c r="M24" s="40">
        <f>IF('Encodage réponses Es'!CH23="","",'Encodage réponses Es'!CH23)</f>
      </c>
      <c r="N24" s="349">
        <f t="shared" si="4"/>
      </c>
      <c r="O24" s="350"/>
      <c r="P24" s="40">
        <f>IF('Encodage réponses Es'!BO23="","",'Encodage réponses Es'!BO23)</f>
      </c>
      <c r="Q24" s="39">
        <f>IF('Encodage réponses Es'!BP23="","",'Encodage réponses Es'!BP23)</f>
      </c>
      <c r="R24" s="39">
        <f>IF('Encodage réponses Es'!BQ23="","",'Encodage réponses Es'!BQ23)</f>
      </c>
      <c r="S24" s="39">
        <f>IF('Encodage réponses Es'!BR23="","",'Encodage réponses Es'!BR23)</f>
      </c>
      <c r="T24" s="39">
        <f>IF('Encodage réponses Es'!BS23="","",'Encodage réponses Es'!BS23)</f>
      </c>
      <c r="U24" s="39">
        <f>IF('Encodage réponses Es'!BT23="","",'Encodage réponses Es'!BT23)</f>
      </c>
      <c r="V24" s="39">
        <f>IF('Encodage réponses Es'!CI23="","",'Encodage réponses Es'!CI23)</f>
      </c>
      <c r="W24" s="39">
        <f>IF('Encodage réponses Es'!CJ23="","",'Encodage réponses Es'!CJ23)</f>
      </c>
      <c r="X24" s="37">
        <f>IF('Encodage réponses Es'!CK23="","",'Encodage réponses Es'!CK23)</f>
      </c>
      <c r="Y24" s="336">
        <f t="shared" si="5"/>
      </c>
      <c r="Z24" s="337"/>
      <c r="AA24" s="38">
        <f>IF('Encodage réponses Es'!CL23="","",'Encodage réponses Es'!CL23)</f>
      </c>
      <c r="AB24" s="105">
        <f>IF('Encodage réponses Es'!CM23="","",'Encodage réponses Es'!CM23)</f>
      </c>
      <c r="AC24" s="349">
        <f t="shared" si="6"/>
      </c>
      <c r="AD24" s="350"/>
      <c r="AE24" s="38">
        <f>IF('Encodage réponses Es'!CN23="","",'Encodage réponses Es'!CN23)</f>
      </c>
      <c r="AF24" s="39">
        <f>IF('Encodage réponses Es'!CO23="","",'Encodage réponses Es'!CO23)</f>
      </c>
      <c r="AG24" s="39">
        <f>IF('Encodage réponses Es'!CP23="","",'Encodage réponses Es'!CP23)</f>
      </c>
      <c r="AH24" s="39">
        <f>IF('Encodage réponses Es'!CQ23="","",'Encodage réponses Es'!CQ23)</f>
      </c>
      <c r="AI24" s="105">
        <f>IF('Encodage réponses Es'!CR23="","",'Encodage réponses Es'!CR23)</f>
      </c>
      <c r="AJ24" s="336">
        <f t="shared" si="7"/>
      </c>
      <c r="AK24" s="337"/>
      <c r="AL24" s="38">
        <f>IF('Encodage réponses Es'!BU23="","",'Encodage réponses Es'!BU23)</f>
      </c>
      <c r="AM24" s="40">
        <f>IF('Encodage réponses Es'!BV23="","",'Encodage réponses Es'!BV23)</f>
      </c>
      <c r="AN24" s="40">
        <f>IF('Encodage réponses Es'!BW23="","",'Encodage réponses Es'!BW23)</f>
      </c>
      <c r="AO24" s="40">
        <f>IF('Encodage réponses Es'!BX23="","",'Encodage réponses Es'!BX23)</f>
      </c>
      <c r="AP24" s="40">
        <f>IF('Encodage réponses Es'!BY23="","",'Encodage réponses Es'!BY23)</f>
      </c>
      <c r="AQ24" s="40">
        <f>IF('Encodage réponses Es'!BZ23="","",'Encodage réponses Es'!BZ23)</f>
      </c>
      <c r="AR24" s="40">
        <f>IF('Encodage réponses Es'!CA23="","",'Encodage réponses Es'!CA23)</f>
      </c>
      <c r="AS24" s="40">
        <f>IF('Encodage réponses Es'!CB23="","",'Encodage réponses Es'!CB23)</f>
      </c>
      <c r="AT24" s="40">
        <f>IF('Encodage réponses Es'!CC23="","",'Encodage réponses Es'!CC23)</f>
      </c>
      <c r="AU24" s="40">
        <f>IF('Encodage réponses Es'!CD23="","",'Encodage réponses Es'!CD23)</f>
      </c>
      <c r="AV24" s="105">
        <f>IF('Encodage réponses Es'!CE23="","",'Encodage réponses Es'!CE23)</f>
      </c>
      <c r="AW24" s="336">
        <f t="shared" si="8"/>
      </c>
      <c r="AX24" s="337"/>
      <c r="AY24" s="38">
        <f>IF('Encodage réponses Es'!Y23="","",'Encodage réponses Es'!Y23)</f>
      </c>
      <c r="AZ24" s="40">
        <f>IF('Encodage réponses Es'!Z23="","",'Encodage réponses Es'!Z23)</f>
      </c>
      <c r="BA24" s="40">
        <f>IF('Encodage réponses Es'!AA23="","",'Encodage réponses Es'!AA23)</f>
      </c>
      <c r="BB24" s="40">
        <f>IF('Encodage réponses Es'!AF23="","",'Encodage réponses Es'!AF23)</f>
      </c>
      <c r="BC24" s="40">
        <f>IF('Encodage réponses Es'!AG23="","",'Encodage réponses Es'!AG23)</f>
      </c>
      <c r="BD24" s="105">
        <f>IF('Encodage réponses Es'!AH23="","",'Encodage réponses Es'!AH23)</f>
      </c>
      <c r="BE24" s="336">
        <f t="shared" si="9"/>
      </c>
      <c r="BF24" s="337"/>
      <c r="BG24" s="38">
        <f>IF('Encodage réponses Es'!L23="","",'Encodage réponses Es'!L23)</f>
      </c>
      <c r="BH24" s="39">
        <f>IF('Encodage réponses Es'!M23="","",'Encodage réponses Es'!M23)</f>
      </c>
      <c r="BI24" s="105">
        <f>IF('Encodage réponses Es'!N23="","",'Encodage réponses Es'!N23)</f>
      </c>
      <c r="BJ24" s="336">
        <f t="shared" si="10"/>
      </c>
      <c r="BK24" s="337"/>
      <c r="BL24" s="38">
        <f>IF('Encodage réponses Es'!BG23="","",'Encodage réponses Es'!BG23)</f>
      </c>
      <c r="BM24" s="105">
        <f>IF('Encodage réponses Es'!BH23="","",'Encodage réponses Es'!BH23)</f>
      </c>
      <c r="BN24" s="336">
        <f t="shared" si="11"/>
      </c>
      <c r="BO24" s="337"/>
      <c r="BP24" s="38">
        <f>IF('Encodage réponses Es'!R23="","",'Encodage réponses Es'!R23)</f>
      </c>
      <c r="BQ24" s="39">
        <f>IF('Encodage réponses Es'!S23="","",'Encodage réponses Es'!S23)</f>
      </c>
      <c r="BR24" s="39">
        <f>IF('Encodage réponses Es'!AW23="","",'Encodage réponses Es'!AW23)</f>
      </c>
      <c r="BS24" s="40">
        <f>IF('Encodage réponses Es'!AX23="","",'Encodage réponses Es'!AX23)</f>
      </c>
      <c r="BT24" s="105">
        <f>IF('Encodage réponses Es'!BF23="","",'Encodage réponses Es'!BF23)</f>
      </c>
      <c r="BU24" s="336">
        <f t="shared" si="12"/>
      </c>
      <c r="BV24" s="337"/>
      <c r="BW24" s="145">
        <f>IF('Encodage réponses Es'!BI23="","",'Encodage réponses Es'!BI23)</f>
      </c>
      <c r="BX24" s="349">
        <f t="shared" si="13"/>
      </c>
      <c r="BY24" s="350"/>
      <c r="BZ24" s="34">
        <f>IF('Encodage réponses Es'!T23="","",'Encodage réponses Es'!T23)</f>
      </c>
      <c r="CA24" s="35">
        <f>IF('Encodage réponses Es'!U23="","",'Encodage réponses Es'!U23)</f>
      </c>
      <c r="CB24" s="35">
        <f>IF('Encodage réponses Es'!V23="","",'Encodage réponses Es'!V23)</f>
      </c>
      <c r="CC24" s="35">
        <f>IF('Encodage réponses Es'!W23="","",'Encodage réponses Es'!W23)</f>
      </c>
      <c r="CD24" s="39">
        <f>IF('Encodage réponses Es'!X23="","",'Encodage réponses Es'!X23)</f>
      </c>
      <c r="CE24" s="39">
        <f>IF('Encodage réponses Es'!AE23="","",'Encodage réponses Es'!AE23)</f>
      </c>
      <c r="CF24" s="192">
        <f>IF('Encodage réponses Es'!BA23="","",'Encodage réponses Es'!BA23)</f>
      </c>
      <c r="CG24" s="349">
        <f t="shared" si="14"/>
      </c>
      <c r="CH24" s="350"/>
      <c r="CI24" s="34">
        <f>IF('Encodage réponses Es'!AK23="","",'Encodage réponses Es'!AK23)</f>
      </c>
      <c r="CJ24" s="35">
        <f>IF('Encodage réponses Es'!AL23="","",'Encodage réponses Es'!AL23)</f>
      </c>
      <c r="CK24" s="35">
        <f>IF('Encodage réponses Es'!AM23="","",'Encodage réponses Es'!AM23)</f>
      </c>
      <c r="CL24" s="35">
        <f>IF('Encodage réponses Es'!AN23="","",'Encodage réponses Es'!AN23)</f>
      </c>
      <c r="CM24" s="35">
        <f>IF('Encodage réponses Es'!AO23="","",'Encodage réponses Es'!AO23)</f>
      </c>
      <c r="CN24" s="35">
        <f>IF('Encodage réponses Es'!AP23="","",'Encodage réponses Es'!AP23)</f>
      </c>
      <c r="CO24" s="35">
        <f>IF('Encodage réponses Es'!AQ23="","",'Encodage réponses Es'!AQ23)</f>
      </c>
      <c r="CP24" s="35">
        <f>IF('Encodage réponses Es'!AR23="","",'Encodage réponses Es'!AR23)</f>
      </c>
      <c r="CQ24" s="35">
        <f>IF('Encodage réponses Es'!AS23="","",'Encodage réponses Es'!AS23)</f>
      </c>
      <c r="CR24" s="35">
        <f>IF('Encodage réponses Es'!AT23="","",'Encodage réponses Es'!AT23)</f>
      </c>
      <c r="CS24" s="35">
        <f>IF('Encodage réponses Es'!AY23="","",'Encodage réponses Es'!AY23)</f>
      </c>
      <c r="CT24" s="35">
        <f>IF('Encodage réponses Es'!AZ23="","",'Encodage réponses Es'!AZ23)</f>
      </c>
      <c r="CU24" s="35">
        <f>IF('Encodage réponses Es'!BB23="","",'Encodage réponses Es'!BB23)</f>
      </c>
      <c r="CV24" s="35">
        <f>IF('Encodage réponses Es'!BC23="","",'Encodage réponses Es'!BC23)</f>
      </c>
      <c r="CW24" s="35">
        <f>IF('Encodage réponses Es'!BD23="","",'Encodage réponses Es'!BD23)</f>
      </c>
      <c r="CX24" s="192">
        <f>IF('Encodage réponses Es'!BE23="","",'Encodage réponses Es'!BE23)</f>
      </c>
      <c r="CY24" s="336">
        <f t="shared" si="15"/>
      </c>
      <c r="CZ24" s="337"/>
      <c r="DA24" s="34">
        <f>IF('Encodage réponses Es'!AU23="","",'Encodage réponses Es'!AU23)</f>
      </c>
      <c r="DB24" s="35">
        <f>IF('Encodage réponses Es'!BJ23="","",'Encodage réponses Es'!BJ23)</f>
      </c>
      <c r="DC24" s="35">
        <f>IF('Encodage réponses Es'!BK23="","",'Encodage réponses Es'!BK23)</f>
      </c>
      <c r="DD24" s="35">
        <f>IF('Encodage réponses Es'!BL23="","",'Encodage réponses Es'!BL23)</f>
      </c>
      <c r="DE24" s="35">
        <f>IF('Encodage réponses Es'!BM23="","",'Encodage réponses Es'!BM23)</f>
      </c>
      <c r="DF24" s="192">
        <f>IF('Encodage réponses Es'!BN23="","",'Encodage réponses Es'!BN23)</f>
      </c>
      <c r="DG24" s="336">
        <f t="shared" si="16"/>
      </c>
      <c r="DH24" s="337"/>
      <c r="DI24" s="38">
        <f>IF('Encodage réponses Es'!H23="","",'Encodage réponses Es'!H23)</f>
      </c>
      <c r="DJ24" s="40">
        <f>IF('Encodage réponses Es'!I23="","",'Encodage réponses Es'!I23)</f>
      </c>
      <c r="DK24" s="40">
        <f>IF('Encodage réponses Es'!J23="","",'Encodage réponses Es'!J23)</f>
      </c>
      <c r="DL24" s="40">
        <f>IF('Encodage réponses Es'!K23="","",'Encodage réponses Es'!K23)</f>
      </c>
      <c r="DM24" s="39">
        <f>IF('Encodage réponses Es'!AB23="","",'Encodage réponses Es'!AB23)</f>
      </c>
      <c r="DN24" s="39">
        <f>IF('Encodage réponses Es'!AC23="","",'Encodage réponses Es'!AC23)</f>
      </c>
      <c r="DO24" s="37">
        <f>IF('Encodage réponses Es'!AD23="","",'Encodage réponses Es'!AD23)</f>
      </c>
      <c r="DP24" s="336">
        <f t="shared" si="17"/>
      </c>
      <c r="DQ24" s="337"/>
      <c r="DR24" s="38">
        <f>IF('Encodage réponses Es'!E23="","",'Encodage réponses Es'!E23)</f>
      </c>
      <c r="DS24" s="40">
        <f>IF('Encodage réponses Es'!F23="","",'Encodage réponses Es'!F23)</f>
      </c>
      <c r="DT24" s="37">
        <f>IF('Encodage réponses Es'!G23="","",'Encodage réponses Es'!G23)</f>
      </c>
      <c r="DU24" s="336">
        <f t="shared" si="18"/>
      </c>
      <c r="DV24" s="337"/>
      <c r="DW24" s="38">
        <f>IF('Encodage réponses Es'!O23="","",'Encodage réponses Es'!O23)</f>
      </c>
      <c r="DX24" s="39">
        <f>IF('Encodage réponses Es'!P23="","",'Encodage réponses Es'!P23)</f>
      </c>
      <c r="DY24" s="39">
        <f>IF('Encodage réponses Es'!Q23="","",'Encodage réponses Es'!Q23)</f>
      </c>
      <c r="DZ24" s="39">
        <f>IF('Encodage réponses Es'!AI23="","",'Encodage réponses Es'!AI23)</f>
      </c>
      <c r="EA24" s="37">
        <f>IF('Encodage réponses Es'!AJ23="","",'Encodage réponses Es'!AJ23)</f>
      </c>
      <c r="EB24" s="336">
        <f t="shared" si="0"/>
      </c>
      <c r="EC24" s="337"/>
      <c r="ED24" s="40">
        <f>IF('Encodage réponses Es'!AV23="","",'Encodage réponses Es'!AV23)</f>
      </c>
      <c r="EE24" s="336">
        <f t="shared" si="1"/>
      </c>
      <c r="EF24" s="337"/>
    </row>
    <row r="25" spans="1:136" ht="11.25" customHeight="1">
      <c r="A25" s="322"/>
      <c r="B25" s="323"/>
      <c r="C25" s="354">
        <f>IF('Encodage réponses Es'!C24="","",'Encodage réponses Es'!C24)</f>
        <v>22</v>
      </c>
      <c r="D25" s="355"/>
      <c r="E25" s="162">
        <f>IF('Encodage réponses Es'!CT24="","",'Encodage réponses Es'!CT24)</f>
      </c>
      <c r="F25" s="336">
        <f t="shared" si="2"/>
      </c>
      <c r="G25" s="337"/>
      <c r="H25" s="38">
        <f>IF('Encodage réponses Es'!CS24="","",'Encodage réponses Es'!CS24)</f>
      </c>
      <c r="I25" s="336">
        <f t="shared" si="3"/>
      </c>
      <c r="J25" s="337"/>
      <c r="K25" s="38">
        <f>IF('Encodage réponses Es'!CF24="","",'Encodage réponses Es'!CF24)</f>
      </c>
      <c r="L25" s="39">
        <f>IF('Encodage réponses Es'!CG24="","",'Encodage réponses Es'!CG24)</f>
      </c>
      <c r="M25" s="40">
        <f>IF('Encodage réponses Es'!CH24="","",'Encodage réponses Es'!CH24)</f>
      </c>
      <c r="N25" s="349">
        <f t="shared" si="4"/>
      </c>
      <c r="O25" s="350"/>
      <c r="P25" s="40">
        <f>IF('Encodage réponses Es'!BO24="","",'Encodage réponses Es'!BO24)</f>
      </c>
      <c r="Q25" s="39">
        <f>IF('Encodage réponses Es'!BP24="","",'Encodage réponses Es'!BP24)</f>
      </c>
      <c r="R25" s="39">
        <f>IF('Encodage réponses Es'!BQ24="","",'Encodage réponses Es'!BQ24)</f>
      </c>
      <c r="S25" s="39">
        <f>IF('Encodage réponses Es'!BR24="","",'Encodage réponses Es'!BR24)</f>
      </c>
      <c r="T25" s="39">
        <f>IF('Encodage réponses Es'!BS24="","",'Encodage réponses Es'!BS24)</f>
      </c>
      <c r="U25" s="39">
        <f>IF('Encodage réponses Es'!BT24="","",'Encodage réponses Es'!BT24)</f>
      </c>
      <c r="V25" s="39">
        <f>IF('Encodage réponses Es'!CI24="","",'Encodage réponses Es'!CI24)</f>
      </c>
      <c r="W25" s="39">
        <f>IF('Encodage réponses Es'!CJ24="","",'Encodage réponses Es'!CJ24)</f>
      </c>
      <c r="X25" s="37">
        <f>IF('Encodage réponses Es'!CK24="","",'Encodage réponses Es'!CK24)</f>
      </c>
      <c r="Y25" s="336">
        <f t="shared" si="5"/>
      </c>
      <c r="Z25" s="337"/>
      <c r="AA25" s="38">
        <f>IF('Encodage réponses Es'!CL24="","",'Encodage réponses Es'!CL24)</f>
      </c>
      <c r="AB25" s="105">
        <f>IF('Encodage réponses Es'!CM24="","",'Encodage réponses Es'!CM24)</f>
      </c>
      <c r="AC25" s="349">
        <f t="shared" si="6"/>
      </c>
      <c r="AD25" s="350"/>
      <c r="AE25" s="38">
        <f>IF('Encodage réponses Es'!CN24="","",'Encodage réponses Es'!CN24)</f>
      </c>
      <c r="AF25" s="39">
        <f>IF('Encodage réponses Es'!CO24="","",'Encodage réponses Es'!CO24)</f>
      </c>
      <c r="AG25" s="39">
        <f>IF('Encodage réponses Es'!CP24="","",'Encodage réponses Es'!CP24)</f>
      </c>
      <c r="AH25" s="39">
        <f>IF('Encodage réponses Es'!CQ24="","",'Encodage réponses Es'!CQ24)</f>
      </c>
      <c r="AI25" s="105">
        <f>IF('Encodage réponses Es'!CR24="","",'Encodage réponses Es'!CR24)</f>
      </c>
      <c r="AJ25" s="336">
        <f t="shared" si="7"/>
      </c>
      <c r="AK25" s="337"/>
      <c r="AL25" s="38">
        <f>IF('Encodage réponses Es'!BU24="","",'Encodage réponses Es'!BU24)</f>
      </c>
      <c r="AM25" s="40">
        <f>IF('Encodage réponses Es'!BV24="","",'Encodage réponses Es'!BV24)</f>
      </c>
      <c r="AN25" s="40">
        <f>IF('Encodage réponses Es'!BW24="","",'Encodage réponses Es'!BW24)</f>
      </c>
      <c r="AO25" s="40">
        <f>IF('Encodage réponses Es'!BX24="","",'Encodage réponses Es'!BX24)</f>
      </c>
      <c r="AP25" s="40">
        <f>IF('Encodage réponses Es'!BY24="","",'Encodage réponses Es'!BY24)</f>
      </c>
      <c r="AQ25" s="40">
        <f>IF('Encodage réponses Es'!BZ24="","",'Encodage réponses Es'!BZ24)</f>
      </c>
      <c r="AR25" s="40">
        <f>IF('Encodage réponses Es'!CA24="","",'Encodage réponses Es'!CA24)</f>
      </c>
      <c r="AS25" s="40">
        <f>IF('Encodage réponses Es'!CB24="","",'Encodage réponses Es'!CB24)</f>
      </c>
      <c r="AT25" s="40">
        <f>IF('Encodage réponses Es'!CC24="","",'Encodage réponses Es'!CC24)</f>
      </c>
      <c r="AU25" s="40">
        <f>IF('Encodage réponses Es'!CD24="","",'Encodage réponses Es'!CD24)</f>
      </c>
      <c r="AV25" s="105">
        <f>IF('Encodage réponses Es'!CE24="","",'Encodage réponses Es'!CE24)</f>
      </c>
      <c r="AW25" s="336">
        <f t="shared" si="8"/>
      </c>
      <c r="AX25" s="337"/>
      <c r="AY25" s="38">
        <f>IF('Encodage réponses Es'!Y24="","",'Encodage réponses Es'!Y24)</f>
      </c>
      <c r="AZ25" s="40">
        <f>IF('Encodage réponses Es'!Z24="","",'Encodage réponses Es'!Z24)</f>
      </c>
      <c r="BA25" s="40">
        <f>IF('Encodage réponses Es'!AA24="","",'Encodage réponses Es'!AA24)</f>
      </c>
      <c r="BB25" s="40">
        <f>IF('Encodage réponses Es'!AF24="","",'Encodage réponses Es'!AF24)</f>
      </c>
      <c r="BC25" s="40">
        <f>IF('Encodage réponses Es'!AG24="","",'Encodage réponses Es'!AG24)</f>
      </c>
      <c r="BD25" s="105">
        <f>IF('Encodage réponses Es'!AH24="","",'Encodage réponses Es'!AH24)</f>
      </c>
      <c r="BE25" s="336">
        <f t="shared" si="9"/>
      </c>
      <c r="BF25" s="337"/>
      <c r="BG25" s="38">
        <f>IF('Encodage réponses Es'!L24="","",'Encodage réponses Es'!L24)</f>
      </c>
      <c r="BH25" s="39">
        <f>IF('Encodage réponses Es'!M24="","",'Encodage réponses Es'!M24)</f>
      </c>
      <c r="BI25" s="105">
        <f>IF('Encodage réponses Es'!N24="","",'Encodage réponses Es'!N24)</f>
      </c>
      <c r="BJ25" s="336">
        <f t="shared" si="10"/>
      </c>
      <c r="BK25" s="337"/>
      <c r="BL25" s="38">
        <f>IF('Encodage réponses Es'!BG24="","",'Encodage réponses Es'!BG24)</f>
      </c>
      <c r="BM25" s="105">
        <f>IF('Encodage réponses Es'!BH24="","",'Encodage réponses Es'!BH24)</f>
      </c>
      <c r="BN25" s="336">
        <f t="shared" si="11"/>
      </c>
      <c r="BO25" s="337"/>
      <c r="BP25" s="38">
        <f>IF('Encodage réponses Es'!R24="","",'Encodage réponses Es'!R24)</f>
      </c>
      <c r="BQ25" s="39">
        <f>IF('Encodage réponses Es'!S24="","",'Encodage réponses Es'!S24)</f>
      </c>
      <c r="BR25" s="39">
        <f>IF('Encodage réponses Es'!AW24="","",'Encodage réponses Es'!AW24)</f>
      </c>
      <c r="BS25" s="40">
        <f>IF('Encodage réponses Es'!AX24="","",'Encodage réponses Es'!AX24)</f>
      </c>
      <c r="BT25" s="105">
        <f>IF('Encodage réponses Es'!BF24="","",'Encodage réponses Es'!BF24)</f>
      </c>
      <c r="BU25" s="336">
        <f t="shared" si="12"/>
      </c>
      <c r="BV25" s="337"/>
      <c r="BW25" s="145">
        <f>IF('Encodage réponses Es'!BI24="","",'Encodage réponses Es'!BI24)</f>
      </c>
      <c r="BX25" s="349">
        <f t="shared" si="13"/>
      </c>
      <c r="BY25" s="350"/>
      <c r="BZ25" s="34">
        <f>IF('Encodage réponses Es'!T24="","",'Encodage réponses Es'!T24)</f>
      </c>
      <c r="CA25" s="35">
        <f>IF('Encodage réponses Es'!U24="","",'Encodage réponses Es'!U24)</f>
      </c>
      <c r="CB25" s="35">
        <f>IF('Encodage réponses Es'!V24="","",'Encodage réponses Es'!V24)</f>
      </c>
      <c r="CC25" s="35">
        <f>IF('Encodage réponses Es'!W24="","",'Encodage réponses Es'!W24)</f>
      </c>
      <c r="CD25" s="39">
        <f>IF('Encodage réponses Es'!X24="","",'Encodage réponses Es'!X24)</f>
      </c>
      <c r="CE25" s="39">
        <f>IF('Encodage réponses Es'!AE24="","",'Encodage réponses Es'!AE24)</f>
      </c>
      <c r="CF25" s="192">
        <f>IF('Encodage réponses Es'!BA24="","",'Encodage réponses Es'!BA24)</f>
      </c>
      <c r="CG25" s="349">
        <f t="shared" si="14"/>
      </c>
      <c r="CH25" s="350"/>
      <c r="CI25" s="34">
        <f>IF('Encodage réponses Es'!AK24="","",'Encodage réponses Es'!AK24)</f>
      </c>
      <c r="CJ25" s="35">
        <f>IF('Encodage réponses Es'!AL24="","",'Encodage réponses Es'!AL24)</f>
      </c>
      <c r="CK25" s="35">
        <f>IF('Encodage réponses Es'!AM24="","",'Encodage réponses Es'!AM24)</f>
      </c>
      <c r="CL25" s="35">
        <f>IF('Encodage réponses Es'!AN24="","",'Encodage réponses Es'!AN24)</f>
      </c>
      <c r="CM25" s="35">
        <f>IF('Encodage réponses Es'!AO24="","",'Encodage réponses Es'!AO24)</f>
      </c>
      <c r="CN25" s="35">
        <f>IF('Encodage réponses Es'!AP24="","",'Encodage réponses Es'!AP24)</f>
      </c>
      <c r="CO25" s="35">
        <f>IF('Encodage réponses Es'!AQ24="","",'Encodage réponses Es'!AQ24)</f>
      </c>
      <c r="CP25" s="35">
        <f>IF('Encodage réponses Es'!AR24="","",'Encodage réponses Es'!AR24)</f>
      </c>
      <c r="CQ25" s="35">
        <f>IF('Encodage réponses Es'!AS24="","",'Encodage réponses Es'!AS24)</f>
      </c>
      <c r="CR25" s="35">
        <f>IF('Encodage réponses Es'!AT24="","",'Encodage réponses Es'!AT24)</f>
      </c>
      <c r="CS25" s="35">
        <f>IF('Encodage réponses Es'!AY24="","",'Encodage réponses Es'!AY24)</f>
      </c>
      <c r="CT25" s="35">
        <f>IF('Encodage réponses Es'!AZ24="","",'Encodage réponses Es'!AZ24)</f>
      </c>
      <c r="CU25" s="35">
        <f>IF('Encodage réponses Es'!BB24="","",'Encodage réponses Es'!BB24)</f>
      </c>
      <c r="CV25" s="35">
        <f>IF('Encodage réponses Es'!BC24="","",'Encodage réponses Es'!BC24)</f>
      </c>
      <c r="CW25" s="35">
        <f>IF('Encodage réponses Es'!BD24="","",'Encodage réponses Es'!BD24)</f>
      </c>
      <c r="CX25" s="192">
        <f>IF('Encodage réponses Es'!BE24="","",'Encodage réponses Es'!BE24)</f>
      </c>
      <c r="CY25" s="336">
        <f t="shared" si="15"/>
      </c>
      <c r="CZ25" s="337"/>
      <c r="DA25" s="34">
        <f>IF('Encodage réponses Es'!AU24="","",'Encodage réponses Es'!AU24)</f>
      </c>
      <c r="DB25" s="35">
        <f>IF('Encodage réponses Es'!BJ24="","",'Encodage réponses Es'!BJ24)</f>
      </c>
      <c r="DC25" s="35">
        <f>IF('Encodage réponses Es'!BK24="","",'Encodage réponses Es'!BK24)</f>
      </c>
      <c r="DD25" s="35">
        <f>IF('Encodage réponses Es'!BL24="","",'Encodage réponses Es'!BL24)</f>
      </c>
      <c r="DE25" s="35">
        <f>IF('Encodage réponses Es'!BM24="","",'Encodage réponses Es'!BM24)</f>
      </c>
      <c r="DF25" s="192">
        <f>IF('Encodage réponses Es'!BN24="","",'Encodage réponses Es'!BN24)</f>
      </c>
      <c r="DG25" s="336">
        <f t="shared" si="16"/>
      </c>
      <c r="DH25" s="337"/>
      <c r="DI25" s="38">
        <f>IF('Encodage réponses Es'!H24="","",'Encodage réponses Es'!H24)</f>
      </c>
      <c r="DJ25" s="40">
        <f>IF('Encodage réponses Es'!I24="","",'Encodage réponses Es'!I24)</f>
      </c>
      <c r="DK25" s="40">
        <f>IF('Encodage réponses Es'!J24="","",'Encodage réponses Es'!J24)</f>
      </c>
      <c r="DL25" s="40">
        <f>IF('Encodage réponses Es'!K24="","",'Encodage réponses Es'!K24)</f>
      </c>
      <c r="DM25" s="39">
        <f>IF('Encodage réponses Es'!AB24="","",'Encodage réponses Es'!AB24)</f>
      </c>
      <c r="DN25" s="39">
        <f>IF('Encodage réponses Es'!AC24="","",'Encodage réponses Es'!AC24)</f>
      </c>
      <c r="DO25" s="37">
        <f>IF('Encodage réponses Es'!AD24="","",'Encodage réponses Es'!AD24)</f>
      </c>
      <c r="DP25" s="336">
        <f t="shared" si="17"/>
      </c>
      <c r="DQ25" s="337"/>
      <c r="DR25" s="38">
        <f>IF('Encodage réponses Es'!E24="","",'Encodage réponses Es'!E24)</f>
      </c>
      <c r="DS25" s="40">
        <f>IF('Encodage réponses Es'!F24="","",'Encodage réponses Es'!F24)</f>
      </c>
      <c r="DT25" s="37">
        <f>IF('Encodage réponses Es'!G24="","",'Encodage réponses Es'!G24)</f>
      </c>
      <c r="DU25" s="336">
        <f t="shared" si="18"/>
      </c>
      <c r="DV25" s="337"/>
      <c r="DW25" s="38">
        <f>IF('Encodage réponses Es'!O24="","",'Encodage réponses Es'!O24)</f>
      </c>
      <c r="DX25" s="39">
        <f>IF('Encodage réponses Es'!P24="","",'Encodage réponses Es'!P24)</f>
      </c>
      <c r="DY25" s="39">
        <f>IF('Encodage réponses Es'!Q24="","",'Encodage réponses Es'!Q24)</f>
      </c>
      <c r="DZ25" s="39">
        <f>IF('Encodage réponses Es'!AI24="","",'Encodage réponses Es'!AI24)</f>
      </c>
      <c r="EA25" s="37">
        <f>IF('Encodage réponses Es'!AJ24="","",'Encodage réponses Es'!AJ24)</f>
      </c>
      <c r="EB25" s="336">
        <f t="shared" si="0"/>
      </c>
      <c r="EC25" s="337"/>
      <c r="ED25" s="40">
        <f>IF('Encodage réponses Es'!AV24="","",'Encodage réponses Es'!AV24)</f>
      </c>
      <c r="EE25" s="336">
        <f t="shared" si="1"/>
      </c>
      <c r="EF25" s="337"/>
    </row>
    <row r="26" spans="1:136" ht="11.25" customHeight="1">
      <c r="A26" s="322"/>
      <c r="B26" s="323"/>
      <c r="C26" s="354">
        <f>IF('Encodage réponses Es'!C25="","",'Encodage réponses Es'!C25)</f>
        <v>23</v>
      </c>
      <c r="D26" s="355"/>
      <c r="E26" s="162">
        <f>IF('Encodage réponses Es'!CT25="","",'Encodage réponses Es'!CT25)</f>
      </c>
      <c r="F26" s="336">
        <f t="shared" si="2"/>
      </c>
      <c r="G26" s="337"/>
      <c r="H26" s="38">
        <f>IF('Encodage réponses Es'!CS25="","",'Encodage réponses Es'!CS25)</f>
      </c>
      <c r="I26" s="336">
        <f t="shared" si="3"/>
      </c>
      <c r="J26" s="337"/>
      <c r="K26" s="38">
        <f>IF('Encodage réponses Es'!CF25="","",'Encodage réponses Es'!CF25)</f>
      </c>
      <c r="L26" s="39">
        <f>IF('Encodage réponses Es'!CG25="","",'Encodage réponses Es'!CG25)</f>
      </c>
      <c r="M26" s="40">
        <f>IF('Encodage réponses Es'!CH25="","",'Encodage réponses Es'!CH25)</f>
      </c>
      <c r="N26" s="349">
        <f t="shared" si="4"/>
      </c>
      <c r="O26" s="350"/>
      <c r="P26" s="40">
        <f>IF('Encodage réponses Es'!BO25="","",'Encodage réponses Es'!BO25)</f>
      </c>
      <c r="Q26" s="39">
        <f>IF('Encodage réponses Es'!BP25="","",'Encodage réponses Es'!BP25)</f>
      </c>
      <c r="R26" s="39">
        <f>IF('Encodage réponses Es'!BQ25="","",'Encodage réponses Es'!BQ25)</f>
      </c>
      <c r="S26" s="39">
        <f>IF('Encodage réponses Es'!BR25="","",'Encodage réponses Es'!BR25)</f>
      </c>
      <c r="T26" s="39">
        <f>IF('Encodage réponses Es'!BS25="","",'Encodage réponses Es'!BS25)</f>
      </c>
      <c r="U26" s="39">
        <f>IF('Encodage réponses Es'!BT25="","",'Encodage réponses Es'!BT25)</f>
      </c>
      <c r="V26" s="39">
        <f>IF('Encodage réponses Es'!CI25="","",'Encodage réponses Es'!CI25)</f>
      </c>
      <c r="W26" s="39">
        <f>IF('Encodage réponses Es'!CJ25="","",'Encodage réponses Es'!CJ25)</f>
      </c>
      <c r="X26" s="37">
        <f>IF('Encodage réponses Es'!CK25="","",'Encodage réponses Es'!CK25)</f>
      </c>
      <c r="Y26" s="336">
        <f t="shared" si="5"/>
      </c>
      <c r="Z26" s="337"/>
      <c r="AA26" s="38">
        <f>IF('Encodage réponses Es'!CL25="","",'Encodage réponses Es'!CL25)</f>
      </c>
      <c r="AB26" s="105">
        <f>IF('Encodage réponses Es'!CM25="","",'Encodage réponses Es'!CM25)</f>
      </c>
      <c r="AC26" s="349">
        <f t="shared" si="6"/>
      </c>
      <c r="AD26" s="350"/>
      <c r="AE26" s="38">
        <f>IF('Encodage réponses Es'!CN25="","",'Encodage réponses Es'!CN25)</f>
      </c>
      <c r="AF26" s="39">
        <f>IF('Encodage réponses Es'!CO25="","",'Encodage réponses Es'!CO25)</f>
      </c>
      <c r="AG26" s="39">
        <f>IF('Encodage réponses Es'!CP25="","",'Encodage réponses Es'!CP25)</f>
      </c>
      <c r="AH26" s="39">
        <f>IF('Encodage réponses Es'!CQ25="","",'Encodage réponses Es'!CQ25)</f>
      </c>
      <c r="AI26" s="105">
        <f>IF('Encodage réponses Es'!CR25="","",'Encodage réponses Es'!CR25)</f>
      </c>
      <c r="AJ26" s="336">
        <f t="shared" si="7"/>
      </c>
      <c r="AK26" s="337"/>
      <c r="AL26" s="38">
        <f>IF('Encodage réponses Es'!BU25="","",'Encodage réponses Es'!BU25)</f>
      </c>
      <c r="AM26" s="40">
        <f>IF('Encodage réponses Es'!BV25="","",'Encodage réponses Es'!BV25)</f>
      </c>
      <c r="AN26" s="40">
        <f>IF('Encodage réponses Es'!BW25="","",'Encodage réponses Es'!BW25)</f>
      </c>
      <c r="AO26" s="40">
        <f>IF('Encodage réponses Es'!BX25="","",'Encodage réponses Es'!BX25)</f>
      </c>
      <c r="AP26" s="40">
        <f>IF('Encodage réponses Es'!BY25="","",'Encodage réponses Es'!BY25)</f>
      </c>
      <c r="AQ26" s="40">
        <f>IF('Encodage réponses Es'!BZ25="","",'Encodage réponses Es'!BZ25)</f>
      </c>
      <c r="AR26" s="40">
        <f>IF('Encodage réponses Es'!CA25="","",'Encodage réponses Es'!CA25)</f>
      </c>
      <c r="AS26" s="40">
        <f>IF('Encodage réponses Es'!CB25="","",'Encodage réponses Es'!CB25)</f>
      </c>
      <c r="AT26" s="40">
        <f>IF('Encodage réponses Es'!CC25="","",'Encodage réponses Es'!CC25)</f>
      </c>
      <c r="AU26" s="40">
        <f>IF('Encodage réponses Es'!CD25="","",'Encodage réponses Es'!CD25)</f>
      </c>
      <c r="AV26" s="105">
        <f>IF('Encodage réponses Es'!CE25="","",'Encodage réponses Es'!CE25)</f>
      </c>
      <c r="AW26" s="336">
        <f t="shared" si="8"/>
      </c>
      <c r="AX26" s="337"/>
      <c r="AY26" s="38">
        <f>IF('Encodage réponses Es'!Y25="","",'Encodage réponses Es'!Y25)</f>
      </c>
      <c r="AZ26" s="40">
        <f>IF('Encodage réponses Es'!Z25="","",'Encodage réponses Es'!Z25)</f>
      </c>
      <c r="BA26" s="40">
        <f>IF('Encodage réponses Es'!AA25="","",'Encodage réponses Es'!AA25)</f>
      </c>
      <c r="BB26" s="40">
        <f>IF('Encodage réponses Es'!AF25="","",'Encodage réponses Es'!AF25)</f>
      </c>
      <c r="BC26" s="40">
        <f>IF('Encodage réponses Es'!AG25="","",'Encodage réponses Es'!AG25)</f>
      </c>
      <c r="BD26" s="105">
        <f>IF('Encodage réponses Es'!AH25="","",'Encodage réponses Es'!AH25)</f>
      </c>
      <c r="BE26" s="336">
        <f t="shared" si="9"/>
      </c>
      <c r="BF26" s="337"/>
      <c r="BG26" s="38">
        <f>IF('Encodage réponses Es'!L25="","",'Encodage réponses Es'!L25)</f>
      </c>
      <c r="BH26" s="39">
        <f>IF('Encodage réponses Es'!M25="","",'Encodage réponses Es'!M25)</f>
      </c>
      <c r="BI26" s="105">
        <f>IF('Encodage réponses Es'!N25="","",'Encodage réponses Es'!N25)</f>
      </c>
      <c r="BJ26" s="336">
        <f t="shared" si="10"/>
      </c>
      <c r="BK26" s="337"/>
      <c r="BL26" s="38">
        <f>IF('Encodage réponses Es'!BG25="","",'Encodage réponses Es'!BG25)</f>
      </c>
      <c r="BM26" s="105">
        <f>IF('Encodage réponses Es'!BH25="","",'Encodage réponses Es'!BH25)</f>
      </c>
      <c r="BN26" s="336">
        <f t="shared" si="11"/>
      </c>
      <c r="BO26" s="337"/>
      <c r="BP26" s="38">
        <f>IF('Encodage réponses Es'!R25="","",'Encodage réponses Es'!R25)</f>
      </c>
      <c r="BQ26" s="39">
        <f>IF('Encodage réponses Es'!S25="","",'Encodage réponses Es'!S25)</f>
      </c>
      <c r="BR26" s="39">
        <f>IF('Encodage réponses Es'!AW25="","",'Encodage réponses Es'!AW25)</f>
      </c>
      <c r="BS26" s="40">
        <f>IF('Encodage réponses Es'!AX25="","",'Encodage réponses Es'!AX25)</f>
      </c>
      <c r="BT26" s="105">
        <f>IF('Encodage réponses Es'!BF25="","",'Encodage réponses Es'!BF25)</f>
      </c>
      <c r="BU26" s="336">
        <f t="shared" si="12"/>
      </c>
      <c r="BV26" s="337"/>
      <c r="BW26" s="145">
        <f>IF('Encodage réponses Es'!BI25="","",'Encodage réponses Es'!BI25)</f>
      </c>
      <c r="BX26" s="349">
        <f t="shared" si="13"/>
      </c>
      <c r="BY26" s="350"/>
      <c r="BZ26" s="34">
        <f>IF('Encodage réponses Es'!T25="","",'Encodage réponses Es'!T25)</f>
      </c>
      <c r="CA26" s="35">
        <f>IF('Encodage réponses Es'!U25="","",'Encodage réponses Es'!U25)</f>
      </c>
      <c r="CB26" s="35">
        <f>IF('Encodage réponses Es'!V25="","",'Encodage réponses Es'!V25)</f>
      </c>
      <c r="CC26" s="35">
        <f>IF('Encodage réponses Es'!W25="","",'Encodage réponses Es'!W25)</f>
      </c>
      <c r="CD26" s="39">
        <f>IF('Encodage réponses Es'!X25="","",'Encodage réponses Es'!X25)</f>
      </c>
      <c r="CE26" s="39">
        <f>IF('Encodage réponses Es'!AE25="","",'Encodage réponses Es'!AE25)</f>
      </c>
      <c r="CF26" s="192">
        <f>IF('Encodage réponses Es'!BA25="","",'Encodage réponses Es'!BA25)</f>
      </c>
      <c r="CG26" s="349">
        <f t="shared" si="14"/>
      </c>
      <c r="CH26" s="350"/>
      <c r="CI26" s="34">
        <f>IF('Encodage réponses Es'!AK25="","",'Encodage réponses Es'!AK25)</f>
      </c>
      <c r="CJ26" s="35">
        <f>IF('Encodage réponses Es'!AL25="","",'Encodage réponses Es'!AL25)</f>
      </c>
      <c r="CK26" s="35">
        <f>IF('Encodage réponses Es'!AM25="","",'Encodage réponses Es'!AM25)</f>
      </c>
      <c r="CL26" s="35">
        <f>IF('Encodage réponses Es'!AN25="","",'Encodage réponses Es'!AN25)</f>
      </c>
      <c r="CM26" s="35">
        <f>IF('Encodage réponses Es'!AO25="","",'Encodage réponses Es'!AO25)</f>
      </c>
      <c r="CN26" s="35">
        <f>IF('Encodage réponses Es'!AP25="","",'Encodage réponses Es'!AP25)</f>
      </c>
      <c r="CO26" s="35">
        <f>IF('Encodage réponses Es'!AQ25="","",'Encodage réponses Es'!AQ25)</f>
      </c>
      <c r="CP26" s="35">
        <f>IF('Encodage réponses Es'!AR25="","",'Encodage réponses Es'!AR25)</f>
      </c>
      <c r="CQ26" s="35">
        <f>IF('Encodage réponses Es'!AS25="","",'Encodage réponses Es'!AS25)</f>
      </c>
      <c r="CR26" s="35">
        <f>IF('Encodage réponses Es'!AT25="","",'Encodage réponses Es'!AT25)</f>
      </c>
      <c r="CS26" s="35">
        <f>IF('Encodage réponses Es'!AY25="","",'Encodage réponses Es'!AY25)</f>
      </c>
      <c r="CT26" s="35">
        <f>IF('Encodage réponses Es'!AZ25="","",'Encodage réponses Es'!AZ25)</f>
      </c>
      <c r="CU26" s="35">
        <f>IF('Encodage réponses Es'!BB25="","",'Encodage réponses Es'!BB25)</f>
      </c>
      <c r="CV26" s="35">
        <f>IF('Encodage réponses Es'!BC25="","",'Encodage réponses Es'!BC25)</f>
      </c>
      <c r="CW26" s="35">
        <f>IF('Encodage réponses Es'!BD25="","",'Encodage réponses Es'!BD25)</f>
      </c>
      <c r="CX26" s="192">
        <f>IF('Encodage réponses Es'!BE25="","",'Encodage réponses Es'!BE25)</f>
      </c>
      <c r="CY26" s="336">
        <f t="shared" si="15"/>
      </c>
      <c r="CZ26" s="337"/>
      <c r="DA26" s="34">
        <f>IF('Encodage réponses Es'!AU25="","",'Encodage réponses Es'!AU25)</f>
      </c>
      <c r="DB26" s="35">
        <f>IF('Encodage réponses Es'!BJ25="","",'Encodage réponses Es'!BJ25)</f>
      </c>
      <c r="DC26" s="35">
        <f>IF('Encodage réponses Es'!BK25="","",'Encodage réponses Es'!BK25)</f>
      </c>
      <c r="DD26" s="35">
        <f>IF('Encodage réponses Es'!BL25="","",'Encodage réponses Es'!BL25)</f>
      </c>
      <c r="DE26" s="35">
        <f>IF('Encodage réponses Es'!BM25="","",'Encodage réponses Es'!BM25)</f>
      </c>
      <c r="DF26" s="192">
        <f>IF('Encodage réponses Es'!BN25="","",'Encodage réponses Es'!BN25)</f>
      </c>
      <c r="DG26" s="336">
        <f t="shared" si="16"/>
      </c>
      <c r="DH26" s="337"/>
      <c r="DI26" s="38">
        <f>IF('Encodage réponses Es'!H25="","",'Encodage réponses Es'!H25)</f>
      </c>
      <c r="DJ26" s="40">
        <f>IF('Encodage réponses Es'!I25="","",'Encodage réponses Es'!I25)</f>
      </c>
      <c r="DK26" s="40">
        <f>IF('Encodage réponses Es'!J25="","",'Encodage réponses Es'!J25)</f>
      </c>
      <c r="DL26" s="40">
        <f>IF('Encodage réponses Es'!K25="","",'Encodage réponses Es'!K25)</f>
      </c>
      <c r="DM26" s="39">
        <f>IF('Encodage réponses Es'!AB25="","",'Encodage réponses Es'!AB25)</f>
      </c>
      <c r="DN26" s="39">
        <f>IF('Encodage réponses Es'!AC25="","",'Encodage réponses Es'!AC25)</f>
      </c>
      <c r="DO26" s="37">
        <f>IF('Encodage réponses Es'!AD25="","",'Encodage réponses Es'!AD25)</f>
      </c>
      <c r="DP26" s="336">
        <f t="shared" si="17"/>
      </c>
      <c r="DQ26" s="337"/>
      <c r="DR26" s="38">
        <f>IF('Encodage réponses Es'!E25="","",'Encodage réponses Es'!E25)</f>
      </c>
      <c r="DS26" s="40">
        <f>IF('Encodage réponses Es'!F25="","",'Encodage réponses Es'!F25)</f>
      </c>
      <c r="DT26" s="37">
        <f>IF('Encodage réponses Es'!G25="","",'Encodage réponses Es'!G25)</f>
      </c>
      <c r="DU26" s="336">
        <f t="shared" si="18"/>
      </c>
      <c r="DV26" s="337"/>
      <c r="DW26" s="38">
        <f>IF('Encodage réponses Es'!O25="","",'Encodage réponses Es'!O25)</f>
      </c>
      <c r="DX26" s="39">
        <f>IF('Encodage réponses Es'!P25="","",'Encodage réponses Es'!P25)</f>
      </c>
      <c r="DY26" s="39">
        <f>IF('Encodage réponses Es'!Q25="","",'Encodage réponses Es'!Q25)</f>
      </c>
      <c r="DZ26" s="39">
        <f>IF('Encodage réponses Es'!AI25="","",'Encodage réponses Es'!AI25)</f>
      </c>
      <c r="EA26" s="37">
        <f>IF('Encodage réponses Es'!AJ25="","",'Encodage réponses Es'!AJ25)</f>
      </c>
      <c r="EB26" s="336">
        <f t="shared" si="0"/>
      </c>
      <c r="EC26" s="337"/>
      <c r="ED26" s="40">
        <f>IF('Encodage réponses Es'!AV25="","",'Encodage réponses Es'!AV25)</f>
      </c>
      <c r="EE26" s="336">
        <f t="shared" si="1"/>
      </c>
      <c r="EF26" s="337"/>
    </row>
    <row r="27" spans="1:136" ht="11.25" customHeight="1">
      <c r="A27" s="322"/>
      <c r="B27" s="323"/>
      <c r="C27" s="354">
        <f>IF('Encodage réponses Es'!C26="","",'Encodage réponses Es'!C26)</f>
        <v>24</v>
      </c>
      <c r="D27" s="355"/>
      <c r="E27" s="162">
        <f>IF('Encodage réponses Es'!CT26="","",'Encodage réponses Es'!CT26)</f>
      </c>
      <c r="F27" s="336">
        <f t="shared" si="2"/>
      </c>
      <c r="G27" s="337"/>
      <c r="H27" s="38">
        <f>IF('Encodage réponses Es'!CS26="","",'Encodage réponses Es'!CS26)</f>
      </c>
      <c r="I27" s="336">
        <f t="shared" si="3"/>
      </c>
      <c r="J27" s="337"/>
      <c r="K27" s="38">
        <f>IF('Encodage réponses Es'!CF26="","",'Encodage réponses Es'!CF26)</f>
      </c>
      <c r="L27" s="39">
        <f>IF('Encodage réponses Es'!CG26="","",'Encodage réponses Es'!CG26)</f>
      </c>
      <c r="M27" s="40">
        <f>IF('Encodage réponses Es'!CH26="","",'Encodage réponses Es'!CH26)</f>
      </c>
      <c r="N27" s="349">
        <f t="shared" si="4"/>
      </c>
      <c r="O27" s="350"/>
      <c r="P27" s="40">
        <f>IF('Encodage réponses Es'!BO26="","",'Encodage réponses Es'!BO26)</f>
      </c>
      <c r="Q27" s="39">
        <f>IF('Encodage réponses Es'!BP26="","",'Encodage réponses Es'!BP26)</f>
      </c>
      <c r="R27" s="39">
        <f>IF('Encodage réponses Es'!BQ26="","",'Encodage réponses Es'!BQ26)</f>
      </c>
      <c r="S27" s="39">
        <f>IF('Encodage réponses Es'!BR26="","",'Encodage réponses Es'!BR26)</f>
      </c>
      <c r="T27" s="39">
        <f>IF('Encodage réponses Es'!BS26="","",'Encodage réponses Es'!BS26)</f>
      </c>
      <c r="U27" s="39">
        <f>IF('Encodage réponses Es'!BT26="","",'Encodage réponses Es'!BT26)</f>
      </c>
      <c r="V27" s="39">
        <f>IF('Encodage réponses Es'!CI26="","",'Encodage réponses Es'!CI26)</f>
      </c>
      <c r="W27" s="39">
        <f>IF('Encodage réponses Es'!CJ26="","",'Encodage réponses Es'!CJ26)</f>
      </c>
      <c r="X27" s="37">
        <f>IF('Encodage réponses Es'!CK26="","",'Encodage réponses Es'!CK26)</f>
      </c>
      <c r="Y27" s="336">
        <f t="shared" si="5"/>
      </c>
      <c r="Z27" s="337"/>
      <c r="AA27" s="38">
        <f>IF('Encodage réponses Es'!CL26="","",'Encodage réponses Es'!CL26)</f>
      </c>
      <c r="AB27" s="105">
        <f>IF('Encodage réponses Es'!CM26="","",'Encodage réponses Es'!CM26)</f>
      </c>
      <c r="AC27" s="349">
        <f t="shared" si="6"/>
      </c>
      <c r="AD27" s="350"/>
      <c r="AE27" s="38">
        <f>IF('Encodage réponses Es'!CN26="","",'Encodage réponses Es'!CN26)</f>
      </c>
      <c r="AF27" s="39">
        <f>IF('Encodage réponses Es'!CO26="","",'Encodage réponses Es'!CO26)</f>
      </c>
      <c r="AG27" s="39">
        <f>IF('Encodage réponses Es'!CP26="","",'Encodage réponses Es'!CP26)</f>
      </c>
      <c r="AH27" s="39">
        <f>IF('Encodage réponses Es'!CQ26="","",'Encodage réponses Es'!CQ26)</f>
      </c>
      <c r="AI27" s="105">
        <f>IF('Encodage réponses Es'!CR26="","",'Encodage réponses Es'!CR26)</f>
      </c>
      <c r="AJ27" s="336">
        <f t="shared" si="7"/>
      </c>
      <c r="AK27" s="337"/>
      <c r="AL27" s="38">
        <f>IF('Encodage réponses Es'!BU26="","",'Encodage réponses Es'!BU26)</f>
      </c>
      <c r="AM27" s="40">
        <f>IF('Encodage réponses Es'!BV26="","",'Encodage réponses Es'!BV26)</f>
      </c>
      <c r="AN27" s="40">
        <f>IF('Encodage réponses Es'!BW26="","",'Encodage réponses Es'!BW26)</f>
      </c>
      <c r="AO27" s="40">
        <f>IF('Encodage réponses Es'!BX26="","",'Encodage réponses Es'!BX26)</f>
      </c>
      <c r="AP27" s="40">
        <f>IF('Encodage réponses Es'!BY26="","",'Encodage réponses Es'!BY26)</f>
      </c>
      <c r="AQ27" s="40">
        <f>IF('Encodage réponses Es'!BZ26="","",'Encodage réponses Es'!BZ26)</f>
      </c>
      <c r="AR27" s="40">
        <f>IF('Encodage réponses Es'!CA26="","",'Encodage réponses Es'!CA26)</f>
      </c>
      <c r="AS27" s="40">
        <f>IF('Encodage réponses Es'!CB26="","",'Encodage réponses Es'!CB26)</f>
      </c>
      <c r="AT27" s="40">
        <f>IF('Encodage réponses Es'!CC26="","",'Encodage réponses Es'!CC26)</f>
      </c>
      <c r="AU27" s="40">
        <f>IF('Encodage réponses Es'!CD26="","",'Encodage réponses Es'!CD26)</f>
      </c>
      <c r="AV27" s="105">
        <f>IF('Encodage réponses Es'!CE26="","",'Encodage réponses Es'!CE26)</f>
      </c>
      <c r="AW27" s="336">
        <f t="shared" si="8"/>
      </c>
      <c r="AX27" s="337"/>
      <c r="AY27" s="38">
        <f>IF('Encodage réponses Es'!Y26="","",'Encodage réponses Es'!Y26)</f>
      </c>
      <c r="AZ27" s="40">
        <f>IF('Encodage réponses Es'!Z26="","",'Encodage réponses Es'!Z26)</f>
      </c>
      <c r="BA27" s="40">
        <f>IF('Encodage réponses Es'!AA26="","",'Encodage réponses Es'!AA26)</f>
      </c>
      <c r="BB27" s="40">
        <f>IF('Encodage réponses Es'!AF26="","",'Encodage réponses Es'!AF26)</f>
      </c>
      <c r="BC27" s="40">
        <f>IF('Encodage réponses Es'!AG26="","",'Encodage réponses Es'!AG26)</f>
      </c>
      <c r="BD27" s="105">
        <f>IF('Encodage réponses Es'!AH26="","",'Encodage réponses Es'!AH26)</f>
      </c>
      <c r="BE27" s="336">
        <f t="shared" si="9"/>
      </c>
      <c r="BF27" s="337"/>
      <c r="BG27" s="38">
        <f>IF('Encodage réponses Es'!L26="","",'Encodage réponses Es'!L26)</f>
      </c>
      <c r="BH27" s="39">
        <f>IF('Encodage réponses Es'!M26="","",'Encodage réponses Es'!M26)</f>
      </c>
      <c r="BI27" s="105">
        <f>IF('Encodage réponses Es'!N26="","",'Encodage réponses Es'!N26)</f>
      </c>
      <c r="BJ27" s="336">
        <f t="shared" si="10"/>
      </c>
      <c r="BK27" s="337"/>
      <c r="BL27" s="38">
        <f>IF('Encodage réponses Es'!BG26="","",'Encodage réponses Es'!BG26)</f>
      </c>
      <c r="BM27" s="105">
        <f>IF('Encodage réponses Es'!BH26="","",'Encodage réponses Es'!BH26)</f>
      </c>
      <c r="BN27" s="336">
        <f t="shared" si="11"/>
      </c>
      <c r="BO27" s="337"/>
      <c r="BP27" s="38">
        <f>IF('Encodage réponses Es'!R26="","",'Encodage réponses Es'!R26)</f>
      </c>
      <c r="BQ27" s="39">
        <f>IF('Encodage réponses Es'!S26="","",'Encodage réponses Es'!S26)</f>
      </c>
      <c r="BR27" s="39">
        <f>IF('Encodage réponses Es'!AW26="","",'Encodage réponses Es'!AW26)</f>
      </c>
      <c r="BS27" s="40">
        <f>IF('Encodage réponses Es'!AX26="","",'Encodage réponses Es'!AX26)</f>
      </c>
      <c r="BT27" s="105">
        <f>IF('Encodage réponses Es'!BF26="","",'Encodage réponses Es'!BF26)</f>
      </c>
      <c r="BU27" s="336">
        <f t="shared" si="12"/>
      </c>
      <c r="BV27" s="337"/>
      <c r="BW27" s="145">
        <f>IF('Encodage réponses Es'!BI26="","",'Encodage réponses Es'!BI26)</f>
      </c>
      <c r="BX27" s="349">
        <f t="shared" si="13"/>
      </c>
      <c r="BY27" s="350"/>
      <c r="BZ27" s="34">
        <f>IF('Encodage réponses Es'!T26="","",'Encodage réponses Es'!T26)</f>
      </c>
      <c r="CA27" s="35">
        <f>IF('Encodage réponses Es'!U26="","",'Encodage réponses Es'!U26)</f>
      </c>
      <c r="CB27" s="35">
        <f>IF('Encodage réponses Es'!V26="","",'Encodage réponses Es'!V26)</f>
      </c>
      <c r="CC27" s="35">
        <f>IF('Encodage réponses Es'!W26="","",'Encodage réponses Es'!W26)</f>
      </c>
      <c r="CD27" s="39">
        <f>IF('Encodage réponses Es'!X26="","",'Encodage réponses Es'!X26)</f>
      </c>
      <c r="CE27" s="39">
        <f>IF('Encodage réponses Es'!AE26="","",'Encodage réponses Es'!AE26)</f>
      </c>
      <c r="CF27" s="192">
        <f>IF('Encodage réponses Es'!BA26="","",'Encodage réponses Es'!BA26)</f>
      </c>
      <c r="CG27" s="349">
        <f t="shared" si="14"/>
      </c>
      <c r="CH27" s="350"/>
      <c r="CI27" s="34">
        <f>IF('Encodage réponses Es'!AK26="","",'Encodage réponses Es'!AK26)</f>
      </c>
      <c r="CJ27" s="35">
        <f>IF('Encodage réponses Es'!AL26="","",'Encodage réponses Es'!AL26)</f>
      </c>
      <c r="CK27" s="35">
        <f>IF('Encodage réponses Es'!AM26="","",'Encodage réponses Es'!AM26)</f>
      </c>
      <c r="CL27" s="35">
        <f>IF('Encodage réponses Es'!AN26="","",'Encodage réponses Es'!AN26)</f>
      </c>
      <c r="CM27" s="35">
        <f>IF('Encodage réponses Es'!AO26="","",'Encodage réponses Es'!AO26)</f>
      </c>
      <c r="CN27" s="35">
        <f>IF('Encodage réponses Es'!AP26="","",'Encodage réponses Es'!AP26)</f>
      </c>
      <c r="CO27" s="35">
        <f>IF('Encodage réponses Es'!AQ26="","",'Encodage réponses Es'!AQ26)</f>
      </c>
      <c r="CP27" s="35">
        <f>IF('Encodage réponses Es'!AR26="","",'Encodage réponses Es'!AR26)</f>
      </c>
      <c r="CQ27" s="35">
        <f>IF('Encodage réponses Es'!AS26="","",'Encodage réponses Es'!AS26)</f>
      </c>
      <c r="CR27" s="35">
        <f>IF('Encodage réponses Es'!AT26="","",'Encodage réponses Es'!AT26)</f>
      </c>
      <c r="CS27" s="35">
        <f>IF('Encodage réponses Es'!AY26="","",'Encodage réponses Es'!AY26)</f>
      </c>
      <c r="CT27" s="35">
        <f>IF('Encodage réponses Es'!AZ26="","",'Encodage réponses Es'!AZ26)</f>
      </c>
      <c r="CU27" s="35">
        <f>IF('Encodage réponses Es'!BB26="","",'Encodage réponses Es'!BB26)</f>
      </c>
      <c r="CV27" s="35">
        <f>IF('Encodage réponses Es'!BC26="","",'Encodage réponses Es'!BC26)</f>
      </c>
      <c r="CW27" s="35">
        <f>IF('Encodage réponses Es'!BD26="","",'Encodage réponses Es'!BD26)</f>
      </c>
      <c r="CX27" s="192">
        <f>IF('Encodage réponses Es'!BE26="","",'Encodage réponses Es'!BE26)</f>
      </c>
      <c r="CY27" s="336">
        <f t="shared" si="15"/>
      </c>
      <c r="CZ27" s="337"/>
      <c r="DA27" s="34">
        <f>IF('Encodage réponses Es'!AU26="","",'Encodage réponses Es'!AU26)</f>
      </c>
      <c r="DB27" s="35">
        <f>IF('Encodage réponses Es'!BJ26="","",'Encodage réponses Es'!BJ26)</f>
      </c>
      <c r="DC27" s="35">
        <f>IF('Encodage réponses Es'!BK26="","",'Encodage réponses Es'!BK26)</f>
      </c>
      <c r="DD27" s="35">
        <f>IF('Encodage réponses Es'!BL26="","",'Encodage réponses Es'!BL26)</f>
      </c>
      <c r="DE27" s="35">
        <f>IF('Encodage réponses Es'!BM26="","",'Encodage réponses Es'!BM26)</f>
      </c>
      <c r="DF27" s="192">
        <f>IF('Encodage réponses Es'!BN26="","",'Encodage réponses Es'!BN26)</f>
      </c>
      <c r="DG27" s="336">
        <f t="shared" si="16"/>
      </c>
      <c r="DH27" s="337"/>
      <c r="DI27" s="38">
        <f>IF('Encodage réponses Es'!H26="","",'Encodage réponses Es'!H26)</f>
      </c>
      <c r="DJ27" s="40">
        <f>IF('Encodage réponses Es'!I26="","",'Encodage réponses Es'!I26)</f>
      </c>
      <c r="DK27" s="40">
        <f>IF('Encodage réponses Es'!J26="","",'Encodage réponses Es'!J26)</f>
      </c>
      <c r="DL27" s="40">
        <f>IF('Encodage réponses Es'!K26="","",'Encodage réponses Es'!K26)</f>
      </c>
      <c r="DM27" s="39">
        <f>IF('Encodage réponses Es'!AB26="","",'Encodage réponses Es'!AB26)</f>
      </c>
      <c r="DN27" s="39">
        <f>IF('Encodage réponses Es'!AC26="","",'Encodage réponses Es'!AC26)</f>
      </c>
      <c r="DO27" s="37">
        <f>IF('Encodage réponses Es'!AD26="","",'Encodage réponses Es'!AD26)</f>
      </c>
      <c r="DP27" s="336">
        <f t="shared" si="17"/>
      </c>
      <c r="DQ27" s="337"/>
      <c r="DR27" s="38">
        <f>IF('Encodage réponses Es'!E26="","",'Encodage réponses Es'!E26)</f>
      </c>
      <c r="DS27" s="40">
        <f>IF('Encodage réponses Es'!F26="","",'Encodage réponses Es'!F26)</f>
      </c>
      <c r="DT27" s="37">
        <f>IF('Encodage réponses Es'!G26="","",'Encodage réponses Es'!G26)</f>
      </c>
      <c r="DU27" s="336">
        <f t="shared" si="18"/>
      </c>
      <c r="DV27" s="337"/>
      <c r="DW27" s="38">
        <f>IF('Encodage réponses Es'!O26="","",'Encodage réponses Es'!O26)</f>
      </c>
      <c r="DX27" s="39">
        <f>IF('Encodage réponses Es'!P26="","",'Encodage réponses Es'!P26)</f>
      </c>
      <c r="DY27" s="39">
        <f>IF('Encodage réponses Es'!Q26="","",'Encodage réponses Es'!Q26)</f>
      </c>
      <c r="DZ27" s="39">
        <f>IF('Encodage réponses Es'!AI26="","",'Encodage réponses Es'!AI26)</f>
      </c>
      <c r="EA27" s="37">
        <f>IF('Encodage réponses Es'!AJ26="","",'Encodage réponses Es'!AJ26)</f>
      </c>
      <c r="EB27" s="336">
        <f t="shared" si="0"/>
      </c>
      <c r="EC27" s="337"/>
      <c r="ED27" s="40">
        <f>IF('Encodage réponses Es'!AV26="","",'Encodage réponses Es'!AV26)</f>
      </c>
      <c r="EE27" s="336">
        <f t="shared" si="1"/>
      </c>
      <c r="EF27" s="337"/>
    </row>
    <row r="28" spans="1:136" ht="11.25" customHeight="1">
      <c r="A28" s="322"/>
      <c r="B28" s="323"/>
      <c r="C28" s="354">
        <f>IF('Encodage réponses Es'!C27="","",'Encodage réponses Es'!C27)</f>
        <v>25</v>
      </c>
      <c r="D28" s="355"/>
      <c r="E28" s="162">
        <f>IF('Encodage réponses Es'!CT27="","",'Encodage réponses Es'!CT27)</f>
      </c>
      <c r="F28" s="336">
        <f t="shared" si="2"/>
      </c>
      <c r="G28" s="337"/>
      <c r="H28" s="38">
        <f>IF('Encodage réponses Es'!CS27="","",'Encodage réponses Es'!CS27)</f>
      </c>
      <c r="I28" s="336">
        <f t="shared" si="3"/>
      </c>
      <c r="J28" s="337"/>
      <c r="K28" s="38">
        <f>IF('Encodage réponses Es'!CF27="","",'Encodage réponses Es'!CF27)</f>
      </c>
      <c r="L28" s="39">
        <f>IF('Encodage réponses Es'!CG27="","",'Encodage réponses Es'!CG27)</f>
      </c>
      <c r="M28" s="40">
        <f>IF('Encodage réponses Es'!CH27="","",'Encodage réponses Es'!CH27)</f>
      </c>
      <c r="N28" s="349">
        <f t="shared" si="4"/>
      </c>
      <c r="O28" s="350"/>
      <c r="P28" s="40">
        <f>IF('Encodage réponses Es'!BO27="","",'Encodage réponses Es'!BO27)</f>
      </c>
      <c r="Q28" s="39">
        <f>IF('Encodage réponses Es'!BP27="","",'Encodage réponses Es'!BP27)</f>
      </c>
      <c r="R28" s="39">
        <f>IF('Encodage réponses Es'!BQ27="","",'Encodage réponses Es'!BQ27)</f>
      </c>
      <c r="S28" s="39">
        <f>IF('Encodage réponses Es'!BR27="","",'Encodage réponses Es'!BR27)</f>
      </c>
      <c r="T28" s="39">
        <f>IF('Encodage réponses Es'!BS27="","",'Encodage réponses Es'!BS27)</f>
      </c>
      <c r="U28" s="39">
        <f>IF('Encodage réponses Es'!BT27="","",'Encodage réponses Es'!BT27)</f>
      </c>
      <c r="V28" s="39">
        <f>IF('Encodage réponses Es'!CI27="","",'Encodage réponses Es'!CI27)</f>
      </c>
      <c r="W28" s="39">
        <f>IF('Encodage réponses Es'!CJ27="","",'Encodage réponses Es'!CJ27)</f>
      </c>
      <c r="X28" s="37">
        <f>IF('Encodage réponses Es'!CK27="","",'Encodage réponses Es'!CK27)</f>
      </c>
      <c r="Y28" s="336">
        <f t="shared" si="5"/>
      </c>
      <c r="Z28" s="337"/>
      <c r="AA28" s="38">
        <f>IF('Encodage réponses Es'!CL27="","",'Encodage réponses Es'!CL27)</f>
      </c>
      <c r="AB28" s="105">
        <f>IF('Encodage réponses Es'!CM27="","",'Encodage réponses Es'!CM27)</f>
      </c>
      <c r="AC28" s="349">
        <f t="shared" si="6"/>
      </c>
      <c r="AD28" s="350"/>
      <c r="AE28" s="38">
        <f>IF('Encodage réponses Es'!CN27="","",'Encodage réponses Es'!CN27)</f>
      </c>
      <c r="AF28" s="39">
        <f>IF('Encodage réponses Es'!CO27="","",'Encodage réponses Es'!CO27)</f>
      </c>
      <c r="AG28" s="39">
        <f>IF('Encodage réponses Es'!CP27="","",'Encodage réponses Es'!CP27)</f>
      </c>
      <c r="AH28" s="39">
        <f>IF('Encodage réponses Es'!CQ27="","",'Encodage réponses Es'!CQ27)</f>
      </c>
      <c r="AI28" s="105">
        <f>IF('Encodage réponses Es'!CR27="","",'Encodage réponses Es'!CR27)</f>
      </c>
      <c r="AJ28" s="336">
        <f t="shared" si="7"/>
      </c>
      <c r="AK28" s="337"/>
      <c r="AL28" s="38">
        <f>IF('Encodage réponses Es'!BU27="","",'Encodage réponses Es'!BU27)</f>
      </c>
      <c r="AM28" s="40">
        <f>IF('Encodage réponses Es'!BV27="","",'Encodage réponses Es'!BV27)</f>
      </c>
      <c r="AN28" s="40">
        <f>IF('Encodage réponses Es'!BW27="","",'Encodage réponses Es'!BW27)</f>
      </c>
      <c r="AO28" s="40">
        <f>IF('Encodage réponses Es'!BX27="","",'Encodage réponses Es'!BX27)</f>
      </c>
      <c r="AP28" s="40">
        <f>IF('Encodage réponses Es'!BY27="","",'Encodage réponses Es'!BY27)</f>
      </c>
      <c r="AQ28" s="40">
        <f>IF('Encodage réponses Es'!BZ27="","",'Encodage réponses Es'!BZ27)</f>
      </c>
      <c r="AR28" s="40">
        <f>IF('Encodage réponses Es'!CA27="","",'Encodage réponses Es'!CA27)</f>
      </c>
      <c r="AS28" s="40">
        <f>IF('Encodage réponses Es'!CB27="","",'Encodage réponses Es'!CB27)</f>
      </c>
      <c r="AT28" s="40">
        <f>IF('Encodage réponses Es'!CC27="","",'Encodage réponses Es'!CC27)</f>
      </c>
      <c r="AU28" s="40">
        <f>IF('Encodage réponses Es'!CD27="","",'Encodage réponses Es'!CD27)</f>
      </c>
      <c r="AV28" s="105">
        <f>IF('Encodage réponses Es'!CE27="","",'Encodage réponses Es'!CE27)</f>
      </c>
      <c r="AW28" s="336">
        <f t="shared" si="8"/>
      </c>
      <c r="AX28" s="337"/>
      <c r="AY28" s="38">
        <f>IF('Encodage réponses Es'!Y27="","",'Encodage réponses Es'!Y27)</f>
      </c>
      <c r="AZ28" s="40">
        <f>IF('Encodage réponses Es'!Z27="","",'Encodage réponses Es'!Z27)</f>
      </c>
      <c r="BA28" s="40">
        <f>IF('Encodage réponses Es'!AA27="","",'Encodage réponses Es'!AA27)</f>
      </c>
      <c r="BB28" s="40">
        <f>IF('Encodage réponses Es'!AF27="","",'Encodage réponses Es'!AF27)</f>
      </c>
      <c r="BC28" s="40">
        <f>IF('Encodage réponses Es'!AG27="","",'Encodage réponses Es'!AG27)</f>
      </c>
      <c r="BD28" s="105">
        <f>IF('Encodage réponses Es'!AH27="","",'Encodage réponses Es'!AH27)</f>
      </c>
      <c r="BE28" s="336">
        <f t="shared" si="9"/>
      </c>
      <c r="BF28" s="337"/>
      <c r="BG28" s="38">
        <f>IF('Encodage réponses Es'!L27="","",'Encodage réponses Es'!L27)</f>
      </c>
      <c r="BH28" s="39">
        <f>IF('Encodage réponses Es'!M27="","",'Encodage réponses Es'!M27)</f>
      </c>
      <c r="BI28" s="105">
        <f>IF('Encodage réponses Es'!N27="","",'Encodage réponses Es'!N27)</f>
      </c>
      <c r="BJ28" s="336">
        <f t="shared" si="10"/>
      </c>
      <c r="BK28" s="337"/>
      <c r="BL28" s="38">
        <f>IF('Encodage réponses Es'!BG27="","",'Encodage réponses Es'!BG27)</f>
      </c>
      <c r="BM28" s="105">
        <f>IF('Encodage réponses Es'!BH27="","",'Encodage réponses Es'!BH27)</f>
      </c>
      <c r="BN28" s="336">
        <f t="shared" si="11"/>
      </c>
      <c r="BO28" s="337"/>
      <c r="BP28" s="38">
        <f>IF('Encodage réponses Es'!R27="","",'Encodage réponses Es'!R27)</f>
      </c>
      <c r="BQ28" s="39">
        <f>IF('Encodage réponses Es'!S27="","",'Encodage réponses Es'!S27)</f>
      </c>
      <c r="BR28" s="39">
        <f>IF('Encodage réponses Es'!AW27="","",'Encodage réponses Es'!AW27)</f>
      </c>
      <c r="BS28" s="40">
        <f>IF('Encodage réponses Es'!AX27="","",'Encodage réponses Es'!AX27)</f>
      </c>
      <c r="BT28" s="105">
        <f>IF('Encodage réponses Es'!BF27="","",'Encodage réponses Es'!BF27)</f>
      </c>
      <c r="BU28" s="336">
        <f t="shared" si="12"/>
      </c>
      <c r="BV28" s="337"/>
      <c r="BW28" s="145">
        <f>IF('Encodage réponses Es'!BI27="","",'Encodage réponses Es'!BI27)</f>
      </c>
      <c r="BX28" s="349">
        <f t="shared" si="13"/>
      </c>
      <c r="BY28" s="350"/>
      <c r="BZ28" s="34">
        <f>IF('Encodage réponses Es'!T27="","",'Encodage réponses Es'!T27)</f>
      </c>
      <c r="CA28" s="35">
        <f>IF('Encodage réponses Es'!U27="","",'Encodage réponses Es'!U27)</f>
      </c>
      <c r="CB28" s="35">
        <f>IF('Encodage réponses Es'!V27="","",'Encodage réponses Es'!V27)</f>
      </c>
      <c r="CC28" s="35">
        <f>IF('Encodage réponses Es'!W27="","",'Encodage réponses Es'!W27)</f>
      </c>
      <c r="CD28" s="39">
        <f>IF('Encodage réponses Es'!X27="","",'Encodage réponses Es'!X27)</f>
      </c>
      <c r="CE28" s="39">
        <f>IF('Encodage réponses Es'!AE27="","",'Encodage réponses Es'!AE27)</f>
      </c>
      <c r="CF28" s="192">
        <f>IF('Encodage réponses Es'!BA27="","",'Encodage réponses Es'!BA27)</f>
      </c>
      <c r="CG28" s="349">
        <f t="shared" si="14"/>
      </c>
      <c r="CH28" s="350"/>
      <c r="CI28" s="34">
        <f>IF('Encodage réponses Es'!AK27="","",'Encodage réponses Es'!AK27)</f>
      </c>
      <c r="CJ28" s="35">
        <f>IF('Encodage réponses Es'!AL27="","",'Encodage réponses Es'!AL27)</f>
      </c>
      <c r="CK28" s="35">
        <f>IF('Encodage réponses Es'!AM27="","",'Encodage réponses Es'!AM27)</f>
      </c>
      <c r="CL28" s="35">
        <f>IF('Encodage réponses Es'!AN27="","",'Encodage réponses Es'!AN27)</f>
      </c>
      <c r="CM28" s="35">
        <f>IF('Encodage réponses Es'!AO27="","",'Encodage réponses Es'!AO27)</f>
      </c>
      <c r="CN28" s="35">
        <f>IF('Encodage réponses Es'!AP27="","",'Encodage réponses Es'!AP27)</f>
      </c>
      <c r="CO28" s="35">
        <f>IF('Encodage réponses Es'!AQ27="","",'Encodage réponses Es'!AQ27)</f>
      </c>
      <c r="CP28" s="35">
        <f>IF('Encodage réponses Es'!AR27="","",'Encodage réponses Es'!AR27)</f>
      </c>
      <c r="CQ28" s="35">
        <f>IF('Encodage réponses Es'!AS27="","",'Encodage réponses Es'!AS27)</f>
      </c>
      <c r="CR28" s="35">
        <f>IF('Encodage réponses Es'!AT27="","",'Encodage réponses Es'!AT27)</f>
      </c>
      <c r="CS28" s="35">
        <f>IF('Encodage réponses Es'!AY27="","",'Encodage réponses Es'!AY27)</f>
      </c>
      <c r="CT28" s="35">
        <f>IF('Encodage réponses Es'!AZ27="","",'Encodage réponses Es'!AZ27)</f>
      </c>
      <c r="CU28" s="35">
        <f>IF('Encodage réponses Es'!BB27="","",'Encodage réponses Es'!BB27)</f>
      </c>
      <c r="CV28" s="35">
        <f>IF('Encodage réponses Es'!BC27="","",'Encodage réponses Es'!BC27)</f>
      </c>
      <c r="CW28" s="35">
        <f>IF('Encodage réponses Es'!BD27="","",'Encodage réponses Es'!BD27)</f>
      </c>
      <c r="CX28" s="192">
        <f>IF('Encodage réponses Es'!BE27="","",'Encodage réponses Es'!BE27)</f>
      </c>
      <c r="CY28" s="336">
        <f t="shared" si="15"/>
      </c>
      <c r="CZ28" s="337"/>
      <c r="DA28" s="34">
        <f>IF('Encodage réponses Es'!AU27="","",'Encodage réponses Es'!AU27)</f>
      </c>
      <c r="DB28" s="35">
        <f>IF('Encodage réponses Es'!BJ27="","",'Encodage réponses Es'!BJ27)</f>
      </c>
      <c r="DC28" s="35">
        <f>IF('Encodage réponses Es'!BK27="","",'Encodage réponses Es'!BK27)</f>
      </c>
      <c r="DD28" s="35">
        <f>IF('Encodage réponses Es'!BL27="","",'Encodage réponses Es'!BL27)</f>
      </c>
      <c r="DE28" s="35">
        <f>IF('Encodage réponses Es'!BM27="","",'Encodage réponses Es'!BM27)</f>
      </c>
      <c r="DF28" s="192">
        <f>IF('Encodage réponses Es'!BN27="","",'Encodage réponses Es'!BN27)</f>
      </c>
      <c r="DG28" s="336">
        <f t="shared" si="16"/>
      </c>
      <c r="DH28" s="337"/>
      <c r="DI28" s="38">
        <f>IF('Encodage réponses Es'!H27="","",'Encodage réponses Es'!H27)</f>
      </c>
      <c r="DJ28" s="40">
        <f>IF('Encodage réponses Es'!I27="","",'Encodage réponses Es'!I27)</f>
      </c>
      <c r="DK28" s="40">
        <f>IF('Encodage réponses Es'!J27="","",'Encodage réponses Es'!J27)</f>
      </c>
      <c r="DL28" s="40">
        <f>IF('Encodage réponses Es'!K27="","",'Encodage réponses Es'!K27)</f>
      </c>
      <c r="DM28" s="39">
        <f>IF('Encodage réponses Es'!AB27="","",'Encodage réponses Es'!AB27)</f>
      </c>
      <c r="DN28" s="39">
        <f>IF('Encodage réponses Es'!AC27="","",'Encodage réponses Es'!AC27)</f>
      </c>
      <c r="DO28" s="37">
        <f>IF('Encodage réponses Es'!AD27="","",'Encodage réponses Es'!AD27)</f>
      </c>
      <c r="DP28" s="336">
        <f t="shared" si="17"/>
      </c>
      <c r="DQ28" s="337"/>
      <c r="DR28" s="38">
        <f>IF('Encodage réponses Es'!E27="","",'Encodage réponses Es'!E27)</f>
      </c>
      <c r="DS28" s="40">
        <f>IF('Encodage réponses Es'!F27="","",'Encodage réponses Es'!F27)</f>
      </c>
      <c r="DT28" s="37">
        <f>IF('Encodage réponses Es'!G27="","",'Encodage réponses Es'!G27)</f>
      </c>
      <c r="DU28" s="336">
        <f t="shared" si="18"/>
      </c>
      <c r="DV28" s="337"/>
      <c r="DW28" s="38">
        <f>IF('Encodage réponses Es'!O27="","",'Encodage réponses Es'!O27)</f>
      </c>
      <c r="DX28" s="39">
        <f>IF('Encodage réponses Es'!P27="","",'Encodage réponses Es'!P27)</f>
      </c>
      <c r="DY28" s="39">
        <f>IF('Encodage réponses Es'!Q27="","",'Encodage réponses Es'!Q27)</f>
      </c>
      <c r="DZ28" s="39">
        <f>IF('Encodage réponses Es'!AI27="","",'Encodage réponses Es'!AI27)</f>
      </c>
      <c r="EA28" s="37">
        <f>IF('Encodage réponses Es'!AJ27="","",'Encodage réponses Es'!AJ27)</f>
      </c>
      <c r="EB28" s="336">
        <f t="shared" si="0"/>
      </c>
      <c r="EC28" s="337"/>
      <c r="ED28" s="40">
        <f>IF('Encodage réponses Es'!AV27="","",'Encodage réponses Es'!AV27)</f>
      </c>
      <c r="EE28" s="336">
        <f t="shared" si="1"/>
      </c>
      <c r="EF28" s="337"/>
    </row>
    <row r="29" spans="1:136" ht="11.25" customHeight="1">
      <c r="A29" s="322"/>
      <c r="B29" s="323"/>
      <c r="C29" s="354">
        <f>IF('Encodage réponses Es'!C28="","",'Encodage réponses Es'!C28)</f>
        <v>26</v>
      </c>
      <c r="D29" s="355"/>
      <c r="E29" s="162">
        <f>IF('Encodage réponses Es'!CT28="","",'Encodage réponses Es'!CT28)</f>
      </c>
      <c r="F29" s="336">
        <f t="shared" si="2"/>
      </c>
      <c r="G29" s="337"/>
      <c r="H29" s="38">
        <f>IF('Encodage réponses Es'!CS28="","",'Encodage réponses Es'!CS28)</f>
      </c>
      <c r="I29" s="336">
        <f t="shared" si="3"/>
      </c>
      <c r="J29" s="337"/>
      <c r="K29" s="38">
        <f>IF('Encodage réponses Es'!CF28="","",'Encodage réponses Es'!CF28)</f>
      </c>
      <c r="L29" s="39">
        <f>IF('Encodage réponses Es'!CG28="","",'Encodage réponses Es'!CG28)</f>
      </c>
      <c r="M29" s="40">
        <f>IF('Encodage réponses Es'!CH28="","",'Encodage réponses Es'!CH28)</f>
      </c>
      <c r="N29" s="349">
        <f t="shared" si="4"/>
      </c>
      <c r="O29" s="350"/>
      <c r="P29" s="40">
        <f>IF('Encodage réponses Es'!BO28="","",'Encodage réponses Es'!BO28)</f>
      </c>
      <c r="Q29" s="39">
        <f>IF('Encodage réponses Es'!BP28="","",'Encodage réponses Es'!BP28)</f>
      </c>
      <c r="R29" s="39">
        <f>IF('Encodage réponses Es'!BQ28="","",'Encodage réponses Es'!BQ28)</f>
      </c>
      <c r="S29" s="39">
        <f>IF('Encodage réponses Es'!BR28="","",'Encodage réponses Es'!BR28)</f>
      </c>
      <c r="T29" s="39">
        <f>IF('Encodage réponses Es'!BS28="","",'Encodage réponses Es'!BS28)</f>
      </c>
      <c r="U29" s="39">
        <f>IF('Encodage réponses Es'!BT28="","",'Encodage réponses Es'!BT28)</f>
      </c>
      <c r="V29" s="39">
        <f>IF('Encodage réponses Es'!CI28="","",'Encodage réponses Es'!CI28)</f>
      </c>
      <c r="W29" s="39">
        <f>IF('Encodage réponses Es'!CJ28="","",'Encodage réponses Es'!CJ28)</f>
      </c>
      <c r="X29" s="37">
        <f>IF('Encodage réponses Es'!CK28="","",'Encodage réponses Es'!CK28)</f>
      </c>
      <c r="Y29" s="336">
        <f t="shared" si="5"/>
      </c>
      <c r="Z29" s="337"/>
      <c r="AA29" s="38">
        <f>IF('Encodage réponses Es'!CL28="","",'Encodage réponses Es'!CL28)</f>
      </c>
      <c r="AB29" s="105">
        <f>IF('Encodage réponses Es'!CM28="","",'Encodage réponses Es'!CM28)</f>
      </c>
      <c r="AC29" s="349">
        <f t="shared" si="6"/>
      </c>
      <c r="AD29" s="350"/>
      <c r="AE29" s="38">
        <f>IF('Encodage réponses Es'!CN28="","",'Encodage réponses Es'!CN28)</f>
      </c>
      <c r="AF29" s="39">
        <f>IF('Encodage réponses Es'!CO28="","",'Encodage réponses Es'!CO28)</f>
      </c>
      <c r="AG29" s="39">
        <f>IF('Encodage réponses Es'!CP28="","",'Encodage réponses Es'!CP28)</f>
      </c>
      <c r="AH29" s="39">
        <f>IF('Encodage réponses Es'!CQ28="","",'Encodage réponses Es'!CQ28)</f>
      </c>
      <c r="AI29" s="105">
        <f>IF('Encodage réponses Es'!CR28="","",'Encodage réponses Es'!CR28)</f>
      </c>
      <c r="AJ29" s="336">
        <f t="shared" si="7"/>
      </c>
      <c r="AK29" s="337"/>
      <c r="AL29" s="38">
        <f>IF('Encodage réponses Es'!BU28="","",'Encodage réponses Es'!BU28)</f>
      </c>
      <c r="AM29" s="40">
        <f>IF('Encodage réponses Es'!BV28="","",'Encodage réponses Es'!BV28)</f>
      </c>
      <c r="AN29" s="40">
        <f>IF('Encodage réponses Es'!BW28="","",'Encodage réponses Es'!BW28)</f>
      </c>
      <c r="AO29" s="40">
        <f>IF('Encodage réponses Es'!BX28="","",'Encodage réponses Es'!BX28)</f>
      </c>
      <c r="AP29" s="40">
        <f>IF('Encodage réponses Es'!BY28="","",'Encodage réponses Es'!BY28)</f>
      </c>
      <c r="AQ29" s="40">
        <f>IF('Encodage réponses Es'!BZ28="","",'Encodage réponses Es'!BZ28)</f>
      </c>
      <c r="AR29" s="40">
        <f>IF('Encodage réponses Es'!CA28="","",'Encodage réponses Es'!CA28)</f>
      </c>
      <c r="AS29" s="40">
        <f>IF('Encodage réponses Es'!CB28="","",'Encodage réponses Es'!CB28)</f>
      </c>
      <c r="AT29" s="40">
        <f>IF('Encodage réponses Es'!CC28="","",'Encodage réponses Es'!CC28)</f>
      </c>
      <c r="AU29" s="40">
        <f>IF('Encodage réponses Es'!CD28="","",'Encodage réponses Es'!CD28)</f>
      </c>
      <c r="AV29" s="105">
        <f>IF('Encodage réponses Es'!CE28="","",'Encodage réponses Es'!CE28)</f>
      </c>
      <c r="AW29" s="336">
        <f t="shared" si="8"/>
      </c>
      <c r="AX29" s="337"/>
      <c r="AY29" s="38">
        <f>IF('Encodage réponses Es'!Y28="","",'Encodage réponses Es'!Y28)</f>
      </c>
      <c r="AZ29" s="40">
        <f>IF('Encodage réponses Es'!Z28="","",'Encodage réponses Es'!Z28)</f>
      </c>
      <c r="BA29" s="40">
        <f>IF('Encodage réponses Es'!AA28="","",'Encodage réponses Es'!AA28)</f>
      </c>
      <c r="BB29" s="40">
        <f>IF('Encodage réponses Es'!AF28="","",'Encodage réponses Es'!AF28)</f>
      </c>
      <c r="BC29" s="40">
        <f>IF('Encodage réponses Es'!AG28="","",'Encodage réponses Es'!AG28)</f>
      </c>
      <c r="BD29" s="105">
        <f>IF('Encodage réponses Es'!AH28="","",'Encodage réponses Es'!AH28)</f>
      </c>
      <c r="BE29" s="336">
        <f t="shared" si="9"/>
      </c>
      <c r="BF29" s="337"/>
      <c r="BG29" s="38">
        <f>IF('Encodage réponses Es'!L28="","",'Encodage réponses Es'!L28)</f>
      </c>
      <c r="BH29" s="39">
        <f>IF('Encodage réponses Es'!M28="","",'Encodage réponses Es'!M28)</f>
      </c>
      <c r="BI29" s="105">
        <f>IF('Encodage réponses Es'!N28="","",'Encodage réponses Es'!N28)</f>
      </c>
      <c r="BJ29" s="336">
        <f t="shared" si="10"/>
      </c>
      <c r="BK29" s="337"/>
      <c r="BL29" s="38">
        <f>IF('Encodage réponses Es'!BG28="","",'Encodage réponses Es'!BG28)</f>
      </c>
      <c r="BM29" s="105">
        <f>IF('Encodage réponses Es'!BH28="","",'Encodage réponses Es'!BH28)</f>
      </c>
      <c r="BN29" s="336">
        <f t="shared" si="11"/>
      </c>
      <c r="BO29" s="337"/>
      <c r="BP29" s="38">
        <f>IF('Encodage réponses Es'!R28="","",'Encodage réponses Es'!R28)</f>
      </c>
      <c r="BQ29" s="39">
        <f>IF('Encodage réponses Es'!S28="","",'Encodage réponses Es'!S28)</f>
      </c>
      <c r="BR29" s="39">
        <f>IF('Encodage réponses Es'!AW28="","",'Encodage réponses Es'!AW28)</f>
      </c>
      <c r="BS29" s="40">
        <f>IF('Encodage réponses Es'!AX28="","",'Encodage réponses Es'!AX28)</f>
      </c>
      <c r="BT29" s="105">
        <f>IF('Encodage réponses Es'!BF28="","",'Encodage réponses Es'!BF28)</f>
      </c>
      <c r="BU29" s="336">
        <f t="shared" si="12"/>
      </c>
      <c r="BV29" s="337"/>
      <c r="BW29" s="145">
        <f>IF('Encodage réponses Es'!BI28="","",'Encodage réponses Es'!BI28)</f>
      </c>
      <c r="BX29" s="349">
        <f t="shared" si="13"/>
      </c>
      <c r="BY29" s="350"/>
      <c r="BZ29" s="34">
        <f>IF('Encodage réponses Es'!T28="","",'Encodage réponses Es'!T28)</f>
      </c>
      <c r="CA29" s="35">
        <f>IF('Encodage réponses Es'!U28="","",'Encodage réponses Es'!U28)</f>
      </c>
      <c r="CB29" s="35">
        <f>IF('Encodage réponses Es'!V28="","",'Encodage réponses Es'!V28)</f>
      </c>
      <c r="CC29" s="35">
        <f>IF('Encodage réponses Es'!W28="","",'Encodage réponses Es'!W28)</f>
      </c>
      <c r="CD29" s="39">
        <f>IF('Encodage réponses Es'!X28="","",'Encodage réponses Es'!X28)</f>
      </c>
      <c r="CE29" s="39">
        <f>IF('Encodage réponses Es'!AE28="","",'Encodage réponses Es'!AE28)</f>
      </c>
      <c r="CF29" s="192">
        <f>IF('Encodage réponses Es'!BA28="","",'Encodage réponses Es'!BA28)</f>
      </c>
      <c r="CG29" s="349">
        <f t="shared" si="14"/>
      </c>
      <c r="CH29" s="350"/>
      <c r="CI29" s="34">
        <f>IF('Encodage réponses Es'!AK28="","",'Encodage réponses Es'!AK28)</f>
      </c>
      <c r="CJ29" s="35">
        <f>IF('Encodage réponses Es'!AL28="","",'Encodage réponses Es'!AL28)</f>
      </c>
      <c r="CK29" s="35">
        <f>IF('Encodage réponses Es'!AM28="","",'Encodage réponses Es'!AM28)</f>
      </c>
      <c r="CL29" s="35">
        <f>IF('Encodage réponses Es'!AN28="","",'Encodage réponses Es'!AN28)</f>
      </c>
      <c r="CM29" s="35">
        <f>IF('Encodage réponses Es'!AO28="","",'Encodage réponses Es'!AO28)</f>
      </c>
      <c r="CN29" s="35">
        <f>IF('Encodage réponses Es'!AP28="","",'Encodage réponses Es'!AP28)</f>
      </c>
      <c r="CO29" s="35">
        <f>IF('Encodage réponses Es'!AQ28="","",'Encodage réponses Es'!AQ28)</f>
      </c>
      <c r="CP29" s="35">
        <f>IF('Encodage réponses Es'!AR28="","",'Encodage réponses Es'!AR28)</f>
      </c>
      <c r="CQ29" s="35">
        <f>IF('Encodage réponses Es'!AS28="","",'Encodage réponses Es'!AS28)</f>
      </c>
      <c r="CR29" s="35">
        <f>IF('Encodage réponses Es'!AT28="","",'Encodage réponses Es'!AT28)</f>
      </c>
      <c r="CS29" s="35">
        <f>IF('Encodage réponses Es'!AY28="","",'Encodage réponses Es'!AY28)</f>
      </c>
      <c r="CT29" s="35">
        <f>IF('Encodage réponses Es'!AZ28="","",'Encodage réponses Es'!AZ28)</f>
      </c>
      <c r="CU29" s="35">
        <f>IF('Encodage réponses Es'!BB28="","",'Encodage réponses Es'!BB28)</f>
      </c>
      <c r="CV29" s="35">
        <f>IF('Encodage réponses Es'!BC28="","",'Encodage réponses Es'!BC28)</f>
      </c>
      <c r="CW29" s="35">
        <f>IF('Encodage réponses Es'!BD28="","",'Encodage réponses Es'!BD28)</f>
      </c>
      <c r="CX29" s="192">
        <f>IF('Encodage réponses Es'!BE28="","",'Encodage réponses Es'!BE28)</f>
      </c>
      <c r="CY29" s="336">
        <f t="shared" si="15"/>
      </c>
      <c r="CZ29" s="337"/>
      <c r="DA29" s="34">
        <f>IF('Encodage réponses Es'!AU28="","",'Encodage réponses Es'!AU28)</f>
      </c>
      <c r="DB29" s="35">
        <f>IF('Encodage réponses Es'!BJ28="","",'Encodage réponses Es'!BJ28)</f>
      </c>
      <c r="DC29" s="35">
        <f>IF('Encodage réponses Es'!BK28="","",'Encodage réponses Es'!BK28)</f>
      </c>
      <c r="DD29" s="35">
        <f>IF('Encodage réponses Es'!BL28="","",'Encodage réponses Es'!BL28)</f>
      </c>
      <c r="DE29" s="35">
        <f>IF('Encodage réponses Es'!BM28="","",'Encodage réponses Es'!BM28)</f>
      </c>
      <c r="DF29" s="192">
        <f>IF('Encodage réponses Es'!BN28="","",'Encodage réponses Es'!BN28)</f>
      </c>
      <c r="DG29" s="336">
        <f t="shared" si="16"/>
      </c>
      <c r="DH29" s="337"/>
      <c r="DI29" s="38">
        <f>IF('Encodage réponses Es'!H28="","",'Encodage réponses Es'!H28)</f>
      </c>
      <c r="DJ29" s="40">
        <f>IF('Encodage réponses Es'!I28="","",'Encodage réponses Es'!I28)</f>
      </c>
      <c r="DK29" s="40">
        <f>IF('Encodage réponses Es'!J28="","",'Encodage réponses Es'!J28)</f>
      </c>
      <c r="DL29" s="40">
        <f>IF('Encodage réponses Es'!K28="","",'Encodage réponses Es'!K28)</f>
      </c>
      <c r="DM29" s="39">
        <f>IF('Encodage réponses Es'!AB28="","",'Encodage réponses Es'!AB28)</f>
      </c>
      <c r="DN29" s="39">
        <f>IF('Encodage réponses Es'!AC28="","",'Encodage réponses Es'!AC28)</f>
      </c>
      <c r="DO29" s="37">
        <f>IF('Encodage réponses Es'!AD28="","",'Encodage réponses Es'!AD28)</f>
      </c>
      <c r="DP29" s="336">
        <f t="shared" si="17"/>
      </c>
      <c r="DQ29" s="337"/>
      <c r="DR29" s="38">
        <f>IF('Encodage réponses Es'!E28="","",'Encodage réponses Es'!E28)</f>
      </c>
      <c r="DS29" s="40">
        <f>IF('Encodage réponses Es'!F28="","",'Encodage réponses Es'!F28)</f>
      </c>
      <c r="DT29" s="37">
        <f>IF('Encodage réponses Es'!G28="","",'Encodage réponses Es'!G28)</f>
      </c>
      <c r="DU29" s="336">
        <f t="shared" si="18"/>
      </c>
      <c r="DV29" s="337"/>
      <c r="DW29" s="38">
        <f>IF('Encodage réponses Es'!O28="","",'Encodage réponses Es'!O28)</f>
      </c>
      <c r="DX29" s="39">
        <f>IF('Encodage réponses Es'!P28="","",'Encodage réponses Es'!P28)</f>
      </c>
      <c r="DY29" s="39">
        <f>IF('Encodage réponses Es'!Q28="","",'Encodage réponses Es'!Q28)</f>
      </c>
      <c r="DZ29" s="39">
        <f>IF('Encodage réponses Es'!AI28="","",'Encodage réponses Es'!AI28)</f>
      </c>
      <c r="EA29" s="37">
        <f>IF('Encodage réponses Es'!AJ28="","",'Encodage réponses Es'!AJ28)</f>
      </c>
      <c r="EB29" s="336">
        <f t="shared" si="0"/>
      </c>
      <c r="EC29" s="337"/>
      <c r="ED29" s="40">
        <f>IF('Encodage réponses Es'!AV28="","",'Encodage réponses Es'!AV28)</f>
      </c>
      <c r="EE29" s="336">
        <f t="shared" si="1"/>
      </c>
      <c r="EF29" s="337"/>
    </row>
    <row r="30" spans="1:136" ht="11.25" customHeight="1">
      <c r="A30" s="322"/>
      <c r="B30" s="323"/>
      <c r="C30" s="354">
        <f>IF('Encodage réponses Es'!C29="","",'Encodage réponses Es'!C29)</f>
        <v>27</v>
      </c>
      <c r="D30" s="355"/>
      <c r="E30" s="162">
        <f>IF('Encodage réponses Es'!CT29="","",'Encodage réponses Es'!CT29)</f>
      </c>
      <c r="F30" s="336">
        <f t="shared" si="2"/>
      </c>
      <c r="G30" s="337"/>
      <c r="H30" s="38">
        <f>IF('Encodage réponses Es'!CS29="","",'Encodage réponses Es'!CS29)</f>
      </c>
      <c r="I30" s="336">
        <f t="shared" si="3"/>
      </c>
      <c r="J30" s="337"/>
      <c r="K30" s="38">
        <f>IF('Encodage réponses Es'!CF29="","",'Encodage réponses Es'!CF29)</f>
      </c>
      <c r="L30" s="39">
        <f>IF('Encodage réponses Es'!CG29="","",'Encodage réponses Es'!CG29)</f>
      </c>
      <c r="M30" s="40">
        <f>IF('Encodage réponses Es'!CH29="","",'Encodage réponses Es'!CH29)</f>
      </c>
      <c r="N30" s="349">
        <f t="shared" si="4"/>
      </c>
      <c r="O30" s="350"/>
      <c r="P30" s="40">
        <f>IF('Encodage réponses Es'!BO29="","",'Encodage réponses Es'!BO29)</f>
      </c>
      <c r="Q30" s="39">
        <f>IF('Encodage réponses Es'!BP29="","",'Encodage réponses Es'!BP29)</f>
      </c>
      <c r="R30" s="39">
        <f>IF('Encodage réponses Es'!BQ29="","",'Encodage réponses Es'!BQ29)</f>
      </c>
      <c r="S30" s="39">
        <f>IF('Encodage réponses Es'!BR29="","",'Encodage réponses Es'!BR29)</f>
      </c>
      <c r="T30" s="39">
        <f>IF('Encodage réponses Es'!BS29="","",'Encodage réponses Es'!BS29)</f>
      </c>
      <c r="U30" s="39">
        <f>IF('Encodage réponses Es'!BT29="","",'Encodage réponses Es'!BT29)</f>
      </c>
      <c r="V30" s="39">
        <f>IF('Encodage réponses Es'!CI29="","",'Encodage réponses Es'!CI29)</f>
      </c>
      <c r="W30" s="39">
        <f>IF('Encodage réponses Es'!CJ29="","",'Encodage réponses Es'!CJ29)</f>
      </c>
      <c r="X30" s="37">
        <f>IF('Encodage réponses Es'!CK29="","",'Encodage réponses Es'!CK29)</f>
      </c>
      <c r="Y30" s="336">
        <f t="shared" si="5"/>
      </c>
      <c r="Z30" s="337"/>
      <c r="AA30" s="38">
        <f>IF('Encodage réponses Es'!CL29="","",'Encodage réponses Es'!CL29)</f>
      </c>
      <c r="AB30" s="105">
        <f>IF('Encodage réponses Es'!CM29="","",'Encodage réponses Es'!CM29)</f>
      </c>
      <c r="AC30" s="349">
        <f t="shared" si="6"/>
      </c>
      <c r="AD30" s="350"/>
      <c r="AE30" s="38">
        <f>IF('Encodage réponses Es'!CN29="","",'Encodage réponses Es'!CN29)</f>
      </c>
      <c r="AF30" s="39">
        <f>IF('Encodage réponses Es'!CO29="","",'Encodage réponses Es'!CO29)</f>
      </c>
      <c r="AG30" s="39">
        <f>IF('Encodage réponses Es'!CP29="","",'Encodage réponses Es'!CP29)</f>
      </c>
      <c r="AH30" s="39">
        <f>IF('Encodage réponses Es'!CQ29="","",'Encodage réponses Es'!CQ29)</f>
      </c>
      <c r="AI30" s="105">
        <f>IF('Encodage réponses Es'!CR29="","",'Encodage réponses Es'!CR29)</f>
      </c>
      <c r="AJ30" s="336">
        <f t="shared" si="7"/>
      </c>
      <c r="AK30" s="337"/>
      <c r="AL30" s="38">
        <f>IF('Encodage réponses Es'!BU29="","",'Encodage réponses Es'!BU29)</f>
      </c>
      <c r="AM30" s="40">
        <f>IF('Encodage réponses Es'!BV29="","",'Encodage réponses Es'!BV29)</f>
      </c>
      <c r="AN30" s="40">
        <f>IF('Encodage réponses Es'!BW29="","",'Encodage réponses Es'!BW29)</f>
      </c>
      <c r="AO30" s="40">
        <f>IF('Encodage réponses Es'!BX29="","",'Encodage réponses Es'!BX29)</f>
      </c>
      <c r="AP30" s="40">
        <f>IF('Encodage réponses Es'!BY29="","",'Encodage réponses Es'!BY29)</f>
      </c>
      <c r="AQ30" s="40">
        <f>IF('Encodage réponses Es'!BZ29="","",'Encodage réponses Es'!BZ29)</f>
      </c>
      <c r="AR30" s="40">
        <f>IF('Encodage réponses Es'!CA29="","",'Encodage réponses Es'!CA29)</f>
      </c>
      <c r="AS30" s="40">
        <f>IF('Encodage réponses Es'!CB29="","",'Encodage réponses Es'!CB29)</f>
      </c>
      <c r="AT30" s="40">
        <f>IF('Encodage réponses Es'!CC29="","",'Encodage réponses Es'!CC29)</f>
      </c>
      <c r="AU30" s="40">
        <f>IF('Encodage réponses Es'!CD29="","",'Encodage réponses Es'!CD29)</f>
      </c>
      <c r="AV30" s="105">
        <f>IF('Encodage réponses Es'!CE29="","",'Encodage réponses Es'!CE29)</f>
      </c>
      <c r="AW30" s="336">
        <f t="shared" si="8"/>
      </c>
      <c r="AX30" s="337"/>
      <c r="AY30" s="38">
        <f>IF('Encodage réponses Es'!Y29="","",'Encodage réponses Es'!Y29)</f>
      </c>
      <c r="AZ30" s="40">
        <f>IF('Encodage réponses Es'!Z29="","",'Encodage réponses Es'!Z29)</f>
      </c>
      <c r="BA30" s="40">
        <f>IF('Encodage réponses Es'!AA29="","",'Encodage réponses Es'!AA29)</f>
      </c>
      <c r="BB30" s="40">
        <f>IF('Encodage réponses Es'!AF29="","",'Encodage réponses Es'!AF29)</f>
      </c>
      <c r="BC30" s="40">
        <f>IF('Encodage réponses Es'!AG29="","",'Encodage réponses Es'!AG29)</f>
      </c>
      <c r="BD30" s="105">
        <f>IF('Encodage réponses Es'!AH29="","",'Encodage réponses Es'!AH29)</f>
      </c>
      <c r="BE30" s="336">
        <f t="shared" si="9"/>
      </c>
      <c r="BF30" s="337"/>
      <c r="BG30" s="38">
        <f>IF('Encodage réponses Es'!L29="","",'Encodage réponses Es'!L29)</f>
      </c>
      <c r="BH30" s="39">
        <f>IF('Encodage réponses Es'!M29="","",'Encodage réponses Es'!M29)</f>
      </c>
      <c r="BI30" s="105">
        <f>IF('Encodage réponses Es'!N29="","",'Encodage réponses Es'!N29)</f>
      </c>
      <c r="BJ30" s="336">
        <f t="shared" si="10"/>
      </c>
      <c r="BK30" s="337"/>
      <c r="BL30" s="38">
        <f>IF('Encodage réponses Es'!BG29="","",'Encodage réponses Es'!BG29)</f>
      </c>
      <c r="BM30" s="105">
        <f>IF('Encodage réponses Es'!BH29="","",'Encodage réponses Es'!BH29)</f>
      </c>
      <c r="BN30" s="336">
        <f t="shared" si="11"/>
      </c>
      <c r="BO30" s="337"/>
      <c r="BP30" s="38">
        <f>IF('Encodage réponses Es'!R29="","",'Encodage réponses Es'!R29)</f>
      </c>
      <c r="BQ30" s="39">
        <f>IF('Encodage réponses Es'!S29="","",'Encodage réponses Es'!S29)</f>
      </c>
      <c r="BR30" s="39">
        <f>IF('Encodage réponses Es'!AW29="","",'Encodage réponses Es'!AW29)</f>
      </c>
      <c r="BS30" s="40">
        <f>IF('Encodage réponses Es'!AX29="","",'Encodage réponses Es'!AX29)</f>
      </c>
      <c r="BT30" s="105">
        <f>IF('Encodage réponses Es'!BF29="","",'Encodage réponses Es'!BF29)</f>
      </c>
      <c r="BU30" s="336">
        <f t="shared" si="12"/>
      </c>
      <c r="BV30" s="337"/>
      <c r="BW30" s="145">
        <f>IF('Encodage réponses Es'!BI29="","",'Encodage réponses Es'!BI29)</f>
      </c>
      <c r="BX30" s="349">
        <f t="shared" si="13"/>
      </c>
      <c r="BY30" s="350"/>
      <c r="BZ30" s="34">
        <f>IF('Encodage réponses Es'!T29="","",'Encodage réponses Es'!T29)</f>
      </c>
      <c r="CA30" s="35">
        <f>IF('Encodage réponses Es'!U29="","",'Encodage réponses Es'!U29)</f>
      </c>
      <c r="CB30" s="35">
        <f>IF('Encodage réponses Es'!V29="","",'Encodage réponses Es'!V29)</f>
      </c>
      <c r="CC30" s="35">
        <f>IF('Encodage réponses Es'!W29="","",'Encodage réponses Es'!W29)</f>
      </c>
      <c r="CD30" s="39">
        <f>IF('Encodage réponses Es'!X29="","",'Encodage réponses Es'!X29)</f>
      </c>
      <c r="CE30" s="39">
        <f>IF('Encodage réponses Es'!AE29="","",'Encodage réponses Es'!AE29)</f>
      </c>
      <c r="CF30" s="192">
        <f>IF('Encodage réponses Es'!BA29="","",'Encodage réponses Es'!BA29)</f>
      </c>
      <c r="CG30" s="349">
        <f t="shared" si="14"/>
      </c>
      <c r="CH30" s="350"/>
      <c r="CI30" s="34">
        <f>IF('Encodage réponses Es'!AK29="","",'Encodage réponses Es'!AK29)</f>
      </c>
      <c r="CJ30" s="35">
        <f>IF('Encodage réponses Es'!AL29="","",'Encodage réponses Es'!AL29)</f>
      </c>
      <c r="CK30" s="35">
        <f>IF('Encodage réponses Es'!AM29="","",'Encodage réponses Es'!AM29)</f>
      </c>
      <c r="CL30" s="35">
        <f>IF('Encodage réponses Es'!AN29="","",'Encodage réponses Es'!AN29)</f>
      </c>
      <c r="CM30" s="35">
        <f>IF('Encodage réponses Es'!AO29="","",'Encodage réponses Es'!AO29)</f>
      </c>
      <c r="CN30" s="35">
        <f>IF('Encodage réponses Es'!AP29="","",'Encodage réponses Es'!AP29)</f>
      </c>
      <c r="CO30" s="35">
        <f>IF('Encodage réponses Es'!AQ29="","",'Encodage réponses Es'!AQ29)</f>
      </c>
      <c r="CP30" s="35">
        <f>IF('Encodage réponses Es'!AR29="","",'Encodage réponses Es'!AR29)</f>
      </c>
      <c r="CQ30" s="35">
        <f>IF('Encodage réponses Es'!AS29="","",'Encodage réponses Es'!AS29)</f>
      </c>
      <c r="CR30" s="35">
        <f>IF('Encodage réponses Es'!AT29="","",'Encodage réponses Es'!AT29)</f>
      </c>
      <c r="CS30" s="35">
        <f>IF('Encodage réponses Es'!AY29="","",'Encodage réponses Es'!AY29)</f>
      </c>
      <c r="CT30" s="35">
        <f>IF('Encodage réponses Es'!AZ29="","",'Encodage réponses Es'!AZ29)</f>
      </c>
      <c r="CU30" s="35">
        <f>IF('Encodage réponses Es'!BB29="","",'Encodage réponses Es'!BB29)</f>
      </c>
      <c r="CV30" s="35">
        <f>IF('Encodage réponses Es'!BC29="","",'Encodage réponses Es'!BC29)</f>
      </c>
      <c r="CW30" s="35">
        <f>IF('Encodage réponses Es'!BD29="","",'Encodage réponses Es'!BD29)</f>
      </c>
      <c r="CX30" s="192">
        <f>IF('Encodage réponses Es'!BE29="","",'Encodage réponses Es'!BE29)</f>
      </c>
      <c r="CY30" s="336">
        <f t="shared" si="15"/>
      </c>
      <c r="CZ30" s="337"/>
      <c r="DA30" s="34">
        <f>IF('Encodage réponses Es'!AU29="","",'Encodage réponses Es'!AU29)</f>
      </c>
      <c r="DB30" s="35">
        <f>IF('Encodage réponses Es'!BJ29="","",'Encodage réponses Es'!BJ29)</f>
      </c>
      <c r="DC30" s="35">
        <f>IF('Encodage réponses Es'!BK29="","",'Encodage réponses Es'!BK29)</f>
      </c>
      <c r="DD30" s="35">
        <f>IF('Encodage réponses Es'!BL29="","",'Encodage réponses Es'!BL29)</f>
      </c>
      <c r="DE30" s="35">
        <f>IF('Encodage réponses Es'!BM29="","",'Encodage réponses Es'!BM29)</f>
      </c>
      <c r="DF30" s="192">
        <f>IF('Encodage réponses Es'!BN29="","",'Encodage réponses Es'!BN29)</f>
      </c>
      <c r="DG30" s="336">
        <f t="shared" si="16"/>
      </c>
      <c r="DH30" s="337"/>
      <c r="DI30" s="38">
        <f>IF('Encodage réponses Es'!H29="","",'Encodage réponses Es'!H29)</f>
      </c>
      <c r="DJ30" s="40">
        <f>IF('Encodage réponses Es'!I29="","",'Encodage réponses Es'!I29)</f>
      </c>
      <c r="DK30" s="40">
        <f>IF('Encodage réponses Es'!J29="","",'Encodage réponses Es'!J29)</f>
      </c>
      <c r="DL30" s="40">
        <f>IF('Encodage réponses Es'!K29="","",'Encodage réponses Es'!K29)</f>
      </c>
      <c r="DM30" s="39">
        <f>IF('Encodage réponses Es'!AB29="","",'Encodage réponses Es'!AB29)</f>
      </c>
      <c r="DN30" s="39">
        <f>IF('Encodage réponses Es'!AC29="","",'Encodage réponses Es'!AC29)</f>
      </c>
      <c r="DO30" s="37">
        <f>IF('Encodage réponses Es'!AD29="","",'Encodage réponses Es'!AD29)</f>
      </c>
      <c r="DP30" s="336">
        <f t="shared" si="17"/>
      </c>
      <c r="DQ30" s="337"/>
      <c r="DR30" s="38">
        <f>IF('Encodage réponses Es'!E29="","",'Encodage réponses Es'!E29)</f>
      </c>
      <c r="DS30" s="40">
        <f>IF('Encodage réponses Es'!F29="","",'Encodage réponses Es'!F29)</f>
      </c>
      <c r="DT30" s="37">
        <f>IF('Encodage réponses Es'!G29="","",'Encodage réponses Es'!G29)</f>
      </c>
      <c r="DU30" s="336">
        <f t="shared" si="18"/>
      </c>
      <c r="DV30" s="337"/>
      <c r="DW30" s="38">
        <f>IF('Encodage réponses Es'!O29="","",'Encodage réponses Es'!O29)</f>
      </c>
      <c r="DX30" s="39">
        <f>IF('Encodage réponses Es'!P29="","",'Encodage réponses Es'!P29)</f>
      </c>
      <c r="DY30" s="39">
        <f>IF('Encodage réponses Es'!Q29="","",'Encodage réponses Es'!Q29)</f>
      </c>
      <c r="DZ30" s="39">
        <f>IF('Encodage réponses Es'!AI29="","",'Encodage réponses Es'!AI29)</f>
      </c>
      <c r="EA30" s="37">
        <f>IF('Encodage réponses Es'!AJ29="","",'Encodage réponses Es'!AJ29)</f>
      </c>
      <c r="EB30" s="336">
        <f t="shared" si="0"/>
      </c>
      <c r="EC30" s="337"/>
      <c r="ED30" s="40">
        <f>IF('Encodage réponses Es'!AV29="","",'Encodage réponses Es'!AV29)</f>
      </c>
      <c r="EE30" s="336">
        <f t="shared" si="1"/>
      </c>
      <c r="EF30" s="337"/>
    </row>
    <row r="31" spans="1:136" ht="11.25" customHeight="1">
      <c r="A31" s="322"/>
      <c r="B31" s="323"/>
      <c r="C31" s="354">
        <f>IF('Encodage réponses Es'!C30="","",'Encodage réponses Es'!C30)</f>
        <v>28</v>
      </c>
      <c r="D31" s="355"/>
      <c r="E31" s="162">
        <f>IF('Encodage réponses Es'!CT30="","",'Encodage réponses Es'!CT30)</f>
      </c>
      <c r="F31" s="336">
        <f t="shared" si="2"/>
      </c>
      <c r="G31" s="337"/>
      <c r="H31" s="38">
        <f>IF('Encodage réponses Es'!CS30="","",'Encodage réponses Es'!CS30)</f>
      </c>
      <c r="I31" s="336">
        <f t="shared" si="3"/>
      </c>
      <c r="J31" s="337"/>
      <c r="K31" s="38">
        <f>IF('Encodage réponses Es'!CF30="","",'Encodage réponses Es'!CF30)</f>
      </c>
      <c r="L31" s="39">
        <f>IF('Encodage réponses Es'!CG30="","",'Encodage réponses Es'!CG30)</f>
      </c>
      <c r="M31" s="40">
        <f>IF('Encodage réponses Es'!CH30="","",'Encodage réponses Es'!CH30)</f>
      </c>
      <c r="N31" s="349">
        <f t="shared" si="4"/>
      </c>
      <c r="O31" s="350"/>
      <c r="P31" s="40">
        <f>IF('Encodage réponses Es'!BO30="","",'Encodage réponses Es'!BO30)</f>
      </c>
      <c r="Q31" s="39">
        <f>IF('Encodage réponses Es'!BP30="","",'Encodage réponses Es'!BP30)</f>
      </c>
      <c r="R31" s="39">
        <f>IF('Encodage réponses Es'!BQ30="","",'Encodage réponses Es'!BQ30)</f>
      </c>
      <c r="S31" s="39">
        <f>IF('Encodage réponses Es'!BR30="","",'Encodage réponses Es'!BR30)</f>
      </c>
      <c r="T31" s="39">
        <f>IF('Encodage réponses Es'!BS30="","",'Encodage réponses Es'!BS30)</f>
      </c>
      <c r="U31" s="39">
        <f>IF('Encodage réponses Es'!BT30="","",'Encodage réponses Es'!BT30)</f>
      </c>
      <c r="V31" s="39">
        <f>IF('Encodage réponses Es'!CI30="","",'Encodage réponses Es'!CI30)</f>
      </c>
      <c r="W31" s="39">
        <f>IF('Encodage réponses Es'!CJ30="","",'Encodage réponses Es'!CJ30)</f>
      </c>
      <c r="X31" s="37">
        <f>IF('Encodage réponses Es'!CK30="","",'Encodage réponses Es'!CK30)</f>
      </c>
      <c r="Y31" s="336">
        <f t="shared" si="5"/>
      </c>
      <c r="Z31" s="337"/>
      <c r="AA31" s="38">
        <f>IF('Encodage réponses Es'!CL30="","",'Encodage réponses Es'!CL30)</f>
      </c>
      <c r="AB31" s="105">
        <f>IF('Encodage réponses Es'!CM30="","",'Encodage réponses Es'!CM30)</f>
      </c>
      <c r="AC31" s="349">
        <f t="shared" si="6"/>
      </c>
      <c r="AD31" s="350"/>
      <c r="AE31" s="38">
        <f>IF('Encodage réponses Es'!CN30="","",'Encodage réponses Es'!CN30)</f>
      </c>
      <c r="AF31" s="39">
        <f>IF('Encodage réponses Es'!CO30="","",'Encodage réponses Es'!CO30)</f>
      </c>
      <c r="AG31" s="39">
        <f>IF('Encodage réponses Es'!CP30="","",'Encodage réponses Es'!CP30)</f>
      </c>
      <c r="AH31" s="39">
        <f>IF('Encodage réponses Es'!CQ30="","",'Encodage réponses Es'!CQ30)</f>
      </c>
      <c r="AI31" s="105">
        <f>IF('Encodage réponses Es'!CR30="","",'Encodage réponses Es'!CR30)</f>
      </c>
      <c r="AJ31" s="336">
        <f t="shared" si="7"/>
      </c>
      <c r="AK31" s="337"/>
      <c r="AL31" s="38">
        <f>IF('Encodage réponses Es'!BU30="","",'Encodage réponses Es'!BU30)</f>
      </c>
      <c r="AM31" s="40">
        <f>IF('Encodage réponses Es'!BV30="","",'Encodage réponses Es'!BV30)</f>
      </c>
      <c r="AN31" s="40">
        <f>IF('Encodage réponses Es'!BW30="","",'Encodage réponses Es'!BW30)</f>
      </c>
      <c r="AO31" s="40">
        <f>IF('Encodage réponses Es'!BX30="","",'Encodage réponses Es'!BX30)</f>
      </c>
      <c r="AP31" s="40">
        <f>IF('Encodage réponses Es'!BY30="","",'Encodage réponses Es'!BY30)</f>
      </c>
      <c r="AQ31" s="40">
        <f>IF('Encodage réponses Es'!BZ30="","",'Encodage réponses Es'!BZ30)</f>
      </c>
      <c r="AR31" s="40">
        <f>IF('Encodage réponses Es'!CA30="","",'Encodage réponses Es'!CA30)</f>
      </c>
      <c r="AS31" s="40">
        <f>IF('Encodage réponses Es'!CB30="","",'Encodage réponses Es'!CB30)</f>
      </c>
      <c r="AT31" s="40">
        <f>IF('Encodage réponses Es'!CC30="","",'Encodage réponses Es'!CC30)</f>
      </c>
      <c r="AU31" s="40">
        <f>IF('Encodage réponses Es'!CD30="","",'Encodage réponses Es'!CD30)</f>
      </c>
      <c r="AV31" s="105">
        <f>IF('Encodage réponses Es'!CE30="","",'Encodage réponses Es'!CE30)</f>
      </c>
      <c r="AW31" s="336">
        <f t="shared" si="8"/>
      </c>
      <c r="AX31" s="337"/>
      <c r="AY31" s="38">
        <f>IF('Encodage réponses Es'!Y30="","",'Encodage réponses Es'!Y30)</f>
      </c>
      <c r="AZ31" s="40">
        <f>IF('Encodage réponses Es'!Z30="","",'Encodage réponses Es'!Z30)</f>
      </c>
      <c r="BA31" s="40">
        <f>IF('Encodage réponses Es'!AA30="","",'Encodage réponses Es'!AA30)</f>
      </c>
      <c r="BB31" s="40">
        <f>IF('Encodage réponses Es'!AF30="","",'Encodage réponses Es'!AF30)</f>
      </c>
      <c r="BC31" s="40">
        <f>IF('Encodage réponses Es'!AG30="","",'Encodage réponses Es'!AG30)</f>
      </c>
      <c r="BD31" s="105">
        <f>IF('Encodage réponses Es'!AH30="","",'Encodage réponses Es'!AH30)</f>
      </c>
      <c r="BE31" s="336">
        <f t="shared" si="9"/>
      </c>
      <c r="BF31" s="337"/>
      <c r="BG31" s="38">
        <f>IF('Encodage réponses Es'!L30="","",'Encodage réponses Es'!L30)</f>
      </c>
      <c r="BH31" s="39">
        <f>IF('Encodage réponses Es'!M30="","",'Encodage réponses Es'!M30)</f>
      </c>
      <c r="BI31" s="105">
        <f>IF('Encodage réponses Es'!N30="","",'Encodage réponses Es'!N30)</f>
      </c>
      <c r="BJ31" s="336">
        <f t="shared" si="10"/>
      </c>
      <c r="BK31" s="337"/>
      <c r="BL31" s="38">
        <f>IF('Encodage réponses Es'!BG30="","",'Encodage réponses Es'!BG30)</f>
      </c>
      <c r="BM31" s="105">
        <f>IF('Encodage réponses Es'!BH30="","",'Encodage réponses Es'!BH30)</f>
      </c>
      <c r="BN31" s="336">
        <f t="shared" si="11"/>
      </c>
      <c r="BO31" s="337"/>
      <c r="BP31" s="38">
        <f>IF('Encodage réponses Es'!R30="","",'Encodage réponses Es'!R30)</f>
      </c>
      <c r="BQ31" s="39">
        <f>IF('Encodage réponses Es'!S30="","",'Encodage réponses Es'!S30)</f>
      </c>
      <c r="BR31" s="39">
        <f>IF('Encodage réponses Es'!AW30="","",'Encodage réponses Es'!AW30)</f>
      </c>
      <c r="BS31" s="40">
        <f>IF('Encodage réponses Es'!AX30="","",'Encodage réponses Es'!AX30)</f>
      </c>
      <c r="BT31" s="105">
        <f>IF('Encodage réponses Es'!BF30="","",'Encodage réponses Es'!BF30)</f>
      </c>
      <c r="BU31" s="336">
        <f t="shared" si="12"/>
      </c>
      <c r="BV31" s="337"/>
      <c r="BW31" s="145">
        <f>IF('Encodage réponses Es'!BI30="","",'Encodage réponses Es'!BI30)</f>
      </c>
      <c r="BX31" s="349">
        <f t="shared" si="13"/>
      </c>
      <c r="BY31" s="350"/>
      <c r="BZ31" s="34">
        <f>IF('Encodage réponses Es'!T30="","",'Encodage réponses Es'!T30)</f>
      </c>
      <c r="CA31" s="35">
        <f>IF('Encodage réponses Es'!U30="","",'Encodage réponses Es'!U30)</f>
      </c>
      <c r="CB31" s="35">
        <f>IF('Encodage réponses Es'!V30="","",'Encodage réponses Es'!V30)</f>
      </c>
      <c r="CC31" s="35">
        <f>IF('Encodage réponses Es'!W30="","",'Encodage réponses Es'!W30)</f>
      </c>
      <c r="CD31" s="39">
        <f>IF('Encodage réponses Es'!X30="","",'Encodage réponses Es'!X30)</f>
      </c>
      <c r="CE31" s="39">
        <f>IF('Encodage réponses Es'!AE30="","",'Encodage réponses Es'!AE30)</f>
      </c>
      <c r="CF31" s="192">
        <f>IF('Encodage réponses Es'!BA30="","",'Encodage réponses Es'!BA30)</f>
      </c>
      <c r="CG31" s="349">
        <f t="shared" si="14"/>
      </c>
      <c r="CH31" s="350"/>
      <c r="CI31" s="34">
        <f>IF('Encodage réponses Es'!AK30="","",'Encodage réponses Es'!AK30)</f>
      </c>
      <c r="CJ31" s="35">
        <f>IF('Encodage réponses Es'!AL30="","",'Encodage réponses Es'!AL30)</f>
      </c>
      <c r="CK31" s="35">
        <f>IF('Encodage réponses Es'!AM30="","",'Encodage réponses Es'!AM30)</f>
      </c>
      <c r="CL31" s="35">
        <f>IF('Encodage réponses Es'!AN30="","",'Encodage réponses Es'!AN30)</f>
      </c>
      <c r="CM31" s="35">
        <f>IF('Encodage réponses Es'!AO30="","",'Encodage réponses Es'!AO30)</f>
      </c>
      <c r="CN31" s="35">
        <f>IF('Encodage réponses Es'!AP30="","",'Encodage réponses Es'!AP30)</f>
      </c>
      <c r="CO31" s="35">
        <f>IF('Encodage réponses Es'!AQ30="","",'Encodage réponses Es'!AQ30)</f>
      </c>
      <c r="CP31" s="35">
        <f>IF('Encodage réponses Es'!AR30="","",'Encodage réponses Es'!AR30)</f>
      </c>
      <c r="CQ31" s="35">
        <f>IF('Encodage réponses Es'!AS30="","",'Encodage réponses Es'!AS30)</f>
      </c>
      <c r="CR31" s="35">
        <f>IF('Encodage réponses Es'!AT30="","",'Encodage réponses Es'!AT30)</f>
      </c>
      <c r="CS31" s="35">
        <f>IF('Encodage réponses Es'!AY30="","",'Encodage réponses Es'!AY30)</f>
      </c>
      <c r="CT31" s="35">
        <f>IF('Encodage réponses Es'!AZ30="","",'Encodage réponses Es'!AZ30)</f>
      </c>
      <c r="CU31" s="35">
        <f>IF('Encodage réponses Es'!BB30="","",'Encodage réponses Es'!BB30)</f>
      </c>
      <c r="CV31" s="35">
        <f>IF('Encodage réponses Es'!BC30="","",'Encodage réponses Es'!BC30)</f>
      </c>
      <c r="CW31" s="35">
        <f>IF('Encodage réponses Es'!BD30="","",'Encodage réponses Es'!BD30)</f>
      </c>
      <c r="CX31" s="192">
        <f>IF('Encodage réponses Es'!BE30="","",'Encodage réponses Es'!BE30)</f>
      </c>
      <c r="CY31" s="336">
        <f t="shared" si="15"/>
      </c>
      <c r="CZ31" s="337"/>
      <c r="DA31" s="34">
        <f>IF('Encodage réponses Es'!AU30="","",'Encodage réponses Es'!AU30)</f>
      </c>
      <c r="DB31" s="35">
        <f>IF('Encodage réponses Es'!BJ30="","",'Encodage réponses Es'!BJ30)</f>
      </c>
      <c r="DC31" s="35">
        <f>IF('Encodage réponses Es'!BK30="","",'Encodage réponses Es'!BK30)</f>
      </c>
      <c r="DD31" s="35">
        <f>IF('Encodage réponses Es'!BL30="","",'Encodage réponses Es'!BL30)</f>
      </c>
      <c r="DE31" s="35">
        <f>IF('Encodage réponses Es'!BM30="","",'Encodage réponses Es'!BM30)</f>
      </c>
      <c r="DF31" s="192">
        <f>IF('Encodage réponses Es'!BN30="","",'Encodage réponses Es'!BN30)</f>
      </c>
      <c r="DG31" s="336">
        <f t="shared" si="16"/>
      </c>
      <c r="DH31" s="337"/>
      <c r="DI31" s="38">
        <f>IF('Encodage réponses Es'!H30="","",'Encodage réponses Es'!H30)</f>
      </c>
      <c r="DJ31" s="40">
        <f>IF('Encodage réponses Es'!I30="","",'Encodage réponses Es'!I30)</f>
      </c>
      <c r="DK31" s="40">
        <f>IF('Encodage réponses Es'!J30="","",'Encodage réponses Es'!J30)</f>
      </c>
      <c r="DL31" s="40">
        <f>IF('Encodage réponses Es'!K30="","",'Encodage réponses Es'!K30)</f>
      </c>
      <c r="DM31" s="39">
        <f>IF('Encodage réponses Es'!AB30="","",'Encodage réponses Es'!AB30)</f>
      </c>
      <c r="DN31" s="39">
        <f>IF('Encodage réponses Es'!AC30="","",'Encodage réponses Es'!AC30)</f>
      </c>
      <c r="DO31" s="37">
        <f>IF('Encodage réponses Es'!AD30="","",'Encodage réponses Es'!AD30)</f>
      </c>
      <c r="DP31" s="336">
        <f t="shared" si="17"/>
      </c>
      <c r="DQ31" s="337"/>
      <c r="DR31" s="38">
        <f>IF('Encodage réponses Es'!E30="","",'Encodage réponses Es'!E30)</f>
      </c>
      <c r="DS31" s="40">
        <f>IF('Encodage réponses Es'!F30="","",'Encodage réponses Es'!F30)</f>
      </c>
      <c r="DT31" s="37">
        <f>IF('Encodage réponses Es'!G30="","",'Encodage réponses Es'!G30)</f>
      </c>
      <c r="DU31" s="336">
        <f t="shared" si="18"/>
      </c>
      <c r="DV31" s="337"/>
      <c r="DW31" s="38">
        <f>IF('Encodage réponses Es'!O30="","",'Encodage réponses Es'!O30)</f>
      </c>
      <c r="DX31" s="39">
        <f>IF('Encodage réponses Es'!P30="","",'Encodage réponses Es'!P30)</f>
      </c>
      <c r="DY31" s="39">
        <f>IF('Encodage réponses Es'!Q30="","",'Encodage réponses Es'!Q30)</f>
      </c>
      <c r="DZ31" s="39">
        <f>IF('Encodage réponses Es'!AI30="","",'Encodage réponses Es'!AI30)</f>
      </c>
      <c r="EA31" s="37">
        <f>IF('Encodage réponses Es'!AJ30="","",'Encodage réponses Es'!AJ30)</f>
      </c>
      <c r="EB31" s="336">
        <f t="shared" si="0"/>
      </c>
      <c r="EC31" s="337"/>
      <c r="ED31" s="40">
        <f>IF('Encodage réponses Es'!AV30="","",'Encodage réponses Es'!AV30)</f>
      </c>
      <c r="EE31" s="336">
        <f t="shared" si="1"/>
      </c>
      <c r="EF31" s="337"/>
    </row>
    <row r="32" spans="1:136" ht="11.25" customHeight="1">
      <c r="A32" s="322"/>
      <c r="B32" s="323"/>
      <c r="C32" s="354">
        <f>IF('Encodage réponses Es'!C31="","",'Encodage réponses Es'!C31)</f>
        <v>29</v>
      </c>
      <c r="D32" s="355"/>
      <c r="E32" s="162">
        <f>IF('Encodage réponses Es'!CT31="","",'Encodage réponses Es'!CT31)</f>
      </c>
      <c r="F32" s="336">
        <f t="shared" si="2"/>
      </c>
      <c r="G32" s="337"/>
      <c r="H32" s="38">
        <f>IF('Encodage réponses Es'!CS31="","",'Encodage réponses Es'!CS31)</f>
      </c>
      <c r="I32" s="336">
        <f t="shared" si="3"/>
      </c>
      <c r="J32" s="337"/>
      <c r="K32" s="38">
        <f>IF('Encodage réponses Es'!CF31="","",'Encodage réponses Es'!CF31)</f>
      </c>
      <c r="L32" s="39">
        <f>IF('Encodage réponses Es'!CG31="","",'Encodage réponses Es'!CG31)</f>
      </c>
      <c r="M32" s="40">
        <f>IF('Encodage réponses Es'!CH31="","",'Encodage réponses Es'!CH31)</f>
      </c>
      <c r="N32" s="349">
        <f t="shared" si="4"/>
      </c>
      <c r="O32" s="350"/>
      <c r="P32" s="40">
        <f>IF('Encodage réponses Es'!BO31="","",'Encodage réponses Es'!BO31)</f>
      </c>
      <c r="Q32" s="39">
        <f>IF('Encodage réponses Es'!BP31="","",'Encodage réponses Es'!BP31)</f>
      </c>
      <c r="R32" s="39">
        <f>IF('Encodage réponses Es'!BQ31="","",'Encodage réponses Es'!BQ31)</f>
      </c>
      <c r="S32" s="39">
        <f>IF('Encodage réponses Es'!BR31="","",'Encodage réponses Es'!BR31)</f>
      </c>
      <c r="T32" s="39">
        <f>IF('Encodage réponses Es'!BS31="","",'Encodage réponses Es'!BS31)</f>
      </c>
      <c r="U32" s="39">
        <f>IF('Encodage réponses Es'!BT31="","",'Encodage réponses Es'!BT31)</f>
      </c>
      <c r="V32" s="39">
        <f>IF('Encodage réponses Es'!CI31="","",'Encodage réponses Es'!CI31)</f>
      </c>
      <c r="W32" s="39">
        <f>IF('Encodage réponses Es'!CJ31="","",'Encodage réponses Es'!CJ31)</f>
      </c>
      <c r="X32" s="37">
        <f>IF('Encodage réponses Es'!CK31="","",'Encodage réponses Es'!CK31)</f>
      </c>
      <c r="Y32" s="336">
        <f t="shared" si="5"/>
      </c>
      <c r="Z32" s="337"/>
      <c r="AA32" s="38">
        <f>IF('Encodage réponses Es'!CL31="","",'Encodage réponses Es'!CL31)</f>
      </c>
      <c r="AB32" s="105">
        <f>IF('Encodage réponses Es'!CM31="","",'Encodage réponses Es'!CM31)</f>
      </c>
      <c r="AC32" s="349">
        <f t="shared" si="6"/>
      </c>
      <c r="AD32" s="350"/>
      <c r="AE32" s="38">
        <f>IF('Encodage réponses Es'!CN31="","",'Encodage réponses Es'!CN31)</f>
      </c>
      <c r="AF32" s="39">
        <f>IF('Encodage réponses Es'!CO31="","",'Encodage réponses Es'!CO31)</f>
      </c>
      <c r="AG32" s="39">
        <f>IF('Encodage réponses Es'!CP31="","",'Encodage réponses Es'!CP31)</f>
      </c>
      <c r="AH32" s="39">
        <f>IF('Encodage réponses Es'!CQ31="","",'Encodage réponses Es'!CQ31)</f>
      </c>
      <c r="AI32" s="105">
        <f>IF('Encodage réponses Es'!CR31="","",'Encodage réponses Es'!CR31)</f>
      </c>
      <c r="AJ32" s="336">
        <f t="shared" si="7"/>
      </c>
      <c r="AK32" s="337"/>
      <c r="AL32" s="38">
        <f>IF('Encodage réponses Es'!BU31="","",'Encodage réponses Es'!BU31)</f>
      </c>
      <c r="AM32" s="40">
        <f>IF('Encodage réponses Es'!BV31="","",'Encodage réponses Es'!BV31)</f>
      </c>
      <c r="AN32" s="40">
        <f>IF('Encodage réponses Es'!BW31="","",'Encodage réponses Es'!BW31)</f>
      </c>
      <c r="AO32" s="40">
        <f>IF('Encodage réponses Es'!BX31="","",'Encodage réponses Es'!BX31)</f>
      </c>
      <c r="AP32" s="40">
        <f>IF('Encodage réponses Es'!BY31="","",'Encodage réponses Es'!BY31)</f>
      </c>
      <c r="AQ32" s="40">
        <f>IF('Encodage réponses Es'!BZ31="","",'Encodage réponses Es'!BZ31)</f>
      </c>
      <c r="AR32" s="40">
        <f>IF('Encodage réponses Es'!CA31="","",'Encodage réponses Es'!CA31)</f>
      </c>
      <c r="AS32" s="40">
        <f>IF('Encodage réponses Es'!CB31="","",'Encodage réponses Es'!CB31)</f>
      </c>
      <c r="AT32" s="40">
        <f>IF('Encodage réponses Es'!CC31="","",'Encodage réponses Es'!CC31)</f>
      </c>
      <c r="AU32" s="40">
        <f>IF('Encodage réponses Es'!CD31="","",'Encodage réponses Es'!CD31)</f>
      </c>
      <c r="AV32" s="105">
        <f>IF('Encodage réponses Es'!CE31="","",'Encodage réponses Es'!CE31)</f>
      </c>
      <c r="AW32" s="336">
        <f t="shared" si="8"/>
      </c>
      <c r="AX32" s="337"/>
      <c r="AY32" s="38">
        <f>IF('Encodage réponses Es'!Y31="","",'Encodage réponses Es'!Y31)</f>
      </c>
      <c r="AZ32" s="40">
        <f>IF('Encodage réponses Es'!Z31="","",'Encodage réponses Es'!Z31)</f>
      </c>
      <c r="BA32" s="40">
        <f>IF('Encodage réponses Es'!AA31="","",'Encodage réponses Es'!AA31)</f>
      </c>
      <c r="BB32" s="40">
        <f>IF('Encodage réponses Es'!AF31="","",'Encodage réponses Es'!AF31)</f>
      </c>
      <c r="BC32" s="40">
        <f>IF('Encodage réponses Es'!AG31="","",'Encodage réponses Es'!AG31)</f>
      </c>
      <c r="BD32" s="105">
        <f>IF('Encodage réponses Es'!AH31="","",'Encodage réponses Es'!AH31)</f>
      </c>
      <c r="BE32" s="336">
        <f t="shared" si="9"/>
      </c>
      <c r="BF32" s="337"/>
      <c r="BG32" s="38">
        <f>IF('Encodage réponses Es'!L31="","",'Encodage réponses Es'!L31)</f>
      </c>
      <c r="BH32" s="39">
        <f>IF('Encodage réponses Es'!M31="","",'Encodage réponses Es'!M31)</f>
      </c>
      <c r="BI32" s="105">
        <f>IF('Encodage réponses Es'!N31="","",'Encodage réponses Es'!N31)</f>
      </c>
      <c r="BJ32" s="336">
        <f t="shared" si="10"/>
      </c>
      <c r="BK32" s="337"/>
      <c r="BL32" s="38">
        <f>IF('Encodage réponses Es'!BG31="","",'Encodage réponses Es'!BG31)</f>
      </c>
      <c r="BM32" s="105">
        <f>IF('Encodage réponses Es'!BH31="","",'Encodage réponses Es'!BH31)</f>
      </c>
      <c r="BN32" s="336">
        <f t="shared" si="11"/>
      </c>
      <c r="BO32" s="337"/>
      <c r="BP32" s="38">
        <f>IF('Encodage réponses Es'!R31="","",'Encodage réponses Es'!R31)</f>
      </c>
      <c r="BQ32" s="39">
        <f>IF('Encodage réponses Es'!S31="","",'Encodage réponses Es'!S31)</f>
      </c>
      <c r="BR32" s="39">
        <f>IF('Encodage réponses Es'!AW31="","",'Encodage réponses Es'!AW31)</f>
      </c>
      <c r="BS32" s="40">
        <f>IF('Encodage réponses Es'!AX31="","",'Encodage réponses Es'!AX31)</f>
      </c>
      <c r="BT32" s="105">
        <f>IF('Encodage réponses Es'!BF31="","",'Encodage réponses Es'!BF31)</f>
      </c>
      <c r="BU32" s="336">
        <f t="shared" si="12"/>
      </c>
      <c r="BV32" s="337"/>
      <c r="BW32" s="145">
        <f>IF('Encodage réponses Es'!BI31="","",'Encodage réponses Es'!BI31)</f>
      </c>
      <c r="BX32" s="349">
        <f t="shared" si="13"/>
      </c>
      <c r="BY32" s="350"/>
      <c r="BZ32" s="34">
        <f>IF('Encodage réponses Es'!T31="","",'Encodage réponses Es'!T31)</f>
      </c>
      <c r="CA32" s="35">
        <f>IF('Encodage réponses Es'!U31="","",'Encodage réponses Es'!U31)</f>
      </c>
      <c r="CB32" s="35">
        <f>IF('Encodage réponses Es'!V31="","",'Encodage réponses Es'!V31)</f>
      </c>
      <c r="CC32" s="35">
        <f>IF('Encodage réponses Es'!W31="","",'Encodage réponses Es'!W31)</f>
      </c>
      <c r="CD32" s="39">
        <f>IF('Encodage réponses Es'!X31="","",'Encodage réponses Es'!X31)</f>
      </c>
      <c r="CE32" s="39">
        <f>IF('Encodage réponses Es'!AE31="","",'Encodage réponses Es'!AE31)</f>
      </c>
      <c r="CF32" s="192">
        <f>IF('Encodage réponses Es'!BA31="","",'Encodage réponses Es'!BA31)</f>
      </c>
      <c r="CG32" s="349">
        <f t="shared" si="14"/>
      </c>
      <c r="CH32" s="350"/>
      <c r="CI32" s="34">
        <f>IF('Encodage réponses Es'!AK31="","",'Encodage réponses Es'!AK31)</f>
      </c>
      <c r="CJ32" s="35">
        <f>IF('Encodage réponses Es'!AL31="","",'Encodage réponses Es'!AL31)</f>
      </c>
      <c r="CK32" s="35">
        <f>IF('Encodage réponses Es'!AM31="","",'Encodage réponses Es'!AM31)</f>
      </c>
      <c r="CL32" s="35">
        <f>IF('Encodage réponses Es'!AN31="","",'Encodage réponses Es'!AN31)</f>
      </c>
      <c r="CM32" s="35">
        <f>IF('Encodage réponses Es'!AO31="","",'Encodage réponses Es'!AO31)</f>
      </c>
      <c r="CN32" s="35">
        <f>IF('Encodage réponses Es'!AP31="","",'Encodage réponses Es'!AP31)</f>
      </c>
      <c r="CO32" s="35">
        <f>IF('Encodage réponses Es'!AQ31="","",'Encodage réponses Es'!AQ31)</f>
      </c>
      <c r="CP32" s="35">
        <f>IF('Encodage réponses Es'!AR31="","",'Encodage réponses Es'!AR31)</f>
      </c>
      <c r="CQ32" s="35">
        <f>IF('Encodage réponses Es'!AS31="","",'Encodage réponses Es'!AS31)</f>
      </c>
      <c r="CR32" s="35">
        <f>IF('Encodage réponses Es'!AT31="","",'Encodage réponses Es'!AT31)</f>
      </c>
      <c r="CS32" s="35">
        <f>IF('Encodage réponses Es'!AY31="","",'Encodage réponses Es'!AY31)</f>
      </c>
      <c r="CT32" s="35">
        <f>IF('Encodage réponses Es'!AZ31="","",'Encodage réponses Es'!AZ31)</f>
      </c>
      <c r="CU32" s="35">
        <f>IF('Encodage réponses Es'!BB31="","",'Encodage réponses Es'!BB31)</f>
      </c>
      <c r="CV32" s="35">
        <f>IF('Encodage réponses Es'!BC31="","",'Encodage réponses Es'!BC31)</f>
      </c>
      <c r="CW32" s="35">
        <f>IF('Encodage réponses Es'!BD31="","",'Encodage réponses Es'!BD31)</f>
      </c>
      <c r="CX32" s="192">
        <f>IF('Encodage réponses Es'!BE31="","",'Encodage réponses Es'!BE31)</f>
      </c>
      <c r="CY32" s="336">
        <f t="shared" si="15"/>
      </c>
      <c r="CZ32" s="337"/>
      <c r="DA32" s="34">
        <f>IF('Encodage réponses Es'!AU31="","",'Encodage réponses Es'!AU31)</f>
      </c>
      <c r="DB32" s="35">
        <f>IF('Encodage réponses Es'!BJ31="","",'Encodage réponses Es'!BJ31)</f>
      </c>
      <c r="DC32" s="35">
        <f>IF('Encodage réponses Es'!BK31="","",'Encodage réponses Es'!BK31)</f>
      </c>
      <c r="DD32" s="35">
        <f>IF('Encodage réponses Es'!BL31="","",'Encodage réponses Es'!BL31)</f>
      </c>
      <c r="DE32" s="35">
        <f>IF('Encodage réponses Es'!BM31="","",'Encodage réponses Es'!BM31)</f>
      </c>
      <c r="DF32" s="192">
        <f>IF('Encodage réponses Es'!BN31="","",'Encodage réponses Es'!BN31)</f>
      </c>
      <c r="DG32" s="336">
        <f t="shared" si="16"/>
      </c>
      <c r="DH32" s="337"/>
      <c r="DI32" s="38">
        <f>IF('Encodage réponses Es'!H31="","",'Encodage réponses Es'!H31)</f>
      </c>
      <c r="DJ32" s="40">
        <f>IF('Encodage réponses Es'!I31="","",'Encodage réponses Es'!I31)</f>
      </c>
      <c r="DK32" s="40">
        <f>IF('Encodage réponses Es'!J31="","",'Encodage réponses Es'!J31)</f>
      </c>
      <c r="DL32" s="40">
        <f>IF('Encodage réponses Es'!K31="","",'Encodage réponses Es'!K31)</f>
      </c>
      <c r="DM32" s="39">
        <f>IF('Encodage réponses Es'!AB31="","",'Encodage réponses Es'!AB31)</f>
      </c>
      <c r="DN32" s="39">
        <f>IF('Encodage réponses Es'!AC31="","",'Encodage réponses Es'!AC31)</f>
      </c>
      <c r="DO32" s="37">
        <f>IF('Encodage réponses Es'!AD31="","",'Encodage réponses Es'!AD31)</f>
      </c>
      <c r="DP32" s="336">
        <f t="shared" si="17"/>
      </c>
      <c r="DQ32" s="337"/>
      <c r="DR32" s="38">
        <f>IF('Encodage réponses Es'!E31="","",'Encodage réponses Es'!E31)</f>
      </c>
      <c r="DS32" s="40">
        <f>IF('Encodage réponses Es'!F31="","",'Encodage réponses Es'!F31)</f>
      </c>
      <c r="DT32" s="37">
        <f>IF('Encodage réponses Es'!G31="","",'Encodage réponses Es'!G31)</f>
      </c>
      <c r="DU32" s="336">
        <f t="shared" si="18"/>
      </c>
      <c r="DV32" s="337"/>
      <c r="DW32" s="38">
        <f>IF('Encodage réponses Es'!O31="","",'Encodage réponses Es'!O31)</f>
      </c>
      <c r="DX32" s="39">
        <f>IF('Encodage réponses Es'!P31="","",'Encodage réponses Es'!P31)</f>
      </c>
      <c r="DY32" s="39">
        <f>IF('Encodage réponses Es'!Q31="","",'Encodage réponses Es'!Q31)</f>
      </c>
      <c r="DZ32" s="39">
        <f>IF('Encodage réponses Es'!AI31="","",'Encodage réponses Es'!AI31)</f>
      </c>
      <c r="EA32" s="37">
        <f>IF('Encodage réponses Es'!AJ31="","",'Encodage réponses Es'!AJ31)</f>
      </c>
      <c r="EB32" s="336">
        <f t="shared" si="0"/>
      </c>
      <c r="EC32" s="337"/>
      <c r="ED32" s="40">
        <f>IF('Encodage réponses Es'!AV31="","",'Encodage réponses Es'!AV31)</f>
      </c>
      <c r="EE32" s="336">
        <f t="shared" si="1"/>
      </c>
      <c r="EF32" s="337"/>
    </row>
    <row r="33" spans="1:136" ht="11.25" customHeight="1">
      <c r="A33" s="322"/>
      <c r="B33" s="323"/>
      <c r="C33" s="354">
        <f>IF('Encodage réponses Es'!C32="","",'Encodage réponses Es'!C32)</f>
        <v>30</v>
      </c>
      <c r="D33" s="355"/>
      <c r="E33" s="162">
        <f>IF('Encodage réponses Es'!CT32="","",'Encodage réponses Es'!CT32)</f>
      </c>
      <c r="F33" s="336">
        <f t="shared" si="2"/>
      </c>
      <c r="G33" s="337"/>
      <c r="H33" s="38">
        <f>IF('Encodage réponses Es'!CS32="","",'Encodage réponses Es'!CS32)</f>
      </c>
      <c r="I33" s="336">
        <f t="shared" si="3"/>
      </c>
      <c r="J33" s="337"/>
      <c r="K33" s="38">
        <f>IF('Encodage réponses Es'!CF32="","",'Encodage réponses Es'!CF32)</f>
      </c>
      <c r="L33" s="39">
        <f>IF('Encodage réponses Es'!CG32="","",'Encodage réponses Es'!CG32)</f>
      </c>
      <c r="M33" s="40">
        <f>IF('Encodage réponses Es'!CH32="","",'Encodage réponses Es'!CH32)</f>
      </c>
      <c r="N33" s="349">
        <f t="shared" si="4"/>
      </c>
      <c r="O33" s="350"/>
      <c r="P33" s="40">
        <f>IF('Encodage réponses Es'!BO32="","",'Encodage réponses Es'!BO32)</f>
      </c>
      <c r="Q33" s="39">
        <f>IF('Encodage réponses Es'!BP32="","",'Encodage réponses Es'!BP32)</f>
      </c>
      <c r="R33" s="39">
        <f>IF('Encodage réponses Es'!BQ32="","",'Encodage réponses Es'!BQ32)</f>
      </c>
      <c r="S33" s="39">
        <f>IF('Encodage réponses Es'!BR32="","",'Encodage réponses Es'!BR32)</f>
      </c>
      <c r="T33" s="39">
        <f>IF('Encodage réponses Es'!BS32="","",'Encodage réponses Es'!BS32)</f>
      </c>
      <c r="U33" s="39">
        <f>IF('Encodage réponses Es'!BT32="","",'Encodage réponses Es'!BT32)</f>
      </c>
      <c r="V33" s="39">
        <f>IF('Encodage réponses Es'!CI32="","",'Encodage réponses Es'!CI32)</f>
      </c>
      <c r="W33" s="39">
        <f>IF('Encodage réponses Es'!CJ32="","",'Encodage réponses Es'!CJ32)</f>
      </c>
      <c r="X33" s="37">
        <f>IF('Encodage réponses Es'!CK32="","",'Encodage réponses Es'!CK32)</f>
      </c>
      <c r="Y33" s="336">
        <f t="shared" si="5"/>
      </c>
      <c r="Z33" s="337"/>
      <c r="AA33" s="38">
        <f>IF('Encodage réponses Es'!CL32="","",'Encodage réponses Es'!CL32)</f>
      </c>
      <c r="AB33" s="105">
        <f>IF('Encodage réponses Es'!CM32="","",'Encodage réponses Es'!CM32)</f>
      </c>
      <c r="AC33" s="349">
        <f t="shared" si="6"/>
      </c>
      <c r="AD33" s="350"/>
      <c r="AE33" s="38">
        <f>IF('Encodage réponses Es'!CN32="","",'Encodage réponses Es'!CN32)</f>
      </c>
      <c r="AF33" s="39">
        <f>IF('Encodage réponses Es'!CO32="","",'Encodage réponses Es'!CO32)</f>
      </c>
      <c r="AG33" s="39">
        <f>IF('Encodage réponses Es'!CP32="","",'Encodage réponses Es'!CP32)</f>
      </c>
      <c r="AH33" s="39">
        <f>IF('Encodage réponses Es'!CQ32="","",'Encodage réponses Es'!CQ32)</f>
      </c>
      <c r="AI33" s="105">
        <f>IF('Encodage réponses Es'!CR32="","",'Encodage réponses Es'!CR32)</f>
      </c>
      <c r="AJ33" s="336">
        <f t="shared" si="7"/>
      </c>
      <c r="AK33" s="337"/>
      <c r="AL33" s="38">
        <f>IF('Encodage réponses Es'!BU32="","",'Encodage réponses Es'!BU32)</f>
      </c>
      <c r="AM33" s="40">
        <f>IF('Encodage réponses Es'!BV32="","",'Encodage réponses Es'!BV32)</f>
      </c>
      <c r="AN33" s="40">
        <f>IF('Encodage réponses Es'!BW32="","",'Encodage réponses Es'!BW32)</f>
      </c>
      <c r="AO33" s="40">
        <f>IF('Encodage réponses Es'!BX32="","",'Encodage réponses Es'!BX32)</f>
      </c>
      <c r="AP33" s="40">
        <f>IF('Encodage réponses Es'!BY32="","",'Encodage réponses Es'!BY32)</f>
      </c>
      <c r="AQ33" s="40">
        <f>IF('Encodage réponses Es'!BZ32="","",'Encodage réponses Es'!BZ32)</f>
      </c>
      <c r="AR33" s="40">
        <f>IF('Encodage réponses Es'!CA32="","",'Encodage réponses Es'!CA32)</f>
      </c>
      <c r="AS33" s="40">
        <f>IF('Encodage réponses Es'!CB32="","",'Encodage réponses Es'!CB32)</f>
      </c>
      <c r="AT33" s="40">
        <f>IF('Encodage réponses Es'!CC32="","",'Encodage réponses Es'!CC32)</f>
      </c>
      <c r="AU33" s="40">
        <f>IF('Encodage réponses Es'!CD32="","",'Encodage réponses Es'!CD32)</f>
      </c>
      <c r="AV33" s="105">
        <f>IF('Encodage réponses Es'!CE32="","",'Encodage réponses Es'!CE32)</f>
      </c>
      <c r="AW33" s="336">
        <f t="shared" si="8"/>
      </c>
      <c r="AX33" s="337"/>
      <c r="AY33" s="38">
        <f>IF('Encodage réponses Es'!Y32="","",'Encodage réponses Es'!Y32)</f>
      </c>
      <c r="AZ33" s="40">
        <f>IF('Encodage réponses Es'!Z32="","",'Encodage réponses Es'!Z32)</f>
      </c>
      <c r="BA33" s="40">
        <f>IF('Encodage réponses Es'!AA32="","",'Encodage réponses Es'!AA32)</f>
      </c>
      <c r="BB33" s="40">
        <f>IF('Encodage réponses Es'!AF32="","",'Encodage réponses Es'!AF32)</f>
      </c>
      <c r="BC33" s="40">
        <f>IF('Encodage réponses Es'!AG32="","",'Encodage réponses Es'!AG32)</f>
      </c>
      <c r="BD33" s="105">
        <f>IF('Encodage réponses Es'!AH32="","",'Encodage réponses Es'!AH32)</f>
      </c>
      <c r="BE33" s="336">
        <f t="shared" si="9"/>
      </c>
      <c r="BF33" s="337"/>
      <c r="BG33" s="38">
        <f>IF('Encodage réponses Es'!L32="","",'Encodage réponses Es'!L32)</f>
      </c>
      <c r="BH33" s="39">
        <f>IF('Encodage réponses Es'!M32="","",'Encodage réponses Es'!M32)</f>
      </c>
      <c r="BI33" s="105">
        <f>IF('Encodage réponses Es'!N32="","",'Encodage réponses Es'!N32)</f>
      </c>
      <c r="BJ33" s="336">
        <f t="shared" si="10"/>
      </c>
      <c r="BK33" s="337"/>
      <c r="BL33" s="38">
        <f>IF('Encodage réponses Es'!BG32="","",'Encodage réponses Es'!BG32)</f>
      </c>
      <c r="BM33" s="105">
        <f>IF('Encodage réponses Es'!BH32="","",'Encodage réponses Es'!BH32)</f>
      </c>
      <c r="BN33" s="336">
        <f t="shared" si="11"/>
      </c>
      <c r="BO33" s="337"/>
      <c r="BP33" s="38">
        <f>IF('Encodage réponses Es'!R32="","",'Encodage réponses Es'!R32)</f>
      </c>
      <c r="BQ33" s="39">
        <f>IF('Encodage réponses Es'!S32="","",'Encodage réponses Es'!S32)</f>
      </c>
      <c r="BR33" s="39">
        <f>IF('Encodage réponses Es'!AW32="","",'Encodage réponses Es'!AW32)</f>
      </c>
      <c r="BS33" s="40">
        <f>IF('Encodage réponses Es'!AX32="","",'Encodage réponses Es'!AX32)</f>
      </c>
      <c r="BT33" s="105">
        <f>IF('Encodage réponses Es'!BF32="","",'Encodage réponses Es'!BF32)</f>
      </c>
      <c r="BU33" s="336">
        <f t="shared" si="12"/>
      </c>
      <c r="BV33" s="337"/>
      <c r="BW33" s="145">
        <f>IF('Encodage réponses Es'!BI32="","",'Encodage réponses Es'!BI32)</f>
      </c>
      <c r="BX33" s="349">
        <f t="shared" si="13"/>
      </c>
      <c r="BY33" s="350"/>
      <c r="BZ33" s="34">
        <f>IF('Encodage réponses Es'!T32="","",'Encodage réponses Es'!T32)</f>
      </c>
      <c r="CA33" s="35">
        <f>IF('Encodage réponses Es'!U32="","",'Encodage réponses Es'!U32)</f>
      </c>
      <c r="CB33" s="35">
        <f>IF('Encodage réponses Es'!V32="","",'Encodage réponses Es'!V32)</f>
      </c>
      <c r="CC33" s="35">
        <f>IF('Encodage réponses Es'!W32="","",'Encodage réponses Es'!W32)</f>
      </c>
      <c r="CD33" s="39">
        <f>IF('Encodage réponses Es'!X32="","",'Encodage réponses Es'!X32)</f>
      </c>
      <c r="CE33" s="39">
        <f>IF('Encodage réponses Es'!AE32="","",'Encodage réponses Es'!AE32)</f>
      </c>
      <c r="CF33" s="192">
        <f>IF('Encodage réponses Es'!BA32="","",'Encodage réponses Es'!BA32)</f>
      </c>
      <c r="CG33" s="349">
        <f t="shared" si="14"/>
      </c>
      <c r="CH33" s="350"/>
      <c r="CI33" s="34">
        <f>IF('Encodage réponses Es'!AK32="","",'Encodage réponses Es'!AK32)</f>
      </c>
      <c r="CJ33" s="35">
        <f>IF('Encodage réponses Es'!AL32="","",'Encodage réponses Es'!AL32)</f>
      </c>
      <c r="CK33" s="35">
        <f>IF('Encodage réponses Es'!AM32="","",'Encodage réponses Es'!AM32)</f>
      </c>
      <c r="CL33" s="35">
        <f>IF('Encodage réponses Es'!AN32="","",'Encodage réponses Es'!AN32)</f>
      </c>
      <c r="CM33" s="35">
        <f>IF('Encodage réponses Es'!AO32="","",'Encodage réponses Es'!AO32)</f>
      </c>
      <c r="CN33" s="35">
        <f>IF('Encodage réponses Es'!AP32="","",'Encodage réponses Es'!AP32)</f>
      </c>
      <c r="CO33" s="35">
        <f>IF('Encodage réponses Es'!AQ32="","",'Encodage réponses Es'!AQ32)</f>
      </c>
      <c r="CP33" s="35">
        <f>IF('Encodage réponses Es'!AR32="","",'Encodage réponses Es'!AR32)</f>
      </c>
      <c r="CQ33" s="35">
        <f>IF('Encodage réponses Es'!AS32="","",'Encodage réponses Es'!AS32)</f>
      </c>
      <c r="CR33" s="35">
        <f>IF('Encodage réponses Es'!AT32="","",'Encodage réponses Es'!AT32)</f>
      </c>
      <c r="CS33" s="35">
        <f>IF('Encodage réponses Es'!AY32="","",'Encodage réponses Es'!AY32)</f>
      </c>
      <c r="CT33" s="35">
        <f>IF('Encodage réponses Es'!AZ32="","",'Encodage réponses Es'!AZ32)</f>
      </c>
      <c r="CU33" s="35">
        <f>IF('Encodage réponses Es'!BB32="","",'Encodage réponses Es'!BB32)</f>
      </c>
      <c r="CV33" s="35">
        <f>IF('Encodage réponses Es'!BC32="","",'Encodage réponses Es'!BC32)</f>
      </c>
      <c r="CW33" s="35">
        <f>IF('Encodage réponses Es'!BD32="","",'Encodage réponses Es'!BD32)</f>
      </c>
      <c r="CX33" s="192">
        <f>IF('Encodage réponses Es'!BE32="","",'Encodage réponses Es'!BE32)</f>
      </c>
      <c r="CY33" s="336">
        <f t="shared" si="15"/>
      </c>
      <c r="CZ33" s="337"/>
      <c r="DA33" s="34">
        <f>IF('Encodage réponses Es'!AU32="","",'Encodage réponses Es'!AU32)</f>
      </c>
      <c r="DB33" s="35">
        <f>IF('Encodage réponses Es'!BJ32="","",'Encodage réponses Es'!BJ32)</f>
      </c>
      <c r="DC33" s="35">
        <f>IF('Encodage réponses Es'!BK32="","",'Encodage réponses Es'!BK32)</f>
      </c>
      <c r="DD33" s="35">
        <f>IF('Encodage réponses Es'!BL32="","",'Encodage réponses Es'!BL32)</f>
      </c>
      <c r="DE33" s="35">
        <f>IF('Encodage réponses Es'!BM32="","",'Encodage réponses Es'!BM32)</f>
      </c>
      <c r="DF33" s="192">
        <f>IF('Encodage réponses Es'!BN32="","",'Encodage réponses Es'!BN32)</f>
      </c>
      <c r="DG33" s="336">
        <f t="shared" si="16"/>
      </c>
      <c r="DH33" s="337"/>
      <c r="DI33" s="38">
        <f>IF('Encodage réponses Es'!H32="","",'Encodage réponses Es'!H32)</f>
      </c>
      <c r="DJ33" s="40">
        <f>IF('Encodage réponses Es'!I32="","",'Encodage réponses Es'!I32)</f>
      </c>
      <c r="DK33" s="40">
        <f>IF('Encodage réponses Es'!J32="","",'Encodage réponses Es'!J32)</f>
      </c>
      <c r="DL33" s="40">
        <f>IF('Encodage réponses Es'!K32="","",'Encodage réponses Es'!K32)</f>
      </c>
      <c r="DM33" s="39">
        <f>IF('Encodage réponses Es'!AB32="","",'Encodage réponses Es'!AB32)</f>
      </c>
      <c r="DN33" s="39">
        <f>IF('Encodage réponses Es'!AC32="","",'Encodage réponses Es'!AC32)</f>
      </c>
      <c r="DO33" s="37">
        <f>IF('Encodage réponses Es'!AD32="","",'Encodage réponses Es'!AD32)</f>
      </c>
      <c r="DP33" s="336">
        <f t="shared" si="17"/>
      </c>
      <c r="DQ33" s="337"/>
      <c r="DR33" s="38">
        <f>IF('Encodage réponses Es'!E32="","",'Encodage réponses Es'!E32)</f>
      </c>
      <c r="DS33" s="40">
        <f>IF('Encodage réponses Es'!F32="","",'Encodage réponses Es'!F32)</f>
      </c>
      <c r="DT33" s="37">
        <f>IF('Encodage réponses Es'!G32="","",'Encodage réponses Es'!G32)</f>
      </c>
      <c r="DU33" s="336">
        <f t="shared" si="18"/>
      </c>
      <c r="DV33" s="337"/>
      <c r="DW33" s="38">
        <f>IF('Encodage réponses Es'!O32="","",'Encodage réponses Es'!O32)</f>
      </c>
      <c r="DX33" s="39">
        <f>IF('Encodage réponses Es'!P32="","",'Encodage réponses Es'!P32)</f>
      </c>
      <c r="DY33" s="39">
        <f>IF('Encodage réponses Es'!Q32="","",'Encodage réponses Es'!Q32)</f>
      </c>
      <c r="DZ33" s="39">
        <f>IF('Encodage réponses Es'!AI32="","",'Encodage réponses Es'!AI32)</f>
      </c>
      <c r="EA33" s="37">
        <f>IF('Encodage réponses Es'!AJ32="","",'Encodage réponses Es'!AJ32)</f>
      </c>
      <c r="EB33" s="336">
        <f t="shared" si="0"/>
      </c>
      <c r="EC33" s="337"/>
      <c r="ED33" s="40">
        <f>IF('Encodage réponses Es'!AV32="","",'Encodage réponses Es'!AV32)</f>
      </c>
      <c r="EE33" s="336">
        <f t="shared" si="1"/>
      </c>
      <c r="EF33" s="337"/>
    </row>
    <row r="34" spans="1:136" ht="11.25" customHeight="1">
      <c r="A34" s="322"/>
      <c r="B34" s="323"/>
      <c r="C34" s="354">
        <f>IF('Encodage réponses Es'!C33="","",'Encodage réponses Es'!C33)</f>
        <v>31</v>
      </c>
      <c r="D34" s="355"/>
      <c r="E34" s="162">
        <f>IF('Encodage réponses Es'!CT33="","",'Encodage réponses Es'!CT33)</f>
      </c>
      <c r="F34" s="336">
        <f t="shared" si="2"/>
      </c>
      <c r="G34" s="337"/>
      <c r="H34" s="38">
        <f>IF('Encodage réponses Es'!CS33="","",'Encodage réponses Es'!CS33)</f>
      </c>
      <c r="I34" s="336">
        <f t="shared" si="3"/>
      </c>
      <c r="J34" s="337"/>
      <c r="K34" s="38">
        <f>IF('Encodage réponses Es'!CF33="","",'Encodage réponses Es'!CF33)</f>
      </c>
      <c r="L34" s="39">
        <f>IF('Encodage réponses Es'!CG33="","",'Encodage réponses Es'!CG33)</f>
      </c>
      <c r="M34" s="40">
        <f>IF('Encodage réponses Es'!CH33="","",'Encodage réponses Es'!CH33)</f>
      </c>
      <c r="N34" s="349">
        <f t="shared" si="4"/>
      </c>
      <c r="O34" s="350"/>
      <c r="P34" s="40">
        <f>IF('Encodage réponses Es'!BO33="","",'Encodage réponses Es'!BO33)</f>
      </c>
      <c r="Q34" s="39">
        <f>IF('Encodage réponses Es'!BP33="","",'Encodage réponses Es'!BP33)</f>
      </c>
      <c r="R34" s="39">
        <f>IF('Encodage réponses Es'!BQ33="","",'Encodage réponses Es'!BQ33)</f>
      </c>
      <c r="S34" s="39">
        <f>IF('Encodage réponses Es'!BR33="","",'Encodage réponses Es'!BR33)</f>
      </c>
      <c r="T34" s="39">
        <f>IF('Encodage réponses Es'!BS33="","",'Encodage réponses Es'!BS33)</f>
      </c>
      <c r="U34" s="39">
        <f>IF('Encodage réponses Es'!BT33="","",'Encodage réponses Es'!BT33)</f>
      </c>
      <c r="V34" s="39">
        <f>IF('Encodage réponses Es'!CI33="","",'Encodage réponses Es'!CI33)</f>
      </c>
      <c r="W34" s="39">
        <f>IF('Encodage réponses Es'!CJ33="","",'Encodage réponses Es'!CJ33)</f>
      </c>
      <c r="X34" s="37">
        <f>IF('Encodage réponses Es'!CK33="","",'Encodage réponses Es'!CK33)</f>
      </c>
      <c r="Y34" s="336">
        <f t="shared" si="5"/>
      </c>
      <c r="Z34" s="337"/>
      <c r="AA34" s="38">
        <f>IF('Encodage réponses Es'!CL33="","",'Encodage réponses Es'!CL33)</f>
      </c>
      <c r="AB34" s="105">
        <f>IF('Encodage réponses Es'!CM33="","",'Encodage réponses Es'!CM33)</f>
      </c>
      <c r="AC34" s="349">
        <f t="shared" si="6"/>
      </c>
      <c r="AD34" s="350"/>
      <c r="AE34" s="38">
        <f>IF('Encodage réponses Es'!CN33="","",'Encodage réponses Es'!CN33)</f>
      </c>
      <c r="AF34" s="39">
        <f>IF('Encodage réponses Es'!CO33="","",'Encodage réponses Es'!CO33)</f>
      </c>
      <c r="AG34" s="39">
        <f>IF('Encodage réponses Es'!CP33="","",'Encodage réponses Es'!CP33)</f>
      </c>
      <c r="AH34" s="39">
        <f>IF('Encodage réponses Es'!CQ33="","",'Encodage réponses Es'!CQ33)</f>
      </c>
      <c r="AI34" s="105">
        <f>IF('Encodage réponses Es'!CR33="","",'Encodage réponses Es'!CR33)</f>
      </c>
      <c r="AJ34" s="336">
        <f t="shared" si="7"/>
      </c>
      <c r="AK34" s="337"/>
      <c r="AL34" s="38">
        <f>IF('Encodage réponses Es'!BU33="","",'Encodage réponses Es'!BU33)</f>
      </c>
      <c r="AM34" s="40">
        <f>IF('Encodage réponses Es'!BV33="","",'Encodage réponses Es'!BV33)</f>
      </c>
      <c r="AN34" s="40">
        <f>IF('Encodage réponses Es'!BW33="","",'Encodage réponses Es'!BW33)</f>
      </c>
      <c r="AO34" s="40">
        <f>IF('Encodage réponses Es'!BX33="","",'Encodage réponses Es'!BX33)</f>
      </c>
      <c r="AP34" s="40">
        <f>IF('Encodage réponses Es'!BY33="","",'Encodage réponses Es'!BY33)</f>
      </c>
      <c r="AQ34" s="40">
        <f>IF('Encodage réponses Es'!BZ33="","",'Encodage réponses Es'!BZ33)</f>
      </c>
      <c r="AR34" s="40">
        <f>IF('Encodage réponses Es'!CA33="","",'Encodage réponses Es'!CA33)</f>
      </c>
      <c r="AS34" s="40">
        <f>IF('Encodage réponses Es'!CB33="","",'Encodage réponses Es'!CB33)</f>
      </c>
      <c r="AT34" s="40">
        <f>IF('Encodage réponses Es'!CC33="","",'Encodage réponses Es'!CC33)</f>
      </c>
      <c r="AU34" s="40">
        <f>IF('Encodage réponses Es'!CD33="","",'Encodage réponses Es'!CD33)</f>
      </c>
      <c r="AV34" s="105">
        <f>IF('Encodage réponses Es'!CE33="","",'Encodage réponses Es'!CE33)</f>
      </c>
      <c r="AW34" s="336">
        <f t="shared" si="8"/>
      </c>
      <c r="AX34" s="337"/>
      <c r="AY34" s="38">
        <f>IF('Encodage réponses Es'!Y33="","",'Encodage réponses Es'!Y33)</f>
      </c>
      <c r="AZ34" s="40">
        <f>IF('Encodage réponses Es'!Z33="","",'Encodage réponses Es'!Z33)</f>
      </c>
      <c r="BA34" s="40">
        <f>IF('Encodage réponses Es'!AA33="","",'Encodage réponses Es'!AA33)</f>
      </c>
      <c r="BB34" s="40">
        <f>IF('Encodage réponses Es'!AF33="","",'Encodage réponses Es'!AF33)</f>
      </c>
      <c r="BC34" s="40">
        <f>IF('Encodage réponses Es'!AG33="","",'Encodage réponses Es'!AG33)</f>
      </c>
      <c r="BD34" s="105">
        <f>IF('Encodage réponses Es'!AH33="","",'Encodage réponses Es'!AH33)</f>
      </c>
      <c r="BE34" s="336">
        <f t="shared" si="9"/>
      </c>
      <c r="BF34" s="337"/>
      <c r="BG34" s="38">
        <f>IF('Encodage réponses Es'!L33="","",'Encodage réponses Es'!L33)</f>
      </c>
      <c r="BH34" s="39">
        <f>IF('Encodage réponses Es'!M33="","",'Encodage réponses Es'!M33)</f>
      </c>
      <c r="BI34" s="105">
        <f>IF('Encodage réponses Es'!N33="","",'Encodage réponses Es'!N33)</f>
      </c>
      <c r="BJ34" s="336">
        <f t="shared" si="10"/>
      </c>
      <c r="BK34" s="337"/>
      <c r="BL34" s="38">
        <f>IF('Encodage réponses Es'!BG33="","",'Encodage réponses Es'!BG33)</f>
      </c>
      <c r="BM34" s="105">
        <f>IF('Encodage réponses Es'!BH33="","",'Encodage réponses Es'!BH33)</f>
      </c>
      <c r="BN34" s="336">
        <f t="shared" si="11"/>
      </c>
      <c r="BO34" s="337"/>
      <c r="BP34" s="38">
        <f>IF('Encodage réponses Es'!R33="","",'Encodage réponses Es'!R33)</f>
      </c>
      <c r="BQ34" s="39">
        <f>IF('Encodage réponses Es'!S33="","",'Encodage réponses Es'!S33)</f>
      </c>
      <c r="BR34" s="39">
        <f>IF('Encodage réponses Es'!AW33="","",'Encodage réponses Es'!AW33)</f>
      </c>
      <c r="BS34" s="40">
        <f>IF('Encodage réponses Es'!AX33="","",'Encodage réponses Es'!AX33)</f>
      </c>
      <c r="BT34" s="105">
        <f>IF('Encodage réponses Es'!BF33="","",'Encodage réponses Es'!BF33)</f>
      </c>
      <c r="BU34" s="336">
        <f t="shared" si="12"/>
      </c>
      <c r="BV34" s="337"/>
      <c r="BW34" s="145">
        <f>IF('Encodage réponses Es'!BI33="","",'Encodage réponses Es'!BI33)</f>
      </c>
      <c r="BX34" s="349">
        <f t="shared" si="13"/>
      </c>
      <c r="BY34" s="350"/>
      <c r="BZ34" s="34">
        <f>IF('Encodage réponses Es'!T33="","",'Encodage réponses Es'!T33)</f>
      </c>
      <c r="CA34" s="35">
        <f>IF('Encodage réponses Es'!U33="","",'Encodage réponses Es'!U33)</f>
      </c>
      <c r="CB34" s="35">
        <f>IF('Encodage réponses Es'!V33="","",'Encodage réponses Es'!V33)</f>
      </c>
      <c r="CC34" s="35">
        <f>IF('Encodage réponses Es'!W33="","",'Encodage réponses Es'!W33)</f>
      </c>
      <c r="CD34" s="39">
        <f>IF('Encodage réponses Es'!X33="","",'Encodage réponses Es'!X33)</f>
      </c>
      <c r="CE34" s="39">
        <f>IF('Encodage réponses Es'!AE33="","",'Encodage réponses Es'!AE33)</f>
      </c>
      <c r="CF34" s="192">
        <f>IF('Encodage réponses Es'!BA33="","",'Encodage réponses Es'!BA33)</f>
      </c>
      <c r="CG34" s="349">
        <f t="shared" si="14"/>
      </c>
      <c r="CH34" s="350"/>
      <c r="CI34" s="34">
        <f>IF('Encodage réponses Es'!AK33="","",'Encodage réponses Es'!AK33)</f>
      </c>
      <c r="CJ34" s="35">
        <f>IF('Encodage réponses Es'!AL33="","",'Encodage réponses Es'!AL33)</f>
      </c>
      <c r="CK34" s="35">
        <f>IF('Encodage réponses Es'!AM33="","",'Encodage réponses Es'!AM33)</f>
      </c>
      <c r="CL34" s="35">
        <f>IF('Encodage réponses Es'!AN33="","",'Encodage réponses Es'!AN33)</f>
      </c>
      <c r="CM34" s="35">
        <f>IF('Encodage réponses Es'!AO33="","",'Encodage réponses Es'!AO33)</f>
      </c>
      <c r="CN34" s="35">
        <f>IF('Encodage réponses Es'!AP33="","",'Encodage réponses Es'!AP33)</f>
      </c>
      <c r="CO34" s="35">
        <f>IF('Encodage réponses Es'!AQ33="","",'Encodage réponses Es'!AQ33)</f>
      </c>
      <c r="CP34" s="35">
        <f>IF('Encodage réponses Es'!AR33="","",'Encodage réponses Es'!AR33)</f>
      </c>
      <c r="CQ34" s="35">
        <f>IF('Encodage réponses Es'!AS33="","",'Encodage réponses Es'!AS33)</f>
      </c>
      <c r="CR34" s="35">
        <f>IF('Encodage réponses Es'!AT33="","",'Encodage réponses Es'!AT33)</f>
      </c>
      <c r="CS34" s="35">
        <f>IF('Encodage réponses Es'!AY33="","",'Encodage réponses Es'!AY33)</f>
      </c>
      <c r="CT34" s="35">
        <f>IF('Encodage réponses Es'!AZ33="","",'Encodage réponses Es'!AZ33)</f>
      </c>
      <c r="CU34" s="35">
        <f>IF('Encodage réponses Es'!BB33="","",'Encodage réponses Es'!BB33)</f>
      </c>
      <c r="CV34" s="35">
        <f>IF('Encodage réponses Es'!BC33="","",'Encodage réponses Es'!BC33)</f>
      </c>
      <c r="CW34" s="35">
        <f>IF('Encodage réponses Es'!BD33="","",'Encodage réponses Es'!BD33)</f>
      </c>
      <c r="CX34" s="192">
        <f>IF('Encodage réponses Es'!BE33="","",'Encodage réponses Es'!BE33)</f>
      </c>
      <c r="CY34" s="336">
        <f t="shared" si="15"/>
      </c>
      <c r="CZ34" s="337"/>
      <c r="DA34" s="34">
        <f>IF('Encodage réponses Es'!AU33="","",'Encodage réponses Es'!AU33)</f>
      </c>
      <c r="DB34" s="35">
        <f>IF('Encodage réponses Es'!BJ33="","",'Encodage réponses Es'!BJ33)</f>
      </c>
      <c r="DC34" s="35">
        <f>IF('Encodage réponses Es'!BK33="","",'Encodage réponses Es'!BK33)</f>
      </c>
      <c r="DD34" s="35">
        <f>IF('Encodage réponses Es'!BL33="","",'Encodage réponses Es'!BL33)</f>
      </c>
      <c r="DE34" s="35">
        <f>IF('Encodage réponses Es'!BM33="","",'Encodage réponses Es'!BM33)</f>
      </c>
      <c r="DF34" s="192">
        <f>IF('Encodage réponses Es'!BN33="","",'Encodage réponses Es'!BN33)</f>
      </c>
      <c r="DG34" s="336">
        <f t="shared" si="16"/>
      </c>
      <c r="DH34" s="337"/>
      <c r="DI34" s="38">
        <f>IF('Encodage réponses Es'!H33="","",'Encodage réponses Es'!H33)</f>
      </c>
      <c r="DJ34" s="40">
        <f>IF('Encodage réponses Es'!I33="","",'Encodage réponses Es'!I33)</f>
      </c>
      <c r="DK34" s="40">
        <f>IF('Encodage réponses Es'!J33="","",'Encodage réponses Es'!J33)</f>
      </c>
      <c r="DL34" s="40">
        <f>IF('Encodage réponses Es'!K33="","",'Encodage réponses Es'!K33)</f>
      </c>
      <c r="DM34" s="39">
        <f>IF('Encodage réponses Es'!AB33="","",'Encodage réponses Es'!AB33)</f>
      </c>
      <c r="DN34" s="39">
        <f>IF('Encodage réponses Es'!AC33="","",'Encodage réponses Es'!AC33)</f>
      </c>
      <c r="DO34" s="37">
        <f>IF('Encodage réponses Es'!AD33="","",'Encodage réponses Es'!AD33)</f>
      </c>
      <c r="DP34" s="336">
        <f t="shared" si="17"/>
      </c>
      <c r="DQ34" s="337"/>
      <c r="DR34" s="38">
        <f>IF('Encodage réponses Es'!E33="","",'Encodage réponses Es'!E33)</f>
      </c>
      <c r="DS34" s="40">
        <f>IF('Encodage réponses Es'!F33="","",'Encodage réponses Es'!F33)</f>
      </c>
      <c r="DT34" s="37">
        <f>IF('Encodage réponses Es'!G33="","",'Encodage réponses Es'!G33)</f>
      </c>
      <c r="DU34" s="336">
        <f t="shared" si="18"/>
      </c>
      <c r="DV34" s="337"/>
      <c r="DW34" s="38">
        <f>IF('Encodage réponses Es'!O33="","",'Encodage réponses Es'!O33)</f>
      </c>
      <c r="DX34" s="39">
        <f>IF('Encodage réponses Es'!P33="","",'Encodage réponses Es'!P33)</f>
      </c>
      <c r="DY34" s="39">
        <f>IF('Encodage réponses Es'!Q33="","",'Encodage réponses Es'!Q33)</f>
      </c>
      <c r="DZ34" s="39">
        <f>IF('Encodage réponses Es'!AI33="","",'Encodage réponses Es'!AI33)</f>
      </c>
      <c r="EA34" s="37">
        <f>IF('Encodage réponses Es'!AJ33="","",'Encodage réponses Es'!AJ33)</f>
      </c>
      <c r="EB34" s="336">
        <f t="shared" si="0"/>
      </c>
      <c r="EC34" s="337"/>
      <c r="ED34" s="40">
        <f>IF('Encodage réponses Es'!AV33="","",'Encodage réponses Es'!AV33)</f>
      </c>
      <c r="EE34" s="336">
        <f t="shared" si="1"/>
      </c>
      <c r="EF34" s="337"/>
    </row>
    <row r="35" spans="1:136" ht="11.25" customHeight="1">
      <c r="A35" s="322"/>
      <c r="B35" s="323"/>
      <c r="C35" s="354">
        <f>IF('Encodage réponses Es'!C34="","",'Encodage réponses Es'!C34)</f>
        <v>32</v>
      </c>
      <c r="D35" s="355"/>
      <c r="E35" s="162">
        <f>IF('Encodage réponses Es'!CT34="","",'Encodage réponses Es'!CT34)</f>
      </c>
      <c r="F35" s="336">
        <f t="shared" si="2"/>
      </c>
      <c r="G35" s="337"/>
      <c r="H35" s="38">
        <f>IF('Encodage réponses Es'!CS34="","",'Encodage réponses Es'!CS34)</f>
      </c>
      <c r="I35" s="336">
        <f t="shared" si="3"/>
      </c>
      <c r="J35" s="337"/>
      <c r="K35" s="38">
        <f>IF('Encodage réponses Es'!CF34="","",'Encodage réponses Es'!CF34)</f>
      </c>
      <c r="L35" s="39">
        <f>IF('Encodage réponses Es'!CG34="","",'Encodage réponses Es'!CG34)</f>
      </c>
      <c r="M35" s="40">
        <f>IF('Encodage réponses Es'!CH34="","",'Encodage réponses Es'!CH34)</f>
      </c>
      <c r="N35" s="349">
        <f t="shared" si="4"/>
      </c>
      <c r="O35" s="350"/>
      <c r="P35" s="40">
        <f>IF('Encodage réponses Es'!BO34="","",'Encodage réponses Es'!BO34)</f>
      </c>
      <c r="Q35" s="39">
        <f>IF('Encodage réponses Es'!BP34="","",'Encodage réponses Es'!BP34)</f>
      </c>
      <c r="R35" s="39">
        <f>IF('Encodage réponses Es'!BQ34="","",'Encodage réponses Es'!BQ34)</f>
      </c>
      <c r="S35" s="39">
        <f>IF('Encodage réponses Es'!BR34="","",'Encodage réponses Es'!BR34)</f>
      </c>
      <c r="T35" s="39">
        <f>IF('Encodage réponses Es'!BS34="","",'Encodage réponses Es'!BS34)</f>
      </c>
      <c r="U35" s="39">
        <f>IF('Encodage réponses Es'!BT34="","",'Encodage réponses Es'!BT34)</f>
      </c>
      <c r="V35" s="39">
        <f>IF('Encodage réponses Es'!CI34="","",'Encodage réponses Es'!CI34)</f>
      </c>
      <c r="W35" s="39">
        <f>IF('Encodage réponses Es'!CJ34="","",'Encodage réponses Es'!CJ34)</f>
      </c>
      <c r="X35" s="37">
        <f>IF('Encodage réponses Es'!CK34="","",'Encodage réponses Es'!CK34)</f>
      </c>
      <c r="Y35" s="336">
        <f t="shared" si="5"/>
      </c>
      <c r="Z35" s="337"/>
      <c r="AA35" s="38">
        <f>IF('Encodage réponses Es'!CL34="","",'Encodage réponses Es'!CL34)</f>
      </c>
      <c r="AB35" s="105">
        <f>IF('Encodage réponses Es'!CM34="","",'Encodage réponses Es'!CM34)</f>
      </c>
      <c r="AC35" s="349">
        <f t="shared" si="6"/>
      </c>
      <c r="AD35" s="350"/>
      <c r="AE35" s="38">
        <f>IF('Encodage réponses Es'!CN34="","",'Encodage réponses Es'!CN34)</f>
      </c>
      <c r="AF35" s="39">
        <f>IF('Encodage réponses Es'!CO34="","",'Encodage réponses Es'!CO34)</f>
      </c>
      <c r="AG35" s="39">
        <f>IF('Encodage réponses Es'!CP34="","",'Encodage réponses Es'!CP34)</f>
      </c>
      <c r="AH35" s="39">
        <f>IF('Encodage réponses Es'!CQ34="","",'Encodage réponses Es'!CQ34)</f>
      </c>
      <c r="AI35" s="105">
        <f>IF('Encodage réponses Es'!CR34="","",'Encodage réponses Es'!CR34)</f>
      </c>
      <c r="AJ35" s="336">
        <f t="shared" si="7"/>
      </c>
      <c r="AK35" s="337"/>
      <c r="AL35" s="38">
        <f>IF('Encodage réponses Es'!BU34="","",'Encodage réponses Es'!BU34)</f>
      </c>
      <c r="AM35" s="40">
        <f>IF('Encodage réponses Es'!BV34="","",'Encodage réponses Es'!BV34)</f>
      </c>
      <c r="AN35" s="40">
        <f>IF('Encodage réponses Es'!BW34="","",'Encodage réponses Es'!BW34)</f>
      </c>
      <c r="AO35" s="40">
        <f>IF('Encodage réponses Es'!BX34="","",'Encodage réponses Es'!BX34)</f>
      </c>
      <c r="AP35" s="40">
        <f>IF('Encodage réponses Es'!BY34="","",'Encodage réponses Es'!BY34)</f>
      </c>
      <c r="AQ35" s="40">
        <f>IF('Encodage réponses Es'!BZ34="","",'Encodage réponses Es'!BZ34)</f>
      </c>
      <c r="AR35" s="40">
        <f>IF('Encodage réponses Es'!CA34="","",'Encodage réponses Es'!CA34)</f>
      </c>
      <c r="AS35" s="40">
        <f>IF('Encodage réponses Es'!CB34="","",'Encodage réponses Es'!CB34)</f>
      </c>
      <c r="AT35" s="40">
        <f>IF('Encodage réponses Es'!CC34="","",'Encodage réponses Es'!CC34)</f>
      </c>
      <c r="AU35" s="40">
        <f>IF('Encodage réponses Es'!CD34="","",'Encodage réponses Es'!CD34)</f>
      </c>
      <c r="AV35" s="105">
        <f>IF('Encodage réponses Es'!CE34="","",'Encodage réponses Es'!CE34)</f>
      </c>
      <c r="AW35" s="336">
        <f t="shared" si="8"/>
      </c>
      <c r="AX35" s="337"/>
      <c r="AY35" s="38">
        <f>IF('Encodage réponses Es'!Y34="","",'Encodage réponses Es'!Y34)</f>
      </c>
      <c r="AZ35" s="40">
        <f>IF('Encodage réponses Es'!Z34="","",'Encodage réponses Es'!Z34)</f>
      </c>
      <c r="BA35" s="40">
        <f>IF('Encodage réponses Es'!AA34="","",'Encodage réponses Es'!AA34)</f>
      </c>
      <c r="BB35" s="40">
        <f>IF('Encodage réponses Es'!AF34="","",'Encodage réponses Es'!AF34)</f>
      </c>
      <c r="BC35" s="40">
        <f>IF('Encodage réponses Es'!AG34="","",'Encodage réponses Es'!AG34)</f>
      </c>
      <c r="BD35" s="105">
        <f>IF('Encodage réponses Es'!AH34="","",'Encodage réponses Es'!AH34)</f>
      </c>
      <c r="BE35" s="336">
        <f t="shared" si="9"/>
      </c>
      <c r="BF35" s="337"/>
      <c r="BG35" s="38">
        <f>IF('Encodage réponses Es'!L34="","",'Encodage réponses Es'!L34)</f>
      </c>
      <c r="BH35" s="39">
        <f>IF('Encodage réponses Es'!M34="","",'Encodage réponses Es'!M34)</f>
      </c>
      <c r="BI35" s="105">
        <f>IF('Encodage réponses Es'!N34="","",'Encodage réponses Es'!N34)</f>
      </c>
      <c r="BJ35" s="336">
        <f t="shared" si="10"/>
      </c>
      <c r="BK35" s="337"/>
      <c r="BL35" s="38">
        <f>IF('Encodage réponses Es'!BG34="","",'Encodage réponses Es'!BG34)</f>
      </c>
      <c r="BM35" s="105">
        <f>IF('Encodage réponses Es'!BH34="","",'Encodage réponses Es'!BH34)</f>
      </c>
      <c r="BN35" s="336">
        <f t="shared" si="11"/>
      </c>
      <c r="BO35" s="337"/>
      <c r="BP35" s="38">
        <f>IF('Encodage réponses Es'!R34="","",'Encodage réponses Es'!R34)</f>
      </c>
      <c r="BQ35" s="39">
        <f>IF('Encodage réponses Es'!S34="","",'Encodage réponses Es'!S34)</f>
      </c>
      <c r="BR35" s="39">
        <f>IF('Encodage réponses Es'!AW34="","",'Encodage réponses Es'!AW34)</f>
      </c>
      <c r="BS35" s="40">
        <f>IF('Encodage réponses Es'!AX34="","",'Encodage réponses Es'!AX34)</f>
      </c>
      <c r="BT35" s="105">
        <f>IF('Encodage réponses Es'!BF34="","",'Encodage réponses Es'!BF34)</f>
      </c>
      <c r="BU35" s="336">
        <f t="shared" si="12"/>
      </c>
      <c r="BV35" s="337"/>
      <c r="BW35" s="145">
        <f>IF('Encodage réponses Es'!BI34="","",'Encodage réponses Es'!BI34)</f>
      </c>
      <c r="BX35" s="349">
        <f t="shared" si="13"/>
      </c>
      <c r="BY35" s="350"/>
      <c r="BZ35" s="34">
        <f>IF('Encodage réponses Es'!T34="","",'Encodage réponses Es'!T34)</f>
      </c>
      <c r="CA35" s="35">
        <f>IF('Encodage réponses Es'!U34="","",'Encodage réponses Es'!U34)</f>
      </c>
      <c r="CB35" s="35">
        <f>IF('Encodage réponses Es'!V34="","",'Encodage réponses Es'!V34)</f>
      </c>
      <c r="CC35" s="35">
        <f>IF('Encodage réponses Es'!W34="","",'Encodage réponses Es'!W34)</f>
      </c>
      <c r="CD35" s="39">
        <f>IF('Encodage réponses Es'!X34="","",'Encodage réponses Es'!X34)</f>
      </c>
      <c r="CE35" s="39">
        <f>IF('Encodage réponses Es'!AE34="","",'Encodage réponses Es'!AE34)</f>
      </c>
      <c r="CF35" s="192">
        <f>IF('Encodage réponses Es'!BA34="","",'Encodage réponses Es'!BA34)</f>
      </c>
      <c r="CG35" s="349">
        <f t="shared" si="14"/>
      </c>
      <c r="CH35" s="350"/>
      <c r="CI35" s="34">
        <f>IF('Encodage réponses Es'!AK34="","",'Encodage réponses Es'!AK34)</f>
      </c>
      <c r="CJ35" s="35">
        <f>IF('Encodage réponses Es'!AL34="","",'Encodage réponses Es'!AL34)</f>
      </c>
      <c r="CK35" s="35">
        <f>IF('Encodage réponses Es'!AM34="","",'Encodage réponses Es'!AM34)</f>
      </c>
      <c r="CL35" s="35">
        <f>IF('Encodage réponses Es'!AN34="","",'Encodage réponses Es'!AN34)</f>
      </c>
      <c r="CM35" s="35">
        <f>IF('Encodage réponses Es'!AO34="","",'Encodage réponses Es'!AO34)</f>
      </c>
      <c r="CN35" s="35">
        <f>IF('Encodage réponses Es'!AP34="","",'Encodage réponses Es'!AP34)</f>
      </c>
      <c r="CO35" s="35">
        <f>IF('Encodage réponses Es'!AQ34="","",'Encodage réponses Es'!AQ34)</f>
      </c>
      <c r="CP35" s="35">
        <f>IF('Encodage réponses Es'!AR34="","",'Encodage réponses Es'!AR34)</f>
      </c>
      <c r="CQ35" s="35">
        <f>IF('Encodage réponses Es'!AS34="","",'Encodage réponses Es'!AS34)</f>
      </c>
      <c r="CR35" s="35">
        <f>IF('Encodage réponses Es'!AT34="","",'Encodage réponses Es'!AT34)</f>
      </c>
      <c r="CS35" s="35">
        <f>IF('Encodage réponses Es'!AY34="","",'Encodage réponses Es'!AY34)</f>
      </c>
      <c r="CT35" s="35">
        <f>IF('Encodage réponses Es'!AZ34="","",'Encodage réponses Es'!AZ34)</f>
      </c>
      <c r="CU35" s="35">
        <f>IF('Encodage réponses Es'!BB34="","",'Encodage réponses Es'!BB34)</f>
      </c>
      <c r="CV35" s="35">
        <f>IF('Encodage réponses Es'!BC34="","",'Encodage réponses Es'!BC34)</f>
      </c>
      <c r="CW35" s="35">
        <f>IF('Encodage réponses Es'!BD34="","",'Encodage réponses Es'!BD34)</f>
      </c>
      <c r="CX35" s="192">
        <f>IF('Encodage réponses Es'!BE34="","",'Encodage réponses Es'!BE34)</f>
      </c>
      <c r="CY35" s="336">
        <f t="shared" si="15"/>
      </c>
      <c r="CZ35" s="337"/>
      <c r="DA35" s="34">
        <f>IF('Encodage réponses Es'!AU34="","",'Encodage réponses Es'!AU34)</f>
      </c>
      <c r="DB35" s="35">
        <f>IF('Encodage réponses Es'!BJ34="","",'Encodage réponses Es'!BJ34)</f>
      </c>
      <c r="DC35" s="35">
        <f>IF('Encodage réponses Es'!BK34="","",'Encodage réponses Es'!BK34)</f>
      </c>
      <c r="DD35" s="35">
        <f>IF('Encodage réponses Es'!BL34="","",'Encodage réponses Es'!BL34)</f>
      </c>
      <c r="DE35" s="35">
        <f>IF('Encodage réponses Es'!BM34="","",'Encodage réponses Es'!BM34)</f>
      </c>
      <c r="DF35" s="192">
        <f>IF('Encodage réponses Es'!BN34="","",'Encodage réponses Es'!BN34)</f>
      </c>
      <c r="DG35" s="336">
        <f t="shared" si="16"/>
      </c>
      <c r="DH35" s="337"/>
      <c r="DI35" s="38">
        <f>IF('Encodage réponses Es'!H34="","",'Encodage réponses Es'!H34)</f>
      </c>
      <c r="DJ35" s="40">
        <f>IF('Encodage réponses Es'!I34="","",'Encodage réponses Es'!I34)</f>
      </c>
      <c r="DK35" s="40">
        <f>IF('Encodage réponses Es'!J34="","",'Encodage réponses Es'!J34)</f>
      </c>
      <c r="DL35" s="40">
        <f>IF('Encodage réponses Es'!K34="","",'Encodage réponses Es'!K34)</f>
      </c>
      <c r="DM35" s="39">
        <f>IF('Encodage réponses Es'!AB34="","",'Encodage réponses Es'!AB34)</f>
      </c>
      <c r="DN35" s="39">
        <f>IF('Encodage réponses Es'!AC34="","",'Encodage réponses Es'!AC34)</f>
      </c>
      <c r="DO35" s="37">
        <f>IF('Encodage réponses Es'!AD34="","",'Encodage réponses Es'!AD34)</f>
      </c>
      <c r="DP35" s="336">
        <f t="shared" si="17"/>
      </c>
      <c r="DQ35" s="337"/>
      <c r="DR35" s="38">
        <f>IF('Encodage réponses Es'!E34="","",'Encodage réponses Es'!E34)</f>
      </c>
      <c r="DS35" s="40">
        <f>IF('Encodage réponses Es'!F34="","",'Encodage réponses Es'!F34)</f>
      </c>
      <c r="DT35" s="37">
        <f>IF('Encodage réponses Es'!G34="","",'Encodage réponses Es'!G34)</f>
      </c>
      <c r="DU35" s="336">
        <f t="shared" si="18"/>
      </c>
      <c r="DV35" s="337"/>
      <c r="DW35" s="38">
        <f>IF('Encodage réponses Es'!O34="","",'Encodage réponses Es'!O34)</f>
      </c>
      <c r="DX35" s="39">
        <f>IF('Encodage réponses Es'!P34="","",'Encodage réponses Es'!P34)</f>
      </c>
      <c r="DY35" s="39">
        <f>IF('Encodage réponses Es'!Q34="","",'Encodage réponses Es'!Q34)</f>
      </c>
      <c r="DZ35" s="39">
        <f>IF('Encodage réponses Es'!AI34="","",'Encodage réponses Es'!AI34)</f>
      </c>
      <c r="EA35" s="37">
        <f>IF('Encodage réponses Es'!AJ34="","",'Encodage réponses Es'!AJ34)</f>
      </c>
      <c r="EB35" s="336">
        <f t="shared" si="0"/>
      </c>
      <c r="EC35" s="337"/>
      <c r="ED35" s="40">
        <f>IF('Encodage réponses Es'!AV34="","",'Encodage réponses Es'!AV34)</f>
      </c>
      <c r="EE35" s="336">
        <f t="shared" si="1"/>
      </c>
      <c r="EF35" s="337"/>
    </row>
    <row r="36" spans="1:136" ht="11.25" customHeight="1">
      <c r="A36" s="322"/>
      <c r="B36" s="323"/>
      <c r="C36" s="354">
        <f>IF('Encodage réponses Es'!C35="","",'Encodage réponses Es'!C35)</f>
        <v>33</v>
      </c>
      <c r="D36" s="355"/>
      <c r="E36" s="162">
        <f>IF('Encodage réponses Es'!CT35="","",'Encodage réponses Es'!CT35)</f>
      </c>
      <c r="F36" s="336">
        <f t="shared" si="2"/>
      </c>
      <c r="G36" s="337"/>
      <c r="H36" s="38">
        <f>IF('Encodage réponses Es'!CS35="","",'Encodage réponses Es'!CS35)</f>
      </c>
      <c r="I36" s="336">
        <f t="shared" si="3"/>
      </c>
      <c r="J36" s="337"/>
      <c r="K36" s="38">
        <f>IF('Encodage réponses Es'!CF35="","",'Encodage réponses Es'!CF35)</f>
      </c>
      <c r="L36" s="39">
        <f>IF('Encodage réponses Es'!CG35="","",'Encodage réponses Es'!CG35)</f>
      </c>
      <c r="M36" s="40">
        <f>IF('Encodage réponses Es'!CH35="","",'Encodage réponses Es'!CH35)</f>
      </c>
      <c r="N36" s="349">
        <f t="shared" si="4"/>
      </c>
      <c r="O36" s="350"/>
      <c r="P36" s="40">
        <f>IF('Encodage réponses Es'!BO35="","",'Encodage réponses Es'!BO35)</f>
      </c>
      <c r="Q36" s="39">
        <f>IF('Encodage réponses Es'!BP35="","",'Encodage réponses Es'!BP35)</f>
      </c>
      <c r="R36" s="39">
        <f>IF('Encodage réponses Es'!BQ35="","",'Encodage réponses Es'!BQ35)</f>
      </c>
      <c r="S36" s="39">
        <f>IF('Encodage réponses Es'!BR35="","",'Encodage réponses Es'!BR35)</f>
      </c>
      <c r="T36" s="39">
        <f>IF('Encodage réponses Es'!BS35="","",'Encodage réponses Es'!BS35)</f>
      </c>
      <c r="U36" s="39">
        <f>IF('Encodage réponses Es'!BT35="","",'Encodage réponses Es'!BT35)</f>
      </c>
      <c r="V36" s="39">
        <f>IF('Encodage réponses Es'!CI35="","",'Encodage réponses Es'!CI35)</f>
      </c>
      <c r="W36" s="39">
        <f>IF('Encodage réponses Es'!CJ35="","",'Encodage réponses Es'!CJ35)</f>
      </c>
      <c r="X36" s="37">
        <f>IF('Encodage réponses Es'!CK35="","",'Encodage réponses Es'!CK35)</f>
      </c>
      <c r="Y36" s="336">
        <f t="shared" si="5"/>
      </c>
      <c r="Z36" s="337"/>
      <c r="AA36" s="38">
        <f>IF('Encodage réponses Es'!CL35="","",'Encodage réponses Es'!CL35)</f>
      </c>
      <c r="AB36" s="105">
        <f>IF('Encodage réponses Es'!CM35="","",'Encodage réponses Es'!CM35)</f>
      </c>
      <c r="AC36" s="349">
        <f t="shared" si="6"/>
      </c>
      <c r="AD36" s="350"/>
      <c r="AE36" s="38">
        <f>IF('Encodage réponses Es'!CN35="","",'Encodage réponses Es'!CN35)</f>
      </c>
      <c r="AF36" s="39">
        <f>IF('Encodage réponses Es'!CO35="","",'Encodage réponses Es'!CO35)</f>
      </c>
      <c r="AG36" s="39">
        <f>IF('Encodage réponses Es'!CP35="","",'Encodage réponses Es'!CP35)</f>
      </c>
      <c r="AH36" s="39">
        <f>IF('Encodage réponses Es'!CQ35="","",'Encodage réponses Es'!CQ35)</f>
      </c>
      <c r="AI36" s="105">
        <f>IF('Encodage réponses Es'!CR35="","",'Encodage réponses Es'!CR35)</f>
      </c>
      <c r="AJ36" s="336">
        <f t="shared" si="7"/>
      </c>
      <c r="AK36" s="337"/>
      <c r="AL36" s="38">
        <f>IF('Encodage réponses Es'!BU35="","",'Encodage réponses Es'!BU35)</f>
      </c>
      <c r="AM36" s="40">
        <f>IF('Encodage réponses Es'!BV35="","",'Encodage réponses Es'!BV35)</f>
      </c>
      <c r="AN36" s="40">
        <f>IF('Encodage réponses Es'!BW35="","",'Encodage réponses Es'!BW35)</f>
      </c>
      <c r="AO36" s="40">
        <f>IF('Encodage réponses Es'!BX35="","",'Encodage réponses Es'!BX35)</f>
      </c>
      <c r="AP36" s="40">
        <f>IF('Encodage réponses Es'!BY35="","",'Encodage réponses Es'!BY35)</f>
      </c>
      <c r="AQ36" s="40">
        <f>IF('Encodage réponses Es'!BZ35="","",'Encodage réponses Es'!BZ35)</f>
      </c>
      <c r="AR36" s="40">
        <f>IF('Encodage réponses Es'!CA35="","",'Encodage réponses Es'!CA35)</f>
      </c>
      <c r="AS36" s="40">
        <f>IF('Encodage réponses Es'!CB35="","",'Encodage réponses Es'!CB35)</f>
      </c>
      <c r="AT36" s="40">
        <f>IF('Encodage réponses Es'!CC35="","",'Encodage réponses Es'!CC35)</f>
      </c>
      <c r="AU36" s="40">
        <f>IF('Encodage réponses Es'!CD35="","",'Encodage réponses Es'!CD35)</f>
      </c>
      <c r="AV36" s="105">
        <f>IF('Encodage réponses Es'!CE35="","",'Encodage réponses Es'!CE35)</f>
      </c>
      <c r="AW36" s="336">
        <f t="shared" si="8"/>
      </c>
      <c r="AX36" s="337"/>
      <c r="AY36" s="38">
        <f>IF('Encodage réponses Es'!Y35="","",'Encodage réponses Es'!Y35)</f>
      </c>
      <c r="AZ36" s="40">
        <f>IF('Encodage réponses Es'!Z35="","",'Encodage réponses Es'!Z35)</f>
      </c>
      <c r="BA36" s="40">
        <f>IF('Encodage réponses Es'!AA35="","",'Encodage réponses Es'!AA35)</f>
      </c>
      <c r="BB36" s="40">
        <f>IF('Encodage réponses Es'!AF35="","",'Encodage réponses Es'!AF35)</f>
      </c>
      <c r="BC36" s="40">
        <f>IF('Encodage réponses Es'!AG35="","",'Encodage réponses Es'!AG35)</f>
      </c>
      <c r="BD36" s="105">
        <f>IF('Encodage réponses Es'!AH35="","",'Encodage réponses Es'!AH35)</f>
      </c>
      <c r="BE36" s="336">
        <f t="shared" si="9"/>
      </c>
      <c r="BF36" s="337"/>
      <c r="BG36" s="38">
        <f>IF('Encodage réponses Es'!L35="","",'Encodage réponses Es'!L35)</f>
      </c>
      <c r="BH36" s="39">
        <f>IF('Encodage réponses Es'!M35="","",'Encodage réponses Es'!M35)</f>
      </c>
      <c r="BI36" s="105">
        <f>IF('Encodage réponses Es'!N35="","",'Encodage réponses Es'!N35)</f>
      </c>
      <c r="BJ36" s="336">
        <f t="shared" si="10"/>
      </c>
      <c r="BK36" s="337"/>
      <c r="BL36" s="38">
        <f>IF('Encodage réponses Es'!BG35="","",'Encodage réponses Es'!BG35)</f>
      </c>
      <c r="BM36" s="105">
        <f>IF('Encodage réponses Es'!BH35="","",'Encodage réponses Es'!BH35)</f>
      </c>
      <c r="BN36" s="336">
        <f t="shared" si="11"/>
      </c>
      <c r="BO36" s="337"/>
      <c r="BP36" s="38">
        <f>IF('Encodage réponses Es'!R35="","",'Encodage réponses Es'!R35)</f>
      </c>
      <c r="BQ36" s="39">
        <f>IF('Encodage réponses Es'!S35="","",'Encodage réponses Es'!S35)</f>
      </c>
      <c r="BR36" s="39">
        <f>IF('Encodage réponses Es'!AW35="","",'Encodage réponses Es'!AW35)</f>
      </c>
      <c r="BS36" s="40">
        <f>IF('Encodage réponses Es'!AX35="","",'Encodage réponses Es'!AX35)</f>
      </c>
      <c r="BT36" s="105">
        <f>IF('Encodage réponses Es'!BF35="","",'Encodage réponses Es'!BF35)</f>
      </c>
      <c r="BU36" s="336">
        <f t="shared" si="12"/>
      </c>
      <c r="BV36" s="337"/>
      <c r="BW36" s="145">
        <f>IF('Encodage réponses Es'!BI35="","",'Encodage réponses Es'!BI35)</f>
      </c>
      <c r="BX36" s="349">
        <f t="shared" si="13"/>
      </c>
      <c r="BY36" s="350"/>
      <c r="BZ36" s="34">
        <f>IF('Encodage réponses Es'!T35="","",'Encodage réponses Es'!T35)</f>
      </c>
      <c r="CA36" s="35">
        <f>IF('Encodage réponses Es'!U35="","",'Encodage réponses Es'!U35)</f>
      </c>
      <c r="CB36" s="35">
        <f>IF('Encodage réponses Es'!V35="","",'Encodage réponses Es'!V35)</f>
      </c>
      <c r="CC36" s="35">
        <f>IF('Encodage réponses Es'!W35="","",'Encodage réponses Es'!W35)</f>
      </c>
      <c r="CD36" s="39">
        <f>IF('Encodage réponses Es'!X35="","",'Encodage réponses Es'!X35)</f>
      </c>
      <c r="CE36" s="39">
        <f>IF('Encodage réponses Es'!AE35="","",'Encodage réponses Es'!AE35)</f>
      </c>
      <c r="CF36" s="192">
        <f>IF('Encodage réponses Es'!BA35="","",'Encodage réponses Es'!BA35)</f>
      </c>
      <c r="CG36" s="349">
        <f t="shared" si="14"/>
      </c>
      <c r="CH36" s="350"/>
      <c r="CI36" s="34">
        <f>IF('Encodage réponses Es'!AK35="","",'Encodage réponses Es'!AK35)</f>
      </c>
      <c r="CJ36" s="35">
        <f>IF('Encodage réponses Es'!AL35="","",'Encodage réponses Es'!AL35)</f>
      </c>
      <c r="CK36" s="35">
        <f>IF('Encodage réponses Es'!AM35="","",'Encodage réponses Es'!AM35)</f>
      </c>
      <c r="CL36" s="35">
        <f>IF('Encodage réponses Es'!AN35="","",'Encodage réponses Es'!AN35)</f>
      </c>
      <c r="CM36" s="35">
        <f>IF('Encodage réponses Es'!AO35="","",'Encodage réponses Es'!AO35)</f>
      </c>
      <c r="CN36" s="35">
        <f>IF('Encodage réponses Es'!AP35="","",'Encodage réponses Es'!AP35)</f>
      </c>
      <c r="CO36" s="35">
        <f>IF('Encodage réponses Es'!AQ35="","",'Encodage réponses Es'!AQ35)</f>
      </c>
      <c r="CP36" s="35">
        <f>IF('Encodage réponses Es'!AR35="","",'Encodage réponses Es'!AR35)</f>
      </c>
      <c r="CQ36" s="35">
        <f>IF('Encodage réponses Es'!AS35="","",'Encodage réponses Es'!AS35)</f>
      </c>
      <c r="CR36" s="35">
        <f>IF('Encodage réponses Es'!AT35="","",'Encodage réponses Es'!AT35)</f>
      </c>
      <c r="CS36" s="35">
        <f>IF('Encodage réponses Es'!AY35="","",'Encodage réponses Es'!AY35)</f>
      </c>
      <c r="CT36" s="35">
        <f>IF('Encodage réponses Es'!AZ35="","",'Encodage réponses Es'!AZ35)</f>
      </c>
      <c r="CU36" s="35">
        <f>IF('Encodage réponses Es'!BB35="","",'Encodage réponses Es'!BB35)</f>
      </c>
      <c r="CV36" s="35">
        <f>IF('Encodage réponses Es'!BC35="","",'Encodage réponses Es'!BC35)</f>
      </c>
      <c r="CW36" s="35">
        <f>IF('Encodage réponses Es'!BD35="","",'Encodage réponses Es'!BD35)</f>
      </c>
      <c r="CX36" s="192">
        <f>IF('Encodage réponses Es'!BE35="","",'Encodage réponses Es'!BE35)</f>
      </c>
      <c r="CY36" s="336">
        <f t="shared" si="15"/>
      </c>
      <c r="CZ36" s="337"/>
      <c r="DA36" s="34">
        <f>IF('Encodage réponses Es'!AU35="","",'Encodage réponses Es'!AU35)</f>
      </c>
      <c r="DB36" s="35">
        <f>IF('Encodage réponses Es'!BJ35="","",'Encodage réponses Es'!BJ35)</f>
      </c>
      <c r="DC36" s="35">
        <f>IF('Encodage réponses Es'!BK35="","",'Encodage réponses Es'!BK35)</f>
      </c>
      <c r="DD36" s="35">
        <f>IF('Encodage réponses Es'!BL35="","",'Encodage réponses Es'!BL35)</f>
      </c>
      <c r="DE36" s="35">
        <f>IF('Encodage réponses Es'!BM35="","",'Encodage réponses Es'!BM35)</f>
      </c>
      <c r="DF36" s="192">
        <f>IF('Encodage réponses Es'!BN35="","",'Encodage réponses Es'!BN35)</f>
      </c>
      <c r="DG36" s="336">
        <f t="shared" si="16"/>
      </c>
      <c r="DH36" s="337"/>
      <c r="DI36" s="38">
        <f>IF('Encodage réponses Es'!H35="","",'Encodage réponses Es'!H35)</f>
      </c>
      <c r="DJ36" s="40">
        <f>IF('Encodage réponses Es'!I35="","",'Encodage réponses Es'!I35)</f>
      </c>
      <c r="DK36" s="40">
        <f>IF('Encodage réponses Es'!J35="","",'Encodage réponses Es'!J35)</f>
      </c>
      <c r="DL36" s="40">
        <f>IF('Encodage réponses Es'!K35="","",'Encodage réponses Es'!K35)</f>
      </c>
      <c r="DM36" s="39">
        <f>IF('Encodage réponses Es'!AB35="","",'Encodage réponses Es'!AB35)</f>
      </c>
      <c r="DN36" s="39">
        <f>IF('Encodage réponses Es'!AC35="","",'Encodage réponses Es'!AC35)</f>
      </c>
      <c r="DO36" s="37">
        <f>IF('Encodage réponses Es'!AD35="","",'Encodage réponses Es'!AD35)</f>
      </c>
      <c r="DP36" s="336">
        <f t="shared" si="17"/>
      </c>
      <c r="DQ36" s="337"/>
      <c r="DR36" s="38">
        <f>IF('Encodage réponses Es'!E35="","",'Encodage réponses Es'!E35)</f>
      </c>
      <c r="DS36" s="40">
        <f>IF('Encodage réponses Es'!F35="","",'Encodage réponses Es'!F35)</f>
      </c>
      <c r="DT36" s="37">
        <f>IF('Encodage réponses Es'!G35="","",'Encodage réponses Es'!G35)</f>
      </c>
      <c r="DU36" s="336">
        <f t="shared" si="18"/>
      </c>
      <c r="DV36" s="337"/>
      <c r="DW36" s="38">
        <f>IF('Encodage réponses Es'!O35="","",'Encodage réponses Es'!O35)</f>
      </c>
      <c r="DX36" s="39">
        <f>IF('Encodage réponses Es'!P35="","",'Encodage réponses Es'!P35)</f>
      </c>
      <c r="DY36" s="39">
        <f>IF('Encodage réponses Es'!Q35="","",'Encodage réponses Es'!Q35)</f>
      </c>
      <c r="DZ36" s="39">
        <f>IF('Encodage réponses Es'!AI35="","",'Encodage réponses Es'!AI35)</f>
      </c>
      <c r="EA36" s="37">
        <f>IF('Encodage réponses Es'!AJ35="","",'Encodage réponses Es'!AJ35)</f>
      </c>
      <c r="EB36" s="336">
        <f t="shared" si="0"/>
      </c>
      <c r="EC36" s="337"/>
      <c r="ED36" s="40">
        <f>IF('Encodage réponses Es'!AV35="","",'Encodage réponses Es'!AV35)</f>
      </c>
      <c r="EE36" s="336">
        <f t="shared" si="1"/>
      </c>
      <c r="EF36" s="337"/>
    </row>
    <row r="37" spans="1:136" ht="11.25" customHeight="1" thickBot="1">
      <c r="A37" s="324"/>
      <c r="B37" s="325"/>
      <c r="C37" s="366">
        <f>IF('Encodage réponses Es'!C36="","",'Encodage réponses Es'!C36)</f>
        <v>34</v>
      </c>
      <c r="D37" s="367"/>
      <c r="E37" s="162">
        <f>IF('Encodage réponses Es'!CT36="","",'Encodage réponses Es'!CT36)</f>
      </c>
      <c r="F37" s="336">
        <f>IF(OR(COUNTIF(E37,"a")&gt;0,COUNTBLANK(E37)&gt;0),"",COUNTIF(E37,1))</f>
      </c>
      <c r="G37" s="337"/>
      <c r="H37" s="38">
        <f>IF('Encodage réponses Es'!CS36="","",'Encodage réponses Es'!CS36)</f>
      </c>
      <c r="I37" s="336">
        <f>IF(OR(COUNTIF(H37:H37,"a")&gt;0,COUNTBLANK(H37:H37)&gt;0),"",COUNTIF(H37:H37,1))</f>
      </c>
      <c r="J37" s="337"/>
      <c r="K37" s="38">
        <f>IF('Encodage réponses Es'!CF36="","",'Encodage réponses Es'!CF36)</f>
      </c>
      <c r="L37" s="39">
        <f>IF('Encodage réponses Es'!CG36="","",'Encodage réponses Es'!CG36)</f>
      </c>
      <c r="M37" s="40">
        <f>IF('Encodage réponses Es'!CH36="","",'Encodage réponses Es'!CH36)</f>
      </c>
      <c r="N37" s="349">
        <f>IF(OR(COUNTIF(K37:M37,"a")&gt;0,COUNTBLANK(K37:M37)&gt;0),"",COUNTIF(K37:M37,1)+(COUNTIF(L37,8)/2))</f>
      </c>
      <c r="O37" s="350"/>
      <c r="P37" s="40">
        <f>IF('Encodage réponses Es'!BO36="","",'Encodage réponses Es'!BO36)</f>
      </c>
      <c r="Q37" s="39">
        <f>IF('Encodage réponses Es'!BP36="","",'Encodage réponses Es'!BP36)</f>
      </c>
      <c r="R37" s="39">
        <f>IF('Encodage réponses Es'!BQ36="","",'Encodage réponses Es'!BQ36)</f>
      </c>
      <c r="S37" s="39">
        <f>IF('Encodage réponses Es'!BR36="","",'Encodage réponses Es'!BR36)</f>
      </c>
      <c r="T37" s="39">
        <f>IF('Encodage réponses Es'!BS36="","",'Encodage réponses Es'!BS36)</f>
      </c>
      <c r="U37" s="39">
        <f>IF('Encodage réponses Es'!BT36="","",'Encodage réponses Es'!BT36)</f>
      </c>
      <c r="V37" s="39">
        <f>IF('Encodage réponses Es'!CI36="","",'Encodage réponses Es'!CI36)</f>
      </c>
      <c r="W37" s="39">
        <f>IF('Encodage réponses Es'!CJ36="","",'Encodage réponses Es'!CJ36)</f>
      </c>
      <c r="X37" s="37">
        <f>IF('Encodage réponses Es'!CK36="","",'Encodage réponses Es'!CK36)</f>
      </c>
      <c r="Y37" s="336">
        <f>IF(OR(COUNTIF(P37:X37,"a")&gt;0,COUNTBLANK(P37:X37)&gt;0),"",COUNTIF(P37:X37,1))</f>
      </c>
      <c r="Z37" s="337"/>
      <c r="AA37" s="38">
        <f>IF('Encodage réponses Es'!CL36="","",'Encodage réponses Es'!CL36)</f>
      </c>
      <c r="AB37" s="105">
        <f>IF('Encodage réponses Es'!CM36="","",'Encodage réponses Es'!CM36)</f>
      </c>
      <c r="AC37" s="349">
        <f>IF(OR(COUNTIF(AA37:AB37,"a")&gt;0,COUNTBLANK(AA37:AB37)&gt;0),"",COUNTIF(AA37:AB37,1)+(COUNTIF(AA37:AB37,8)/2))</f>
      </c>
      <c r="AD37" s="350"/>
      <c r="AE37" s="38">
        <f>IF('Encodage réponses Es'!CN36="","",'Encodage réponses Es'!CN36)</f>
      </c>
      <c r="AF37" s="39">
        <f>IF('Encodage réponses Es'!CO36="","",'Encodage réponses Es'!CO36)</f>
      </c>
      <c r="AG37" s="39">
        <f>IF('Encodage réponses Es'!CP36="","",'Encodage réponses Es'!CP36)</f>
      </c>
      <c r="AH37" s="39">
        <f>IF('Encodage réponses Es'!CQ36="","",'Encodage réponses Es'!CQ36)</f>
      </c>
      <c r="AI37" s="105">
        <f>IF('Encodage réponses Es'!CR36="","",'Encodage réponses Es'!CR36)</f>
      </c>
      <c r="AJ37" s="336">
        <f>IF(OR(COUNTIF(AE37:AI37,"a")&gt;0,COUNTBLANK(AE37:AI37)&gt;0),"",COUNTIF(AE37:AI37,1))</f>
      </c>
      <c r="AK37" s="337"/>
      <c r="AL37" s="38">
        <f>IF('Encodage réponses Es'!BU36="","",'Encodage réponses Es'!BU36)</f>
      </c>
      <c r="AM37" s="40">
        <f>IF('Encodage réponses Es'!BV36="","",'Encodage réponses Es'!BV36)</f>
      </c>
      <c r="AN37" s="40">
        <f>IF('Encodage réponses Es'!BW36="","",'Encodage réponses Es'!BW36)</f>
      </c>
      <c r="AO37" s="40">
        <f>IF('Encodage réponses Es'!BX36="","",'Encodage réponses Es'!BX36)</f>
      </c>
      <c r="AP37" s="40">
        <f>IF('Encodage réponses Es'!BY36="","",'Encodage réponses Es'!BY36)</f>
      </c>
      <c r="AQ37" s="40">
        <f>IF('Encodage réponses Es'!BZ36="","",'Encodage réponses Es'!BZ36)</f>
      </c>
      <c r="AR37" s="40">
        <f>IF('Encodage réponses Es'!CA36="","",'Encodage réponses Es'!CA36)</f>
      </c>
      <c r="AS37" s="40">
        <f>IF('Encodage réponses Es'!CB36="","",'Encodage réponses Es'!CB36)</f>
      </c>
      <c r="AT37" s="40">
        <f>IF('Encodage réponses Es'!CC36="","",'Encodage réponses Es'!CC36)</f>
      </c>
      <c r="AU37" s="40">
        <f>IF('Encodage réponses Es'!CD36="","",'Encodage réponses Es'!CD36)</f>
      </c>
      <c r="AV37" s="105">
        <f>IF('Encodage réponses Es'!CE36="","",'Encodage réponses Es'!CE36)</f>
      </c>
      <c r="AW37" s="336">
        <f>IF(OR(COUNTIF(AL37:AV37,"a")&gt;0,COUNTBLANK(AL37:AV37)&gt;0),"",COUNTIF(AL37:AV37,1))</f>
      </c>
      <c r="AX37" s="337"/>
      <c r="AY37" s="38">
        <f>IF('Encodage réponses Es'!Y36="","",'Encodage réponses Es'!Y36)</f>
      </c>
      <c r="AZ37" s="40">
        <f>IF('Encodage réponses Es'!Z36="","",'Encodage réponses Es'!Z36)</f>
      </c>
      <c r="BA37" s="40">
        <f>IF('Encodage réponses Es'!AA36="","",'Encodage réponses Es'!AA36)</f>
      </c>
      <c r="BB37" s="40">
        <f>IF('Encodage réponses Es'!AF36="","",'Encodage réponses Es'!AF36)</f>
      </c>
      <c r="BC37" s="40">
        <f>IF('Encodage réponses Es'!AG36="","",'Encodage réponses Es'!AG36)</f>
      </c>
      <c r="BD37" s="105">
        <f>IF('Encodage réponses Es'!AH36="","",'Encodage réponses Es'!AH36)</f>
      </c>
      <c r="BE37" s="336">
        <f>IF(OR(COUNTIF(AY37:BD37,"a")&gt;0,COUNTBLANK(AY37:BD37)&gt;0),"",COUNTIF(AY37:BD37,1))</f>
      </c>
      <c r="BF37" s="337"/>
      <c r="BG37" s="38">
        <f>IF('Encodage réponses Es'!L36="","",'Encodage réponses Es'!L36)</f>
      </c>
      <c r="BH37" s="39">
        <f>IF('Encodage réponses Es'!M36="","",'Encodage réponses Es'!M36)</f>
      </c>
      <c r="BI37" s="105">
        <f>IF('Encodage réponses Es'!N36="","",'Encodage réponses Es'!N36)</f>
      </c>
      <c r="BJ37" s="336">
        <f>IF(OR(COUNTIF(BG37:BI37,"a")&gt;0,COUNTBLANK(BG37:BI37)&gt;0),"",COUNTIF(BG37:BI37,1))</f>
      </c>
      <c r="BK37" s="337"/>
      <c r="BL37" s="38">
        <f>IF('Encodage réponses Es'!BG36="","",'Encodage réponses Es'!BG36)</f>
      </c>
      <c r="BM37" s="105">
        <f>IF('Encodage réponses Es'!BH36="","",'Encodage réponses Es'!BH36)</f>
      </c>
      <c r="BN37" s="336">
        <f>IF(OR(COUNTIF(BL37:BM37,"a")&gt;0,COUNTBLANK(BL37:BM37)&gt;0),"",COUNTIF(BL37:BM37,1))</f>
      </c>
      <c r="BO37" s="337"/>
      <c r="BP37" s="38">
        <f>IF('Encodage réponses Es'!R36="","",'Encodage réponses Es'!R36)</f>
      </c>
      <c r="BQ37" s="39">
        <f>IF('Encodage réponses Es'!S36="","",'Encodage réponses Es'!S36)</f>
      </c>
      <c r="BR37" s="39">
        <f>IF('Encodage réponses Es'!AW36="","",'Encodage réponses Es'!AW36)</f>
      </c>
      <c r="BS37" s="40">
        <f>IF('Encodage réponses Es'!AX36="","",'Encodage réponses Es'!AX36)</f>
      </c>
      <c r="BT37" s="105">
        <f>IF('Encodage réponses Es'!BF36="","",'Encodage réponses Es'!BF36)</f>
      </c>
      <c r="BU37" s="336">
        <f>IF(OR(COUNTIF(BP37:BT37,"a")&gt;0,COUNTBLANK(BP37:BT37)&gt;0),"",COUNTIF(BP37:BT37,1))</f>
      </c>
      <c r="BV37" s="337"/>
      <c r="BW37" s="145">
        <f>IF('Encodage réponses Es'!BI36="","",'Encodage réponses Es'!BI36)</f>
      </c>
      <c r="BX37" s="349">
        <f>IF(OR(COUNTIF(BW37:BW37,"a")&gt;0,COUNTBLANK(BW37:BW37)&gt;0),"",COUNTIF(BW37:BW37,1)+COUNTIF(BW37,8)/2)</f>
      </c>
      <c r="BY37" s="350"/>
      <c r="BZ37" s="34">
        <f>IF('Encodage réponses Es'!T36="","",'Encodage réponses Es'!T36)</f>
      </c>
      <c r="CA37" s="35">
        <f>IF('Encodage réponses Es'!U36="","",'Encodage réponses Es'!U36)</f>
      </c>
      <c r="CB37" s="35">
        <f>IF('Encodage réponses Es'!V36="","",'Encodage réponses Es'!V36)</f>
      </c>
      <c r="CC37" s="35">
        <f>IF('Encodage réponses Es'!W36="","",'Encodage réponses Es'!W36)</f>
      </c>
      <c r="CD37" s="39">
        <f>IF('Encodage réponses Es'!X36="","",'Encodage réponses Es'!X36)</f>
      </c>
      <c r="CE37" s="39">
        <f>IF('Encodage réponses Es'!AE36="","",'Encodage réponses Es'!AE36)</f>
      </c>
      <c r="CF37" s="192">
        <f>IF('Encodage réponses Es'!BA36="","",'Encodage réponses Es'!BA36)</f>
      </c>
      <c r="CG37" s="349">
        <f>IF(OR(COUNTIF(BZ37:CF37,"a")&gt;0,COUNTBLANK(BZ37:CF37)&gt;0),"",COUNTIF(BZ37:CF37,1)+(COUNTIF(CF37,8)/2))</f>
      </c>
      <c r="CH37" s="350"/>
      <c r="CI37" s="34">
        <f>IF('Encodage réponses Es'!AK36="","",'Encodage réponses Es'!AK36)</f>
      </c>
      <c r="CJ37" s="35">
        <f>IF('Encodage réponses Es'!AL36="","",'Encodage réponses Es'!AL36)</f>
      </c>
      <c r="CK37" s="35">
        <f>IF('Encodage réponses Es'!AM36="","",'Encodage réponses Es'!AM36)</f>
      </c>
      <c r="CL37" s="35">
        <f>IF('Encodage réponses Es'!AN36="","",'Encodage réponses Es'!AN36)</f>
      </c>
      <c r="CM37" s="35">
        <f>IF('Encodage réponses Es'!AO36="","",'Encodage réponses Es'!AO36)</f>
      </c>
      <c r="CN37" s="35">
        <f>IF('Encodage réponses Es'!AP36="","",'Encodage réponses Es'!AP36)</f>
      </c>
      <c r="CO37" s="35">
        <f>IF('Encodage réponses Es'!AQ36="","",'Encodage réponses Es'!AQ36)</f>
      </c>
      <c r="CP37" s="35">
        <f>IF('Encodage réponses Es'!AR36="","",'Encodage réponses Es'!AR36)</f>
      </c>
      <c r="CQ37" s="35">
        <f>IF('Encodage réponses Es'!AS36="","",'Encodage réponses Es'!AS36)</f>
      </c>
      <c r="CR37" s="35">
        <f>IF('Encodage réponses Es'!AT36="","",'Encodage réponses Es'!AT36)</f>
      </c>
      <c r="CS37" s="35">
        <f>IF('Encodage réponses Es'!AY36="","",'Encodage réponses Es'!AY36)</f>
      </c>
      <c r="CT37" s="35">
        <f>IF('Encodage réponses Es'!AZ36="","",'Encodage réponses Es'!AZ36)</f>
      </c>
      <c r="CU37" s="35">
        <f>IF('Encodage réponses Es'!BB36="","",'Encodage réponses Es'!BB36)</f>
      </c>
      <c r="CV37" s="35">
        <f>IF('Encodage réponses Es'!BC36="","",'Encodage réponses Es'!BC36)</f>
      </c>
      <c r="CW37" s="35">
        <f>IF('Encodage réponses Es'!BD36="","",'Encodage réponses Es'!BD36)</f>
      </c>
      <c r="CX37" s="192">
        <f>IF('Encodage réponses Es'!BE36="","",'Encodage réponses Es'!BE36)</f>
      </c>
      <c r="CY37" s="336">
        <f>IF(OR(COUNTIF(CI37:CX37,"a")&gt;0,COUNTBLANK(CI37:CX37)&gt;0),"",COUNTIF(CI37:CX37,1))</f>
      </c>
      <c r="CZ37" s="337"/>
      <c r="DA37" s="34">
        <f>IF('Encodage réponses Es'!AU36="","",'Encodage réponses Es'!AU36)</f>
      </c>
      <c r="DB37" s="35">
        <f>IF('Encodage réponses Es'!BJ36="","",'Encodage réponses Es'!BJ36)</f>
      </c>
      <c r="DC37" s="35">
        <f>IF('Encodage réponses Es'!BK36="","",'Encodage réponses Es'!BK36)</f>
      </c>
      <c r="DD37" s="35">
        <f>IF('Encodage réponses Es'!BL36="","",'Encodage réponses Es'!BL36)</f>
      </c>
      <c r="DE37" s="35">
        <f>IF('Encodage réponses Es'!BM36="","",'Encodage réponses Es'!BM36)</f>
      </c>
      <c r="DF37" s="192">
        <f>IF('Encodage réponses Es'!BN36="","",'Encodage réponses Es'!BN36)</f>
      </c>
      <c r="DG37" s="336">
        <f>IF(OR(COUNTIF(DA37:DF37,"a")&gt;0,COUNTBLANK(DA37:DF37)&gt;0),"",COUNTIF(DA37:DF37,1))</f>
      </c>
      <c r="DH37" s="337"/>
      <c r="DI37" s="38">
        <f>IF('Encodage réponses Es'!H36="","",'Encodage réponses Es'!H36)</f>
      </c>
      <c r="DJ37" s="40">
        <f>IF('Encodage réponses Es'!I36="","",'Encodage réponses Es'!I36)</f>
      </c>
      <c r="DK37" s="40">
        <f>IF('Encodage réponses Es'!J36="","",'Encodage réponses Es'!J36)</f>
      </c>
      <c r="DL37" s="40">
        <f>IF('Encodage réponses Es'!K36="","",'Encodage réponses Es'!K36)</f>
      </c>
      <c r="DM37" s="39">
        <f>IF('Encodage réponses Es'!AB36="","",'Encodage réponses Es'!AB36)</f>
      </c>
      <c r="DN37" s="39">
        <f>IF('Encodage réponses Es'!AC36="","",'Encodage réponses Es'!AC36)</f>
      </c>
      <c r="DO37" s="37">
        <f>IF('Encodage réponses Es'!AD36="","",'Encodage réponses Es'!AD36)</f>
      </c>
      <c r="DP37" s="336">
        <f>IF(OR(COUNTIF(DI37:DO37,"a")&gt;0,COUNTBLANK(DI37:DO37)&gt;0),"",COUNTIF(DI37:DO37,1))</f>
      </c>
      <c r="DQ37" s="337"/>
      <c r="DR37" s="38">
        <f>IF('Encodage réponses Es'!E36="","",'Encodage réponses Es'!E36)</f>
      </c>
      <c r="DS37" s="40">
        <f>IF('Encodage réponses Es'!F36="","",'Encodage réponses Es'!F36)</f>
      </c>
      <c r="DT37" s="37">
        <f>IF('Encodage réponses Es'!G36="","",'Encodage réponses Es'!G36)</f>
      </c>
      <c r="DU37" s="336">
        <f>IF(OR(COUNTIF(DR37:DT37,"a")&gt;0,COUNTBLANK(DR37:DT37)&gt;0),"",COUNTIF(DR37:DT37,1))</f>
      </c>
      <c r="DV37" s="337"/>
      <c r="DW37" s="38">
        <f>IF('Encodage réponses Es'!O36="","",'Encodage réponses Es'!O36)</f>
      </c>
      <c r="DX37" s="39">
        <f>IF('Encodage réponses Es'!P36="","",'Encodage réponses Es'!P36)</f>
      </c>
      <c r="DY37" s="39">
        <f>IF('Encodage réponses Es'!Q36="","",'Encodage réponses Es'!Q36)</f>
      </c>
      <c r="DZ37" s="39">
        <f>IF('Encodage réponses Es'!AI36="","",'Encodage réponses Es'!AI36)</f>
      </c>
      <c r="EA37" s="37">
        <f>IF('Encodage réponses Es'!AJ36="","",'Encodage réponses Es'!AJ36)</f>
      </c>
      <c r="EB37" s="336">
        <f t="shared" si="0"/>
      </c>
      <c r="EC37" s="337"/>
      <c r="ED37" s="40">
        <f>IF('Encodage réponses Es'!AV36="","",'Encodage réponses Es'!AV36)</f>
      </c>
      <c r="EE37" s="336">
        <f t="shared" si="1"/>
      </c>
      <c r="EF37" s="337"/>
    </row>
    <row r="38" spans="5:136" ht="5.25" customHeight="1">
      <c r="E38" s="162">
        <f>IF('Encodage réponses Es'!CT37="","",'Encodage réponses Es'!CT37)</f>
      </c>
      <c r="F38" s="71"/>
      <c r="G38" s="71"/>
      <c r="H38" s="38">
        <f>IF('Encodage réponses Es'!CS37="","",'Encodage réponses Es'!CS37)</f>
      </c>
      <c r="I38" s="127"/>
      <c r="J38" s="139"/>
      <c r="K38" s="38">
        <f>IF('Encodage réponses Es'!CF37="","",'Encodage réponses Es'!CF37)</f>
      </c>
      <c r="L38" s="39">
        <f>IF('Encodage réponses Es'!CG37="","",'Encodage réponses Es'!CG37)</f>
      </c>
      <c r="M38" s="40">
        <f>IF('Encodage réponses Es'!CH37="","",'Encodage réponses Es'!CH37)</f>
      </c>
      <c r="N38" s="71"/>
      <c r="O38" s="71"/>
      <c r="P38" s="40">
        <f>IF('Encodage réponses Es'!BO37="","",'Encodage réponses Es'!BO37)</f>
      </c>
      <c r="Q38" s="39">
        <f>IF('Encodage réponses Es'!BP37="","",'Encodage réponses Es'!BP37)</f>
      </c>
      <c r="R38" s="39">
        <f>IF('Encodage réponses Es'!BQ37="","",'Encodage réponses Es'!BQ37)</f>
      </c>
      <c r="S38" s="39">
        <f>IF('Encodage réponses Es'!BR37="","",'Encodage réponses Es'!BR37)</f>
      </c>
      <c r="T38" s="39">
        <f>IF('Encodage réponses Es'!BS37="","",'Encodage réponses Es'!BS37)</f>
      </c>
      <c r="U38" s="39">
        <f>IF('Encodage réponses Es'!BT37="","",'Encodage réponses Es'!BT37)</f>
      </c>
      <c r="V38" s="39">
        <f>IF('Encodage réponses Es'!CI37="","",'Encodage réponses Es'!CI37)</f>
      </c>
      <c r="W38" s="39">
        <f>IF('Encodage réponses Es'!CJ37="","",'Encodage réponses Es'!CJ37)</f>
      </c>
      <c r="X38" s="37">
        <f>IF('Encodage réponses Es'!CK37="","",'Encodage réponses Es'!CK37)</f>
      </c>
      <c r="Y38" s="71"/>
      <c r="Z38" s="100"/>
      <c r="AA38" s="38">
        <f>IF('Encodage réponses Es'!CL37="","",'Encodage réponses Es'!CL37)</f>
      </c>
      <c r="AB38" s="105">
        <f>IF('Encodage réponses Es'!CM37="","",'Encodage réponses Es'!CM37)</f>
      </c>
      <c r="AC38" s="100"/>
      <c r="AD38" s="100"/>
      <c r="AE38" s="38">
        <f>IF('Encodage réponses Es'!CN37="","",'Encodage réponses Es'!CN37)</f>
      </c>
      <c r="AF38" s="39">
        <f>IF('Encodage réponses Es'!CO37="","",'Encodage réponses Es'!CO37)</f>
      </c>
      <c r="AG38" s="39">
        <f>IF('Encodage réponses Es'!CP37="","",'Encodage réponses Es'!CP37)</f>
      </c>
      <c r="AH38" s="39">
        <f>IF('Encodage réponses Es'!CQ37="","",'Encodage réponses Es'!CQ37)</f>
      </c>
      <c r="AI38" s="105">
        <f>IF('Encodage réponses Es'!CR37="","",'Encodage réponses Es'!CR37)</f>
      </c>
      <c r="AJ38" s="141"/>
      <c r="AK38" s="141"/>
      <c r="AL38" s="38">
        <f>IF('Encodage réponses Es'!BU37="","",'Encodage réponses Es'!BU37)</f>
      </c>
      <c r="AM38" s="40">
        <f>IF('Encodage réponses Es'!BV37="","",'Encodage réponses Es'!BV37)</f>
      </c>
      <c r="AN38" s="40">
        <f>IF('Encodage réponses Es'!BW37="","",'Encodage réponses Es'!BW37)</f>
      </c>
      <c r="AO38" s="40">
        <f>IF('Encodage réponses Es'!BX37="","",'Encodage réponses Es'!BX37)</f>
      </c>
      <c r="AP38" s="40">
        <f>IF('Encodage réponses Es'!BY37="","",'Encodage réponses Es'!BY37)</f>
      </c>
      <c r="AQ38" s="40">
        <f>IF('Encodage réponses Es'!BZ37="","",'Encodage réponses Es'!BZ37)</f>
      </c>
      <c r="AR38" s="40">
        <f>IF('Encodage réponses Es'!CA37="","",'Encodage réponses Es'!CA37)</f>
      </c>
      <c r="AS38" s="40">
        <f>IF('Encodage réponses Es'!CB37="","",'Encodage réponses Es'!CB37)</f>
      </c>
      <c r="AT38" s="40">
        <f>IF('Encodage réponses Es'!CC37="","",'Encodage réponses Es'!CC37)</f>
      </c>
      <c r="AU38" s="40">
        <f>IF('Encodage réponses Es'!CD37="","",'Encodage réponses Es'!CD37)</f>
      </c>
      <c r="AV38" s="105">
        <f>IF('Encodage réponses Es'!CE37="","",'Encodage réponses Es'!CE37)</f>
      </c>
      <c r="AW38" s="71"/>
      <c r="AX38" s="71"/>
      <c r="AY38" s="38">
        <f>IF('Encodage réponses Es'!Y37="","",'Encodage réponses Es'!Y37)</f>
      </c>
      <c r="AZ38" s="40">
        <f>IF('Encodage réponses Es'!Z37="","",'Encodage réponses Es'!Z37)</f>
      </c>
      <c r="BA38" s="40">
        <f>IF('Encodage réponses Es'!AA37="","",'Encodage réponses Es'!AA37)</f>
      </c>
      <c r="BB38" s="40">
        <f>IF('Encodage réponses Es'!AF37="","",'Encodage réponses Es'!AF37)</f>
      </c>
      <c r="BC38" s="40">
        <f>IF('Encodage réponses Es'!AG37="","",'Encodage réponses Es'!AG37)</f>
      </c>
      <c r="BD38" s="105">
        <f>IF('Encodage réponses Es'!AH37="","",'Encodage réponses Es'!AH37)</f>
      </c>
      <c r="BE38" s="100"/>
      <c r="BF38" s="100"/>
      <c r="BG38" s="38">
        <f>IF('Encodage réponses Es'!L37="","",'Encodage réponses Es'!L37)</f>
      </c>
      <c r="BH38" s="39">
        <f>IF('Encodage réponses Es'!M37="","",'Encodage réponses Es'!M37)</f>
      </c>
      <c r="BI38" s="105">
        <f>IF('Encodage réponses Es'!N37="","",'Encodage réponses Es'!N37)</f>
      </c>
      <c r="BJ38" s="100"/>
      <c r="BK38" s="100"/>
      <c r="BL38" s="38">
        <f>IF('Encodage réponses Es'!BG37="","",'Encodage réponses Es'!BG37)</f>
      </c>
      <c r="BM38" s="105">
        <f>IF('Encodage réponses Es'!BH37="","",'Encodage réponses Es'!BH37)</f>
      </c>
      <c r="BN38" s="100"/>
      <c r="BO38" s="100"/>
      <c r="BP38" s="38">
        <f>IF('Encodage réponses Es'!R37="","",'Encodage réponses Es'!R37)</f>
      </c>
      <c r="BQ38" s="39">
        <f>IF('Encodage réponses Es'!S37="","",'Encodage réponses Es'!S37)</f>
      </c>
      <c r="BR38" s="39">
        <f>IF('Encodage réponses Es'!AW37="","",'Encodage réponses Es'!AW37)</f>
      </c>
      <c r="BS38" s="40">
        <f>IF('Encodage réponses Es'!AX37="","",'Encodage réponses Es'!AX37)</f>
      </c>
      <c r="BT38" s="105">
        <f>IF('Encodage réponses Es'!BF37="","",'Encodage réponses Es'!BF37)</f>
      </c>
      <c r="BU38" s="100"/>
      <c r="BV38" s="100"/>
      <c r="BW38" s="145">
        <f>IF('Encodage réponses Es'!BI37="","",'Encodage réponses Es'!BI37)</f>
      </c>
      <c r="BX38" s="100"/>
      <c r="BY38" s="100"/>
      <c r="BZ38" s="34" t="str">
        <f>IF('Encodage réponses Es'!T37="","",'Encodage réponses Es'!T37)</f>
        <v>d</v>
      </c>
      <c r="CA38" s="35">
        <f>IF('Encodage réponses Es'!U37="","",'Encodage réponses Es'!U37)</f>
      </c>
      <c r="CB38" s="35">
        <f>IF('Encodage réponses Es'!V37="","",'Encodage réponses Es'!V37)</f>
      </c>
      <c r="CC38" s="35">
        <f>IF('Encodage réponses Es'!W37="","",'Encodage réponses Es'!W37)</f>
      </c>
      <c r="CD38" s="39">
        <f>IF('Encodage réponses Es'!X37="","",'Encodage réponses Es'!X37)</f>
      </c>
      <c r="CE38" s="39">
        <f>IF('Encodage réponses Es'!AE37="","",'Encodage réponses Es'!AE37)</f>
      </c>
      <c r="CF38" s="192">
        <f>IF('Encodage réponses Es'!BA37="","",'Encodage réponses Es'!BA37)</f>
      </c>
      <c r="CG38" s="100"/>
      <c r="CH38" s="100"/>
      <c r="CI38" s="34">
        <f>IF('Encodage réponses Es'!AK37="","",'Encodage réponses Es'!AK37)</f>
      </c>
      <c r="CJ38" s="35">
        <f>IF('Encodage réponses Es'!AL37="","",'Encodage réponses Es'!AL37)</f>
      </c>
      <c r="CK38" s="35">
        <f>IF('Encodage réponses Es'!AM37="","",'Encodage réponses Es'!AM37)</f>
      </c>
      <c r="CL38" s="35">
        <f>IF('Encodage réponses Es'!AN37="","",'Encodage réponses Es'!AN37)</f>
      </c>
      <c r="CM38" s="35">
        <f>IF('Encodage réponses Es'!AO37="","",'Encodage réponses Es'!AO37)</f>
      </c>
      <c r="CN38" s="35">
        <f>IF('Encodage réponses Es'!AP37="","",'Encodage réponses Es'!AP37)</f>
      </c>
      <c r="CO38" s="35">
        <f>IF('Encodage réponses Es'!AQ37="","",'Encodage réponses Es'!AQ37)</f>
      </c>
      <c r="CP38" s="35">
        <f>IF('Encodage réponses Es'!AR37="","",'Encodage réponses Es'!AR37)</f>
      </c>
      <c r="CQ38" s="35">
        <f>IF('Encodage réponses Es'!AS37="","",'Encodage réponses Es'!AS37)</f>
      </c>
      <c r="CR38" s="35">
        <f>IF('Encodage réponses Es'!AT37="","",'Encodage réponses Es'!AT37)</f>
      </c>
      <c r="CS38" s="35">
        <f>IF('Encodage réponses Es'!AY37="","",'Encodage réponses Es'!AY37)</f>
      </c>
      <c r="CT38" s="35">
        <f>IF('Encodage réponses Es'!AZ37="","",'Encodage réponses Es'!AZ37)</f>
      </c>
      <c r="CU38" s="35">
        <f>IF('Encodage réponses Es'!BB37="","",'Encodage réponses Es'!BB37)</f>
      </c>
      <c r="CV38" s="35">
        <f>IF('Encodage réponses Es'!BC37="","",'Encodage réponses Es'!BC37)</f>
      </c>
      <c r="CW38" s="35">
        <f>IF('Encodage réponses Es'!BD37="","",'Encodage réponses Es'!BD37)</f>
      </c>
      <c r="CX38" s="192">
        <f>IF('Encodage réponses Es'!BE37="","",'Encodage réponses Es'!BE37)</f>
      </c>
      <c r="CY38" s="100"/>
      <c r="CZ38" s="100"/>
      <c r="DA38" s="34">
        <f>IF('Encodage réponses Es'!AU37="","",'Encodage réponses Es'!AU37)</f>
      </c>
      <c r="DB38" s="35">
        <f>IF('Encodage réponses Es'!BJ37="","",'Encodage réponses Es'!BJ37)</f>
      </c>
      <c r="DC38" s="35">
        <f>IF('Encodage réponses Es'!BK37="","",'Encodage réponses Es'!BK37)</f>
      </c>
      <c r="DD38" s="35">
        <f>IF('Encodage réponses Es'!BL37="","",'Encodage réponses Es'!BL37)</f>
      </c>
      <c r="DE38" s="35">
        <f>IF('Encodage réponses Es'!BM37="","",'Encodage réponses Es'!BM37)</f>
      </c>
      <c r="DF38" s="192">
        <f>IF('Encodage réponses Es'!BN37="","",'Encodage réponses Es'!BN37)</f>
      </c>
      <c r="DG38" s="100"/>
      <c r="DH38" s="100"/>
      <c r="DI38" s="38">
        <f>IF('Encodage réponses Es'!H37="","",'Encodage réponses Es'!H37)</f>
      </c>
      <c r="DJ38" s="40">
        <f>IF('Encodage réponses Es'!I37="","",'Encodage réponses Es'!I37)</f>
      </c>
      <c r="DK38" s="40">
        <f>IF('Encodage réponses Es'!J37="","",'Encodage réponses Es'!J37)</f>
      </c>
      <c r="DL38" s="40">
        <f>IF('Encodage réponses Es'!K37="","",'Encodage réponses Es'!K37)</f>
      </c>
      <c r="DM38" s="39">
        <f>IF('Encodage réponses Es'!AB37="","",'Encodage réponses Es'!AB37)</f>
      </c>
      <c r="DN38" s="39">
        <f>IF('Encodage réponses Es'!AC37="","",'Encodage réponses Es'!AC37)</f>
      </c>
      <c r="DO38" s="37">
        <f>IF('Encodage réponses Es'!AD37="","",'Encodage réponses Es'!AD37)</f>
      </c>
      <c r="DP38" s="100"/>
      <c r="DQ38" s="150"/>
      <c r="DR38" s="38">
        <f>IF('Encodage réponses Es'!E37="","",'Encodage réponses Es'!E37)</f>
      </c>
      <c r="DS38" s="40">
        <f>IF('Encodage réponses Es'!F37="","",'Encodage réponses Es'!F37)</f>
      </c>
      <c r="DT38" s="37">
        <f>IF('Encodage réponses Es'!G37="","",'Encodage réponses Es'!G37)</f>
      </c>
      <c r="DU38" s="100"/>
      <c r="DV38" s="150"/>
      <c r="DW38" s="38">
        <f>IF('Encodage réponses Es'!O37="","",'Encodage réponses Es'!O37)</f>
      </c>
      <c r="DX38" s="39">
        <f>IF('Encodage réponses Es'!P37="","",'Encodage réponses Es'!P37)</f>
      </c>
      <c r="DY38" s="39">
        <f>IF('Encodage réponses Es'!Q37="","",'Encodage réponses Es'!Q37)</f>
      </c>
      <c r="DZ38" s="39">
        <f>IF('Encodage réponses Es'!AI37="","",'Encodage réponses Es'!AI37)</f>
      </c>
      <c r="EA38" s="37">
        <f>IF('Encodage réponses Es'!AJ37="","",'Encodage réponses Es'!AJ37)</f>
      </c>
      <c r="EB38" s="100"/>
      <c r="EC38" s="100"/>
      <c r="ED38" s="40">
        <f>IF('Encodage réponses Es'!AV37="","",'Encodage réponses Es'!AV37)</f>
      </c>
      <c r="EE38" s="71"/>
      <c r="EF38" s="71"/>
    </row>
    <row r="39" spans="3:136" ht="12.75" customHeight="1">
      <c r="C39" s="2"/>
      <c r="D39" s="178" t="s">
        <v>18</v>
      </c>
      <c r="E39" s="162">
        <f>IF('Encodage réponses Es'!CT38="","",'Encodage réponses Es'!CT38)</f>
        <v>0</v>
      </c>
      <c r="F39" s="128" t="s">
        <v>14</v>
      </c>
      <c r="G39" s="166">
        <f>COUNT(F4:F37)</f>
        <v>0</v>
      </c>
      <c r="H39" s="38">
        <f>IF('Encodage réponses Es'!CS38="","",'Encodage réponses Es'!CS38)</f>
        <v>0</v>
      </c>
      <c r="I39" s="128" t="s">
        <v>14</v>
      </c>
      <c r="J39" s="165">
        <f>COUNT(I4:I37)</f>
        <v>0</v>
      </c>
      <c r="K39" s="38">
        <f>IF('Encodage réponses Es'!CF38="","",'Encodage réponses Es'!CF38)</f>
        <v>0</v>
      </c>
      <c r="L39" s="39">
        <f>IF('Encodage réponses Es'!CG38="","",'Encodage réponses Es'!CG38)</f>
        <v>0</v>
      </c>
      <c r="M39" s="40">
        <f>IF('Encodage réponses Es'!CH38="","",'Encodage réponses Es'!CH38)</f>
        <v>0</v>
      </c>
      <c r="N39" s="128" t="s">
        <v>14</v>
      </c>
      <c r="O39" s="165">
        <f>COUNT(N4:N37)</f>
        <v>0</v>
      </c>
      <c r="P39" s="40">
        <f>IF('Encodage réponses Es'!BO38="","",'Encodage réponses Es'!BO38)</f>
        <v>0</v>
      </c>
      <c r="Q39" s="39">
        <f>IF('Encodage réponses Es'!BP38="","",'Encodage réponses Es'!BP38)</f>
        <v>0</v>
      </c>
      <c r="R39" s="39">
        <f>IF('Encodage réponses Es'!BQ38="","",'Encodage réponses Es'!BQ38)</f>
        <v>0</v>
      </c>
      <c r="S39" s="39">
        <f>IF('Encodage réponses Es'!BR38="","",'Encodage réponses Es'!BR38)</f>
        <v>0</v>
      </c>
      <c r="T39" s="39">
        <f>IF('Encodage réponses Es'!BS38="","",'Encodage réponses Es'!BS38)</f>
        <v>0</v>
      </c>
      <c r="U39" s="39">
        <f>IF('Encodage réponses Es'!BT38="","",'Encodage réponses Es'!BT38)</f>
        <v>0</v>
      </c>
      <c r="V39" s="39">
        <f>IF('Encodage réponses Es'!CI38="","",'Encodage réponses Es'!CI38)</f>
        <v>0</v>
      </c>
      <c r="W39" s="39">
        <f>IF('Encodage réponses Es'!CJ38="","",'Encodage réponses Es'!CJ38)</f>
        <v>0</v>
      </c>
      <c r="X39" s="37">
        <f>IF('Encodage réponses Es'!CK38="","",'Encodage réponses Es'!CK38)</f>
        <v>0</v>
      </c>
      <c r="Y39" s="128" t="s">
        <v>14</v>
      </c>
      <c r="Z39" s="164">
        <f>COUNT(Y4:Y37)</f>
        <v>0</v>
      </c>
      <c r="AA39" s="38">
        <f>IF('Encodage réponses Es'!CL38="","",'Encodage réponses Es'!CL38)</f>
        <v>0</v>
      </c>
      <c r="AB39" s="105">
        <f>IF('Encodage réponses Es'!CM38="","",'Encodage réponses Es'!CM38)</f>
        <v>0</v>
      </c>
      <c r="AC39" s="128" t="s">
        <v>14</v>
      </c>
      <c r="AD39" s="165">
        <f>COUNT(AC4:AC37)</f>
        <v>0</v>
      </c>
      <c r="AE39" s="38">
        <f>IF('Encodage réponses Es'!CN38="","",'Encodage réponses Es'!CN38)</f>
        <v>0</v>
      </c>
      <c r="AF39" s="39">
        <f>IF('Encodage réponses Es'!CO38="","",'Encodage réponses Es'!CO38)</f>
        <v>0</v>
      </c>
      <c r="AG39" s="39">
        <f>IF('Encodage réponses Es'!CP38="","",'Encodage réponses Es'!CP38)</f>
        <v>0</v>
      </c>
      <c r="AH39" s="39">
        <f>IF('Encodage réponses Es'!CQ38="","",'Encodage réponses Es'!CQ38)</f>
        <v>0</v>
      </c>
      <c r="AI39" s="105">
        <f>IF('Encodage réponses Es'!CR38="","",'Encodage réponses Es'!CR38)</f>
        <v>0</v>
      </c>
      <c r="AJ39" s="21" t="s">
        <v>14</v>
      </c>
      <c r="AK39" s="166">
        <f>COUNT(AJ4:AJ37)</f>
        <v>0</v>
      </c>
      <c r="AL39" s="38">
        <f>IF('Encodage réponses Es'!BU38="","",'Encodage réponses Es'!BU38)</f>
        <v>0</v>
      </c>
      <c r="AM39" s="40">
        <f>IF('Encodage réponses Es'!BV38="","",'Encodage réponses Es'!BV38)</f>
        <v>0</v>
      </c>
      <c r="AN39" s="40">
        <f>IF('Encodage réponses Es'!BW38="","",'Encodage réponses Es'!BW38)</f>
        <v>0</v>
      </c>
      <c r="AO39" s="40">
        <f>IF('Encodage réponses Es'!BX38="","",'Encodage réponses Es'!BX38)</f>
        <v>0</v>
      </c>
      <c r="AP39" s="40">
        <f>IF('Encodage réponses Es'!BY38="","",'Encodage réponses Es'!BY38)</f>
        <v>0</v>
      </c>
      <c r="AQ39" s="40">
        <f>IF('Encodage réponses Es'!BZ38="","",'Encodage réponses Es'!BZ38)</f>
        <v>0</v>
      </c>
      <c r="AR39" s="40">
        <f>IF('Encodage réponses Es'!CA38="","",'Encodage réponses Es'!CA38)</f>
        <v>0</v>
      </c>
      <c r="AS39" s="40">
        <f>IF('Encodage réponses Es'!CB38="","",'Encodage réponses Es'!CB38)</f>
        <v>0</v>
      </c>
      <c r="AT39" s="40">
        <f>IF('Encodage réponses Es'!CC38="","",'Encodage réponses Es'!CC38)</f>
        <v>0</v>
      </c>
      <c r="AU39" s="40">
        <f>IF('Encodage réponses Es'!CD38="","",'Encodage réponses Es'!CD38)</f>
        <v>0</v>
      </c>
      <c r="AV39" s="105">
        <f>IF('Encodage réponses Es'!CE38="","",'Encodage réponses Es'!CE38)</f>
        <v>0</v>
      </c>
      <c r="AW39" s="21" t="s">
        <v>14</v>
      </c>
      <c r="AX39" s="166">
        <f>COUNT(AW4:AW37)</f>
        <v>0</v>
      </c>
      <c r="AY39" s="38">
        <f>IF('Encodage réponses Es'!Y38="","",'Encodage réponses Es'!Y38)</f>
        <v>0</v>
      </c>
      <c r="AZ39" s="40">
        <f>IF('Encodage réponses Es'!Z38="","",'Encodage réponses Es'!Z38)</f>
        <v>0</v>
      </c>
      <c r="BA39" s="40">
        <f>IF('Encodage réponses Es'!AA38="","",'Encodage réponses Es'!AA38)</f>
        <v>0</v>
      </c>
      <c r="BB39" s="40">
        <f>IF('Encodage réponses Es'!AF38="","",'Encodage réponses Es'!AF38)</f>
        <v>0</v>
      </c>
      <c r="BC39" s="40">
        <f>IF('Encodage réponses Es'!AG38="","",'Encodage réponses Es'!AG38)</f>
        <v>0</v>
      </c>
      <c r="BD39" s="105">
        <f>IF('Encodage réponses Es'!AH38="","",'Encodage réponses Es'!AH38)</f>
        <v>0</v>
      </c>
      <c r="BE39" s="129" t="s">
        <v>14</v>
      </c>
      <c r="BF39" s="147">
        <f>COUNT(BE4:BE37)</f>
        <v>0</v>
      </c>
      <c r="BG39" s="38">
        <f>IF('Encodage réponses Es'!L38="","",'Encodage réponses Es'!L38)</f>
        <v>0</v>
      </c>
      <c r="BH39" s="39">
        <f>IF('Encodage réponses Es'!M38="","",'Encodage réponses Es'!M38)</f>
        <v>0</v>
      </c>
      <c r="BI39" s="105">
        <f>IF('Encodage réponses Es'!N38="","",'Encodage réponses Es'!N38)</f>
        <v>0</v>
      </c>
      <c r="BJ39" s="129" t="s">
        <v>14</v>
      </c>
      <c r="BK39" s="147">
        <f>COUNT(BJ4:BJ37)</f>
        <v>0</v>
      </c>
      <c r="BL39" s="38">
        <f>IF('Encodage réponses Es'!BG38="","",'Encodage réponses Es'!BG38)</f>
        <v>0</v>
      </c>
      <c r="BM39" s="105">
        <f>IF('Encodage réponses Es'!BH38="","",'Encodage réponses Es'!BH38)</f>
        <v>0</v>
      </c>
      <c r="BN39" s="129" t="s">
        <v>14</v>
      </c>
      <c r="BO39" s="147">
        <f>COUNT(BN4:BN37)</f>
        <v>0</v>
      </c>
      <c r="BP39" s="38">
        <f>IF('Encodage réponses Es'!R38="","",'Encodage réponses Es'!R38)</f>
        <v>0</v>
      </c>
      <c r="BQ39" s="39">
        <f>IF('Encodage réponses Es'!S38="","",'Encodage réponses Es'!S38)</f>
        <v>0</v>
      </c>
      <c r="BR39" s="39">
        <f>IF('Encodage réponses Es'!AW38="","",'Encodage réponses Es'!AW38)</f>
        <v>0</v>
      </c>
      <c r="BS39" s="40">
        <f>IF('Encodage réponses Es'!AX38="","",'Encodage réponses Es'!AX38)</f>
        <v>0</v>
      </c>
      <c r="BT39" s="105">
        <f>IF('Encodage réponses Es'!BF38="","",'Encodage réponses Es'!BF38)</f>
        <v>0</v>
      </c>
      <c r="BU39" s="129" t="s">
        <v>14</v>
      </c>
      <c r="BV39" s="147">
        <f>COUNT(BU4:BU37)</f>
        <v>0</v>
      </c>
      <c r="BW39" s="145">
        <f>IF('Encodage réponses Es'!BI38="","",'Encodage réponses Es'!BI38)</f>
        <v>0</v>
      </c>
      <c r="BX39" s="129" t="s">
        <v>14</v>
      </c>
      <c r="BY39" s="147">
        <f>COUNT(BX4:BX37)</f>
        <v>0</v>
      </c>
      <c r="BZ39" s="34">
        <f>IF('Encodage réponses Es'!T38="","",'Encodage réponses Es'!T38)</f>
        <v>0</v>
      </c>
      <c r="CA39" s="35">
        <f>IF('Encodage réponses Es'!U38="","",'Encodage réponses Es'!U38)</f>
        <v>0</v>
      </c>
      <c r="CB39" s="35">
        <f>IF('Encodage réponses Es'!V38="","",'Encodage réponses Es'!V38)</f>
        <v>0</v>
      </c>
      <c r="CC39" s="35">
        <f>IF('Encodage réponses Es'!W38="","",'Encodage réponses Es'!W38)</f>
        <v>0</v>
      </c>
      <c r="CD39" s="39">
        <f>IF('Encodage réponses Es'!X38="","",'Encodage réponses Es'!X38)</f>
        <v>0</v>
      </c>
      <c r="CE39" s="39">
        <f>IF('Encodage réponses Es'!AE38="","",'Encodage réponses Es'!AE38)</f>
        <v>0</v>
      </c>
      <c r="CF39" s="192">
        <f>IF('Encodage réponses Es'!BA38="","",'Encodage réponses Es'!BA38)</f>
        <v>0</v>
      </c>
      <c r="CG39" s="129" t="s">
        <v>14</v>
      </c>
      <c r="CH39" s="147">
        <f>COUNT(CG4:CG37)</f>
        <v>0</v>
      </c>
      <c r="CI39" s="34">
        <f>IF('Encodage réponses Es'!AK38="","",'Encodage réponses Es'!AK38)</f>
        <v>0</v>
      </c>
      <c r="CJ39" s="35">
        <f>IF('Encodage réponses Es'!AL38="","",'Encodage réponses Es'!AL38)</f>
        <v>0</v>
      </c>
      <c r="CK39" s="35">
        <f>IF('Encodage réponses Es'!AM38="","",'Encodage réponses Es'!AM38)</f>
        <v>0</v>
      </c>
      <c r="CL39" s="35">
        <f>IF('Encodage réponses Es'!AN38="","",'Encodage réponses Es'!AN38)</f>
        <v>0</v>
      </c>
      <c r="CM39" s="35">
        <f>IF('Encodage réponses Es'!AO38="","",'Encodage réponses Es'!AO38)</f>
        <v>0</v>
      </c>
      <c r="CN39" s="35">
        <f>IF('Encodage réponses Es'!AP38="","",'Encodage réponses Es'!AP38)</f>
        <v>0</v>
      </c>
      <c r="CO39" s="35">
        <f>IF('Encodage réponses Es'!AQ38="","",'Encodage réponses Es'!AQ38)</f>
        <v>0</v>
      </c>
      <c r="CP39" s="35">
        <f>IF('Encodage réponses Es'!AR38="","",'Encodage réponses Es'!AR38)</f>
        <v>0</v>
      </c>
      <c r="CQ39" s="35">
        <f>IF('Encodage réponses Es'!AS38="","",'Encodage réponses Es'!AS38)</f>
        <v>0</v>
      </c>
      <c r="CR39" s="35">
        <f>IF('Encodage réponses Es'!AT38="","",'Encodage réponses Es'!AT38)</f>
        <v>0</v>
      </c>
      <c r="CS39" s="35">
        <f>IF('Encodage réponses Es'!AY38="","",'Encodage réponses Es'!AY38)</f>
        <v>0</v>
      </c>
      <c r="CT39" s="35">
        <f>IF('Encodage réponses Es'!AZ38="","",'Encodage réponses Es'!AZ38)</f>
        <v>0</v>
      </c>
      <c r="CU39" s="35">
        <f>IF('Encodage réponses Es'!BB38="","",'Encodage réponses Es'!BB38)</f>
        <v>0</v>
      </c>
      <c r="CV39" s="35">
        <f>IF('Encodage réponses Es'!BC38="","",'Encodage réponses Es'!BC38)</f>
        <v>0</v>
      </c>
      <c r="CW39" s="35">
        <f>IF('Encodage réponses Es'!BD38="","",'Encodage réponses Es'!BD38)</f>
        <v>0</v>
      </c>
      <c r="CX39" s="192">
        <f>IF('Encodage réponses Es'!BE38="","",'Encodage réponses Es'!BE38)</f>
        <v>0</v>
      </c>
      <c r="CY39" s="129" t="s">
        <v>14</v>
      </c>
      <c r="CZ39" s="147">
        <f>COUNT(CY4:CY37)</f>
        <v>0</v>
      </c>
      <c r="DA39" s="34">
        <f>IF('Encodage réponses Es'!AU38="","",'Encodage réponses Es'!AU38)</f>
        <v>0</v>
      </c>
      <c r="DB39" s="35">
        <f>IF('Encodage réponses Es'!BJ38="","",'Encodage réponses Es'!BJ38)</f>
        <v>0</v>
      </c>
      <c r="DC39" s="35">
        <f>IF('Encodage réponses Es'!BK38="","",'Encodage réponses Es'!BK38)</f>
        <v>0</v>
      </c>
      <c r="DD39" s="35">
        <f>IF('Encodage réponses Es'!BL38="","",'Encodage réponses Es'!BL38)</f>
        <v>0</v>
      </c>
      <c r="DE39" s="35">
        <f>IF('Encodage réponses Es'!BM38="","",'Encodage réponses Es'!BM38)</f>
        <v>0</v>
      </c>
      <c r="DF39" s="192">
        <f>IF('Encodage réponses Es'!BN38="","",'Encodage réponses Es'!BN38)</f>
        <v>0</v>
      </c>
      <c r="DG39" s="129" t="s">
        <v>14</v>
      </c>
      <c r="DH39" s="147">
        <f>COUNT(DG4:DG37)</f>
        <v>0</v>
      </c>
      <c r="DI39" s="38">
        <f>IF('Encodage réponses Es'!H38="","",'Encodage réponses Es'!H38)</f>
        <v>0</v>
      </c>
      <c r="DJ39" s="40">
        <f>IF('Encodage réponses Es'!I38="","",'Encodage réponses Es'!I38)</f>
        <v>0</v>
      </c>
      <c r="DK39" s="40">
        <f>IF('Encodage réponses Es'!J38="","",'Encodage réponses Es'!J38)</f>
        <v>0</v>
      </c>
      <c r="DL39" s="40">
        <f>IF('Encodage réponses Es'!K38="","",'Encodage réponses Es'!K38)</f>
        <v>0</v>
      </c>
      <c r="DM39" s="39">
        <f>IF('Encodage réponses Es'!AB38="","",'Encodage réponses Es'!AB38)</f>
        <v>0</v>
      </c>
      <c r="DN39" s="39">
        <f>IF('Encodage réponses Es'!AC38="","",'Encodage réponses Es'!AC38)</f>
        <v>0</v>
      </c>
      <c r="DO39" s="37">
        <f>IF('Encodage réponses Es'!AD38="","",'Encodage réponses Es'!AD38)</f>
        <v>0</v>
      </c>
      <c r="DP39" s="129" t="s">
        <v>14</v>
      </c>
      <c r="DQ39" s="147">
        <f>COUNT(DP4:DP37)</f>
        <v>0</v>
      </c>
      <c r="DR39" s="38">
        <f>IF('Encodage réponses Es'!E38="","",'Encodage réponses Es'!E38)</f>
        <v>0</v>
      </c>
      <c r="DS39" s="40">
        <f>IF('Encodage réponses Es'!F38="","",'Encodage réponses Es'!F38)</f>
        <v>0</v>
      </c>
      <c r="DT39" s="37">
        <f>IF('Encodage réponses Es'!G38="","",'Encodage réponses Es'!G38)</f>
        <v>0</v>
      </c>
      <c r="DU39" s="129" t="s">
        <v>14</v>
      </c>
      <c r="DV39" s="147">
        <f>COUNT(DU4:DU37)</f>
        <v>0</v>
      </c>
      <c r="DW39" s="38">
        <f>IF('Encodage réponses Es'!O38="","",'Encodage réponses Es'!O38)</f>
        <v>0</v>
      </c>
      <c r="DX39" s="39">
        <f>IF('Encodage réponses Es'!P38="","",'Encodage réponses Es'!P38)</f>
        <v>0</v>
      </c>
      <c r="DY39" s="39">
        <f>IF('Encodage réponses Es'!Q38="","",'Encodage réponses Es'!Q38)</f>
        <v>0</v>
      </c>
      <c r="DZ39" s="39">
        <f>IF('Encodage réponses Es'!AI38="","",'Encodage réponses Es'!AI38)</f>
        <v>0</v>
      </c>
      <c r="EA39" s="37">
        <f>IF('Encodage réponses Es'!AJ38="","",'Encodage réponses Es'!AJ38)</f>
        <v>0</v>
      </c>
      <c r="EB39" s="129" t="s">
        <v>14</v>
      </c>
      <c r="EC39" s="147">
        <f>COUNT(EB4:EB37)</f>
        <v>0</v>
      </c>
      <c r="ED39" s="40">
        <f>IF('Encodage réponses Es'!AV38="","",'Encodage réponses Es'!AV38)</f>
        <v>0</v>
      </c>
      <c r="EE39" s="129" t="s">
        <v>14</v>
      </c>
      <c r="EF39" s="147">
        <f>COUNT(EE4:EE37)</f>
        <v>0</v>
      </c>
    </row>
    <row r="40" spans="1:136" ht="12.75" customHeight="1">
      <c r="A40" s="3"/>
      <c r="B40" s="2"/>
      <c r="C40" s="2"/>
      <c r="D40" s="178" t="s">
        <v>23</v>
      </c>
      <c r="E40" s="236">
        <f>IF('Encodage réponses Es'!CT39="","",'Encodage réponses Es'!CT39)</f>
        <v>0</v>
      </c>
      <c r="F40" s="128" t="s">
        <v>50</v>
      </c>
      <c r="G40" s="177">
        <f>IF(COUNT(F4:G37)=0,"",AVERAGE(F4:G37))</f>
      </c>
      <c r="H40" s="237">
        <f>IF('Encodage réponses Es'!CS39="","",'Encodage réponses Es'!CS39)</f>
        <v>0</v>
      </c>
      <c r="I40" s="128" t="s">
        <v>50</v>
      </c>
      <c r="J40" s="140">
        <f>IF(COUNT(I4:J37)=0,"",AVERAGE(I4:J37))</f>
      </c>
      <c r="K40" s="237">
        <f>IF('Encodage réponses Es'!CF39="","",'Encodage réponses Es'!CF39)</f>
        <v>0</v>
      </c>
      <c r="L40" s="239">
        <f>IF('Encodage réponses Es'!CG39="","",'Encodage réponses Es'!CG39)</f>
        <v>0</v>
      </c>
      <c r="M40" s="238">
        <f>IF('Encodage réponses Es'!CH39="","",'Encodage réponses Es'!CH39)</f>
        <v>0</v>
      </c>
      <c r="N40" s="128" t="s">
        <v>63</v>
      </c>
      <c r="O40" s="140">
        <f>IF(COUNT(N4:O37)=0,"",AVERAGE(N4:O37))</f>
      </c>
      <c r="P40" s="238">
        <f>IF('Encodage réponses Es'!BO39="","",'Encodage réponses Es'!BO39)</f>
        <v>0</v>
      </c>
      <c r="Q40" s="239">
        <f>IF('Encodage réponses Es'!BP39="","",'Encodage réponses Es'!BP39)</f>
        <v>0</v>
      </c>
      <c r="R40" s="239">
        <f>IF('Encodage réponses Es'!BQ39="","",'Encodage réponses Es'!BQ39)</f>
        <v>0</v>
      </c>
      <c r="S40" s="239">
        <f>IF('Encodage réponses Es'!BR39="","",'Encodage réponses Es'!BR39)</f>
        <v>0</v>
      </c>
      <c r="T40" s="239">
        <f>IF('Encodage réponses Es'!BS39="","",'Encodage réponses Es'!BS39)</f>
        <v>0</v>
      </c>
      <c r="U40" s="239">
        <f>IF('Encodage réponses Es'!BT39="","",'Encodage réponses Es'!BT39)</f>
        <v>0</v>
      </c>
      <c r="V40" s="239">
        <f>IF('Encodage réponses Es'!CI39="","",'Encodage réponses Es'!CI39)</f>
        <v>0</v>
      </c>
      <c r="W40" s="239">
        <f>IF('Encodage réponses Es'!CJ39="","",'Encodage réponses Es'!CJ39)</f>
        <v>0</v>
      </c>
      <c r="X40" s="240">
        <f>IF('Encodage réponses Es'!CK39="","",'Encodage réponses Es'!CK39)</f>
        <v>0</v>
      </c>
      <c r="Y40" s="128" t="s">
        <v>65</v>
      </c>
      <c r="Z40" s="140">
        <f>IF(COUNT(Y4:Z37)=0,"",AVERAGE(Y4:Z37))</f>
      </c>
      <c r="AA40" s="237">
        <f>IF('Encodage réponses Es'!CL39="","",'Encodage réponses Es'!CL39)</f>
        <v>0</v>
      </c>
      <c r="AB40" s="241">
        <f>IF('Encodage réponses Es'!CM39="","",'Encodage réponses Es'!CM39)</f>
        <v>0</v>
      </c>
      <c r="AC40" s="128" t="s">
        <v>41</v>
      </c>
      <c r="AD40" s="140">
        <f>IF(COUNT(AC4:AD37)=0,"",AVERAGE(AC4:AD37))</f>
      </c>
      <c r="AE40" s="237">
        <f>IF('Encodage réponses Es'!CN39="","",'Encodage réponses Es'!CN39)</f>
        <v>0</v>
      </c>
      <c r="AF40" s="239">
        <f>IF('Encodage réponses Es'!CO39="","",'Encodage réponses Es'!CO39)</f>
        <v>0</v>
      </c>
      <c r="AG40" s="239">
        <f>IF('Encodage réponses Es'!CP39="","",'Encodage réponses Es'!CP39)</f>
        <v>0</v>
      </c>
      <c r="AH40" s="239">
        <f>IF('Encodage réponses Es'!CQ39="","",'Encodage réponses Es'!CQ39)</f>
        <v>0</v>
      </c>
      <c r="AI40" s="241">
        <f>IF('Encodage réponses Es'!CR39="","",'Encodage réponses Es'!CR39)</f>
        <v>0</v>
      </c>
      <c r="AJ40" s="21" t="s">
        <v>42</v>
      </c>
      <c r="AK40" s="140">
        <f>IF(COUNT(AJ4:AK37)=0,"",AVERAGE(AJ4:AK37))</f>
      </c>
      <c r="AL40" s="237">
        <f>IF('Encodage réponses Es'!BU39="","",'Encodage réponses Es'!BU39)</f>
        <v>0</v>
      </c>
      <c r="AM40" s="238">
        <f>IF('Encodage réponses Es'!BV39="","",'Encodage réponses Es'!BV39)</f>
        <v>0</v>
      </c>
      <c r="AN40" s="238">
        <f>IF('Encodage réponses Es'!BW39="","",'Encodage réponses Es'!BW39)</f>
        <v>0</v>
      </c>
      <c r="AO40" s="238">
        <f>IF('Encodage réponses Es'!BX39="","",'Encodage réponses Es'!BX39)</f>
        <v>0</v>
      </c>
      <c r="AP40" s="238">
        <f>IF('Encodage réponses Es'!BY39="","",'Encodage réponses Es'!BY39)</f>
        <v>0</v>
      </c>
      <c r="AQ40" s="238">
        <f>IF('Encodage réponses Es'!BZ39="","",'Encodage réponses Es'!BZ39)</f>
        <v>0</v>
      </c>
      <c r="AR40" s="238">
        <f>IF('Encodage réponses Es'!CA39="","",'Encodage réponses Es'!CA39)</f>
        <v>0</v>
      </c>
      <c r="AS40" s="238">
        <f>IF('Encodage réponses Es'!CB39="","",'Encodage réponses Es'!CB39)</f>
        <v>0</v>
      </c>
      <c r="AT40" s="238">
        <f>IF('Encodage réponses Es'!CC39="","",'Encodage réponses Es'!CC39)</f>
        <v>0</v>
      </c>
      <c r="AU40" s="238">
        <f>IF('Encodage réponses Es'!CD39="","",'Encodage réponses Es'!CD39)</f>
        <v>0</v>
      </c>
      <c r="AV40" s="241">
        <f>IF('Encodage réponses Es'!CE39="","",'Encodage réponses Es'!CE39)</f>
        <v>0</v>
      </c>
      <c r="AW40" s="21" t="s">
        <v>70</v>
      </c>
      <c r="AX40" s="140">
        <f>IF(COUNT(AW4:AX37)=0,"",AVERAGE(AW4:AX37))</f>
      </c>
      <c r="AY40" s="237">
        <f>IF('Encodage réponses Es'!Y39="","",'Encodage réponses Es'!Y39)</f>
        <v>0</v>
      </c>
      <c r="AZ40" s="238">
        <f>IF('Encodage réponses Es'!Z39="","",'Encodage réponses Es'!Z39)</f>
        <v>0</v>
      </c>
      <c r="BA40" s="238">
        <f>IF('Encodage réponses Es'!AA39="","",'Encodage réponses Es'!AA39)</f>
        <v>0</v>
      </c>
      <c r="BB40" s="238">
        <f>IF('Encodage réponses Es'!AF39="","",'Encodage réponses Es'!AF39)</f>
        <v>0</v>
      </c>
      <c r="BC40" s="238">
        <f>IF('Encodage réponses Es'!AG39="","",'Encodage réponses Es'!AG39)</f>
        <v>0</v>
      </c>
      <c r="BD40" s="241">
        <f>IF('Encodage réponses Es'!AH39="","",'Encodage réponses Es'!AH39)</f>
        <v>0</v>
      </c>
      <c r="BE40" s="129" t="s">
        <v>43</v>
      </c>
      <c r="BF40" s="148">
        <f>IF(COUNT(BE4:BF37)=0,"",AVERAGE(BE4:BF37))</f>
      </c>
      <c r="BG40" s="237">
        <f>IF('Encodage réponses Es'!L39="","",'Encodage réponses Es'!L39)</f>
        <v>0</v>
      </c>
      <c r="BH40" s="239">
        <f>IF('Encodage réponses Es'!M39="","",'Encodage réponses Es'!M39)</f>
        <v>0</v>
      </c>
      <c r="BI40" s="241">
        <f>IF('Encodage réponses Es'!N39="","",'Encodage réponses Es'!N39)</f>
        <v>0</v>
      </c>
      <c r="BJ40" s="129" t="s">
        <v>63</v>
      </c>
      <c r="BK40" s="148">
        <f>IF(COUNT(BJ4:BK37)=0,"",AVERAGE(BJ4:BK37))</f>
      </c>
      <c r="BL40" s="237">
        <f>IF('Encodage réponses Es'!BG39="","",'Encodage réponses Es'!BG39)</f>
        <v>0</v>
      </c>
      <c r="BM40" s="241">
        <f>IF('Encodage réponses Es'!BH39="","",'Encodage réponses Es'!BH39)</f>
        <v>0</v>
      </c>
      <c r="BN40" s="129" t="s">
        <v>41</v>
      </c>
      <c r="BO40" s="148">
        <f>IF(COUNT(BN4:BO37)=0,"",AVERAGE(BN4:BO37))</f>
      </c>
      <c r="BP40" s="237">
        <f>IF('Encodage réponses Es'!R39="","",'Encodage réponses Es'!R39)</f>
        <v>0</v>
      </c>
      <c r="BQ40" s="239">
        <f>IF('Encodage réponses Es'!S39="","",'Encodage réponses Es'!S39)</f>
        <v>0</v>
      </c>
      <c r="BR40" s="239">
        <f>IF('Encodage réponses Es'!AW39="","",'Encodage réponses Es'!AW39)</f>
        <v>0</v>
      </c>
      <c r="BS40" s="238">
        <f>IF('Encodage réponses Es'!AX39="","",'Encodage réponses Es'!AX39)</f>
        <v>0</v>
      </c>
      <c r="BT40" s="241">
        <f>IF('Encodage réponses Es'!BF39="","",'Encodage réponses Es'!BF39)</f>
        <v>0</v>
      </c>
      <c r="BU40" s="129" t="s">
        <v>42</v>
      </c>
      <c r="BV40" s="148">
        <f>IF(COUNT(BU4:BV37)=0,"",AVERAGE(BU4:BV37))</f>
      </c>
      <c r="BW40" s="246">
        <f>IF('Encodage réponses Es'!BI39="","",'Encodage réponses Es'!BI39)</f>
        <v>0</v>
      </c>
      <c r="BX40" s="129" t="s">
        <v>50</v>
      </c>
      <c r="BY40" s="148">
        <f>IF(COUNT(BX4:BY37)=0,"",AVERAGE(BX4:BY37))</f>
      </c>
      <c r="BZ40" s="247">
        <f>IF('Encodage réponses Es'!T39="","",'Encodage réponses Es'!T39)</f>
        <v>0</v>
      </c>
      <c r="CA40" s="202">
        <f>IF('Encodage réponses Es'!U39="","",'Encodage réponses Es'!U39)</f>
        <v>0</v>
      </c>
      <c r="CB40" s="202">
        <f>IF('Encodage réponses Es'!V39="","",'Encodage réponses Es'!V39)</f>
        <v>0</v>
      </c>
      <c r="CC40" s="202">
        <f>IF('Encodage réponses Es'!W39="","",'Encodage réponses Es'!W39)</f>
        <v>0</v>
      </c>
      <c r="CD40" s="239">
        <f>IF('Encodage réponses Es'!X39="","",'Encodage réponses Es'!X39)</f>
        <v>0</v>
      </c>
      <c r="CE40" s="239">
        <f>IF('Encodage réponses Es'!AE39="","",'Encodage réponses Es'!AE39)</f>
        <v>0</v>
      </c>
      <c r="CF40" s="248">
        <f>IF('Encodage réponses Es'!BA39="","",'Encodage réponses Es'!BA39)</f>
        <v>0</v>
      </c>
      <c r="CG40" s="167" t="s">
        <v>85</v>
      </c>
      <c r="CH40" s="148">
        <f>IF(COUNT(CG4:CH37)=0,"",AVERAGE(CG4:CH37))</f>
      </c>
      <c r="CI40" s="247">
        <f>IF('Encodage réponses Es'!AK39="","",'Encodage réponses Es'!AK39)</f>
        <v>0</v>
      </c>
      <c r="CJ40" s="202">
        <f>IF('Encodage réponses Es'!AL39="","",'Encodage réponses Es'!AL39)</f>
        <v>0</v>
      </c>
      <c r="CK40" s="202">
        <f>IF('Encodage réponses Es'!AM39="","",'Encodage réponses Es'!AM39)</f>
        <v>0</v>
      </c>
      <c r="CL40" s="202">
        <f>IF('Encodage réponses Es'!AN39="","",'Encodage réponses Es'!AN39)</f>
        <v>0</v>
      </c>
      <c r="CM40" s="202">
        <f>IF('Encodage réponses Es'!AO39="","",'Encodage réponses Es'!AO39)</f>
        <v>0</v>
      </c>
      <c r="CN40" s="202">
        <f>IF('Encodage réponses Es'!AP39="","",'Encodage réponses Es'!AP39)</f>
        <v>0</v>
      </c>
      <c r="CO40" s="202">
        <f>IF('Encodage réponses Es'!AQ39="","",'Encodage réponses Es'!AQ39)</f>
        <v>0</v>
      </c>
      <c r="CP40" s="202">
        <f>IF('Encodage réponses Es'!AR39="","",'Encodage réponses Es'!AR39)</f>
        <v>0</v>
      </c>
      <c r="CQ40" s="202">
        <f>IF('Encodage réponses Es'!AS39="","",'Encodage réponses Es'!AS39)</f>
        <v>0</v>
      </c>
      <c r="CR40" s="202">
        <f>IF('Encodage réponses Es'!AT39="","",'Encodage réponses Es'!AT39)</f>
        <v>0</v>
      </c>
      <c r="CS40" s="202">
        <f>IF('Encodage réponses Es'!AY39="","",'Encodage réponses Es'!AY39)</f>
        <v>0</v>
      </c>
      <c r="CT40" s="202">
        <f>IF('Encodage réponses Es'!AZ39="","",'Encodage réponses Es'!AZ39)</f>
        <v>0</v>
      </c>
      <c r="CU40" s="202">
        <f>IF('Encodage réponses Es'!BB39="","",'Encodage réponses Es'!BB39)</f>
        <v>0</v>
      </c>
      <c r="CV40" s="202">
        <f>IF('Encodage réponses Es'!BC39="","",'Encodage réponses Es'!BC39)</f>
        <v>0</v>
      </c>
      <c r="CW40" s="202">
        <f>IF('Encodage réponses Es'!BD39="","",'Encodage réponses Es'!BD39)</f>
        <v>0</v>
      </c>
      <c r="CX40" s="248">
        <f>IF('Encodage réponses Es'!BE39="","",'Encodage réponses Es'!BE39)</f>
        <v>0</v>
      </c>
      <c r="CY40" s="167" t="s">
        <v>86</v>
      </c>
      <c r="CZ40" s="148">
        <f>IF(COUNT(CY4:CZ37)=0,"",AVERAGE(CY4:CZ37))</f>
      </c>
      <c r="DA40" s="247">
        <f>IF('Encodage réponses Es'!AU39="","",'Encodage réponses Es'!AU39)</f>
        <v>0</v>
      </c>
      <c r="DB40" s="202">
        <f>IF('Encodage réponses Es'!BJ39="","",'Encodage réponses Es'!BJ39)</f>
        <v>0</v>
      </c>
      <c r="DC40" s="202">
        <f>IF('Encodage réponses Es'!BK39="","",'Encodage réponses Es'!BK39)</f>
        <v>0</v>
      </c>
      <c r="DD40" s="202">
        <f>IF('Encodage réponses Es'!BL39="","",'Encodage réponses Es'!BL39)</f>
        <v>0</v>
      </c>
      <c r="DE40" s="202">
        <f>IF('Encodage réponses Es'!BM39="","",'Encodage réponses Es'!BM39)</f>
        <v>0</v>
      </c>
      <c r="DF40" s="248">
        <f>IF('Encodage réponses Es'!BN39="","",'Encodage réponses Es'!BN39)</f>
        <v>0</v>
      </c>
      <c r="DG40" s="167" t="s">
        <v>43</v>
      </c>
      <c r="DH40" s="148">
        <f>IF(COUNT(DG4:DH37)=0,"",AVERAGE(DG4:DH37))</f>
      </c>
      <c r="DI40" s="237">
        <f>IF('Encodage réponses Es'!H39="","",'Encodage réponses Es'!H39)</f>
        <v>0</v>
      </c>
      <c r="DJ40" s="238">
        <f>IF('Encodage réponses Es'!I39="","",'Encodage réponses Es'!I39)</f>
        <v>0</v>
      </c>
      <c r="DK40" s="238">
        <f>IF('Encodage réponses Es'!J39="","",'Encodage réponses Es'!J39)</f>
        <v>0</v>
      </c>
      <c r="DL40" s="238">
        <f>IF('Encodage réponses Es'!K39="","",'Encodage réponses Es'!K39)</f>
        <v>0</v>
      </c>
      <c r="DM40" s="239">
        <f>IF('Encodage réponses Es'!AB39="","",'Encodage réponses Es'!AB39)</f>
        <v>0</v>
      </c>
      <c r="DN40" s="239">
        <f>IF('Encodage réponses Es'!AC39="","",'Encodage réponses Es'!AC39)</f>
        <v>0</v>
      </c>
      <c r="DO40" s="240">
        <f>IF('Encodage réponses Es'!AD39="","",'Encodage réponses Es'!AD39)</f>
        <v>0</v>
      </c>
      <c r="DP40" s="129" t="s">
        <v>85</v>
      </c>
      <c r="DQ40" s="148">
        <f>IF(COUNT(DP4:DQ37)=0,"",AVERAGE(DP4:DQ37))</f>
      </c>
      <c r="DR40" s="237">
        <f>IF('Encodage réponses Es'!E39="","",'Encodage réponses Es'!E39)</f>
        <v>0</v>
      </c>
      <c r="DS40" s="238">
        <f>IF('Encodage réponses Es'!F39="","",'Encodage réponses Es'!F39)</f>
        <v>0</v>
      </c>
      <c r="DT40" s="240">
        <f>IF('Encodage réponses Es'!G39="","",'Encodage réponses Es'!G39)</f>
        <v>0</v>
      </c>
      <c r="DU40" s="129" t="s">
        <v>63</v>
      </c>
      <c r="DV40" s="148">
        <f>IF(COUNT(DU4:DV37)=0,"",AVERAGE(DU4:DV37))</f>
      </c>
      <c r="DW40" s="237">
        <f>IF('Encodage réponses Es'!O39="","",'Encodage réponses Es'!O39)</f>
        <v>0</v>
      </c>
      <c r="DX40" s="239">
        <f>IF('Encodage réponses Es'!P39="","",'Encodage réponses Es'!P39)</f>
        <v>0</v>
      </c>
      <c r="DY40" s="239">
        <f>IF('Encodage réponses Es'!Q39="","",'Encodage réponses Es'!Q39)</f>
        <v>0</v>
      </c>
      <c r="DZ40" s="239">
        <f>IF('Encodage réponses Es'!AI39="","",'Encodage réponses Es'!AI39)</f>
        <v>0</v>
      </c>
      <c r="EA40" s="240">
        <f>IF('Encodage réponses Es'!AJ39="","",'Encodage réponses Es'!AJ39)</f>
        <v>0</v>
      </c>
      <c r="EB40" s="129" t="s">
        <v>42</v>
      </c>
      <c r="EC40" s="148">
        <f>IF(COUNT(EB4:EC37)=0,"",AVERAGE(EB4:EC37))</f>
      </c>
      <c r="ED40" s="238">
        <f>IF('Encodage réponses Es'!AV39="","",'Encodage réponses Es'!AV39)</f>
        <v>0</v>
      </c>
      <c r="EE40" s="129" t="s">
        <v>50</v>
      </c>
      <c r="EF40" s="148">
        <f>IF(COUNT(EE4:EF37)=0,"",AVERAGE(EE4:EF37))</f>
      </c>
    </row>
    <row r="41" spans="2:136" ht="12.75" customHeight="1">
      <c r="B41" s="2"/>
      <c r="C41" s="2"/>
      <c r="D41" s="178" t="s">
        <v>24</v>
      </c>
      <c r="E41" s="162">
        <f>IF('Encodage réponses Es'!CT40="","",'Encodage réponses Es'!CT40)</f>
        <v>0</v>
      </c>
      <c r="F41" s="175">
        <v>0</v>
      </c>
      <c r="G41" s="175">
        <f>COUNTIF(F$4:F$37,F41)</f>
        <v>0</v>
      </c>
      <c r="H41" s="38">
        <f>IF('Encodage réponses Es'!CS40="","",'Encodage réponses Es'!CS40)</f>
        <v>0</v>
      </c>
      <c r="I41" s="175">
        <v>0</v>
      </c>
      <c r="J41" s="175">
        <f>COUNTIF(I$4:I$37,I41)</f>
        <v>0</v>
      </c>
      <c r="K41" s="38">
        <f>IF('Encodage réponses Es'!CF40="","",'Encodage réponses Es'!CF40)</f>
        <v>0</v>
      </c>
      <c r="L41" s="39">
        <f>IF('Encodage réponses Es'!CG40="","",'Encodage réponses Es'!CG40)</f>
        <v>0</v>
      </c>
      <c r="M41" s="40">
        <f>IF('Encodage réponses Es'!CH40="","",'Encodage réponses Es'!CH40)</f>
        <v>0</v>
      </c>
      <c r="N41" s="175">
        <v>0</v>
      </c>
      <c r="O41" s="175">
        <f aca="true" t="shared" si="19" ref="O41:O47">COUNTIF(N$4:N$37,N41)</f>
        <v>0</v>
      </c>
      <c r="P41" s="40">
        <f>IF('Encodage réponses Es'!BO40="","",'Encodage réponses Es'!BO40)</f>
        <v>0</v>
      </c>
      <c r="Q41" s="39">
        <f>IF('Encodage réponses Es'!BP40="","",'Encodage réponses Es'!BP40)</f>
        <v>0</v>
      </c>
      <c r="R41" s="39">
        <f>IF('Encodage réponses Es'!BQ40="","",'Encodage réponses Es'!BQ40)</f>
        <v>0</v>
      </c>
      <c r="S41" s="39">
        <f>IF('Encodage réponses Es'!BR40="","",'Encodage réponses Es'!BR40)</f>
        <v>0</v>
      </c>
      <c r="T41" s="39">
        <f>IF('Encodage réponses Es'!BS40="","",'Encodage réponses Es'!BS40)</f>
        <v>0</v>
      </c>
      <c r="U41" s="39">
        <f>IF('Encodage réponses Es'!BT40="","",'Encodage réponses Es'!BT40)</f>
        <v>0</v>
      </c>
      <c r="V41" s="39">
        <f>IF('Encodage réponses Es'!CI40="","",'Encodage réponses Es'!CI40)</f>
        <v>0</v>
      </c>
      <c r="W41" s="39">
        <f>IF('Encodage réponses Es'!CJ40="","",'Encodage réponses Es'!CJ40)</f>
        <v>0</v>
      </c>
      <c r="X41" s="37">
        <f>IF('Encodage réponses Es'!CK40="","",'Encodage réponses Es'!CK40)</f>
        <v>0</v>
      </c>
      <c r="Y41" s="175">
        <v>0</v>
      </c>
      <c r="Z41" s="175">
        <f aca="true" t="shared" si="20" ref="Z41:Z50">COUNTIF(Y$4:Y$37,Y41)</f>
        <v>0</v>
      </c>
      <c r="AA41" s="38">
        <f>IF('Encodage réponses Es'!CL40="","",'Encodage réponses Es'!CL40)</f>
        <v>0</v>
      </c>
      <c r="AB41" s="105">
        <f>IF('Encodage réponses Es'!CM40="","",'Encodage réponses Es'!CM40)</f>
        <v>0</v>
      </c>
      <c r="AC41" s="175">
        <v>0</v>
      </c>
      <c r="AD41" s="175">
        <f>COUNTIF(AC$4:AC$37,AC41)</f>
        <v>0</v>
      </c>
      <c r="AE41" s="38">
        <f>IF('Encodage réponses Es'!CN40="","",'Encodage réponses Es'!CN40)</f>
        <v>0</v>
      </c>
      <c r="AF41" s="39">
        <f>IF('Encodage réponses Es'!CO40="","",'Encodage réponses Es'!CO40)</f>
        <v>0</v>
      </c>
      <c r="AG41" s="39">
        <f>IF('Encodage réponses Es'!CP40="","",'Encodage réponses Es'!CP40)</f>
        <v>0</v>
      </c>
      <c r="AH41" s="39">
        <f>IF('Encodage réponses Es'!CQ40="","",'Encodage réponses Es'!CQ40)</f>
        <v>0</v>
      </c>
      <c r="AI41" s="105">
        <f>IF('Encodage réponses Es'!CR40="","",'Encodage réponses Es'!CR40)</f>
        <v>0</v>
      </c>
      <c r="AJ41" s="175">
        <v>0</v>
      </c>
      <c r="AK41" s="175">
        <f aca="true" t="shared" si="21" ref="AK41:AK46">COUNTIF(AJ$4:AJ$37,AJ41)</f>
        <v>0</v>
      </c>
      <c r="AL41" s="38">
        <f>IF('Encodage réponses Es'!BU40="","",'Encodage réponses Es'!BU40)</f>
        <v>0</v>
      </c>
      <c r="AM41" s="40">
        <f>IF('Encodage réponses Es'!BV40="","",'Encodage réponses Es'!BV40)</f>
        <v>0</v>
      </c>
      <c r="AN41" s="40">
        <f>IF('Encodage réponses Es'!BW40="","",'Encodage réponses Es'!BW40)</f>
        <v>0</v>
      </c>
      <c r="AO41" s="40">
        <f>IF('Encodage réponses Es'!BX40="","",'Encodage réponses Es'!BX40)</f>
        <v>0</v>
      </c>
      <c r="AP41" s="40">
        <f>IF('Encodage réponses Es'!BY40="","",'Encodage réponses Es'!BY40)</f>
        <v>0</v>
      </c>
      <c r="AQ41" s="40">
        <f>IF('Encodage réponses Es'!BZ40="","",'Encodage réponses Es'!BZ40)</f>
        <v>0</v>
      </c>
      <c r="AR41" s="40">
        <f>IF('Encodage réponses Es'!CA40="","",'Encodage réponses Es'!CA40)</f>
        <v>0</v>
      </c>
      <c r="AS41" s="40">
        <f>IF('Encodage réponses Es'!CB40="","",'Encodage réponses Es'!CB40)</f>
        <v>0</v>
      </c>
      <c r="AT41" s="40">
        <f>IF('Encodage réponses Es'!CC40="","",'Encodage réponses Es'!CC40)</f>
        <v>0</v>
      </c>
      <c r="AU41" s="40">
        <f>IF('Encodage réponses Es'!CD40="","",'Encodage réponses Es'!CD40)</f>
        <v>0</v>
      </c>
      <c r="AV41" s="105">
        <f>IF('Encodage réponses Es'!CE40="","",'Encodage réponses Es'!CE40)</f>
        <v>0</v>
      </c>
      <c r="AW41" s="175">
        <v>0</v>
      </c>
      <c r="AX41" s="175">
        <f aca="true" t="shared" si="22" ref="AX41:AX52">COUNTIF(AW$4:AW$37,AW41)</f>
        <v>0</v>
      </c>
      <c r="AY41" s="38">
        <f>IF('Encodage réponses Es'!Y40="","",'Encodage réponses Es'!Y40)</f>
        <v>0</v>
      </c>
      <c r="AZ41" s="40">
        <f>IF('Encodage réponses Es'!Z40="","",'Encodage réponses Es'!Z40)</f>
        <v>0</v>
      </c>
      <c r="BA41" s="40">
        <f>IF('Encodage réponses Es'!AA40="","",'Encodage réponses Es'!AA40)</f>
        <v>0</v>
      </c>
      <c r="BB41" s="40">
        <f>IF('Encodage réponses Es'!AF40="","",'Encodage réponses Es'!AF40)</f>
        <v>0</v>
      </c>
      <c r="BC41" s="40">
        <f>IF('Encodage réponses Es'!AG40="","",'Encodage réponses Es'!AG40)</f>
        <v>0</v>
      </c>
      <c r="BD41" s="105">
        <f>IF('Encodage réponses Es'!AH40="","",'Encodage réponses Es'!AH40)</f>
        <v>0</v>
      </c>
      <c r="BE41" s="175">
        <v>0</v>
      </c>
      <c r="BF41" s="175">
        <f aca="true" t="shared" si="23" ref="BF41:BF47">COUNTIF(BE$4:BE$37,BE41)</f>
        <v>0</v>
      </c>
      <c r="BG41" s="38">
        <f>IF('Encodage réponses Es'!L40="","",'Encodage réponses Es'!L40)</f>
        <v>0</v>
      </c>
      <c r="BH41" s="39">
        <f>IF('Encodage réponses Es'!M40="","",'Encodage réponses Es'!M40)</f>
        <v>0</v>
      </c>
      <c r="BI41" s="105">
        <f>IF('Encodage réponses Es'!N40="","",'Encodage réponses Es'!N40)</f>
        <v>0</v>
      </c>
      <c r="BJ41" s="175">
        <v>0</v>
      </c>
      <c r="BK41" s="175">
        <f>COUNTIF(BJ$4:BJ$37,BJ41)</f>
        <v>0</v>
      </c>
      <c r="BL41" s="38">
        <f>IF('Encodage réponses Es'!BG40="","",'Encodage réponses Es'!BG40)</f>
        <v>0</v>
      </c>
      <c r="BM41" s="105">
        <f>IF('Encodage réponses Es'!BH40="","",'Encodage réponses Es'!BH40)</f>
        <v>0</v>
      </c>
      <c r="BN41" s="175">
        <v>0</v>
      </c>
      <c r="BO41" s="175">
        <f>COUNTIF(BN$4:BN$37,BN41)</f>
        <v>0</v>
      </c>
      <c r="BP41" s="38">
        <f>IF('Encodage réponses Es'!R40="","",'Encodage réponses Es'!R40)</f>
        <v>0</v>
      </c>
      <c r="BQ41" s="39">
        <f>IF('Encodage réponses Es'!S40="","",'Encodage réponses Es'!S40)</f>
        <v>0</v>
      </c>
      <c r="BR41" s="39">
        <f>IF('Encodage réponses Es'!AW40="","",'Encodage réponses Es'!AW40)</f>
        <v>0</v>
      </c>
      <c r="BS41" s="40">
        <f>IF('Encodage réponses Es'!AX40="","",'Encodage réponses Es'!AX40)</f>
        <v>0</v>
      </c>
      <c r="BT41" s="105">
        <f>IF('Encodage réponses Es'!BF40="","",'Encodage réponses Es'!BF40)</f>
        <v>0</v>
      </c>
      <c r="BU41" s="175">
        <v>0</v>
      </c>
      <c r="BV41" s="175">
        <f aca="true" t="shared" si="24" ref="BV41:BV46">COUNTIF(BU$4:BU$37,BU41)</f>
        <v>0</v>
      </c>
      <c r="BW41" s="145">
        <f>IF('Encodage réponses Es'!BI40="","",'Encodage réponses Es'!BI40)</f>
        <v>0</v>
      </c>
      <c r="BX41" s="175">
        <v>0</v>
      </c>
      <c r="BY41" s="175">
        <f>COUNTIF(BX$4:BX$37,BX41)</f>
        <v>0</v>
      </c>
      <c r="BZ41" s="34">
        <f>IF('Encodage réponses Es'!T40="","",'Encodage réponses Es'!T40)</f>
        <v>0</v>
      </c>
      <c r="CA41" s="35">
        <f>IF('Encodage réponses Es'!U40="","",'Encodage réponses Es'!U40)</f>
        <v>0</v>
      </c>
      <c r="CB41" s="35">
        <f>IF('Encodage réponses Es'!V40="","",'Encodage réponses Es'!V40)</f>
        <v>0</v>
      </c>
      <c r="CC41" s="35">
        <f>IF('Encodage réponses Es'!W40="","",'Encodage réponses Es'!W40)</f>
        <v>0</v>
      </c>
      <c r="CD41" s="39">
        <f>IF('Encodage réponses Es'!X40="","",'Encodage réponses Es'!X40)</f>
        <v>0</v>
      </c>
      <c r="CE41" s="39">
        <f>IF('Encodage réponses Es'!AE40="","",'Encodage réponses Es'!AE40)</f>
        <v>0</v>
      </c>
      <c r="CF41" s="192">
        <f>IF('Encodage réponses Es'!BA40="","",'Encodage réponses Es'!BA40)</f>
        <v>0</v>
      </c>
      <c r="CG41" s="175">
        <v>0</v>
      </c>
      <c r="CH41" s="175">
        <f aca="true" t="shared" si="25" ref="CH41:CH55">COUNTIF(CG$4:CG$37,CG41)</f>
        <v>0</v>
      </c>
      <c r="CI41" s="34">
        <f>IF('Encodage réponses Es'!AK40="","",'Encodage réponses Es'!AK40)</f>
        <v>0</v>
      </c>
      <c r="CJ41" s="35">
        <f>IF('Encodage réponses Es'!AL40="","",'Encodage réponses Es'!AL40)</f>
        <v>0</v>
      </c>
      <c r="CK41" s="35">
        <f>IF('Encodage réponses Es'!AM40="","",'Encodage réponses Es'!AM40)</f>
        <v>0</v>
      </c>
      <c r="CL41" s="35">
        <f>IF('Encodage réponses Es'!AN40="","",'Encodage réponses Es'!AN40)</f>
        <v>0</v>
      </c>
      <c r="CM41" s="35">
        <f>IF('Encodage réponses Es'!AO40="","",'Encodage réponses Es'!AO40)</f>
        <v>0</v>
      </c>
      <c r="CN41" s="35">
        <f>IF('Encodage réponses Es'!AP40="","",'Encodage réponses Es'!AP40)</f>
        <v>0</v>
      </c>
      <c r="CO41" s="35">
        <f>IF('Encodage réponses Es'!AQ40="","",'Encodage réponses Es'!AQ40)</f>
        <v>0</v>
      </c>
      <c r="CP41" s="35">
        <f>IF('Encodage réponses Es'!AR40="","",'Encodage réponses Es'!AR40)</f>
        <v>0</v>
      </c>
      <c r="CQ41" s="35">
        <f>IF('Encodage réponses Es'!AS40="","",'Encodage réponses Es'!AS40)</f>
        <v>0</v>
      </c>
      <c r="CR41" s="35">
        <f>IF('Encodage réponses Es'!AT40="","",'Encodage réponses Es'!AT40)</f>
        <v>0</v>
      </c>
      <c r="CS41" s="35">
        <f>IF('Encodage réponses Es'!AY40="","",'Encodage réponses Es'!AY40)</f>
        <v>0</v>
      </c>
      <c r="CT41" s="35">
        <f>IF('Encodage réponses Es'!AZ40="","",'Encodage réponses Es'!AZ40)</f>
        <v>0</v>
      </c>
      <c r="CU41" s="35">
        <f>IF('Encodage réponses Es'!BB40="","",'Encodage réponses Es'!BB40)</f>
        <v>0</v>
      </c>
      <c r="CV41" s="35">
        <f>IF('Encodage réponses Es'!BC40="","",'Encodage réponses Es'!BC40)</f>
        <v>0</v>
      </c>
      <c r="CW41" s="35">
        <f>IF('Encodage réponses Es'!BD40="","",'Encodage réponses Es'!BD40)</f>
        <v>0</v>
      </c>
      <c r="CX41" s="192">
        <f>IF('Encodage réponses Es'!BE40="","",'Encodage réponses Es'!BE40)</f>
        <v>0</v>
      </c>
      <c r="CY41" s="175">
        <v>0</v>
      </c>
      <c r="CZ41" s="175">
        <f aca="true" t="shared" si="26" ref="CZ41:CZ57">COUNTIF(CY$4:CY$37,CY41)</f>
        <v>0</v>
      </c>
      <c r="DA41" s="34">
        <f>IF('Encodage réponses Es'!AU40="","",'Encodage réponses Es'!AU40)</f>
        <v>0</v>
      </c>
      <c r="DB41" s="35">
        <f>IF('Encodage réponses Es'!BJ40="","",'Encodage réponses Es'!BJ40)</f>
        <v>0</v>
      </c>
      <c r="DC41" s="35">
        <f>IF('Encodage réponses Es'!BK40="","",'Encodage réponses Es'!BK40)</f>
        <v>0</v>
      </c>
      <c r="DD41" s="35">
        <f>IF('Encodage réponses Es'!BL40="","",'Encodage réponses Es'!BL40)</f>
        <v>0</v>
      </c>
      <c r="DE41" s="35">
        <f>IF('Encodage réponses Es'!BM40="","",'Encodage réponses Es'!BM40)</f>
        <v>0</v>
      </c>
      <c r="DF41" s="192">
        <f>IF('Encodage réponses Es'!BN40="","",'Encodage réponses Es'!BN40)</f>
        <v>0</v>
      </c>
      <c r="DG41" s="175">
        <v>0</v>
      </c>
      <c r="DH41" s="175">
        <f aca="true" t="shared" si="27" ref="DH41:DH47">COUNTIF(DG$4:DG$37,DG41)</f>
        <v>0</v>
      </c>
      <c r="DI41" s="38">
        <f>IF('Encodage réponses Es'!H40="","",'Encodage réponses Es'!H40)</f>
        <v>0</v>
      </c>
      <c r="DJ41" s="40">
        <f>IF('Encodage réponses Es'!I40="","",'Encodage réponses Es'!I40)</f>
        <v>0</v>
      </c>
      <c r="DK41" s="40">
        <f>IF('Encodage réponses Es'!J40="","",'Encodage réponses Es'!J40)</f>
        <v>0</v>
      </c>
      <c r="DL41" s="40">
        <f>IF('Encodage réponses Es'!K40="","",'Encodage réponses Es'!K40)</f>
        <v>0</v>
      </c>
      <c r="DM41" s="39">
        <f>IF('Encodage réponses Es'!AB40="","",'Encodage réponses Es'!AB40)</f>
        <v>0</v>
      </c>
      <c r="DN41" s="39">
        <f>IF('Encodage réponses Es'!AC40="","",'Encodage réponses Es'!AC40)</f>
        <v>0</v>
      </c>
      <c r="DO41" s="37">
        <f>IF('Encodage réponses Es'!AD40="","",'Encodage réponses Es'!AD40)</f>
        <v>0</v>
      </c>
      <c r="DP41" s="175">
        <v>0</v>
      </c>
      <c r="DQ41" s="175">
        <f aca="true" t="shared" si="28" ref="DQ41:DQ48">COUNTIF(DP$4:DP$37,DP41)</f>
        <v>0</v>
      </c>
      <c r="DR41" s="38">
        <f>IF('Encodage réponses Es'!E40="","",'Encodage réponses Es'!E40)</f>
        <v>0</v>
      </c>
      <c r="DS41" s="40">
        <f>IF('Encodage réponses Es'!F40="","",'Encodage réponses Es'!F40)</f>
        <v>0</v>
      </c>
      <c r="DT41" s="37">
        <f>IF('Encodage réponses Es'!G40="","",'Encodage réponses Es'!G40)</f>
        <v>0</v>
      </c>
      <c r="DU41" s="175">
        <v>0</v>
      </c>
      <c r="DV41" s="175">
        <f>COUNTIF(DU$4:DU$37,DU41)</f>
        <v>0</v>
      </c>
      <c r="DW41" s="38">
        <f>IF('Encodage réponses Es'!O40="","",'Encodage réponses Es'!O40)</f>
        <v>0</v>
      </c>
      <c r="DX41" s="39">
        <f>IF('Encodage réponses Es'!P40="","",'Encodage réponses Es'!P40)</f>
        <v>0</v>
      </c>
      <c r="DY41" s="39">
        <f>IF('Encodage réponses Es'!Q40="","",'Encodage réponses Es'!Q40)</f>
        <v>0</v>
      </c>
      <c r="DZ41" s="39">
        <f>IF('Encodage réponses Es'!AI40="","",'Encodage réponses Es'!AI40)</f>
        <v>0</v>
      </c>
      <c r="EA41" s="37">
        <f>IF('Encodage réponses Es'!AJ40="","",'Encodage réponses Es'!AJ40)</f>
        <v>0</v>
      </c>
      <c r="EB41" s="175">
        <v>0</v>
      </c>
      <c r="EC41" s="175">
        <f aca="true" t="shared" si="29" ref="EC41:EC46">COUNTIF(EB$4:EB$37,EB41)</f>
        <v>0</v>
      </c>
      <c r="ED41" s="40">
        <f>IF('Encodage réponses Es'!AV40="","",'Encodage réponses Es'!AV40)</f>
        <v>0</v>
      </c>
      <c r="EE41" s="175">
        <v>0</v>
      </c>
      <c r="EF41" s="175">
        <f>COUNTIF(EE$4:EE$37,EE41)</f>
        <v>0</v>
      </c>
    </row>
    <row r="42" spans="2:136" ht="12.75" customHeight="1">
      <c r="B42" s="234" t="s">
        <v>83</v>
      </c>
      <c r="E42" s="262">
        <f>IF('Encodage réponses Es'!CT41="","",'Encodage réponses Es'!CT41)</f>
      </c>
      <c r="F42" s="176">
        <v>1</v>
      </c>
      <c r="G42" s="175">
        <f>COUNTIF(F$4:F$37,F42)</f>
        <v>0</v>
      </c>
      <c r="H42" s="254">
        <f>IF('Encodage réponses Es'!CS41="","",'Encodage réponses Es'!CS41)</f>
      </c>
      <c r="I42" s="176">
        <v>1</v>
      </c>
      <c r="J42" s="175">
        <f>COUNTIF(I$4:I$37,I42)</f>
        <v>0</v>
      </c>
      <c r="K42" s="254">
        <f>IF('Encodage réponses Es'!CF41="","",'Encodage réponses Es'!CF41)</f>
      </c>
      <c r="L42" s="263">
        <f>IF('Encodage réponses Es'!CG41="","",'Encodage réponses Es'!CG41)</f>
        <v>0</v>
      </c>
      <c r="M42" s="253">
        <f>IF('Encodage réponses Es'!CH41="","",'Encodage réponses Es'!CH41)</f>
      </c>
      <c r="N42" s="176">
        <v>0.5</v>
      </c>
      <c r="O42" s="175">
        <f t="shared" si="19"/>
        <v>0</v>
      </c>
      <c r="P42" s="253">
        <f>IF('Encodage réponses Es'!BO41="","",'Encodage réponses Es'!BO41)</f>
      </c>
      <c r="Q42" s="255">
        <f>IF('Encodage réponses Es'!BP41="","",'Encodage réponses Es'!BP41)</f>
      </c>
      <c r="R42" s="255">
        <f>IF('Encodage réponses Es'!BQ41="","",'Encodage réponses Es'!BQ41)</f>
      </c>
      <c r="S42" s="255">
        <f>IF('Encodage réponses Es'!BR41="","",'Encodage réponses Es'!BR41)</f>
      </c>
      <c r="T42" s="255">
        <f>IF('Encodage réponses Es'!BS41="","",'Encodage réponses Es'!BS41)</f>
      </c>
      <c r="U42" s="255">
        <f>IF('Encodage réponses Es'!BT41="","",'Encodage réponses Es'!BT41)</f>
      </c>
      <c r="V42" s="255">
        <f>IF('Encodage réponses Es'!CI41="","",'Encodage réponses Es'!CI41)</f>
      </c>
      <c r="W42" s="255">
        <f>IF('Encodage réponses Es'!CJ41="","",'Encodage réponses Es'!CJ41)</f>
      </c>
      <c r="X42" s="256">
        <f>IF('Encodage réponses Es'!CK41="","",'Encodage réponses Es'!CK41)</f>
      </c>
      <c r="Y42" s="176">
        <v>1</v>
      </c>
      <c r="Z42" s="175">
        <f t="shared" si="20"/>
        <v>0</v>
      </c>
      <c r="AA42" s="264">
        <f>IF('Encodage réponses Es'!CL41="","",'Encodage réponses Es'!CL41)</f>
        <v>0</v>
      </c>
      <c r="AB42" s="265">
        <f>IF('Encodage réponses Es'!CM41="","",'Encodage réponses Es'!CM41)</f>
        <v>0</v>
      </c>
      <c r="AC42" s="176">
        <v>0.5</v>
      </c>
      <c r="AD42" s="175">
        <f>COUNTIF(AC$4:AC$37,AC42)</f>
        <v>0</v>
      </c>
      <c r="AE42" s="254">
        <f>IF('Encodage réponses Es'!CN41="","",'Encodage réponses Es'!CN41)</f>
      </c>
      <c r="AF42" s="255">
        <f>IF('Encodage réponses Es'!CO41="","",'Encodage réponses Es'!CO41)</f>
      </c>
      <c r="AG42" s="255">
        <f>IF('Encodage réponses Es'!CP41="","",'Encodage réponses Es'!CP41)</f>
      </c>
      <c r="AH42" s="255">
        <f>IF('Encodage réponses Es'!CQ41="","",'Encodage réponses Es'!CQ41)</f>
      </c>
      <c r="AI42" s="261">
        <f>IF('Encodage réponses Es'!CR41="","",'Encodage réponses Es'!CR41)</f>
      </c>
      <c r="AJ42" s="176">
        <v>1</v>
      </c>
      <c r="AK42" s="175">
        <f t="shared" si="21"/>
        <v>0</v>
      </c>
      <c r="AL42" s="254">
        <f>IF('Encodage réponses Es'!BU41="","",'Encodage réponses Es'!BU41)</f>
      </c>
      <c r="AM42" s="253">
        <f>IF('Encodage réponses Es'!BV41="","",'Encodage réponses Es'!BV41)</f>
      </c>
      <c r="AN42" s="253">
        <f>IF('Encodage réponses Es'!BW41="","",'Encodage réponses Es'!BW41)</f>
      </c>
      <c r="AO42" s="253">
        <f>IF('Encodage réponses Es'!BX41="","",'Encodage réponses Es'!BX41)</f>
      </c>
      <c r="AP42" s="253">
        <f>IF('Encodage réponses Es'!BY41="","",'Encodage réponses Es'!BY41)</f>
      </c>
      <c r="AQ42" s="253">
        <f>IF('Encodage réponses Es'!BZ41="","",'Encodage réponses Es'!BZ41)</f>
      </c>
      <c r="AR42" s="253">
        <f>IF('Encodage réponses Es'!CA41="","",'Encodage réponses Es'!CA41)</f>
      </c>
      <c r="AS42" s="253">
        <f>IF('Encodage réponses Es'!CB41="","",'Encodage réponses Es'!CB41)</f>
      </c>
      <c r="AT42" s="253">
        <f>IF('Encodage réponses Es'!CC41="","",'Encodage réponses Es'!CC41)</f>
      </c>
      <c r="AU42" s="253">
        <f>IF('Encodage réponses Es'!CD41="","",'Encodage réponses Es'!CD41)</f>
      </c>
      <c r="AV42" s="261">
        <f>IF('Encodage réponses Es'!CE41="","",'Encodage réponses Es'!CE41)</f>
      </c>
      <c r="AW42" s="176">
        <v>1</v>
      </c>
      <c r="AX42" s="175">
        <f t="shared" si="22"/>
        <v>0</v>
      </c>
      <c r="AY42" s="254">
        <f>IF('Encodage réponses Es'!Y41="","",'Encodage réponses Es'!Y41)</f>
      </c>
      <c r="AZ42" s="253">
        <f>IF('Encodage réponses Es'!Z41="","",'Encodage réponses Es'!Z41)</f>
      </c>
      <c r="BA42" s="253">
        <f>IF('Encodage réponses Es'!AA41="","",'Encodage réponses Es'!AA41)</f>
      </c>
      <c r="BB42" s="253">
        <f>IF('Encodage réponses Es'!AF41="","",'Encodage réponses Es'!AF41)</f>
      </c>
      <c r="BC42" s="253">
        <f>IF('Encodage réponses Es'!AG41="","",'Encodage réponses Es'!AG41)</f>
      </c>
      <c r="BD42" s="261">
        <f>IF('Encodage réponses Es'!AH41="","",'Encodage réponses Es'!AH41)</f>
      </c>
      <c r="BE42" s="176">
        <v>1</v>
      </c>
      <c r="BF42" s="175">
        <f t="shared" si="23"/>
        <v>0</v>
      </c>
      <c r="BG42" s="254">
        <f>IF('Encodage réponses Es'!L41="","",'Encodage réponses Es'!L41)</f>
      </c>
      <c r="BH42" s="255">
        <f>IF('Encodage réponses Es'!M41="","",'Encodage réponses Es'!M41)</f>
      </c>
      <c r="BI42" s="261">
        <f>IF('Encodage réponses Es'!N41="","",'Encodage réponses Es'!N41)</f>
      </c>
      <c r="BJ42" s="176">
        <v>1</v>
      </c>
      <c r="BK42" s="175">
        <f>COUNTIF(BJ$4:BJ$37,BJ42)</f>
        <v>0</v>
      </c>
      <c r="BL42" s="254">
        <f>IF('Encodage réponses Es'!BG41="","",'Encodage réponses Es'!BG41)</f>
      </c>
      <c r="BM42" s="261">
        <f>IF('Encodage réponses Es'!BH41="","",'Encodage réponses Es'!BH41)</f>
      </c>
      <c r="BN42" s="176">
        <v>1</v>
      </c>
      <c r="BO42" s="175">
        <f>COUNTIF(BN$4:BN$37,BN42)</f>
        <v>0</v>
      </c>
      <c r="BP42" s="254">
        <f>IF('Encodage réponses Es'!R41="","",'Encodage réponses Es'!R41)</f>
      </c>
      <c r="BQ42" s="255">
        <f>IF('Encodage réponses Es'!S41="","",'Encodage réponses Es'!S41)</f>
      </c>
      <c r="BR42" s="255">
        <f>IF('Encodage réponses Es'!AW41="","",'Encodage réponses Es'!AW41)</f>
      </c>
      <c r="BS42" s="253">
        <f>IF('Encodage réponses Es'!AX41="","",'Encodage réponses Es'!AX41)</f>
      </c>
      <c r="BT42" s="261">
        <f>IF('Encodage réponses Es'!BF41="","",'Encodage réponses Es'!BF41)</f>
      </c>
      <c r="BU42" s="176">
        <v>1</v>
      </c>
      <c r="BV42" s="175">
        <f t="shared" si="24"/>
        <v>0</v>
      </c>
      <c r="BW42" s="260">
        <f>IF('Encodage réponses Es'!BI41="","",'Encodage réponses Es'!BI41)</f>
        <v>0</v>
      </c>
      <c r="BX42" s="176">
        <v>0.5</v>
      </c>
      <c r="BY42" s="175">
        <f>COUNTIF(BX$4:BX$37,BX42)</f>
        <v>0</v>
      </c>
      <c r="BZ42" s="257">
        <f>IF('Encodage réponses Es'!T41="","",'Encodage réponses Es'!T41)</f>
      </c>
      <c r="CA42" s="258">
        <f>IF('Encodage réponses Es'!U41="","",'Encodage réponses Es'!U41)</f>
      </c>
      <c r="CB42" s="258">
        <f>IF('Encodage réponses Es'!V41="","",'Encodage réponses Es'!V41)</f>
      </c>
      <c r="CC42" s="258">
        <f>IF('Encodage réponses Es'!W41="","",'Encodage réponses Es'!W41)</f>
      </c>
      <c r="CD42" s="255">
        <f>IF('Encodage réponses Es'!X41="","",'Encodage réponses Es'!X41)</f>
      </c>
      <c r="CE42" s="255">
        <f>IF('Encodage réponses Es'!AE41="","",'Encodage réponses Es'!AE41)</f>
      </c>
      <c r="CF42" s="266">
        <f>IF('Encodage réponses Es'!BA41="","",'Encodage réponses Es'!BA41)</f>
        <v>0</v>
      </c>
      <c r="CG42" s="176">
        <v>0.5</v>
      </c>
      <c r="CH42" s="175">
        <f t="shared" si="25"/>
        <v>0</v>
      </c>
      <c r="CI42" s="257">
        <f>IF('Encodage réponses Es'!AK41="","",'Encodage réponses Es'!AK41)</f>
      </c>
      <c r="CJ42" s="258">
        <f>IF('Encodage réponses Es'!AL41="","",'Encodage réponses Es'!AL41)</f>
      </c>
      <c r="CK42" s="258">
        <f>IF('Encodage réponses Es'!AM41="","",'Encodage réponses Es'!AM41)</f>
      </c>
      <c r="CL42" s="258">
        <f>IF('Encodage réponses Es'!AN41="","",'Encodage réponses Es'!AN41)</f>
      </c>
      <c r="CM42" s="258">
        <f>IF('Encodage réponses Es'!AO41="","",'Encodage réponses Es'!AO41)</f>
      </c>
      <c r="CN42" s="258">
        <f>IF('Encodage réponses Es'!AP41="","",'Encodage réponses Es'!AP41)</f>
      </c>
      <c r="CO42" s="258">
        <f>IF('Encodage réponses Es'!AQ41="","",'Encodage réponses Es'!AQ41)</f>
      </c>
      <c r="CP42" s="258">
        <f>IF('Encodage réponses Es'!AR41="","",'Encodage réponses Es'!AR41)</f>
      </c>
      <c r="CQ42" s="258">
        <f>IF('Encodage réponses Es'!AS41="","",'Encodage réponses Es'!AS41)</f>
      </c>
      <c r="CR42" s="258">
        <f>IF('Encodage réponses Es'!AT41="","",'Encodage réponses Es'!AT41)</f>
      </c>
      <c r="CS42" s="258">
        <f>IF('Encodage réponses Es'!AY41="","",'Encodage réponses Es'!AY41)</f>
      </c>
      <c r="CT42" s="258">
        <f>IF('Encodage réponses Es'!AZ41="","",'Encodage réponses Es'!AZ41)</f>
      </c>
      <c r="CU42" s="258">
        <f>IF('Encodage réponses Es'!BB41="","",'Encodage réponses Es'!BB41)</f>
      </c>
      <c r="CV42" s="258">
        <f>IF('Encodage réponses Es'!BC41="","",'Encodage réponses Es'!BC41)</f>
      </c>
      <c r="CW42" s="258">
        <f>IF('Encodage réponses Es'!BD41="","",'Encodage réponses Es'!BD41)</f>
      </c>
      <c r="CX42" s="259">
        <f>IF('Encodage réponses Es'!BE41="","",'Encodage réponses Es'!BE41)</f>
      </c>
      <c r="CY42" s="176">
        <v>1</v>
      </c>
      <c r="CZ42" s="175">
        <f t="shared" si="26"/>
        <v>0</v>
      </c>
      <c r="DA42" s="257">
        <f>IF('Encodage réponses Es'!AU41="","",'Encodage réponses Es'!AU41)</f>
      </c>
      <c r="DB42" s="258">
        <f>IF('Encodage réponses Es'!BJ41="","",'Encodage réponses Es'!BJ41)</f>
      </c>
      <c r="DC42" s="258">
        <f>IF('Encodage réponses Es'!BK41="","",'Encodage réponses Es'!BK41)</f>
      </c>
      <c r="DD42" s="258">
        <f>IF('Encodage réponses Es'!BL41="","",'Encodage réponses Es'!BL41)</f>
      </c>
      <c r="DE42" s="258">
        <f>IF('Encodage réponses Es'!BM41="","",'Encodage réponses Es'!BM41)</f>
      </c>
      <c r="DF42" s="259">
        <f>IF('Encodage réponses Es'!BN41="","",'Encodage réponses Es'!BN41)</f>
      </c>
      <c r="DG42" s="176">
        <v>1</v>
      </c>
      <c r="DH42" s="175">
        <f t="shared" si="27"/>
        <v>0</v>
      </c>
      <c r="DI42" s="254">
        <f>IF('Encodage réponses Es'!H41="","",'Encodage réponses Es'!H41)</f>
      </c>
      <c r="DJ42" s="253">
        <f>IF('Encodage réponses Es'!I41="","",'Encodage réponses Es'!I41)</f>
      </c>
      <c r="DK42" s="253">
        <f>IF('Encodage réponses Es'!J41="","",'Encodage réponses Es'!J41)</f>
      </c>
      <c r="DL42" s="253">
        <f>IF('Encodage réponses Es'!K41="","",'Encodage réponses Es'!K41)</f>
      </c>
      <c r="DM42" s="255">
        <f>IF('Encodage réponses Es'!AB41="","",'Encodage réponses Es'!AB41)</f>
      </c>
      <c r="DN42" s="255">
        <f>IF('Encodage réponses Es'!AC41="","",'Encodage réponses Es'!AC41)</f>
      </c>
      <c r="DO42" s="256">
        <f>IF('Encodage réponses Es'!AD41="","",'Encodage réponses Es'!AD41)</f>
      </c>
      <c r="DP42" s="176">
        <v>1</v>
      </c>
      <c r="DQ42" s="175">
        <f t="shared" si="28"/>
        <v>0</v>
      </c>
      <c r="DR42" s="254">
        <f>IF('Encodage réponses Es'!E41="","",'Encodage réponses Es'!E41)</f>
      </c>
      <c r="DS42" s="253">
        <f>IF('Encodage réponses Es'!F41="","",'Encodage réponses Es'!F41)</f>
      </c>
      <c r="DT42" s="256">
        <f>IF('Encodage réponses Es'!G41="","",'Encodage réponses Es'!G41)</f>
      </c>
      <c r="DU42" s="176">
        <v>1</v>
      </c>
      <c r="DV42" s="175">
        <f>COUNTIF(DU$4:DU$37,DU42)</f>
        <v>0</v>
      </c>
      <c r="DW42" s="254">
        <f>IF('Encodage réponses Es'!O41="","",'Encodage réponses Es'!O41)</f>
      </c>
      <c r="DX42" s="255">
        <f>IF('Encodage réponses Es'!P41="","",'Encodage réponses Es'!P41)</f>
      </c>
      <c r="DY42" s="255">
        <f>IF('Encodage réponses Es'!Q41="","",'Encodage réponses Es'!Q41)</f>
      </c>
      <c r="DZ42" s="255">
        <f>IF('Encodage réponses Es'!AI41="","",'Encodage réponses Es'!AI41)</f>
      </c>
      <c r="EA42" s="256">
        <f>IF('Encodage réponses Es'!AJ41="","",'Encodage réponses Es'!AJ41)</f>
      </c>
      <c r="EB42" s="176">
        <v>1</v>
      </c>
      <c r="EC42" s="175">
        <f t="shared" si="29"/>
        <v>0</v>
      </c>
      <c r="ED42" s="253">
        <f>IF('Encodage réponses Es'!AV41="","",'Encodage réponses Es'!AV41)</f>
      </c>
      <c r="EE42" s="176">
        <v>1</v>
      </c>
      <c r="EF42" s="175">
        <f>COUNTIF(EE$4:EE$37,EE42)</f>
        <v>0</v>
      </c>
    </row>
    <row r="43" spans="2:136" ht="12.75" customHeight="1">
      <c r="B43" s="31"/>
      <c r="D43" s="178" t="s">
        <v>54</v>
      </c>
      <c r="E43" s="268">
        <f>COUNTIF(E4:E37,9)</f>
        <v>0</v>
      </c>
      <c r="F43" s="176"/>
      <c r="G43" s="175"/>
      <c r="H43" s="242">
        <f>COUNTIF(H4:H37,9)</f>
        <v>0</v>
      </c>
      <c r="I43" s="176"/>
      <c r="J43" s="175"/>
      <c r="K43" s="242">
        <f>COUNTIF(K4:K37,9)</f>
        <v>0</v>
      </c>
      <c r="L43" s="243">
        <f>COUNTIF(L4:L37,9)</f>
        <v>0</v>
      </c>
      <c r="M43" s="245">
        <f>COUNTIF(M4:M37,9)</f>
        <v>0</v>
      </c>
      <c r="N43" s="175">
        <v>1</v>
      </c>
      <c r="O43" s="175">
        <f t="shared" si="19"/>
        <v>0</v>
      </c>
      <c r="P43" s="245">
        <f aca="true" t="shared" si="30" ref="P43:X43">COUNTIF(P4:P37,9)</f>
        <v>0</v>
      </c>
      <c r="Q43" s="243">
        <f t="shared" si="30"/>
        <v>0</v>
      </c>
      <c r="R43" s="243">
        <f t="shared" si="30"/>
        <v>0</v>
      </c>
      <c r="S43" s="243">
        <f t="shared" si="30"/>
        <v>0</v>
      </c>
      <c r="T43" s="243">
        <f t="shared" si="30"/>
        <v>0</v>
      </c>
      <c r="U43" s="243">
        <f t="shared" si="30"/>
        <v>0</v>
      </c>
      <c r="V43" s="243">
        <f t="shared" si="30"/>
        <v>0</v>
      </c>
      <c r="W43" s="243">
        <f t="shared" si="30"/>
        <v>0</v>
      </c>
      <c r="X43" s="252">
        <f t="shared" si="30"/>
        <v>0</v>
      </c>
      <c r="Y43" s="176">
        <v>2</v>
      </c>
      <c r="Z43" s="175">
        <f t="shared" si="20"/>
        <v>0</v>
      </c>
      <c r="AA43" s="242">
        <f>COUNTIF(AA4:AA37,9)</f>
        <v>0</v>
      </c>
      <c r="AB43" s="205">
        <f>COUNTIF(AB4:AB37,9)</f>
        <v>0</v>
      </c>
      <c r="AC43" s="176">
        <v>1</v>
      </c>
      <c r="AD43" s="175">
        <f>COUNTIF(AC$4:AC$37,AC43)</f>
        <v>0</v>
      </c>
      <c r="AE43" s="242">
        <f>COUNTIF(AE4:AE37,9)</f>
        <v>0</v>
      </c>
      <c r="AF43" s="243">
        <f>COUNTIF(AF4:AF37,9)</f>
        <v>0</v>
      </c>
      <c r="AG43" s="243">
        <f>COUNTIF(AG4:AG37,9)</f>
        <v>0</v>
      </c>
      <c r="AH43" s="243">
        <f>COUNTIF(AH4:AH37,9)</f>
        <v>0</v>
      </c>
      <c r="AI43" s="205">
        <f>COUNTIF(AI4:AI37,9)</f>
        <v>0</v>
      </c>
      <c r="AJ43" s="176">
        <v>2</v>
      </c>
      <c r="AK43" s="175">
        <f t="shared" si="21"/>
        <v>0</v>
      </c>
      <c r="AL43" s="242">
        <f aca="true" t="shared" si="31" ref="AL43:AV43">COUNTIF(AL4:AL37,9)</f>
        <v>0</v>
      </c>
      <c r="AM43" s="245">
        <f t="shared" si="31"/>
        <v>0</v>
      </c>
      <c r="AN43" s="245">
        <f t="shared" si="31"/>
        <v>0</v>
      </c>
      <c r="AO43" s="245">
        <f t="shared" si="31"/>
        <v>0</v>
      </c>
      <c r="AP43" s="245">
        <f t="shared" si="31"/>
        <v>0</v>
      </c>
      <c r="AQ43" s="245">
        <f t="shared" si="31"/>
        <v>0</v>
      </c>
      <c r="AR43" s="245">
        <f t="shared" si="31"/>
        <v>0</v>
      </c>
      <c r="AS43" s="245">
        <f t="shared" si="31"/>
        <v>0</v>
      </c>
      <c r="AT43" s="245">
        <f t="shared" si="31"/>
        <v>0</v>
      </c>
      <c r="AU43" s="245">
        <f t="shared" si="31"/>
        <v>0</v>
      </c>
      <c r="AV43" s="205">
        <f t="shared" si="31"/>
        <v>0</v>
      </c>
      <c r="AW43" s="176">
        <v>2</v>
      </c>
      <c r="AX43" s="175">
        <f t="shared" si="22"/>
        <v>0</v>
      </c>
      <c r="AY43" s="242">
        <f aca="true" t="shared" si="32" ref="AY43:BD43">COUNTIF(AY4:AY37,9)</f>
        <v>0</v>
      </c>
      <c r="AZ43" s="245">
        <f t="shared" si="32"/>
        <v>0</v>
      </c>
      <c r="BA43" s="245">
        <f t="shared" si="32"/>
        <v>0</v>
      </c>
      <c r="BB43" s="245">
        <f t="shared" si="32"/>
        <v>0</v>
      </c>
      <c r="BC43" s="245">
        <f t="shared" si="32"/>
        <v>0</v>
      </c>
      <c r="BD43" s="205">
        <f t="shared" si="32"/>
        <v>0</v>
      </c>
      <c r="BE43" s="176">
        <v>2</v>
      </c>
      <c r="BF43" s="175">
        <f t="shared" si="23"/>
        <v>0</v>
      </c>
      <c r="BG43" s="242">
        <f>COUNTIF(BG4:BG37,9)</f>
        <v>0</v>
      </c>
      <c r="BH43" s="243">
        <f>COUNTIF(BH4:BH37,9)</f>
        <v>0</v>
      </c>
      <c r="BI43" s="205">
        <f>COUNTIF(BI4:BI37,9)</f>
        <v>0</v>
      </c>
      <c r="BJ43" s="176">
        <v>2</v>
      </c>
      <c r="BK43" s="175">
        <f>COUNTIF(BJ$4:BJ$37,BJ43)</f>
        <v>0</v>
      </c>
      <c r="BL43" s="242">
        <f>COUNTIF(BL4:BL37,9)</f>
        <v>0</v>
      </c>
      <c r="BM43" s="205">
        <f>COUNTIF(BM4:BM37,9)</f>
        <v>0</v>
      </c>
      <c r="BN43" s="176">
        <v>2</v>
      </c>
      <c r="BO43" s="175">
        <f>COUNTIF(BN$4:BN$37,BN43)</f>
        <v>0</v>
      </c>
      <c r="BP43" s="242">
        <f>COUNTIF(BP4:BP37,9)</f>
        <v>0</v>
      </c>
      <c r="BQ43" s="243">
        <f>COUNTIF(BQ4:BQ37,9)</f>
        <v>0</v>
      </c>
      <c r="BR43" s="243">
        <f>COUNTIF(BR4:BR37,9)</f>
        <v>0</v>
      </c>
      <c r="BS43" s="245">
        <f>COUNTIF(BS4:BS37,9)</f>
        <v>0</v>
      </c>
      <c r="BT43" s="205">
        <f>COUNTIF(BT4:BT37,9)</f>
        <v>0</v>
      </c>
      <c r="BU43" s="176">
        <v>2</v>
      </c>
      <c r="BV43" s="175">
        <f t="shared" si="24"/>
        <v>0</v>
      </c>
      <c r="BW43" s="267">
        <f>COUNTIF(BW4:BW37,9)</f>
        <v>0</v>
      </c>
      <c r="BX43" s="176">
        <v>1</v>
      </c>
      <c r="BY43" s="175">
        <f>COUNTIF(BX$4:BX$37,BX43)</f>
        <v>0</v>
      </c>
      <c r="BZ43" s="249">
        <f aca="true" t="shared" si="33" ref="BZ43:CF43">COUNTIF(BZ4:BZ37,9)</f>
        <v>0</v>
      </c>
      <c r="CA43" s="250">
        <f t="shared" si="33"/>
        <v>0</v>
      </c>
      <c r="CB43" s="250">
        <f t="shared" si="33"/>
        <v>0</v>
      </c>
      <c r="CC43" s="250">
        <f t="shared" si="33"/>
        <v>0</v>
      </c>
      <c r="CD43" s="243">
        <f t="shared" si="33"/>
        <v>0</v>
      </c>
      <c r="CE43" s="243">
        <f t="shared" si="33"/>
        <v>0</v>
      </c>
      <c r="CF43" s="251">
        <f t="shared" si="33"/>
        <v>0</v>
      </c>
      <c r="CG43" s="176">
        <v>1</v>
      </c>
      <c r="CH43" s="175">
        <f t="shared" si="25"/>
        <v>0</v>
      </c>
      <c r="CI43" s="249">
        <f aca="true" t="shared" si="34" ref="CI43:CX43">COUNTIF(CI4:CI37,9)</f>
        <v>0</v>
      </c>
      <c r="CJ43" s="250">
        <f t="shared" si="34"/>
        <v>0</v>
      </c>
      <c r="CK43" s="250">
        <f t="shared" si="34"/>
        <v>0</v>
      </c>
      <c r="CL43" s="250">
        <f t="shared" si="34"/>
        <v>0</v>
      </c>
      <c r="CM43" s="250">
        <f t="shared" si="34"/>
        <v>0</v>
      </c>
      <c r="CN43" s="250">
        <f t="shared" si="34"/>
        <v>0</v>
      </c>
      <c r="CO43" s="250">
        <f t="shared" si="34"/>
        <v>0</v>
      </c>
      <c r="CP43" s="250">
        <f t="shared" si="34"/>
        <v>0</v>
      </c>
      <c r="CQ43" s="250">
        <f t="shared" si="34"/>
        <v>0</v>
      </c>
      <c r="CR43" s="250">
        <f t="shared" si="34"/>
        <v>0</v>
      </c>
      <c r="CS43" s="250">
        <f t="shared" si="34"/>
        <v>0</v>
      </c>
      <c r="CT43" s="250">
        <f t="shared" si="34"/>
        <v>0</v>
      </c>
      <c r="CU43" s="250">
        <f t="shared" si="34"/>
        <v>0</v>
      </c>
      <c r="CV43" s="250">
        <f t="shared" si="34"/>
        <v>0</v>
      </c>
      <c r="CW43" s="250">
        <f t="shared" si="34"/>
        <v>0</v>
      </c>
      <c r="CX43" s="251">
        <f t="shared" si="34"/>
        <v>0</v>
      </c>
      <c r="CY43" s="176">
        <v>2</v>
      </c>
      <c r="CZ43" s="175">
        <f t="shared" si="26"/>
        <v>0</v>
      </c>
      <c r="DA43" s="249">
        <f aca="true" t="shared" si="35" ref="DA43:DF43">COUNTIF(DA4:DA37,9)</f>
        <v>0</v>
      </c>
      <c r="DB43" s="250">
        <f t="shared" si="35"/>
        <v>0</v>
      </c>
      <c r="DC43" s="250">
        <f t="shared" si="35"/>
        <v>0</v>
      </c>
      <c r="DD43" s="250">
        <f t="shared" si="35"/>
        <v>0</v>
      </c>
      <c r="DE43" s="250">
        <f t="shared" si="35"/>
        <v>0</v>
      </c>
      <c r="DF43" s="251">
        <f t="shared" si="35"/>
        <v>0</v>
      </c>
      <c r="DG43" s="176">
        <v>2</v>
      </c>
      <c r="DH43" s="175">
        <f t="shared" si="27"/>
        <v>0</v>
      </c>
      <c r="DI43" s="242">
        <f aca="true" t="shared" si="36" ref="DI43:DO43">COUNTIF(DI4:DI37,9)</f>
        <v>0</v>
      </c>
      <c r="DJ43" s="245">
        <f t="shared" si="36"/>
        <v>0</v>
      </c>
      <c r="DK43" s="245">
        <f t="shared" si="36"/>
        <v>0</v>
      </c>
      <c r="DL43" s="245">
        <f t="shared" si="36"/>
        <v>0</v>
      </c>
      <c r="DM43" s="243">
        <f t="shared" si="36"/>
        <v>0</v>
      </c>
      <c r="DN43" s="243">
        <f t="shared" si="36"/>
        <v>0</v>
      </c>
      <c r="DO43" s="252">
        <f t="shared" si="36"/>
        <v>0</v>
      </c>
      <c r="DP43" s="176">
        <v>2</v>
      </c>
      <c r="DQ43" s="175">
        <f t="shared" si="28"/>
        <v>0</v>
      </c>
      <c r="DR43" s="242">
        <f>COUNTIF(DR4:DR37,9)</f>
        <v>0</v>
      </c>
      <c r="DS43" s="245">
        <f>COUNTIF(DS4:DS37,9)</f>
        <v>0</v>
      </c>
      <c r="DT43" s="252">
        <f>COUNTIF(DT4:DT37,9)</f>
        <v>0</v>
      </c>
      <c r="DU43" s="176">
        <v>2</v>
      </c>
      <c r="DV43" s="175">
        <f>COUNTIF(DU$4:DU$37,DU43)</f>
        <v>0</v>
      </c>
      <c r="DW43" s="242">
        <f>COUNTIF(DW4:DW37,9)</f>
        <v>0</v>
      </c>
      <c r="DX43" s="243">
        <f>COUNTIF(DX4:DX37,9)</f>
        <v>0</v>
      </c>
      <c r="DY43" s="243">
        <f>COUNTIF(DY4:DY37,9)</f>
        <v>0</v>
      </c>
      <c r="DZ43" s="243">
        <f>COUNTIF(DZ4:DZ37,9)</f>
        <v>0</v>
      </c>
      <c r="EA43" s="252">
        <f>COUNTIF(EA4:EA37,9)</f>
        <v>0</v>
      </c>
      <c r="EB43" s="176">
        <v>2</v>
      </c>
      <c r="EC43" s="175">
        <f t="shared" si="29"/>
        <v>0</v>
      </c>
      <c r="ED43" s="245">
        <f>COUNTIF(ED4:ED37,9)</f>
        <v>0</v>
      </c>
      <c r="EE43" s="176"/>
      <c r="EF43" s="175"/>
    </row>
    <row r="44" spans="2:136" ht="6" customHeight="1">
      <c r="B44" s="2"/>
      <c r="C44" s="2"/>
      <c r="E44" s="163">
        <f>IF('Encodage réponses Es'!CT43="","",'Encodage réponses Es'!CT43)</f>
      </c>
      <c r="F44" s="176"/>
      <c r="G44" s="175"/>
      <c r="H44" s="38">
        <f>IF('Encodage réponses Es'!CS43="","",'Encodage réponses Es'!CS43)</f>
      </c>
      <c r="I44" s="176"/>
      <c r="J44" s="175"/>
      <c r="K44" s="38">
        <f>IF('Encodage réponses Es'!CF43="","",'Encodage réponses Es'!CF43)</f>
      </c>
      <c r="L44" s="39">
        <f>IF('Encodage réponses Es'!CG43="","",'Encodage réponses Es'!CG43)</f>
      </c>
      <c r="M44" s="40">
        <f>IF('Encodage réponses Es'!CH43="","",'Encodage réponses Es'!CH43)</f>
      </c>
      <c r="N44" s="176">
        <v>1.5</v>
      </c>
      <c r="O44" s="175">
        <f t="shared" si="19"/>
        <v>0</v>
      </c>
      <c r="P44" s="40">
        <f>IF('Encodage réponses Es'!BO43="","",'Encodage réponses Es'!BO43)</f>
      </c>
      <c r="Q44" s="39">
        <f>IF('Encodage réponses Es'!BP43="","",'Encodage réponses Es'!BP43)</f>
      </c>
      <c r="R44" s="39">
        <f>IF('Encodage réponses Es'!BQ43="","",'Encodage réponses Es'!BQ43)</f>
      </c>
      <c r="S44" s="39">
        <f>IF('Encodage réponses Es'!BR43="","",'Encodage réponses Es'!BR43)</f>
      </c>
      <c r="T44" s="39">
        <f>IF('Encodage réponses Es'!BS43="","",'Encodage réponses Es'!BS43)</f>
      </c>
      <c r="U44" s="39">
        <f>IF('Encodage réponses Es'!BT43="","",'Encodage réponses Es'!BT43)</f>
      </c>
      <c r="V44" s="39">
        <f>IF('Encodage réponses Es'!CI43="","",'Encodage réponses Es'!CI43)</f>
      </c>
      <c r="W44" s="39">
        <f>IF('Encodage réponses Es'!CJ43="","",'Encodage réponses Es'!CJ43)</f>
      </c>
      <c r="X44" s="37">
        <f>IF('Encodage réponses Es'!CK43="","",'Encodage réponses Es'!CK43)</f>
      </c>
      <c r="Y44" s="176">
        <v>3</v>
      </c>
      <c r="Z44" s="175">
        <f t="shared" si="20"/>
        <v>0</v>
      </c>
      <c r="AA44" s="38">
        <f>IF('Encodage réponses Es'!CL43="","",'Encodage réponses Es'!CL43)</f>
      </c>
      <c r="AB44" s="105">
        <f>IF('Encodage réponses Es'!CM43="","",'Encodage réponses Es'!CM43)</f>
      </c>
      <c r="AC44" s="176">
        <v>1.5</v>
      </c>
      <c r="AD44" s="175">
        <f>COUNTIF(AC$4:AC$37,AC44)</f>
        <v>0</v>
      </c>
      <c r="AE44" s="38">
        <f>IF('Encodage réponses Es'!CN43="","",'Encodage réponses Es'!CN43)</f>
      </c>
      <c r="AF44" s="39">
        <f>IF('Encodage réponses Es'!CO43="","",'Encodage réponses Es'!CO43)</f>
      </c>
      <c r="AG44" s="39">
        <f>IF('Encodage réponses Es'!CP43="","",'Encodage réponses Es'!CP43)</f>
      </c>
      <c r="AH44" s="39">
        <f>IF('Encodage réponses Es'!CQ43="","",'Encodage réponses Es'!CQ43)</f>
      </c>
      <c r="AI44" s="105">
        <f>IF('Encodage réponses Es'!CR43="","",'Encodage réponses Es'!CR43)</f>
      </c>
      <c r="AJ44" s="176">
        <v>3</v>
      </c>
      <c r="AK44" s="175">
        <f t="shared" si="21"/>
        <v>0</v>
      </c>
      <c r="AL44" s="38">
        <f>IF('Encodage réponses Es'!BU43="","",'Encodage réponses Es'!BU43)</f>
      </c>
      <c r="AM44" s="40">
        <f>IF('Encodage réponses Es'!BV43="","",'Encodage réponses Es'!BV43)</f>
      </c>
      <c r="AN44" s="40">
        <f>IF('Encodage réponses Es'!BW43="","",'Encodage réponses Es'!BW43)</f>
      </c>
      <c r="AO44" s="40">
        <f>IF('Encodage réponses Es'!BX43="","",'Encodage réponses Es'!BX43)</f>
      </c>
      <c r="AP44" s="40">
        <f>IF('Encodage réponses Es'!BY43="","",'Encodage réponses Es'!BY43)</f>
      </c>
      <c r="AQ44" s="40">
        <f>IF('Encodage réponses Es'!BZ43="","",'Encodage réponses Es'!BZ43)</f>
      </c>
      <c r="AR44" s="40">
        <f>IF('Encodage réponses Es'!CA43="","",'Encodage réponses Es'!CA43)</f>
      </c>
      <c r="AS44" s="40">
        <f>IF('Encodage réponses Es'!CB43="","",'Encodage réponses Es'!CB43)</f>
      </c>
      <c r="AT44" s="40">
        <f>IF('Encodage réponses Es'!CC43="","",'Encodage réponses Es'!CC43)</f>
      </c>
      <c r="AU44" s="40">
        <f>IF('Encodage réponses Es'!CD43="","",'Encodage réponses Es'!CD43)</f>
      </c>
      <c r="AV44" s="105">
        <f>IF('Encodage réponses Es'!CE43="","",'Encodage réponses Es'!CE43)</f>
      </c>
      <c r="AW44" s="176">
        <v>3</v>
      </c>
      <c r="AX44" s="175">
        <f t="shared" si="22"/>
        <v>0</v>
      </c>
      <c r="AY44" s="38">
        <f>IF('Encodage réponses Es'!Y43="","",'Encodage réponses Es'!Y43)</f>
      </c>
      <c r="AZ44" s="40">
        <f>IF('Encodage réponses Es'!Z43="","",'Encodage réponses Es'!Z43)</f>
      </c>
      <c r="BA44" s="40">
        <f>IF('Encodage réponses Es'!AA43="","",'Encodage réponses Es'!AA43)</f>
      </c>
      <c r="BB44" s="40">
        <f>IF('Encodage réponses Es'!AF43="","",'Encodage réponses Es'!AF43)</f>
      </c>
      <c r="BC44" s="40">
        <f>IF('Encodage réponses Es'!AG43="","",'Encodage réponses Es'!AG43)</f>
      </c>
      <c r="BD44" s="105">
        <f>IF('Encodage réponses Es'!AH43="","",'Encodage réponses Es'!AH43)</f>
      </c>
      <c r="BE44" s="176">
        <v>3</v>
      </c>
      <c r="BF44" s="175">
        <f t="shared" si="23"/>
        <v>0</v>
      </c>
      <c r="BG44" s="38">
        <f>IF('Encodage réponses Es'!L43="","",'Encodage réponses Es'!L43)</f>
      </c>
      <c r="BH44" s="39">
        <f>IF('Encodage réponses Es'!M43="","",'Encodage réponses Es'!M43)</f>
      </c>
      <c r="BI44" s="105">
        <f>IF('Encodage réponses Es'!N43="","",'Encodage réponses Es'!N43)</f>
      </c>
      <c r="BJ44" s="176">
        <v>3</v>
      </c>
      <c r="BK44" s="175">
        <f>COUNTIF(BJ$4:BJ$37,BJ44)</f>
        <v>0</v>
      </c>
      <c r="BL44" s="38">
        <f>IF('Encodage réponses Es'!BG43="","",'Encodage réponses Es'!BG43)</f>
      </c>
      <c r="BM44" s="105">
        <f>IF('Encodage réponses Es'!BH43="","",'Encodage réponses Es'!BH43)</f>
      </c>
      <c r="BN44" s="176"/>
      <c r="BO44" s="175"/>
      <c r="BP44" s="38">
        <f>IF('Encodage réponses Es'!R43="","",'Encodage réponses Es'!R43)</f>
      </c>
      <c r="BQ44" s="39">
        <f>IF('Encodage réponses Es'!S43="","",'Encodage réponses Es'!S43)</f>
      </c>
      <c r="BR44" s="39">
        <f>IF('Encodage réponses Es'!AW43="","",'Encodage réponses Es'!AW43)</f>
      </c>
      <c r="BS44" s="40">
        <f>IF('Encodage réponses Es'!AX43="","",'Encodage réponses Es'!AX43)</f>
      </c>
      <c r="BT44" s="105">
        <f>IF('Encodage réponses Es'!BF43="","",'Encodage réponses Es'!BF43)</f>
      </c>
      <c r="BU44" s="176">
        <v>3</v>
      </c>
      <c r="BV44" s="175">
        <f t="shared" si="24"/>
        <v>0</v>
      </c>
      <c r="BW44" s="145">
        <f>IF('Encodage réponses Es'!BI43="","",'Encodage réponses Es'!BI43)</f>
      </c>
      <c r="BX44" s="176"/>
      <c r="BY44" s="175"/>
      <c r="BZ44" s="34">
        <f>IF('Encodage réponses Es'!T43="","",'Encodage réponses Es'!T43)</f>
      </c>
      <c r="CA44" s="35">
        <f>IF('Encodage réponses Es'!U43="","",'Encodage réponses Es'!U43)</f>
      </c>
      <c r="CB44" s="35">
        <f>IF('Encodage réponses Es'!V43="","",'Encodage réponses Es'!V43)</f>
      </c>
      <c r="CC44" s="35">
        <f>IF('Encodage réponses Es'!W43="","",'Encodage réponses Es'!W43)</f>
      </c>
      <c r="CD44" s="39">
        <f>IF('Encodage réponses Es'!X43="","",'Encodage réponses Es'!X43)</f>
      </c>
      <c r="CE44" s="39">
        <f>IF('Encodage réponses Es'!AE43="","",'Encodage réponses Es'!AE43)</f>
      </c>
      <c r="CF44" s="192">
        <f>IF('Encodage réponses Es'!BA43="","",'Encodage réponses Es'!BA43)</f>
      </c>
      <c r="CG44" s="176">
        <v>1.5</v>
      </c>
      <c r="CH44" s="175">
        <f t="shared" si="25"/>
        <v>0</v>
      </c>
      <c r="CI44" s="34">
        <f>IF('Encodage réponses Es'!AK43="","",'Encodage réponses Es'!AK43)</f>
      </c>
      <c r="CJ44" s="35">
        <f>IF('Encodage réponses Es'!AL43="","",'Encodage réponses Es'!AL43)</f>
      </c>
      <c r="CK44" s="35">
        <f>IF('Encodage réponses Es'!AM43="","",'Encodage réponses Es'!AM43)</f>
      </c>
      <c r="CL44" s="35">
        <f>IF('Encodage réponses Es'!AN43="","",'Encodage réponses Es'!AN43)</f>
      </c>
      <c r="CM44" s="35">
        <f>IF('Encodage réponses Es'!AO43="","",'Encodage réponses Es'!AO43)</f>
      </c>
      <c r="CN44" s="35">
        <f>IF('Encodage réponses Es'!AP43="","",'Encodage réponses Es'!AP43)</f>
      </c>
      <c r="CO44" s="35">
        <f>IF('Encodage réponses Es'!AQ43="","",'Encodage réponses Es'!AQ43)</f>
      </c>
      <c r="CP44" s="35">
        <f>IF('Encodage réponses Es'!AR43="","",'Encodage réponses Es'!AR43)</f>
      </c>
      <c r="CQ44" s="35">
        <f>IF('Encodage réponses Es'!AS43="","",'Encodage réponses Es'!AS43)</f>
      </c>
      <c r="CR44" s="35">
        <f>IF('Encodage réponses Es'!AT43="","",'Encodage réponses Es'!AT43)</f>
      </c>
      <c r="CS44" s="35">
        <f>IF('Encodage réponses Es'!AY43="","",'Encodage réponses Es'!AY43)</f>
      </c>
      <c r="CT44" s="35">
        <f>IF('Encodage réponses Es'!AZ43="","",'Encodage réponses Es'!AZ43)</f>
      </c>
      <c r="CU44" s="35">
        <f>IF('Encodage réponses Es'!BB43="","",'Encodage réponses Es'!BB43)</f>
      </c>
      <c r="CV44" s="35">
        <f>IF('Encodage réponses Es'!BC43="","",'Encodage réponses Es'!BC43)</f>
      </c>
      <c r="CW44" s="35">
        <f>IF('Encodage réponses Es'!BD43="","",'Encodage réponses Es'!BD43)</f>
      </c>
      <c r="CX44" s="192">
        <f>IF('Encodage réponses Es'!BE43="","",'Encodage réponses Es'!BE43)</f>
      </c>
      <c r="CY44" s="176">
        <v>3</v>
      </c>
      <c r="CZ44" s="175">
        <f t="shared" si="26"/>
        <v>0</v>
      </c>
      <c r="DA44" s="34">
        <f>IF('Encodage réponses Es'!AU43="","",'Encodage réponses Es'!AU43)</f>
      </c>
      <c r="DB44" s="35">
        <f>IF('Encodage réponses Es'!BJ43="","",'Encodage réponses Es'!BJ43)</f>
      </c>
      <c r="DC44" s="35">
        <f>IF('Encodage réponses Es'!BK43="","",'Encodage réponses Es'!BK43)</f>
      </c>
      <c r="DD44" s="35">
        <f>IF('Encodage réponses Es'!BL43="","",'Encodage réponses Es'!BL43)</f>
      </c>
      <c r="DE44" s="35">
        <f>IF('Encodage réponses Es'!BM43="","",'Encodage réponses Es'!BM43)</f>
      </c>
      <c r="DF44" s="192">
        <f>IF('Encodage réponses Es'!BN43="","",'Encodage réponses Es'!BN43)</f>
      </c>
      <c r="DG44" s="176">
        <v>3</v>
      </c>
      <c r="DH44" s="175">
        <f t="shared" si="27"/>
        <v>0</v>
      </c>
      <c r="DI44" s="38">
        <f>IF('Encodage réponses Es'!H43="","",'Encodage réponses Es'!H43)</f>
      </c>
      <c r="DJ44" s="40">
        <f>IF('Encodage réponses Es'!I43="","",'Encodage réponses Es'!I43)</f>
      </c>
      <c r="DK44" s="40">
        <f>IF('Encodage réponses Es'!J43="","",'Encodage réponses Es'!J43)</f>
      </c>
      <c r="DL44" s="40">
        <f>IF('Encodage réponses Es'!K43="","",'Encodage réponses Es'!K43)</f>
      </c>
      <c r="DM44" s="39">
        <f>IF('Encodage réponses Es'!AB43="","",'Encodage réponses Es'!AB43)</f>
      </c>
      <c r="DN44" s="39">
        <f>IF('Encodage réponses Es'!AC43="","",'Encodage réponses Es'!AC43)</f>
      </c>
      <c r="DO44" s="37">
        <f>IF('Encodage réponses Es'!AD43="","",'Encodage réponses Es'!AD43)</f>
      </c>
      <c r="DP44" s="176">
        <v>3</v>
      </c>
      <c r="DQ44" s="175">
        <f t="shared" si="28"/>
        <v>0</v>
      </c>
      <c r="DR44" s="38">
        <f>IF('Encodage réponses Es'!E43="","",'Encodage réponses Es'!E43)</f>
      </c>
      <c r="DS44" s="40">
        <f>IF('Encodage réponses Es'!F43="","",'Encodage réponses Es'!F43)</f>
      </c>
      <c r="DT44" s="37">
        <f>IF('Encodage réponses Es'!G43="","",'Encodage réponses Es'!G43)</f>
      </c>
      <c r="DU44" s="176">
        <v>3</v>
      </c>
      <c r="DV44" s="175">
        <f>COUNTIF(DU$4:DU$37,DU44)</f>
        <v>0</v>
      </c>
      <c r="DW44" s="38">
        <f>IF('Encodage réponses Es'!O43="","",'Encodage réponses Es'!O43)</f>
      </c>
      <c r="DX44" s="39">
        <f>IF('Encodage réponses Es'!P43="","",'Encodage réponses Es'!P43)</f>
      </c>
      <c r="DY44" s="39">
        <f>IF('Encodage réponses Es'!Q43="","",'Encodage réponses Es'!Q43)</f>
      </c>
      <c r="DZ44" s="39">
        <f>IF('Encodage réponses Es'!AI43="","",'Encodage réponses Es'!AI43)</f>
      </c>
      <c r="EA44" s="37">
        <f>IF('Encodage réponses Es'!AJ43="","",'Encodage réponses Es'!AJ43)</f>
      </c>
      <c r="EB44" s="176">
        <v>3</v>
      </c>
      <c r="EC44" s="175">
        <f t="shared" si="29"/>
        <v>0</v>
      </c>
      <c r="ED44" s="40">
        <f>IF('Encodage réponses Es'!AV43="","",'Encodage réponses Es'!AV43)</f>
      </c>
      <c r="EE44" s="176"/>
      <c r="EF44" s="175"/>
    </row>
    <row r="45" spans="1:136" ht="12.75">
      <c r="A45" s="2">
        <f>IF('Encodage réponses Es'!A51="","",'Encodage réponses Es'!A51)</f>
      </c>
      <c r="C45" s="32"/>
      <c r="D45" s="179" t="s">
        <v>2</v>
      </c>
      <c r="E45" s="210">
        <f>IF(E39=0,"",E40/E39)</f>
      </c>
      <c r="F45" s="176"/>
      <c r="G45" s="175"/>
      <c r="H45" s="210">
        <f>IF(H39=0,"",H40/H39)</f>
      </c>
      <c r="I45" s="176"/>
      <c r="J45" s="175"/>
      <c r="K45" s="302">
        <f>IF(K39=0,"",K40/K39)</f>
      </c>
      <c r="L45" s="302">
        <f>IF(L39=0,"",L40/L39)</f>
      </c>
      <c r="M45" s="302">
        <f>IF(M39=0,"",M40/M39)</f>
      </c>
      <c r="N45" s="175">
        <v>2</v>
      </c>
      <c r="O45" s="175">
        <f t="shared" si="19"/>
        <v>0</v>
      </c>
      <c r="P45" s="302">
        <f aca="true" t="shared" si="37" ref="P45:X45">IF(P39=0,"",P40/P39)</f>
      </c>
      <c r="Q45" s="302">
        <f t="shared" si="37"/>
      </c>
      <c r="R45" s="302">
        <f t="shared" si="37"/>
      </c>
      <c r="S45" s="302">
        <f t="shared" si="37"/>
      </c>
      <c r="T45" s="302">
        <f t="shared" si="37"/>
      </c>
      <c r="U45" s="302">
        <f t="shared" si="37"/>
      </c>
      <c r="V45" s="302">
        <f t="shared" si="37"/>
      </c>
      <c r="W45" s="302">
        <f t="shared" si="37"/>
      </c>
      <c r="X45" s="302">
        <f t="shared" si="37"/>
      </c>
      <c r="Y45" s="176">
        <v>4</v>
      </c>
      <c r="Z45" s="175">
        <f t="shared" si="20"/>
        <v>0</v>
      </c>
      <c r="AA45" s="302">
        <f>IF(AA39=0,"",AA40/AA39)</f>
      </c>
      <c r="AB45" s="302">
        <f>IF(AB39=0,"",AB40/AB39)</f>
      </c>
      <c r="AC45" s="176">
        <v>2</v>
      </c>
      <c r="AD45" s="175">
        <f>COUNTIF(AC$4:AC$37,AC45)</f>
        <v>0</v>
      </c>
      <c r="AE45" s="302">
        <f>IF(AE39=0,"",AE40/AE39)</f>
      </c>
      <c r="AF45" s="302">
        <f>IF(AF39=0,"",AF40/AF39)</f>
      </c>
      <c r="AG45" s="302">
        <f>IF(AG39=0,"",AG40/AG39)</f>
      </c>
      <c r="AH45" s="302">
        <f>IF(AH39=0,"",AH40/AH39)</f>
      </c>
      <c r="AI45" s="302">
        <f>IF(AI39=0,"",AI40/AI39)</f>
      </c>
      <c r="AJ45" s="176">
        <v>4</v>
      </c>
      <c r="AK45" s="175">
        <f t="shared" si="21"/>
        <v>0</v>
      </c>
      <c r="AL45" s="302">
        <f aca="true" t="shared" si="38" ref="AL45:AV45">IF(AL39=0,"",AL40/AL39)</f>
      </c>
      <c r="AM45" s="302">
        <f t="shared" si="38"/>
      </c>
      <c r="AN45" s="302">
        <f t="shared" si="38"/>
      </c>
      <c r="AO45" s="302">
        <f t="shared" si="38"/>
      </c>
      <c r="AP45" s="302">
        <f t="shared" si="38"/>
      </c>
      <c r="AQ45" s="302">
        <f t="shared" si="38"/>
      </c>
      <c r="AR45" s="302">
        <f t="shared" si="38"/>
      </c>
      <c r="AS45" s="302">
        <f t="shared" si="38"/>
      </c>
      <c r="AT45" s="302">
        <f t="shared" si="38"/>
      </c>
      <c r="AU45" s="302">
        <f t="shared" si="38"/>
      </c>
      <c r="AV45" s="302">
        <f t="shared" si="38"/>
      </c>
      <c r="AW45" s="176">
        <v>4</v>
      </c>
      <c r="AX45" s="175">
        <f t="shared" si="22"/>
        <v>0</v>
      </c>
      <c r="AY45" s="302">
        <f aca="true" t="shared" si="39" ref="AY45:BD45">IF(AY39=0,"",AY40/AY39)</f>
      </c>
      <c r="AZ45" s="302">
        <f t="shared" si="39"/>
      </c>
      <c r="BA45" s="302">
        <f t="shared" si="39"/>
      </c>
      <c r="BB45" s="302">
        <f t="shared" si="39"/>
      </c>
      <c r="BC45" s="302">
        <f t="shared" si="39"/>
      </c>
      <c r="BD45" s="302">
        <f t="shared" si="39"/>
      </c>
      <c r="BE45" s="176">
        <v>4</v>
      </c>
      <c r="BF45" s="175">
        <f t="shared" si="23"/>
        <v>0</v>
      </c>
      <c r="BG45" s="302">
        <f>IF(BG39=0,"",BG40/BG39)</f>
      </c>
      <c r="BH45" s="302">
        <f>IF(BH39=0,"",BH40/BH39)</f>
      </c>
      <c r="BI45" s="302">
        <f>IF(BI39=0,"",BI40/BI39)</f>
      </c>
      <c r="BJ45" s="176"/>
      <c r="BK45" s="175"/>
      <c r="BL45" s="302">
        <f>IF(BL39=0,"",BL40/BL39)</f>
      </c>
      <c r="BM45" s="302">
        <f>IF(BM39=0,"",BM40/BM39)</f>
      </c>
      <c r="BN45" s="176"/>
      <c r="BO45" s="175"/>
      <c r="BP45" s="302">
        <f>IF(BP39=0,"",BP40/BP39)</f>
      </c>
      <c r="BQ45" s="302">
        <f>IF(BQ39=0,"",BQ40/BQ39)</f>
      </c>
      <c r="BR45" s="302">
        <f>IF(BR39=0,"",BR40/BR39)</f>
      </c>
      <c r="BS45" s="302">
        <f>IF(BS39=0,"",BS40/BS39)</f>
      </c>
      <c r="BT45" s="302">
        <f>IF(BT39=0,"",BT40/BT39)</f>
      </c>
      <c r="BU45" s="176">
        <v>4</v>
      </c>
      <c r="BV45" s="175">
        <f t="shared" si="24"/>
        <v>0</v>
      </c>
      <c r="BW45" s="210">
        <f>IF(BW39=0,"",BW40/BW39)</f>
      </c>
      <c r="BX45" s="176"/>
      <c r="BY45" s="175"/>
      <c r="BZ45" s="302">
        <f aca="true" t="shared" si="40" ref="BZ45:CF45">IF(BZ39=0,"",BZ40/BZ39)</f>
      </c>
      <c r="CA45" s="302">
        <f t="shared" si="40"/>
      </c>
      <c r="CB45" s="302">
        <f t="shared" si="40"/>
      </c>
      <c r="CC45" s="302">
        <f t="shared" si="40"/>
      </c>
      <c r="CD45" s="302">
        <f t="shared" si="40"/>
      </c>
      <c r="CE45" s="302">
        <f t="shared" si="40"/>
      </c>
      <c r="CF45" s="302">
        <f t="shared" si="40"/>
      </c>
      <c r="CG45" s="176">
        <v>2</v>
      </c>
      <c r="CH45" s="175">
        <f t="shared" si="25"/>
        <v>0</v>
      </c>
      <c r="CI45" s="302">
        <f aca="true" t="shared" si="41" ref="CI45:CX45">IF(CI39=0,"",CI40/CI39)</f>
      </c>
      <c r="CJ45" s="302">
        <f t="shared" si="41"/>
      </c>
      <c r="CK45" s="302">
        <f t="shared" si="41"/>
      </c>
      <c r="CL45" s="302">
        <f t="shared" si="41"/>
      </c>
      <c r="CM45" s="302">
        <f t="shared" si="41"/>
      </c>
      <c r="CN45" s="302">
        <f t="shared" si="41"/>
      </c>
      <c r="CO45" s="302">
        <f t="shared" si="41"/>
      </c>
      <c r="CP45" s="302">
        <f t="shared" si="41"/>
      </c>
      <c r="CQ45" s="302">
        <f t="shared" si="41"/>
      </c>
      <c r="CR45" s="302">
        <f t="shared" si="41"/>
      </c>
      <c r="CS45" s="302">
        <f t="shared" si="41"/>
      </c>
      <c r="CT45" s="302">
        <f t="shared" si="41"/>
      </c>
      <c r="CU45" s="302">
        <f t="shared" si="41"/>
      </c>
      <c r="CV45" s="302">
        <f t="shared" si="41"/>
      </c>
      <c r="CW45" s="302">
        <f t="shared" si="41"/>
      </c>
      <c r="CX45" s="302">
        <f t="shared" si="41"/>
      </c>
      <c r="CY45" s="176">
        <v>4</v>
      </c>
      <c r="CZ45" s="175">
        <f t="shared" si="26"/>
        <v>0</v>
      </c>
      <c r="DA45" s="302">
        <f aca="true" t="shared" si="42" ref="DA45:DF45">IF(DA39=0,"",DA40/DA39)</f>
      </c>
      <c r="DB45" s="302">
        <f t="shared" si="42"/>
      </c>
      <c r="DC45" s="302">
        <f t="shared" si="42"/>
      </c>
      <c r="DD45" s="302">
        <f t="shared" si="42"/>
      </c>
      <c r="DE45" s="302">
        <f t="shared" si="42"/>
      </c>
      <c r="DF45" s="302">
        <f t="shared" si="42"/>
      </c>
      <c r="DG45" s="176">
        <v>4</v>
      </c>
      <c r="DH45" s="175">
        <f t="shared" si="27"/>
        <v>0</v>
      </c>
      <c r="DI45" s="302">
        <f aca="true" t="shared" si="43" ref="DI45:DO45">IF(DI39=0,"",DI40/DI39)</f>
      </c>
      <c r="DJ45" s="302">
        <f t="shared" si="43"/>
      </c>
      <c r="DK45" s="302">
        <f t="shared" si="43"/>
      </c>
      <c r="DL45" s="302">
        <f t="shared" si="43"/>
      </c>
      <c r="DM45" s="302">
        <f t="shared" si="43"/>
      </c>
      <c r="DN45" s="302">
        <f t="shared" si="43"/>
      </c>
      <c r="DO45" s="302">
        <f t="shared" si="43"/>
      </c>
      <c r="DP45" s="176">
        <v>4</v>
      </c>
      <c r="DQ45" s="175">
        <f t="shared" si="28"/>
        <v>0</v>
      </c>
      <c r="DR45" s="302">
        <f>IF(DR39=0,"",DR40/DR39)</f>
      </c>
      <c r="DS45" s="302">
        <f>IF(DS39=0,"",DS40/DS39)</f>
      </c>
      <c r="DT45" s="302">
        <f>IF(DT39=0,"",DT40/DT39)</f>
      </c>
      <c r="DU45" s="176"/>
      <c r="DV45" s="175"/>
      <c r="DW45" s="302">
        <f>IF(DW39=0,"",DW40/DW39)</f>
      </c>
      <c r="DX45" s="302">
        <f>IF(DX39=0,"",DX40/DX39)</f>
      </c>
      <c r="DY45" s="302">
        <f>IF(DY39=0,"",DY40/DY39)</f>
      </c>
      <c r="DZ45" s="302">
        <f>IF(DZ39=0,"",DZ40/DZ39)</f>
      </c>
      <c r="EA45" s="302">
        <f>IF(EA39=0,"",EA40/EA39)</f>
      </c>
      <c r="EB45" s="176">
        <v>4</v>
      </c>
      <c r="EC45" s="175">
        <f t="shared" si="29"/>
        <v>0</v>
      </c>
      <c r="ED45" s="210">
        <f>IF(ED39=0,"",ED40/ED39)</f>
      </c>
      <c r="EE45" s="176"/>
      <c r="EF45" s="175"/>
    </row>
    <row r="46" spans="3:136" ht="12.75" customHeight="1">
      <c r="C46" s="414" t="s">
        <v>98</v>
      </c>
      <c r="D46" s="414"/>
      <c r="E46" s="297">
        <v>0.55</v>
      </c>
      <c r="F46" s="243"/>
      <c r="G46" s="250"/>
      <c r="H46" s="297">
        <v>0.56</v>
      </c>
      <c r="I46" s="243"/>
      <c r="J46" s="250"/>
      <c r="K46" s="297">
        <v>0.91</v>
      </c>
      <c r="L46" s="297">
        <v>0.76</v>
      </c>
      <c r="M46" s="297">
        <v>0.9</v>
      </c>
      <c r="N46" s="243">
        <v>2.5</v>
      </c>
      <c r="O46" s="250">
        <f t="shared" si="19"/>
        <v>0</v>
      </c>
      <c r="P46" s="297">
        <v>0.7</v>
      </c>
      <c r="Q46" s="297">
        <v>0.83</v>
      </c>
      <c r="R46" s="297">
        <v>0.91</v>
      </c>
      <c r="S46" s="297">
        <v>0.75</v>
      </c>
      <c r="T46" s="297">
        <v>0.95</v>
      </c>
      <c r="U46" s="297">
        <v>0.93</v>
      </c>
      <c r="V46" s="297">
        <v>0.45</v>
      </c>
      <c r="W46" s="297">
        <v>0.45</v>
      </c>
      <c r="X46" s="297">
        <v>0.61</v>
      </c>
      <c r="Y46" s="243">
        <v>5</v>
      </c>
      <c r="Z46" s="250">
        <f t="shared" si="20"/>
        <v>0</v>
      </c>
      <c r="AA46" s="297">
        <v>0.8</v>
      </c>
      <c r="AB46" s="297">
        <v>0.8</v>
      </c>
      <c r="AC46" s="243"/>
      <c r="AD46" s="250"/>
      <c r="AE46" s="297">
        <v>0.85</v>
      </c>
      <c r="AF46" s="297">
        <v>0.8</v>
      </c>
      <c r="AG46" s="297">
        <v>0.8</v>
      </c>
      <c r="AH46" s="297">
        <v>0.8</v>
      </c>
      <c r="AI46" s="297">
        <v>0.8</v>
      </c>
      <c r="AJ46" s="243">
        <v>5</v>
      </c>
      <c r="AK46" s="250">
        <f t="shared" si="21"/>
        <v>0</v>
      </c>
      <c r="AL46" s="297">
        <v>0.89</v>
      </c>
      <c r="AM46" s="297">
        <v>0.63</v>
      </c>
      <c r="AN46" s="297">
        <v>0.67</v>
      </c>
      <c r="AO46" s="297">
        <v>0.59</v>
      </c>
      <c r="AP46" s="297">
        <v>0.82</v>
      </c>
      <c r="AQ46" s="297">
        <v>0.61</v>
      </c>
      <c r="AR46" s="297">
        <v>0.37</v>
      </c>
      <c r="AS46" s="297">
        <v>0.62</v>
      </c>
      <c r="AT46" s="297">
        <v>0.96</v>
      </c>
      <c r="AU46" s="297">
        <v>0.86</v>
      </c>
      <c r="AV46" s="297">
        <v>0.74</v>
      </c>
      <c r="AW46" s="243">
        <v>5</v>
      </c>
      <c r="AX46" s="250">
        <f t="shared" si="22"/>
        <v>0</v>
      </c>
      <c r="AY46" s="297">
        <v>0.86</v>
      </c>
      <c r="AZ46" s="297">
        <v>0.86</v>
      </c>
      <c r="BA46" s="297">
        <v>0.78</v>
      </c>
      <c r="BB46" s="297">
        <v>0.91</v>
      </c>
      <c r="BC46" s="297">
        <v>0.92</v>
      </c>
      <c r="BD46" s="297">
        <v>0.91</v>
      </c>
      <c r="BE46" s="243">
        <v>5</v>
      </c>
      <c r="BF46" s="250">
        <f t="shared" si="23"/>
        <v>0</v>
      </c>
      <c r="BG46" s="297">
        <v>0.5</v>
      </c>
      <c r="BH46" s="297">
        <v>0.57</v>
      </c>
      <c r="BI46" s="297">
        <v>0.54</v>
      </c>
      <c r="BJ46" s="243"/>
      <c r="BK46" s="250"/>
      <c r="BL46" s="297">
        <v>0.91</v>
      </c>
      <c r="BM46" s="297">
        <v>0.55</v>
      </c>
      <c r="BN46" s="243"/>
      <c r="BO46" s="250"/>
      <c r="BP46" s="297">
        <v>0.79</v>
      </c>
      <c r="BQ46" s="297">
        <v>0.97</v>
      </c>
      <c r="BR46" s="297">
        <v>0.78</v>
      </c>
      <c r="BS46" s="297">
        <v>0.83</v>
      </c>
      <c r="BT46" s="297">
        <v>0.91</v>
      </c>
      <c r="BU46" s="243">
        <v>5</v>
      </c>
      <c r="BV46" s="250">
        <f t="shared" si="24"/>
        <v>0</v>
      </c>
      <c r="BW46" s="297">
        <v>0.42</v>
      </c>
      <c r="BX46" s="243"/>
      <c r="BY46" s="250"/>
      <c r="BZ46" s="297">
        <v>0.81</v>
      </c>
      <c r="CA46" s="297">
        <v>0.86</v>
      </c>
      <c r="CB46" s="297">
        <v>0.89</v>
      </c>
      <c r="CC46" s="297">
        <v>0.84</v>
      </c>
      <c r="CD46" s="297">
        <v>0.82</v>
      </c>
      <c r="CE46" s="297">
        <v>0.62</v>
      </c>
      <c r="CF46" s="297">
        <v>0.5</v>
      </c>
      <c r="CG46" s="250">
        <v>2.5</v>
      </c>
      <c r="CH46" s="250">
        <f t="shared" si="25"/>
        <v>0</v>
      </c>
      <c r="CI46" s="297">
        <v>0.96</v>
      </c>
      <c r="CJ46" s="297">
        <v>0.94</v>
      </c>
      <c r="CK46" s="297">
        <v>0.77</v>
      </c>
      <c r="CL46" s="297">
        <v>0.85</v>
      </c>
      <c r="CM46" s="297">
        <v>0.63</v>
      </c>
      <c r="CN46" s="297">
        <v>0.83</v>
      </c>
      <c r="CO46" s="297">
        <v>0.31</v>
      </c>
      <c r="CP46" s="297">
        <v>0.7</v>
      </c>
      <c r="CQ46" s="297">
        <v>0.85</v>
      </c>
      <c r="CR46" s="297">
        <v>0.53</v>
      </c>
      <c r="CS46" s="297">
        <v>0.94</v>
      </c>
      <c r="CT46" s="297">
        <v>0.61</v>
      </c>
      <c r="CU46" s="297">
        <v>0.65</v>
      </c>
      <c r="CV46" s="297">
        <v>0.76</v>
      </c>
      <c r="CW46" s="297">
        <v>0.84</v>
      </c>
      <c r="CX46" s="297">
        <v>0.74</v>
      </c>
      <c r="CY46" s="243">
        <v>5</v>
      </c>
      <c r="CZ46" s="250">
        <f t="shared" si="26"/>
        <v>0</v>
      </c>
      <c r="DA46" s="297">
        <v>0.68</v>
      </c>
      <c r="DB46" s="297">
        <v>0.92</v>
      </c>
      <c r="DC46" s="297">
        <v>0.79</v>
      </c>
      <c r="DD46" s="297">
        <v>0.85</v>
      </c>
      <c r="DE46" s="297">
        <v>0.74</v>
      </c>
      <c r="DF46" s="297">
        <v>0.35</v>
      </c>
      <c r="DG46" s="243">
        <v>5</v>
      </c>
      <c r="DH46" s="250">
        <f t="shared" si="27"/>
        <v>0</v>
      </c>
      <c r="DI46" s="297">
        <v>0.91</v>
      </c>
      <c r="DJ46" s="297">
        <v>0.94</v>
      </c>
      <c r="DK46" s="297">
        <v>0.91</v>
      </c>
      <c r="DL46" s="297">
        <v>0.89</v>
      </c>
      <c r="DM46" s="297">
        <v>0.66</v>
      </c>
      <c r="DN46" s="297">
        <v>0.49</v>
      </c>
      <c r="DO46" s="297">
        <v>0.85</v>
      </c>
      <c r="DP46" s="243">
        <v>5</v>
      </c>
      <c r="DQ46" s="250">
        <f t="shared" si="28"/>
        <v>0</v>
      </c>
      <c r="DR46" s="297">
        <v>0.91</v>
      </c>
      <c r="DS46" s="297">
        <v>0.87</v>
      </c>
      <c r="DT46" s="297">
        <v>0.9</v>
      </c>
      <c r="DU46" s="243"/>
      <c r="DV46" s="250"/>
      <c r="DW46" s="297">
        <v>0.87</v>
      </c>
      <c r="DX46" s="297">
        <v>0.82</v>
      </c>
      <c r="DY46" s="297">
        <v>0.86</v>
      </c>
      <c r="DZ46" s="297">
        <v>0.62</v>
      </c>
      <c r="EA46" s="297">
        <v>0.62</v>
      </c>
      <c r="EB46" s="243">
        <v>5</v>
      </c>
      <c r="EC46" s="250">
        <f t="shared" si="29"/>
        <v>0</v>
      </c>
      <c r="ED46" s="297">
        <v>0.65</v>
      </c>
      <c r="EE46" s="176"/>
      <c r="EF46" s="175"/>
    </row>
    <row r="47" spans="6:136" ht="9.75" customHeight="1">
      <c r="F47" s="176"/>
      <c r="G47" s="176"/>
      <c r="I47" s="176"/>
      <c r="J47" s="176"/>
      <c r="N47" s="176">
        <v>3</v>
      </c>
      <c r="O47" s="176">
        <f t="shared" si="19"/>
        <v>0</v>
      </c>
      <c r="Y47" s="176">
        <v>6</v>
      </c>
      <c r="Z47" s="176">
        <f t="shared" si="20"/>
        <v>0</v>
      </c>
      <c r="AC47" s="176"/>
      <c r="AD47" s="176"/>
      <c r="AE47" s="142"/>
      <c r="AF47" s="142"/>
      <c r="AG47" s="142"/>
      <c r="AH47" s="142"/>
      <c r="AI47" s="142"/>
      <c r="AJ47" s="176"/>
      <c r="AK47" s="176"/>
      <c r="AW47" s="176">
        <v>6</v>
      </c>
      <c r="AX47" s="176">
        <f t="shared" si="22"/>
        <v>0</v>
      </c>
      <c r="BE47" s="176">
        <v>6</v>
      </c>
      <c r="BF47" s="176">
        <f t="shared" si="23"/>
        <v>0</v>
      </c>
      <c r="BJ47" s="176"/>
      <c r="BK47" s="176"/>
      <c r="BN47" s="176"/>
      <c r="BO47" s="176"/>
      <c r="BU47" s="176"/>
      <c r="BV47" s="176"/>
      <c r="BX47" s="176"/>
      <c r="BY47" s="176"/>
      <c r="CG47" s="176">
        <v>3</v>
      </c>
      <c r="CH47" s="176">
        <f t="shared" si="25"/>
        <v>0</v>
      </c>
      <c r="CY47" s="176">
        <v>6</v>
      </c>
      <c r="CZ47" s="176">
        <f t="shared" si="26"/>
        <v>0</v>
      </c>
      <c r="DG47" s="176">
        <v>6</v>
      </c>
      <c r="DH47" s="176">
        <f t="shared" si="27"/>
        <v>0</v>
      </c>
      <c r="DP47" s="176">
        <v>6</v>
      </c>
      <c r="DQ47" s="176">
        <f t="shared" si="28"/>
        <v>0</v>
      </c>
      <c r="DU47" s="176"/>
      <c r="DV47" s="176"/>
      <c r="EB47" s="176"/>
      <c r="EC47" s="176"/>
      <c r="EE47" s="175"/>
      <c r="EF47" s="175"/>
    </row>
    <row r="48" spans="6:136" ht="9.75" customHeight="1">
      <c r="F48" s="176"/>
      <c r="G48" s="175"/>
      <c r="I48" s="176"/>
      <c r="J48" s="175"/>
      <c r="N48" s="176"/>
      <c r="O48" s="175"/>
      <c r="Y48" s="176">
        <v>7</v>
      </c>
      <c r="Z48" s="175">
        <f t="shared" si="20"/>
        <v>0</v>
      </c>
      <c r="AC48" s="176"/>
      <c r="AD48" s="175"/>
      <c r="AE48" s="142"/>
      <c r="AF48" s="142"/>
      <c r="AG48" s="142"/>
      <c r="AH48" s="142"/>
      <c r="AI48" s="142"/>
      <c r="AJ48" s="176"/>
      <c r="AK48" s="175"/>
      <c r="AW48" s="176">
        <v>7</v>
      </c>
      <c r="AX48" s="175">
        <f t="shared" si="22"/>
        <v>0</v>
      </c>
      <c r="BE48" s="176"/>
      <c r="BF48" s="175"/>
      <c r="BJ48" s="176"/>
      <c r="BK48" s="175"/>
      <c r="BN48" s="176"/>
      <c r="BO48" s="175"/>
      <c r="BU48" s="176"/>
      <c r="BV48" s="175"/>
      <c r="BX48" s="176"/>
      <c r="BY48" s="175"/>
      <c r="CG48" s="176">
        <v>3.5</v>
      </c>
      <c r="CH48" s="175">
        <f t="shared" si="25"/>
        <v>0</v>
      </c>
      <c r="CY48" s="176">
        <v>7</v>
      </c>
      <c r="CZ48" s="175">
        <f t="shared" si="26"/>
        <v>0</v>
      </c>
      <c r="DG48" s="176"/>
      <c r="DH48" s="175"/>
      <c r="DP48" s="176">
        <v>7</v>
      </c>
      <c r="DQ48" s="175">
        <f t="shared" si="28"/>
        <v>0</v>
      </c>
      <c r="DU48" s="176"/>
      <c r="DV48" s="175"/>
      <c r="EB48" s="176"/>
      <c r="EC48" s="175"/>
      <c r="EE48" s="176"/>
      <c r="EF48" s="175"/>
    </row>
    <row r="49" spans="6:136" ht="9.75" customHeight="1">
      <c r="F49" s="176"/>
      <c r="G49" s="175"/>
      <c r="I49" s="176"/>
      <c r="J49" s="175"/>
      <c r="N49" s="176"/>
      <c r="O49" s="175"/>
      <c r="Y49" s="176">
        <v>8</v>
      </c>
      <c r="Z49" s="175">
        <f t="shared" si="20"/>
        <v>0</v>
      </c>
      <c r="AC49" s="176"/>
      <c r="AD49" s="175"/>
      <c r="AE49" s="142"/>
      <c r="AF49" s="142"/>
      <c r="AG49" s="142"/>
      <c r="AH49" s="142"/>
      <c r="AI49" s="142"/>
      <c r="AJ49" s="176"/>
      <c r="AK49" s="175"/>
      <c r="AW49" s="176">
        <v>8</v>
      </c>
      <c r="AX49" s="175">
        <f t="shared" si="22"/>
        <v>0</v>
      </c>
      <c r="BE49" s="176"/>
      <c r="BF49" s="175"/>
      <c r="BJ49" s="176"/>
      <c r="BK49" s="175"/>
      <c r="BN49" s="176"/>
      <c r="BO49" s="175"/>
      <c r="BU49" s="176"/>
      <c r="BV49" s="175"/>
      <c r="BX49" s="176"/>
      <c r="BY49" s="175"/>
      <c r="CG49" s="176">
        <v>4</v>
      </c>
      <c r="CH49" s="175">
        <f t="shared" si="25"/>
        <v>0</v>
      </c>
      <c r="CY49" s="176">
        <v>8</v>
      </c>
      <c r="CZ49" s="175">
        <f t="shared" si="26"/>
        <v>0</v>
      </c>
      <c r="DG49" s="176"/>
      <c r="DH49" s="175"/>
      <c r="DP49" s="176"/>
      <c r="DQ49" s="175"/>
      <c r="DU49" s="176"/>
      <c r="DV49" s="175"/>
      <c r="EB49" s="176"/>
      <c r="EC49" s="175"/>
      <c r="EE49" s="176"/>
      <c r="EF49" s="175"/>
    </row>
    <row r="50" spans="5:136" ht="9.75" customHeight="1">
      <c r="E50" s="13"/>
      <c r="F50" s="176"/>
      <c r="G50" s="175"/>
      <c r="I50" s="176"/>
      <c r="J50" s="175"/>
      <c r="N50" s="176"/>
      <c r="O50" s="175"/>
      <c r="Y50" s="176">
        <v>9</v>
      </c>
      <c r="Z50" s="175">
        <f t="shared" si="20"/>
        <v>0</v>
      </c>
      <c r="AC50" s="176"/>
      <c r="AD50" s="175"/>
      <c r="AE50" s="142"/>
      <c r="AF50" s="142"/>
      <c r="AG50" s="142"/>
      <c r="AH50" s="142"/>
      <c r="AI50" s="142"/>
      <c r="AJ50" s="176"/>
      <c r="AK50" s="175"/>
      <c r="AW50" s="176">
        <v>9</v>
      </c>
      <c r="AX50" s="175">
        <f t="shared" si="22"/>
        <v>0</v>
      </c>
      <c r="BE50" s="176"/>
      <c r="BF50" s="175"/>
      <c r="BJ50" s="176"/>
      <c r="BK50" s="175"/>
      <c r="BN50" s="176"/>
      <c r="BO50" s="175"/>
      <c r="BU50" s="176"/>
      <c r="BV50" s="175"/>
      <c r="BX50" s="176"/>
      <c r="BY50" s="175"/>
      <c r="CG50" s="176">
        <v>4.5</v>
      </c>
      <c r="CH50" s="175">
        <f t="shared" si="25"/>
        <v>0</v>
      </c>
      <c r="CY50" s="176">
        <v>9</v>
      </c>
      <c r="CZ50" s="175">
        <f t="shared" si="26"/>
        <v>0</v>
      </c>
      <c r="DG50" s="176"/>
      <c r="DH50" s="175"/>
      <c r="DP50" s="176"/>
      <c r="DQ50" s="175"/>
      <c r="DU50" s="176"/>
      <c r="DV50" s="175"/>
      <c r="EB50" s="176"/>
      <c r="EC50" s="175"/>
      <c r="EE50" s="176"/>
      <c r="EF50" s="175"/>
    </row>
    <row r="51" spans="6:136" ht="9.75" customHeight="1">
      <c r="F51" s="176"/>
      <c r="G51" s="175"/>
      <c r="I51" s="176"/>
      <c r="J51" s="175"/>
      <c r="N51" s="176"/>
      <c r="O51" s="175"/>
      <c r="Y51" s="176"/>
      <c r="Z51" s="175"/>
      <c r="AC51" s="176"/>
      <c r="AD51" s="175"/>
      <c r="AE51" s="142"/>
      <c r="AF51" s="142"/>
      <c r="AG51" s="142"/>
      <c r="AH51" s="142"/>
      <c r="AI51" s="142"/>
      <c r="AJ51" s="176"/>
      <c r="AK51" s="175"/>
      <c r="AW51" s="176">
        <v>10</v>
      </c>
      <c r="AX51" s="175">
        <f t="shared" si="22"/>
        <v>0</v>
      </c>
      <c r="BE51" s="176"/>
      <c r="BF51" s="175"/>
      <c r="BJ51" s="176"/>
      <c r="BK51" s="175"/>
      <c r="BN51" s="176"/>
      <c r="BO51" s="175"/>
      <c r="BU51" s="176"/>
      <c r="BV51" s="175"/>
      <c r="BX51" s="176"/>
      <c r="BY51" s="175"/>
      <c r="CG51" s="175">
        <v>5</v>
      </c>
      <c r="CH51" s="175">
        <f t="shared" si="25"/>
        <v>0</v>
      </c>
      <c r="CY51" s="176">
        <v>10</v>
      </c>
      <c r="CZ51" s="175">
        <f t="shared" si="26"/>
        <v>0</v>
      </c>
      <c r="DG51" s="176"/>
      <c r="DH51" s="175"/>
      <c r="DP51" s="176"/>
      <c r="DQ51" s="175"/>
      <c r="DU51" s="176"/>
      <c r="DV51" s="175"/>
      <c r="EB51" s="176"/>
      <c r="EC51" s="175"/>
      <c r="EE51" s="176"/>
      <c r="EF51" s="175"/>
    </row>
    <row r="52" spans="6:136" ht="9.75" customHeight="1">
      <c r="F52" s="176"/>
      <c r="G52" s="175"/>
      <c r="I52" s="176"/>
      <c r="J52" s="175"/>
      <c r="N52" s="176"/>
      <c r="O52" s="175"/>
      <c r="Y52" s="176"/>
      <c r="Z52" s="175"/>
      <c r="AC52" s="176"/>
      <c r="AD52" s="175"/>
      <c r="AE52" s="142"/>
      <c r="AF52" s="142"/>
      <c r="AG52" s="142"/>
      <c r="AH52" s="142"/>
      <c r="AI52" s="142"/>
      <c r="AJ52" s="176"/>
      <c r="AK52" s="175"/>
      <c r="AW52" s="176">
        <v>11</v>
      </c>
      <c r="AX52" s="175">
        <f t="shared" si="22"/>
        <v>0</v>
      </c>
      <c r="BE52" s="176"/>
      <c r="BF52" s="175"/>
      <c r="BJ52" s="176"/>
      <c r="BK52" s="175"/>
      <c r="BN52" s="176"/>
      <c r="BO52" s="175"/>
      <c r="BU52" s="176"/>
      <c r="BV52" s="175"/>
      <c r="BX52" s="176"/>
      <c r="BY52" s="175"/>
      <c r="CG52" s="176">
        <v>5.5</v>
      </c>
      <c r="CH52" s="175">
        <f t="shared" si="25"/>
        <v>0</v>
      </c>
      <c r="CY52" s="176">
        <v>11</v>
      </c>
      <c r="CZ52" s="175">
        <f t="shared" si="26"/>
        <v>0</v>
      </c>
      <c r="DG52" s="176"/>
      <c r="DH52" s="175"/>
      <c r="DP52" s="176"/>
      <c r="DQ52" s="175"/>
      <c r="DU52" s="176"/>
      <c r="DV52" s="175"/>
      <c r="EB52" s="176"/>
      <c r="EC52" s="175"/>
      <c r="EE52" s="176"/>
      <c r="EF52" s="175"/>
    </row>
    <row r="53" spans="6:136" ht="24" customHeight="1">
      <c r="F53" s="175"/>
      <c r="G53" s="175"/>
      <c r="I53" s="175"/>
      <c r="J53" s="175"/>
      <c r="N53" s="175"/>
      <c r="O53" s="175"/>
      <c r="Y53" s="175"/>
      <c r="Z53" s="175"/>
      <c r="AC53" s="175"/>
      <c r="AD53" s="175"/>
      <c r="AE53" s="142"/>
      <c r="AF53" s="142"/>
      <c r="AG53" s="142"/>
      <c r="AH53" s="142"/>
      <c r="AI53" s="142"/>
      <c r="AJ53" s="175"/>
      <c r="AK53" s="175"/>
      <c r="AW53" s="175"/>
      <c r="AX53" s="175"/>
      <c r="BE53" s="175"/>
      <c r="BF53" s="175"/>
      <c r="BJ53" s="175"/>
      <c r="BK53" s="175"/>
      <c r="BN53" s="175"/>
      <c r="BO53" s="175"/>
      <c r="BU53" s="175"/>
      <c r="BV53" s="175"/>
      <c r="BX53" s="175"/>
      <c r="BY53" s="175"/>
      <c r="CG53" s="176">
        <v>6</v>
      </c>
      <c r="CH53" s="175">
        <f t="shared" si="25"/>
        <v>0</v>
      </c>
      <c r="CY53" s="175">
        <v>12</v>
      </c>
      <c r="CZ53" s="175">
        <f t="shared" si="26"/>
        <v>0</v>
      </c>
      <c r="DG53" s="175"/>
      <c r="DH53" s="175"/>
      <c r="DP53" s="175"/>
      <c r="DQ53" s="175"/>
      <c r="DU53" s="175"/>
      <c r="DV53" s="175"/>
      <c r="EB53" s="175"/>
      <c r="EC53" s="175"/>
      <c r="EE53" s="175"/>
      <c r="EF53" s="175"/>
    </row>
    <row r="54" spans="6:136" ht="18" customHeight="1">
      <c r="F54" s="176"/>
      <c r="G54" s="175"/>
      <c r="I54" s="176"/>
      <c r="J54" s="175"/>
      <c r="N54" s="176"/>
      <c r="O54" s="175"/>
      <c r="Y54" s="176"/>
      <c r="Z54" s="175"/>
      <c r="AC54" s="176"/>
      <c r="AD54" s="175"/>
      <c r="AE54" s="142"/>
      <c r="AF54" s="142"/>
      <c r="AG54" s="142"/>
      <c r="AH54" s="142"/>
      <c r="AI54" s="142"/>
      <c r="AJ54" s="176"/>
      <c r="AK54" s="175"/>
      <c r="AW54" s="176"/>
      <c r="AX54" s="175"/>
      <c r="BE54" s="176"/>
      <c r="BF54" s="175"/>
      <c r="BJ54" s="176"/>
      <c r="BK54" s="175"/>
      <c r="BN54" s="176"/>
      <c r="BO54" s="175"/>
      <c r="BU54" s="176"/>
      <c r="BV54" s="175"/>
      <c r="BX54" s="176"/>
      <c r="BY54" s="175"/>
      <c r="CG54" s="176">
        <v>6.5</v>
      </c>
      <c r="CH54" s="175">
        <f t="shared" si="25"/>
        <v>0</v>
      </c>
      <c r="CY54" s="176">
        <v>13</v>
      </c>
      <c r="CZ54" s="175">
        <f t="shared" si="26"/>
        <v>0</v>
      </c>
      <c r="DG54" s="176"/>
      <c r="DH54" s="175"/>
      <c r="DP54" s="176"/>
      <c r="DQ54" s="175"/>
      <c r="DU54" s="176"/>
      <c r="DV54" s="175"/>
      <c r="EB54" s="176"/>
      <c r="EC54" s="175"/>
      <c r="EE54" s="176"/>
      <c r="EF54" s="175"/>
    </row>
    <row r="55" spans="6:136" ht="18" customHeight="1">
      <c r="F55" s="175"/>
      <c r="G55" s="175"/>
      <c r="I55" s="175"/>
      <c r="J55" s="175"/>
      <c r="N55" s="175"/>
      <c r="O55" s="175"/>
      <c r="Y55" s="175"/>
      <c r="Z55" s="175"/>
      <c r="AC55" s="175"/>
      <c r="AD55" s="175"/>
      <c r="AE55" s="142"/>
      <c r="AF55" s="142"/>
      <c r="AG55" s="142"/>
      <c r="AH55" s="142"/>
      <c r="AI55" s="142"/>
      <c r="AJ55" s="175"/>
      <c r="AK55" s="175"/>
      <c r="AW55" s="175"/>
      <c r="AX55" s="175"/>
      <c r="BE55" s="175"/>
      <c r="BF55" s="175"/>
      <c r="BJ55" s="175"/>
      <c r="BK55" s="175"/>
      <c r="BN55" s="175"/>
      <c r="BO55" s="175"/>
      <c r="BU55" s="175"/>
      <c r="BV55" s="175"/>
      <c r="BX55" s="175"/>
      <c r="BY55" s="175"/>
      <c r="CG55" s="176">
        <v>7</v>
      </c>
      <c r="CH55" s="175">
        <f t="shared" si="25"/>
        <v>0</v>
      </c>
      <c r="CY55" s="175">
        <v>14</v>
      </c>
      <c r="CZ55" s="175">
        <f t="shared" si="26"/>
        <v>0</v>
      </c>
      <c r="DG55" s="175"/>
      <c r="DH55" s="175"/>
      <c r="DP55" s="175"/>
      <c r="DQ55" s="175"/>
      <c r="DU55" s="175"/>
      <c r="DV55" s="175"/>
      <c r="EB55" s="175"/>
      <c r="EC55" s="175"/>
      <c r="EE55" s="175"/>
      <c r="EF55" s="175"/>
    </row>
    <row r="56" spans="6:136" ht="3.75" customHeight="1">
      <c r="F56" s="176"/>
      <c r="G56" s="175"/>
      <c r="I56" s="176"/>
      <c r="J56" s="175"/>
      <c r="N56" s="176"/>
      <c r="O56" s="175"/>
      <c r="Y56" s="176"/>
      <c r="Z56" s="175"/>
      <c r="AC56" s="176"/>
      <c r="AD56" s="175"/>
      <c r="AE56" s="142"/>
      <c r="AF56" s="142"/>
      <c r="AG56" s="142"/>
      <c r="AH56" s="142"/>
      <c r="AI56" s="142"/>
      <c r="AJ56" s="176"/>
      <c r="AK56" s="175"/>
      <c r="AW56" s="176"/>
      <c r="AX56" s="175"/>
      <c r="BE56" s="176"/>
      <c r="BF56" s="175"/>
      <c r="BJ56" s="176"/>
      <c r="BK56" s="175"/>
      <c r="BN56" s="176"/>
      <c r="BO56" s="175"/>
      <c r="BU56" s="176"/>
      <c r="BV56" s="175"/>
      <c r="BX56" s="176"/>
      <c r="BY56" s="175"/>
      <c r="CG56" s="176"/>
      <c r="CH56" s="175"/>
      <c r="CY56" s="176">
        <v>15</v>
      </c>
      <c r="CZ56" s="175">
        <f t="shared" si="26"/>
        <v>0</v>
      </c>
      <c r="DG56" s="176"/>
      <c r="DH56" s="175"/>
      <c r="DP56" s="176"/>
      <c r="DQ56" s="175"/>
      <c r="DU56" s="176"/>
      <c r="DV56" s="175"/>
      <c r="EB56" s="176"/>
      <c r="EC56" s="175"/>
      <c r="EE56" s="176"/>
      <c r="EF56" s="175"/>
    </row>
    <row r="57" spans="6:136" ht="3.75" customHeight="1">
      <c r="F57" s="175"/>
      <c r="G57" s="175"/>
      <c r="I57" s="175"/>
      <c r="J57" s="175"/>
      <c r="N57" s="175"/>
      <c r="O57" s="175"/>
      <c r="Y57" s="175"/>
      <c r="Z57" s="175"/>
      <c r="AC57" s="175"/>
      <c r="AD57" s="175"/>
      <c r="AE57" s="142"/>
      <c r="AF57" s="142"/>
      <c r="AG57" s="142"/>
      <c r="AH57" s="142"/>
      <c r="AI57" s="142"/>
      <c r="AJ57" s="175"/>
      <c r="AK57" s="175"/>
      <c r="AW57" s="175"/>
      <c r="AX57" s="175"/>
      <c r="BE57" s="175"/>
      <c r="BF57" s="175"/>
      <c r="BJ57" s="175"/>
      <c r="BK57" s="175"/>
      <c r="BN57" s="175"/>
      <c r="BO57" s="175"/>
      <c r="BU57" s="175"/>
      <c r="BV57" s="175"/>
      <c r="BX57" s="175"/>
      <c r="BY57" s="175"/>
      <c r="CG57" s="175"/>
      <c r="CH57" s="175"/>
      <c r="CY57" s="175">
        <v>16</v>
      </c>
      <c r="CZ57" s="175">
        <f t="shared" si="26"/>
        <v>0</v>
      </c>
      <c r="DG57" s="175"/>
      <c r="DH57" s="175"/>
      <c r="DP57" s="175"/>
      <c r="DQ57" s="175"/>
      <c r="DU57" s="175"/>
      <c r="DV57" s="175"/>
      <c r="EB57" s="175"/>
      <c r="EC57" s="175"/>
      <c r="EE57" s="175"/>
      <c r="EF57" s="175"/>
    </row>
    <row r="58" spans="6:136" ht="3.75" customHeight="1">
      <c r="F58" s="176"/>
      <c r="G58" s="175"/>
      <c r="I58" s="176"/>
      <c r="J58" s="175"/>
      <c r="N58" s="176"/>
      <c r="O58" s="175"/>
      <c r="Y58" s="176"/>
      <c r="Z58" s="175"/>
      <c r="AC58" s="176"/>
      <c r="AD58" s="175"/>
      <c r="AE58" s="142"/>
      <c r="AF58" s="142"/>
      <c r="AG58" s="142"/>
      <c r="AH58" s="142"/>
      <c r="AI58" s="142"/>
      <c r="AJ58" s="176"/>
      <c r="AK58" s="175"/>
      <c r="AW58" s="176"/>
      <c r="AX58" s="175"/>
      <c r="BE58" s="176"/>
      <c r="BF58" s="175"/>
      <c r="BJ58" s="176"/>
      <c r="BK58" s="175"/>
      <c r="BN58" s="176"/>
      <c r="BO58" s="175"/>
      <c r="BU58" s="176"/>
      <c r="BV58" s="175"/>
      <c r="BX58" s="176"/>
      <c r="BY58" s="175"/>
      <c r="CG58" s="176"/>
      <c r="CH58" s="175"/>
      <c r="DG58" s="176"/>
      <c r="DH58" s="175"/>
      <c r="DP58" s="176"/>
      <c r="DQ58" s="175"/>
      <c r="DU58" s="176"/>
      <c r="DV58" s="175"/>
      <c r="EB58" s="176"/>
      <c r="EC58" s="175"/>
      <c r="EE58" s="176"/>
      <c r="EF58" s="175"/>
    </row>
    <row r="60" spans="84:136" s="294" customFormat="1" ht="12.75">
      <c r="CF60" s="295"/>
      <c r="CG60" s="295"/>
      <c r="CH60" s="295"/>
      <c r="CL60" s="295"/>
      <c r="CM60" s="295"/>
      <c r="CU60" s="293"/>
      <c r="CV60" s="293"/>
      <c r="CW60" s="293"/>
      <c r="CX60" s="293"/>
      <c r="DA60" s="293"/>
      <c r="DB60" s="293"/>
      <c r="DC60" s="293"/>
      <c r="DD60" s="293"/>
      <c r="DE60" s="293"/>
      <c r="DF60" s="293"/>
      <c r="DI60" s="293"/>
      <c r="DJ60" s="293"/>
      <c r="DK60" s="293"/>
      <c r="DL60" s="293"/>
      <c r="DM60" s="293"/>
      <c r="DN60" s="293"/>
      <c r="DO60" s="293"/>
      <c r="DR60" s="293"/>
      <c r="DS60" s="293"/>
      <c r="DT60" s="293"/>
      <c r="DW60" s="293"/>
      <c r="DX60" s="293"/>
      <c r="DY60" s="293"/>
      <c r="DZ60" s="293"/>
      <c r="EA60" s="293"/>
      <c r="ED60" s="293"/>
      <c r="EE60" s="293"/>
      <c r="EF60" s="293"/>
    </row>
    <row r="61" spans="5:97" ht="12.75"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/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6"/>
      <c r="CF61" s="296"/>
      <c r="CG61" s="296"/>
      <c r="CH61" s="296"/>
      <c r="CI61" s="296"/>
      <c r="CJ61" s="296"/>
      <c r="CK61" s="296"/>
      <c r="CL61" s="296"/>
      <c r="CM61" s="296"/>
      <c r="CN61" s="296"/>
      <c r="CO61" s="296"/>
      <c r="CP61" s="296"/>
      <c r="CQ61" s="296"/>
      <c r="CR61" s="296"/>
      <c r="CS61" s="296"/>
    </row>
    <row r="62" ht="12.75">
      <c r="O62" s="244"/>
    </row>
  </sheetData>
  <sheetProtection sheet="1"/>
  <mergeCells count="723">
    <mergeCell ref="DP37:DQ37"/>
    <mergeCell ref="AC37:AD37"/>
    <mergeCell ref="Y37:Z37"/>
    <mergeCell ref="CG37:CH37"/>
    <mergeCell ref="AJ37:AK37"/>
    <mergeCell ref="AW37:AX37"/>
    <mergeCell ref="BE37:BF37"/>
    <mergeCell ref="BN37:BO37"/>
    <mergeCell ref="CY37:CZ37"/>
    <mergeCell ref="AC4:AD4"/>
    <mergeCell ref="C46:D46"/>
    <mergeCell ref="F37:G37"/>
    <mergeCell ref="F2:G3"/>
    <mergeCell ref="F4:G4"/>
    <mergeCell ref="I2:J3"/>
    <mergeCell ref="N37:O37"/>
    <mergeCell ref="N10:O10"/>
    <mergeCell ref="N11:O11"/>
    <mergeCell ref="I37:J37"/>
    <mergeCell ref="BX37:BY37"/>
    <mergeCell ref="CG2:CH3"/>
    <mergeCell ref="CG4:CH4"/>
    <mergeCell ref="CG12:CH12"/>
    <mergeCell ref="CG13:CH13"/>
    <mergeCell ref="CG14:CH14"/>
    <mergeCell ref="BX6:BY6"/>
    <mergeCell ref="BX14:BY14"/>
    <mergeCell ref="BX20:BY20"/>
    <mergeCell ref="EE37:EF37"/>
    <mergeCell ref="Y2:Z3"/>
    <mergeCell ref="Y4:Z4"/>
    <mergeCell ref="EB2:EC3"/>
    <mergeCell ref="CG15:CH15"/>
    <mergeCell ref="CG16:CH16"/>
    <mergeCell ref="CG17:CH17"/>
    <mergeCell ref="EE2:EF3"/>
    <mergeCell ref="BX5:BY5"/>
    <mergeCell ref="EB37:EC37"/>
    <mergeCell ref="EB4:EC4"/>
    <mergeCell ref="BX2:BY3"/>
    <mergeCell ref="BX4:BY4"/>
    <mergeCell ref="DI1:DQ1"/>
    <mergeCell ref="DP2:DQ3"/>
    <mergeCell ref="DP4:DQ4"/>
    <mergeCell ref="DA1:DH1"/>
    <mergeCell ref="DG2:DH3"/>
    <mergeCell ref="DG4:DH4"/>
    <mergeCell ref="DU2:DV3"/>
    <mergeCell ref="ED1:EF1"/>
    <mergeCell ref="EE4:EF4"/>
    <mergeCell ref="AE1:AK1"/>
    <mergeCell ref="AL1:AX1"/>
    <mergeCell ref="AJ2:AK3"/>
    <mergeCell ref="AW2:AX3"/>
    <mergeCell ref="AJ4:AK4"/>
    <mergeCell ref="DR1:DV1"/>
    <mergeCell ref="BN2:BO3"/>
    <mergeCell ref="DW1:EC1"/>
    <mergeCell ref="BN4:BO4"/>
    <mergeCell ref="AA1:AD1"/>
    <mergeCell ref="BZ1:CH1"/>
    <mergeCell ref="BW1:BY1"/>
    <mergeCell ref="BP1:BV1"/>
    <mergeCell ref="BU2:BV3"/>
    <mergeCell ref="BU4:BV4"/>
    <mergeCell ref="BJ2:BK3"/>
    <mergeCell ref="BJ4:BK4"/>
    <mergeCell ref="AC2:AD3"/>
    <mergeCell ref="H1:J1"/>
    <mergeCell ref="P1:Z1"/>
    <mergeCell ref="BL1:BO1"/>
    <mergeCell ref="AY1:BF1"/>
    <mergeCell ref="BG1:BK1"/>
    <mergeCell ref="BN29:BO29"/>
    <mergeCell ref="BN30:BO30"/>
    <mergeCell ref="BN31:BO31"/>
    <mergeCell ref="BN32:BO32"/>
    <mergeCell ref="BN33:BO33"/>
    <mergeCell ref="BN34:BO34"/>
    <mergeCell ref="BN35:BO35"/>
    <mergeCell ref="BN36:BO36"/>
    <mergeCell ref="AJ33:AK33"/>
    <mergeCell ref="AJ34:AK34"/>
    <mergeCell ref="BN25:BO25"/>
    <mergeCell ref="BN26:BO26"/>
    <mergeCell ref="BN27:BO27"/>
    <mergeCell ref="BN28:BO28"/>
    <mergeCell ref="AJ26:AK26"/>
    <mergeCell ref="AJ27:AK27"/>
    <mergeCell ref="AJ28:AK28"/>
    <mergeCell ref="AJ29:AK29"/>
    <mergeCell ref="E1:G1"/>
    <mergeCell ref="C12:D12"/>
    <mergeCell ref="C13:D13"/>
    <mergeCell ref="N2:O3"/>
    <mergeCell ref="K1:O1"/>
    <mergeCell ref="N5:O5"/>
    <mergeCell ref="N6:O6"/>
    <mergeCell ref="N4:O4"/>
    <mergeCell ref="I4:J4"/>
    <mergeCell ref="C8:D8"/>
    <mergeCell ref="B1:C1"/>
    <mergeCell ref="C4:D4"/>
    <mergeCell ref="A4:B37"/>
    <mergeCell ref="A2:A3"/>
    <mergeCell ref="B2:C3"/>
    <mergeCell ref="C37:D37"/>
    <mergeCell ref="C9:D9"/>
    <mergeCell ref="C10:D10"/>
    <mergeCell ref="C5:D5"/>
    <mergeCell ref="C6:D6"/>
    <mergeCell ref="AJ8:AK8"/>
    <mergeCell ref="N7:O7"/>
    <mergeCell ref="N8:O8"/>
    <mergeCell ref="N9:O9"/>
    <mergeCell ref="AJ9:AK9"/>
    <mergeCell ref="Y8:Z8"/>
    <mergeCell ref="Y9:Z9"/>
    <mergeCell ref="AJ10:AK10"/>
    <mergeCell ref="AJ11:AK11"/>
    <mergeCell ref="AJ12:AK12"/>
    <mergeCell ref="AW4:AX4"/>
    <mergeCell ref="AJ5:AK5"/>
    <mergeCell ref="AJ6:AK6"/>
    <mergeCell ref="AJ7:AK7"/>
    <mergeCell ref="AW11:AX11"/>
    <mergeCell ref="AW12:AX12"/>
    <mergeCell ref="AW10:AX10"/>
    <mergeCell ref="C7:D7"/>
    <mergeCell ref="Y5:Z5"/>
    <mergeCell ref="Y6:Z6"/>
    <mergeCell ref="Y7:Z7"/>
    <mergeCell ref="C19:D19"/>
    <mergeCell ref="C20:D20"/>
    <mergeCell ref="C11:D11"/>
    <mergeCell ref="C14:D14"/>
    <mergeCell ref="C15:D15"/>
    <mergeCell ref="C16:D16"/>
    <mergeCell ref="C17:D17"/>
    <mergeCell ref="C18:D18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N24:BO24"/>
    <mergeCell ref="F26:G26"/>
    <mergeCell ref="F27:G27"/>
    <mergeCell ref="F28:G28"/>
    <mergeCell ref="F25:G25"/>
    <mergeCell ref="I26:J26"/>
    <mergeCell ref="I27:J27"/>
    <mergeCell ref="I28:J28"/>
    <mergeCell ref="N24:O24"/>
    <mergeCell ref="N25:O25"/>
    <mergeCell ref="BN20:BO20"/>
    <mergeCell ref="BN21:BO21"/>
    <mergeCell ref="BN22:BO22"/>
    <mergeCell ref="BN23:BO23"/>
    <mergeCell ref="BN10:BO10"/>
    <mergeCell ref="BN11:BO11"/>
    <mergeCell ref="BN12:BO12"/>
    <mergeCell ref="BN13:BO13"/>
    <mergeCell ref="BN6:BO6"/>
    <mergeCell ref="BN7:BO7"/>
    <mergeCell ref="BN8:BO8"/>
    <mergeCell ref="BN9:BO9"/>
    <mergeCell ref="BN5:BO5"/>
    <mergeCell ref="BU37:BV37"/>
    <mergeCell ref="F13:G13"/>
    <mergeCell ref="BN14:BO14"/>
    <mergeCell ref="BN15:BO15"/>
    <mergeCell ref="BN16:BO16"/>
    <mergeCell ref="BN17:BO17"/>
    <mergeCell ref="BN18:BO18"/>
    <mergeCell ref="BN19:BO19"/>
    <mergeCell ref="F9:G9"/>
    <mergeCell ref="F10:G10"/>
    <mergeCell ref="F11:G11"/>
    <mergeCell ref="F12:G12"/>
    <mergeCell ref="F5:G5"/>
    <mergeCell ref="F6:G6"/>
    <mergeCell ref="F7:G7"/>
    <mergeCell ref="F8:G8"/>
    <mergeCell ref="F34:G34"/>
    <mergeCell ref="F35:G35"/>
    <mergeCell ref="F18:G18"/>
    <mergeCell ref="F19:G19"/>
    <mergeCell ref="F20:G20"/>
    <mergeCell ref="F21:G21"/>
    <mergeCell ref="F23:G23"/>
    <mergeCell ref="F24:G24"/>
    <mergeCell ref="F29:G29"/>
    <mergeCell ref="F30:G30"/>
    <mergeCell ref="F32:G32"/>
    <mergeCell ref="F33:G33"/>
    <mergeCell ref="F14:G14"/>
    <mergeCell ref="F15:G15"/>
    <mergeCell ref="F16:G16"/>
    <mergeCell ref="F17:G17"/>
    <mergeCell ref="F31:G31"/>
    <mergeCell ref="F22:G22"/>
    <mergeCell ref="F36:G36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9:J29"/>
    <mergeCell ref="I30:J30"/>
    <mergeCell ref="I31:J31"/>
    <mergeCell ref="I32:J32"/>
    <mergeCell ref="I33:J33"/>
    <mergeCell ref="I34:J34"/>
    <mergeCell ref="I35:J35"/>
    <mergeCell ref="I36:J36"/>
    <mergeCell ref="BJ35:BK35"/>
    <mergeCell ref="N34:O34"/>
    <mergeCell ref="N35:O35"/>
    <mergeCell ref="AJ35:AK35"/>
    <mergeCell ref="BE35:BF35"/>
    <mergeCell ref="AC34:AD34"/>
    <mergeCell ref="AW34:AX34"/>
    <mergeCell ref="AW35:AX35"/>
    <mergeCell ref="Y34:Z34"/>
    <mergeCell ref="Y35:Z35"/>
    <mergeCell ref="BU36:BV36"/>
    <mergeCell ref="N36:O36"/>
    <mergeCell ref="BE36:BF36"/>
    <mergeCell ref="AC36:AD36"/>
    <mergeCell ref="AW36:AX36"/>
    <mergeCell ref="Y36:Z36"/>
    <mergeCell ref="BU32:BV32"/>
    <mergeCell ref="BU33:BV33"/>
    <mergeCell ref="BU34:BV34"/>
    <mergeCell ref="BU35:BV35"/>
    <mergeCell ref="BU28:BV28"/>
    <mergeCell ref="BU29:BV29"/>
    <mergeCell ref="BU30:BV30"/>
    <mergeCell ref="BU31:BV31"/>
    <mergeCell ref="BU24:BV24"/>
    <mergeCell ref="BU25:BV25"/>
    <mergeCell ref="BU26:BV26"/>
    <mergeCell ref="BU27:BV27"/>
    <mergeCell ref="BU20:BV20"/>
    <mergeCell ref="BU21:BV21"/>
    <mergeCell ref="BU22:BV22"/>
    <mergeCell ref="BU23:BV23"/>
    <mergeCell ref="BU16:BV16"/>
    <mergeCell ref="BU17:BV17"/>
    <mergeCell ref="BU18:BV18"/>
    <mergeCell ref="BU19:BV19"/>
    <mergeCell ref="BU12:BV12"/>
    <mergeCell ref="BU13:BV13"/>
    <mergeCell ref="BU14:BV14"/>
    <mergeCell ref="BU15:BV15"/>
    <mergeCell ref="BU10:BV10"/>
    <mergeCell ref="BU11:BV11"/>
    <mergeCell ref="BU7:BV7"/>
    <mergeCell ref="BU8:BV8"/>
    <mergeCell ref="BU9:BV9"/>
    <mergeCell ref="BU5:BV5"/>
    <mergeCell ref="BU6:BV6"/>
    <mergeCell ref="N12:O12"/>
    <mergeCell ref="N13:O13"/>
    <mergeCell ref="BE12:BF12"/>
    <mergeCell ref="BE13:BF13"/>
    <mergeCell ref="AC9:AD9"/>
    <mergeCell ref="AC10:AD10"/>
    <mergeCell ref="AC11:AD11"/>
    <mergeCell ref="AC5:AD5"/>
    <mergeCell ref="N14:O14"/>
    <mergeCell ref="N15:O15"/>
    <mergeCell ref="BE33:BF33"/>
    <mergeCell ref="BE34:BF34"/>
    <mergeCell ref="BE27:BF27"/>
    <mergeCell ref="BE28:BF28"/>
    <mergeCell ref="BE31:BF31"/>
    <mergeCell ref="BE32:BF32"/>
    <mergeCell ref="N22:O22"/>
    <mergeCell ref="N23:O23"/>
    <mergeCell ref="N16:O16"/>
    <mergeCell ref="N17:O17"/>
    <mergeCell ref="N18:O18"/>
    <mergeCell ref="N19:O19"/>
    <mergeCell ref="N20:O20"/>
    <mergeCell ref="N21:O21"/>
    <mergeCell ref="N26:O26"/>
    <mergeCell ref="N27:O27"/>
    <mergeCell ref="N28:O28"/>
    <mergeCell ref="N29:O29"/>
    <mergeCell ref="N30:O30"/>
    <mergeCell ref="N31:O31"/>
    <mergeCell ref="N32:O32"/>
    <mergeCell ref="N33:O33"/>
    <mergeCell ref="BE30:BF30"/>
    <mergeCell ref="BE23:BF23"/>
    <mergeCell ref="BE24:BF24"/>
    <mergeCell ref="BE25:BF25"/>
    <mergeCell ref="BE26:BF26"/>
    <mergeCell ref="AC32:AD32"/>
    <mergeCell ref="AJ32:AK32"/>
    <mergeCell ref="AJ25:AK25"/>
    <mergeCell ref="BE20:BF20"/>
    <mergeCell ref="BE21:BF21"/>
    <mergeCell ref="BE22:BF22"/>
    <mergeCell ref="BE29:BF29"/>
    <mergeCell ref="BE16:BF16"/>
    <mergeCell ref="BE17:BF17"/>
    <mergeCell ref="BE18:BF18"/>
    <mergeCell ref="BE19:BF19"/>
    <mergeCell ref="BE14:BF14"/>
    <mergeCell ref="BE15:BF15"/>
    <mergeCell ref="BE2:BF3"/>
    <mergeCell ref="BE4:BF4"/>
    <mergeCell ref="BE5:BF5"/>
    <mergeCell ref="BE6:BF6"/>
    <mergeCell ref="BE7:BF7"/>
    <mergeCell ref="BE8:BF8"/>
    <mergeCell ref="BE9:BF9"/>
    <mergeCell ref="BE10:BF10"/>
    <mergeCell ref="AC6:AD6"/>
    <mergeCell ref="AC7:AD7"/>
    <mergeCell ref="AC8:AD8"/>
    <mergeCell ref="AC12:AD12"/>
    <mergeCell ref="AC13:AD13"/>
    <mergeCell ref="AC14:AD14"/>
    <mergeCell ref="AC15:AD15"/>
    <mergeCell ref="AJ16:AK16"/>
    <mergeCell ref="AC16:AD16"/>
    <mergeCell ref="AJ13:AK13"/>
    <mergeCell ref="AJ14:AK14"/>
    <mergeCell ref="AJ15:AK15"/>
    <mergeCell ref="AC20:AD20"/>
    <mergeCell ref="AC21:AD21"/>
    <mergeCell ref="AC22:AD22"/>
    <mergeCell ref="AC23:AD23"/>
    <mergeCell ref="AC17:AD17"/>
    <mergeCell ref="AC18:AD18"/>
    <mergeCell ref="AC19:AD19"/>
    <mergeCell ref="AC35:AD35"/>
    <mergeCell ref="AC28:AD28"/>
    <mergeCell ref="AC29:AD29"/>
    <mergeCell ref="AC30:AD30"/>
    <mergeCell ref="AC31:AD31"/>
    <mergeCell ref="AC33:AD33"/>
    <mergeCell ref="AC24:AD24"/>
    <mergeCell ref="AC25:AD25"/>
    <mergeCell ref="AC26:AD26"/>
    <mergeCell ref="AC27:AD27"/>
    <mergeCell ref="AJ24:AK24"/>
    <mergeCell ref="AW13:AX13"/>
    <mergeCell ref="AW14:AX14"/>
    <mergeCell ref="AW15:AX15"/>
    <mergeCell ref="AW16:AX16"/>
    <mergeCell ref="AJ30:AK30"/>
    <mergeCell ref="AJ31:AK31"/>
    <mergeCell ref="AJ17:AK17"/>
    <mergeCell ref="AJ18:AK18"/>
    <mergeCell ref="AJ19:AK19"/>
    <mergeCell ref="AJ20:AK20"/>
    <mergeCell ref="AJ21:AK21"/>
    <mergeCell ref="AJ22:AK22"/>
    <mergeCell ref="AJ23:AK23"/>
    <mergeCell ref="AW17:AX17"/>
    <mergeCell ref="AJ36:AK36"/>
    <mergeCell ref="AW5:AX5"/>
    <mergeCell ref="AW6:AX6"/>
    <mergeCell ref="AW7:AX7"/>
    <mergeCell ref="AW8:AX8"/>
    <mergeCell ref="AW9:AX9"/>
    <mergeCell ref="AW22:AX22"/>
    <mergeCell ref="AW23:AX23"/>
    <mergeCell ref="AW24:AX24"/>
    <mergeCell ref="AW25:AX25"/>
    <mergeCell ref="AW18:AX18"/>
    <mergeCell ref="AW19:AX19"/>
    <mergeCell ref="AW20:AX20"/>
    <mergeCell ref="AW21:AX21"/>
    <mergeCell ref="AW31:AX31"/>
    <mergeCell ref="AW32:AX32"/>
    <mergeCell ref="AW33:AX33"/>
    <mergeCell ref="AW26:AX26"/>
    <mergeCell ref="AW27:AX27"/>
    <mergeCell ref="AW28:AX28"/>
    <mergeCell ref="AW29:AX29"/>
    <mergeCell ref="AW30:AX30"/>
    <mergeCell ref="BX16:BY16"/>
    <mergeCell ref="BX15:BY15"/>
    <mergeCell ref="BX7:BY7"/>
    <mergeCell ref="BX8:BY8"/>
    <mergeCell ref="BX9:BY9"/>
    <mergeCell ref="BX10:BY10"/>
    <mergeCell ref="BX28:BY28"/>
    <mergeCell ref="BX29:BY29"/>
    <mergeCell ref="BX30:BY30"/>
    <mergeCell ref="BX17:BY17"/>
    <mergeCell ref="BX18:BY18"/>
    <mergeCell ref="BX21:BY21"/>
    <mergeCell ref="BX22:BY22"/>
    <mergeCell ref="CG22:CH22"/>
    <mergeCell ref="BX19:BY19"/>
    <mergeCell ref="BX23:BY23"/>
    <mergeCell ref="CG23:CH23"/>
    <mergeCell ref="CG21:CH21"/>
    <mergeCell ref="CG5:CH5"/>
    <mergeCell ref="CG6:CH6"/>
    <mergeCell ref="CG7:CH7"/>
    <mergeCell ref="CG8:CH8"/>
    <mergeCell ref="CG9:CH9"/>
    <mergeCell ref="CG10:CH10"/>
    <mergeCell ref="CG19:CH19"/>
    <mergeCell ref="CG20:CH20"/>
    <mergeCell ref="CG11:CH11"/>
    <mergeCell ref="CG18:CH18"/>
    <mergeCell ref="BX35:BY35"/>
    <mergeCell ref="BX36:BY36"/>
    <mergeCell ref="BX24:BY24"/>
    <mergeCell ref="BX25:BY25"/>
    <mergeCell ref="BX26:BY26"/>
    <mergeCell ref="BX34:BY34"/>
    <mergeCell ref="BX31:BY31"/>
    <mergeCell ref="BX32:BY32"/>
    <mergeCell ref="BX33:BY33"/>
    <mergeCell ref="BX27:BY27"/>
    <mergeCell ref="CG24:CH24"/>
    <mergeCell ref="CG25:CH25"/>
    <mergeCell ref="CG26:CH26"/>
    <mergeCell ref="CG27:CH27"/>
    <mergeCell ref="CG28:CH28"/>
    <mergeCell ref="CG29:CH29"/>
    <mergeCell ref="CG30:CH30"/>
    <mergeCell ref="DG35:DH35"/>
    <mergeCell ref="CY30:CZ30"/>
    <mergeCell ref="DG36:DH36"/>
    <mergeCell ref="CG31:CH31"/>
    <mergeCell ref="CG32:CH32"/>
    <mergeCell ref="CG33:CH33"/>
    <mergeCell ref="CG34:CH34"/>
    <mergeCell ref="CY33:CZ33"/>
    <mergeCell ref="CY31:CZ31"/>
    <mergeCell ref="CY32:CZ32"/>
    <mergeCell ref="DP32:DQ32"/>
    <mergeCell ref="DP33:DQ33"/>
    <mergeCell ref="CG35:CH35"/>
    <mergeCell ref="CG36:CH36"/>
    <mergeCell ref="DP34:DQ34"/>
    <mergeCell ref="DP35:DQ35"/>
    <mergeCell ref="DP36:DQ36"/>
    <mergeCell ref="CY34:CZ34"/>
    <mergeCell ref="CY35:CZ35"/>
    <mergeCell ref="CY36:CZ36"/>
    <mergeCell ref="DP28:DQ28"/>
    <mergeCell ref="DP29:DQ29"/>
    <mergeCell ref="DP30:DQ30"/>
    <mergeCell ref="DP31:DQ31"/>
    <mergeCell ref="DP24:DQ24"/>
    <mergeCell ref="DP25:DQ25"/>
    <mergeCell ref="DP26:DQ26"/>
    <mergeCell ref="DP27:DQ27"/>
    <mergeCell ref="DP20:DQ20"/>
    <mergeCell ref="DP21:DQ21"/>
    <mergeCell ref="DP22:DQ22"/>
    <mergeCell ref="DP23:DQ23"/>
    <mergeCell ref="DP16:DQ16"/>
    <mergeCell ref="DP17:DQ17"/>
    <mergeCell ref="DP18:DQ18"/>
    <mergeCell ref="DP19:DQ19"/>
    <mergeCell ref="DP6:DQ6"/>
    <mergeCell ref="DP7:DQ7"/>
    <mergeCell ref="DP8:DQ8"/>
    <mergeCell ref="DP9:DQ9"/>
    <mergeCell ref="DP5:DQ5"/>
    <mergeCell ref="DU37:DV37"/>
    <mergeCell ref="EB9:EC9"/>
    <mergeCell ref="EB10:EC10"/>
    <mergeCell ref="EB11:EC11"/>
    <mergeCell ref="EB12:EC12"/>
    <mergeCell ref="EB5:EC5"/>
    <mergeCell ref="EB6:EC6"/>
    <mergeCell ref="EB7:EC7"/>
    <mergeCell ref="EB8:EC8"/>
    <mergeCell ref="EB13:EC13"/>
    <mergeCell ref="EB14:EC14"/>
    <mergeCell ref="EB15:EC15"/>
    <mergeCell ref="EB16:EC16"/>
    <mergeCell ref="EB17:EC17"/>
    <mergeCell ref="EB18:EC18"/>
    <mergeCell ref="EB19:EC19"/>
    <mergeCell ref="EB20:EC20"/>
    <mergeCell ref="EB25:EC25"/>
    <mergeCell ref="EB26:EC26"/>
    <mergeCell ref="EB27:EC27"/>
    <mergeCell ref="EB28:EC28"/>
    <mergeCell ref="EB36:EC36"/>
    <mergeCell ref="EB29:EC29"/>
    <mergeCell ref="EB30:EC30"/>
    <mergeCell ref="EB31:EC31"/>
    <mergeCell ref="EB32:EC32"/>
    <mergeCell ref="EB35:EC35"/>
    <mergeCell ref="EB33:EC33"/>
    <mergeCell ref="EB34:EC34"/>
    <mergeCell ref="EB21:EC21"/>
    <mergeCell ref="EB22:EC22"/>
    <mergeCell ref="EB23:EC23"/>
    <mergeCell ref="EB24:EC24"/>
    <mergeCell ref="EE5:EF5"/>
    <mergeCell ref="EE6:EF6"/>
    <mergeCell ref="EE7:EF7"/>
    <mergeCell ref="EE8:EF8"/>
    <mergeCell ref="EE9:EF9"/>
    <mergeCell ref="EE10:EF10"/>
    <mergeCell ref="EE11:EF11"/>
    <mergeCell ref="EE12:EF12"/>
    <mergeCell ref="EE13:EF13"/>
    <mergeCell ref="EE14:EF14"/>
    <mergeCell ref="EE15:EF15"/>
    <mergeCell ref="EE16:EF16"/>
    <mergeCell ref="EE17:EF17"/>
    <mergeCell ref="EE18:EF18"/>
    <mergeCell ref="EE19:EF19"/>
    <mergeCell ref="EE20:EF20"/>
    <mergeCell ref="EE21:EF21"/>
    <mergeCell ref="EE22:EF22"/>
    <mergeCell ref="EE23:EF23"/>
    <mergeCell ref="EE24:EF24"/>
    <mergeCell ref="EE25:EF25"/>
    <mergeCell ref="EE26:EF26"/>
    <mergeCell ref="EE27:EF27"/>
    <mergeCell ref="EE28:EF28"/>
    <mergeCell ref="EE29:EF29"/>
    <mergeCell ref="EE30:EF30"/>
    <mergeCell ref="EE31:EF31"/>
    <mergeCell ref="EE32:EF32"/>
    <mergeCell ref="EE33:EF33"/>
    <mergeCell ref="EE34:EF34"/>
    <mergeCell ref="EE35:EF35"/>
    <mergeCell ref="EE36:EF36"/>
    <mergeCell ref="DU36:DV36"/>
    <mergeCell ref="DU32:DV32"/>
    <mergeCell ref="DU33:DV33"/>
    <mergeCell ref="DU34:DV34"/>
    <mergeCell ref="DU35:DV35"/>
    <mergeCell ref="DU28:DV28"/>
    <mergeCell ref="DU29:DV29"/>
    <mergeCell ref="DU30:DV30"/>
    <mergeCell ref="DU31:DV31"/>
    <mergeCell ref="DU24:DV24"/>
    <mergeCell ref="DU25:DV25"/>
    <mergeCell ref="DU26:DV26"/>
    <mergeCell ref="DU27:DV27"/>
    <mergeCell ref="DU20:DV20"/>
    <mergeCell ref="DU21:DV21"/>
    <mergeCell ref="DU22:DV22"/>
    <mergeCell ref="DU23:DV23"/>
    <mergeCell ref="DU16:DV16"/>
    <mergeCell ref="DU17:DV17"/>
    <mergeCell ref="DU18:DV18"/>
    <mergeCell ref="DU19:DV19"/>
    <mergeCell ref="DU14:DV14"/>
    <mergeCell ref="DU15:DV15"/>
    <mergeCell ref="DP10:DQ10"/>
    <mergeCell ref="DP11:DQ11"/>
    <mergeCell ref="DP14:DQ14"/>
    <mergeCell ref="DP15:DQ15"/>
    <mergeCell ref="BE11:BF11"/>
    <mergeCell ref="DU12:DV12"/>
    <mergeCell ref="DU13:DV13"/>
    <mergeCell ref="DP12:DQ12"/>
    <mergeCell ref="DP13:DQ13"/>
    <mergeCell ref="BJ13:BK13"/>
    <mergeCell ref="CY13:CZ13"/>
    <mergeCell ref="BX11:BY11"/>
    <mergeCell ref="BX12:BY12"/>
    <mergeCell ref="BX13:BY13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BJ5:BK5"/>
    <mergeCell ref="BJ6:BK6"/>
    <mergeCell ref="BJ7:BK7"/>
    <mergeCell ref="BJ8:BK8"/>
    <mergeCell ref="BJ9:BK9"/>
    <mergeCell ref="BJ10:BK10"/>
    <mergeCell ref="BJ11:BK11"/>
    <mergeCell ref="BJ12:BK12"/>
    <mergeCell ref="BJ14:BK14"/>
    <mergeCell ref="BJ15:BK15"/>
    <mergeCell ref="BJ16:BK16"/>
    <mergeCell ref="BJ17:BK17"/>
    <mergeCell ref="BJ18:BK18"/>
    <mergeCell ref="BJ19:BK19"/>
    <mergeCell ref="BJ20:BK20"/>
    <mergeCell ref="BJ21:BK21"/>
    <mergeCell ref="BJ22:BK22"/>
    <mergeCell ref="BJ23:BK23"/>
    <mergeCell ref="BJ24:BK24"/>
    <mergeCell ref="BJ25:BK25"/>
    <mergeCell ref="BJ26:BK26"/>
    <mergeCell ref="BJ27:BK27"/>
    <mergeCell ref="BJ28:BK28"/>
    <mergeCell ref="BJ29:BK29"/>
    <mergeCell ref="BJ30:BK30"/>
    <mergeCell ref="BJ31:BK31"/>
    <mergeCell ref="BJ32:BK32"/>
    <mergeCell ref="BJ33:BK33"/>
    <mergeCell ref="BJ34:BK34"/>
    <mergeCell ref="BJ36:BK36"/>
    <mergeCell ref="BJ37:BK37"/>
    <mergeCell ref="CI1:CZ1"/>
    <mergeCell ref="CY2:CZ3"/>
    <mergeCell ref="CY4:CZ4"/>
    <mergeCell ref="CY5:CZ5"/>
    <mergeCell ref="CY6:CZ6"/>
    <mergeCell ref="CY7:CZ7"/>
    <mergeCell ref="CY8:CZ8"/>
    <mergeCell ref="CY9:CZ9"/>
    <mergeCell ref="CY10:CZ10"/>
    <mergeCell ref="CY11:CZ11"/>
    <mergeCell ref="CY12:CZ12"/>
    <mergeCell ref="CY14:CZ14"/>
    <mergeCell ref="CY15:CZ15"/>
    <mergeCell ref="CY16:CZ16"/>
    <mergeCell ref="CY17:CZ17"/>
    <mergeCell ref="CY18:CZ18"/>
    <mergeCell ref="CY19:CZ19"/>
    <mergeCell ref="CY20:CZ20"/>
    <mergeCell ref="CY21:CZ21"/>
    <mergeCell ref="CY22:CZ22"/>
    <mergeCell ref="CY23:CZ23"/>
    <mergeCell ref="CY24:CZ24"/>
    <mergeCell ref="CY25:CZ25"/>
    <mergeCell ref="CY26:CZ26"/>
    <mergeCell ref="CY27:CZ27"/>
    <mergeCell ref="CY28:CZ28"/>
    <mergeCell ref="CY29:CZ29"/>
    <mergeCell ref="DG5:DH5"/>
    <mergeCell ref="DG6:DH6"/>
    <mergeCell ref="DG7:DH7"/>
    <mergeCell ref="DG8:DH8"/>
    <mergeCell ref="DG9:DH9"/>
    <mergeCell ref="DG14:DH14"/>
    <mergeCell ref="DG15:DH15"/>
    <mergeCell ref="DG16:DH16"/>
    <mergeCell ref="DG17:DH17"/>
    <mergeCell ref="DG10:DH10"/>
    <mergeCell ref="DG11:DH11"/>
    <mergeCell ref="DG12:DH12"/>
    <mergeCell ref="DG13:DH13"/>
    <mergeCell ref="DG18:DH18"/>
    <mergeCell ref="DG19:DH19"/>
    <mergeCell ref="DG20:DH20"/>
    <mergeCell ref="DG21:DH21"/>
    <mergeCell ref="DG22:DH22"/>
    <mergeCell ref="DG23:DH23"/>
    <mergeCell ref="DG24:DH24"/>
    <mergeCell ref="DG25:DH25"/>
    <mergeCell ref="DG26:DH26"/>
    <mergeCell ref="DG32:DH32"/>
    <mergeCell ref="DG33:DH33"/>
    <mergeCell ref="DG34:DH34"/>
    <mergeCell ref="DG27:DH27"/>
    <mergeCell ref="DG28:DH28"/>
    <mergeCell ref="DG29:DH29"/>
    <mergeCell ref="DG30:DH30"/>
    <mergeCell ref="DG37:DH37"/>
    <mergeCell ref="DU4:DV4"/>
    <mergeCell ref="DU5:DV5"/>
    <mergeCell ref="DU6:DV6"/>
    <mergeCell ref="DU7:DV7"/>
    <mergeCell ref="DU8:DV8"/>
    <mergeCell ref="DU9:DV9"/>
    <mergeCell ref="DU10:DV10"/>
    <mergeCell ref="DU11:DV11"/>
    <mergeCell ref="DG31:DH31"/>
  </mergeCells>
  <conditionalFormatting sqref="AY4:AZ4 BG4 BP4 K44 E44 M44 ED44 DW44:EA44 DR44:DT44 DI44:DO44 DA44:DF44 CI44:CX44 BZ44:CE44 BQ44:BT44 BL44:BM44 BH44:BI44 BA44:BD44 P44:X44 H44 E4:E42 H4:H42 BA4:BD42 P4:X42 ED4:ED42 DW4:EA42 DR4:DT42 DI4:DO42 DA4:DF42 CI4:CX42 BZ4:CE42 BQ4:BT42 BL4:BM42 BH4:BI42 M4:M42 K4:K42">
    <cfRule type="cellIs" priority="1" dxfId="3" operator="equal" stopIfTrue="1">
      <formula>E$3</formula>
    </cfRule>
  </conditionalFormatting>
  <conditionalFormatting sqref="BP44 BG44 AY44:AZ44 AL44:AV44 AE44:AI44 BP5:BP42 BG5:BG42 AY5:AZ42 AL4:AV42 AE4:AI42">
    <cfRule type="cellIs" priority="2" dxfId="3" operator="equal" stopIfTrue="1">
      <formula>AE$3</formula>
    </cfRule>
    <cfRule type="cellIs" priority="3" dxfId="3" operator="between" stopIfTrue="1">
      <formula>IF($B$1="0-1-9",1,3.7)</formula>
      <formula>IF($B$1="0-1-9",1,4.3)</formula>
    </cfRule>
  </conditionalFormatting>
  <conditionalFormatting sqref="DW3:EA3">
    <cfRule type="cellIs" priority="4" dxfId="3" operator="equal" stopIfTrue="1">
      <formula>DW$2</formula>
    </cfRule>
  </conditionalFormatting>
  <conditionalFormatting sqref="CF44 BW44 AA44:AB44 L44 L38:L42 CF38:CF42 AA38:AB42 BW38:BW42">
    <cfRule type="cellIs" priority="5" dxfId="3" operator="equal" stopIfTrue="1">
      <formula>L$3</formula>
    </cfRule>
    <cfRule type="cellIs" priority="6" dxfId="4" operator="equal" stopIfTrue="1">
      <formula>8</formula>
    </cfRule>
  </conditionalFormatting>
  <conditionalFormatting sqref="EG43:IV43 D43 A43:B43">
    <cfRule type="cellIs" priority="10" dxfId="12" operator="equal" stopIfTrue="1">
      <formula>0</formula>
    </cfRule>
  </conditionalFormatting>
  <conditionalFormatting sqref="E43">
    <cfRule type="cellIs" priority="11" dxfId="11" operator="equal" stopIfTrue="1">
      <formula>0</formula>
    </cfRule>
  </conditionalFormatting>
  <conditionalFormatting sqref="AE43:AI43 AL43:AV43 AY43:BD43 BG43:BI43 BL43:BM43 BP43:BT43 BW43 BZ43:CF43 CI43:CX43 DA43:DF43 DI43:DO43 DR43:DT43 DW43:EA43 ED43 AA43:AB43 P43:X43 K43:M43 H43">
    <cfRule type="cellIs" priority="12" dxfId="10" operator="equal" stopIfTrue="1">
      <formula>0</formula>
    </cfRule>
  </conditionalFormatting>
  <conditionalFormatting sqref="EE4:EF4 EB4:EC4 DU4 DP4 CG4:CH4 CY4:CZ4 Y4:Z4 BX4 BU4 BN4 BJ4 BE4 I4:J4 AC4:AD4 DG4:DH4">
    <cfRule type="cellIs" priority="13" dxfId="9" operator="equal" stopIfTrue="1">
      <formula>0</formula>
    </cfRule>
  </conditionalFormatting>
  <conditionalFormatting sqref="F4:G4 EB5:EB37 DU5:DU37 DP5:DP37 F5:F37 DG5:DG37 CY5:CY37 CG5:CG37 BX5:BX37 BU5:BU37 BN5:BN37 BJ5:BJ37 BE5:BE37 AW4:AW37 AC5:AC37 AJ5:AJ37 Y5:Y37 N4:N37 I5:I37 EE5:EE37">
    <cfRule type="cellIs" priority="14" dxfId="8" operator="equal" stopIfTrue="1">
      <formula>0</formula>
    </cfRule>
  </conditionalFormatting>
  <conditionalFormatting sqref="AJ4:AK4">
    <cfRule type="cellIs" priority="15" dxfId="7" operator="equal" stopIfTrue="1">
      <formula>0</formula>
    </cfRule>
  </conditionalFormatting>
  <conditionalFormatting sqref="CF4:CF37 AA4:AB37 BW4:BW37">
    <cfRule type="cellIs" priority="16" dxfId="4" operator="equal" stopIfTrue="1">
      <formula>8</formula>
    </cfRule>
    <cfRule type="cellIs" priority="17" dxfId="3" operator="equal" stopIfTrue="1">
      <formula>1</formula>
    </cfRule>
  </conditionalFormatting>
  <conditionalFormatting sqref="L4:L37">
    <cfRule type="cellIs" priority="18" dxfId="4" operator="equal" stopIfTrue="1">
      <formula>8</formula>
    </cfRule>
    <cfRule type="cellIs" priority="19" dxfId="3" operator="equal" stopIfTrue="1">
      <formula>1</formula>
    </cfRule>
  </conditionalFormatting>
  <conditionalFormatting sqref="F45:G45 I45:J45 N45:O45 Y45:Z45 AC45:AD45 AJ45:AK45 AW45:AX45 BE45:BF45 BJ45:BK45 BN45:BO45 BU45:BV45 BX45:BY45 CG45:CH45 CY45:CZ45 DG45:DH45 DP45:DQ45 DU45:DV45 EB45:EC45">
    <cfRule type="cellIs" priority="21" dxfId="1" operator="lessThan" stopIfTrue="1">
      <formula>$E$46</formula>
    </cfRule>
    <cfRule type="cellIs" priority="22" dxfId="0" operator="greaterThanOrEqual" stopIfTrue="1">
      <formula>$E$46</formula>
    </cfRule>
  </conditionalFormatting>
  <conditionalFormatting sqref="E45 H45 K45:M45 P45:X45 AA45:AB45 AE45:AI45 AL45:AV45 AY45:BD45 BG45:BI45 BL45:BM45 BP45:BT45 BW45 BZ45:CF45 CI45:CX45 DA45:DF45 DI45:DO45 DR45:DT45 DW45:EA45 ED45">
    <cfRule type="cellIs" priority="19" dxfId="1" operator="lessThan" stopIfTrue="1">
      <formula>E46</formula>
    </cfRule>
    <cfRule type="cellIs" priority="20" dxfId="0" operator="greaterThanOrEqual" stopIfTrue="1">
      <formula>E46</formula>
    </cfRule>
  </conditionalFormatting>
  <dataValidations count="1">
    <dataValidation operator="lessThanOrEqual" allowBlank="1" showInputMessage="1" showErrorMessage="1" sqref="EE4 EB4 DP4 DG4 CG4 BN4 BE4 AC4 I4 BJ4 BU4 BX4 CY4 DU4"/>
  </dataValidations>
  <printOptions headings="1"/>
  <pageMargins left="0.31496062992125984" right="0.2755905511811024" top="0.35" bottom="0.43" header="0.23" footer="0.29"/>
  <pageSetup fitToWidth="12" horizontalDpi="300" verticalDpi="300" orientation="landscape" pageOrder="overThenDown" paperSize="9" scale="74" r:id="rId2"/>
  <headerFooter alignWithMargins="0">
    <oddFooter>&amp;C&amp;A&amp;RPage &amp;P / &amp;N</oddFooter>
  </headerFooter>
  <colBreaks count="7" manualBreakCount="7">
    <brk id="15" max="139" man="1"/>
    <brk id="30" max="65535" man="1"/>
    <brk id="50" max="57" man="1"/>
    <brk id="67" max="57" man="1"/>
    <brk id="86" max="57" man="1"/>
    <brk id="104" max="57" man="1"/>
    <brk id="121" max="1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95"/>
  <sheetViews>
    <sheetView view="pageBreakPreview"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9.421875" style="168" customWidth="1"/>
    <col min="2" max="2" width="11.7109375" style="168" customWidth="1"/>
    <col min="3" max="3" width="16.140625" style="169" customWidth="1"/>
    <col min="4" max="4" width="123.421875" style="169" bestFit="1" customWidth="1"/>
  </cols>
  <sheetData>
    <row r="1" spans="1:4" ht="26.25" customHeight="1">
      <c r="A1" s="184" t="s">
        <v>16</v>
      </c>
      <c r="B1" s="185" t="s">
        <v>51</v>
      </c>
      <c r="C1" s="298" t="s">
        <v>100</v>
      </c>
      <c r="D1" s="185" t="s">
        <v>17</v>
      </c>
    </row>
    <row r="2" spans="1:4" ht="12.75" customHeight="1">
      <c r="A2" s="271">
        <v>1</v>
      </c>
      <c r="B2" s="303">
        <f>'Encodage réponses Es'!E51</f>
      </c>
      <c r="C2" s="286">
        <v>0.91</v>
      </c>
      <c r="D2" s="272" t="s">
        <v>95</v>
      </c>
    </row>
    <row r="3" spans="1:4" ht="12.75" customHeight="1">
      <c r="A3" s="271">
        <v>2</v>
      </c>
      <c r="B3" s="303">
        <f>'Encodage réponses Es'!F51</f>
      </c>
      <c r="C3" s="286">
        <v>0.87</v>
      </c>
      <c r="D3" s="272" t="s">
        <v>95</v>
      </c>
    </row>
    <row r="4" spans="1:4" ht="12.75" customHeight="1">
      <c r="A4" s="271">
        <v>3</v>
      </c>
      <c r="B4" s="303">
        <f>'Encodage réponses Es'!G51</f>
      </c>
      <c r="C4" s="286">
        <v>0.9</v>
      </c>
      <c r="D4" s="272" t="s">
        <v>95</v>
      </c>
    </row>
    <row r="5" spans="1:4" ht="12.75" customHeight="1">
      <c r="A5" s="271">
        <v>4</v>
      </c>
      <c r="B5" s="303">
        <f>'Encodage réponses Es'!H51</f>
      </c>
      <c r="C5" s="286">
        <v>0.91</v>
      </c>
      <c r="D5" s="272" t="s">
        <v>94</v>
      </c>
    </row>
    <row r="6" spans="1:4" ht="12.75" customHeight="1">
      <c r="A6" s="271">
        <v>5</v>
      </c>
      <c r="B6" s="303">
        <f>'Encodage réponses Es'!I51</f>
      </c>
      <c r="C6" s="286">
        <v>0.94</v>
      </c>
      <c r="D6" s="272" t="s">
        <v>94</v>
      </c>
    </row>
    <row r="7" spans="1:4" ht="12.75" customHeight="1">
      <c r="A7" s="271">
        <v>6</v>
      </c>
      <c r="B7" s="303">
        <f>'Encodage réponses Es'!J51</f>
      </c>
      <c r="C7" s="286">
        <v>0.91</v>
      </c>
      <c r="D7" s="272" t="s">
        <v>94</v>
      </c>
    </row>
    <row r="8" spans="1:4" ht="12.75" customHeight="1">
      <c r="A8" s="271">
        <v>7</v>
      </c>
      <c r="B8" s="303">
        <f>'Encodage réponses Es'!K51</f>
      </c>
      <c r="C8" s="286">
        <v>0.89</v>
      </c>
      <c r="D8" s="272" t="s">
        <v>94</v>
      </c>
    </row>
    <row r="9" spans="1:4" ht="12.75" customHeight="1">
      <c r="A9" s="271">
        <v>8</v>
      </c>
      <c r="B9" s="303">
        <f>'Encodage réponses Es'!L51</f>
      </c>
      <c r="C9" s="286">
        <v>0.5</v>
      </c>
      <c r="D9" s="272" t="s">
        <v>89</v>
      </c>
    </row>
    <row r="10" spans="1:4" ht="12.75" customHeight="1">
      <c r="A10" s="271">
        <v>9</v>
      </c>
      <c r="B10" s="303">
        <f>'Encodage réponses Es'!M51</f>
      </c>
      <c r="C10" s="286">
        <v>0.57</v>
      </c>
      <c r="D10" s="272" t="s">
        <v>89</v>
      </c>
    </row>
    <row r="11" spans="1:4" ht="12.75" customHeight="1">
      <c r="A11" s="271">
        <v>10</v>
      </c>
      <c r="B11" s="303">
        <f>'Encodage réponses Es'!N51</f>
      </c>
      <c r="C11" s="286">
        <v>0.54</v>
      </c>
      <c r="D11" s="272" t="s">
        <v>89</v>
      </c>
    </row>
    <row r="12" spans="1:4" ht="12.75" customHeight="1">
      <c r="A12" s="271">
        <v>11</v>
      </c>
      <c r="B12" s="303">
        <f>'Encodage réponses Es'!O51</f>
      </c>
      <c r="C12" s="286">
        <v>0.87</v>
      </c>
      <c r="D12" s="272" t="s">
        <v>96</v>
      </c>
    </row>
    <row r="13" spans="1:4" ht="12.75" customHeight="1">
      <c r="A13" s="271">
        <v>12</v>
      </c>
      <c r="B13" s="303">
        <f>'Encodage réponses Es'!P51</f>
      </c>
      <c r="C13" s="286">
        <v>0.82</v>
      </c>
      <c r="D13" s="272" t="s">
        <v>96</v>
      </c>
    </row>
    <row r="14" spans="1:4" ht="12.75" customHeight="1">
      <c r="A14" s="271">
        <v>13</v>
      </c>
      <c r="B14" s="303">
        <f>'Encodage réponses Es'!Q51</f>
      </c>
      <c r="C14" s="286">
        <v>0.86</v>
      </c>
      <c r="D14" s="272" t="s">
        <v>96</v>
      </c>
    </row>
    <row r="15" spans="1:4" ht="12.75" customHeight="1">
      <c r="A15" s="271">
        <v>14</v>
      </c>
      <c r="B15" s="303">
        <f>'Encodage réponses Es'!R51</f>
      </c>
      <c r="C15" s="286">
        <v>0.79</v>
      </c>
      <c r="D15" s="272" t="s">
        <v>91</v>
      </c>
    </row>
    <row r="16" spans="1:4" ht="12.75" customHeight="1">
      <c r="A16" s="271">
        <v>15</v>
      </c>
      <c r="B16" s="303">
        <f>'Encodage réponses Es'!S51</f>
      </c>
      <c r="C16" s="286">
        <v>0.97</v>
      </c>
      <c r="D16" s="272" t="s">
        <v>91</v>
      </c>
    </row>
    <row r="17" spans="1:4" ht="12.75" customHeight="1">
      <c r="A17" s="271">
        <v>16</v>
      </c>
      <c r="B17" s="303">
        <f>'Encodage réponses Es'!T51</f>
      </c>
      <c r="C17" s="286">
        <v>0.81</v>
      </c>
      <c r="D17" s="272" t="s">
        <v>52</v>
      </c>
    </row>
    <row r="18" spans="1:4" ht="12.75" customHeight="1">
      <c r="A18" s="271">
        <v>17</v>
      </c>
      <c r="B18" s="303">
        <f>'Encodage réponses Es'!U51</f>
      </c>
      <c r="C18" s="286">
        <v>0.86</v>
      </c>
      <c r="D18" s="272" t="s">
        <v>52</v>
      </c>
    </row>
    <row r="19" spans="1:4" ht="12.75" customHeight="1">
      <c r="A19" s="271">
        <v>18</v>
      </c>
      <c r="B19" s="303">
        <f>'Encodage réponses Es'!V51</f>
      </c>
      <c r="C19" s="286">
        <v>0.89</v>
      </c>
      <c r="D19" s="272" t="s">
        <v>52</v>
      </c>
    </row>
    <row r="20" spans="1:4" ht="12.75" customHeight="1">
      <c r="A20" s="271">
        <v>19</v>
      </c>
      <c r="B20" s="303">
        <f>'Encodage réponses Es'!W51</f>
      </c>
      <c r="C20" s="286">
        <v>0.84</v>
      </c>
      <c r="D20" s="272" t="s">
        <v>52</v>
      </c>
    </row>
    <row r="21" spans="1:4" ht="12.75" customHeight="1">
      <c r="A21" s="271">
        <v>20</v>
      </c>
      <c r="B21" s="303">
        <f>'Encodage réponses Es'!X51</f>
      </c>
      <c r="C21" s="286">
        <v>0.82</v>
      </c>
      <c r="D21" s="272" t="s">
        <v>52</v>
      </c>
    </row>
    <row r="22" spans="1:4" ht="12.75" customHeight="1">
      <c r="A22" s="271">
        <v>21</v>
      </c>
      <c r="B22" s="304">
        <f>'Encodage réponses Es'!Y51</f>
      </c>
      <c r="C22" s="286">
        <v>0.86</v>
      </c>
      <c r="D22" s="273" t="s">
        <v>88</v>
      </c>
    </row>
    <row r="23" spans="1:4" ht="12.75" customHeight="1">
      <c r="A23" s="271">
        <v>22</v>
      </c>
      <c r="B23" s="304">
        <f>'Encodage réponses Es'!Z51</f>
      </c>
      <c r="C23" s="286">
        <v>0.86</v>
      </c>
      <c r="D23" s="273" t="s">
        <v>88</v>
      </c>
    </row>
    <row r="24" spans="1:4" ht="12.75" customHeight="1">
      <c r="A24" s="271">
        <v>23</v>
      </c>
      <c r="B24" s="304">
        <f>'Encodage réponses Es'!AA51</f>
      </c>
      <c r="C24" s="286">
        <v>0.78</v>
      </c>
      <c r="D24" s="273" t="s">
        <v>88</v>
      </c>
    </row>
    <row r="25" spans="1:4" ht="12.75" customHeight="1">
      <c r="A25" s="271">
        <v>24</v>
      </c>
      <c r="B25" s="303">
        <f>'Encodage réponses Es'!AB51</f>
      </c>
      <c r="C25" s="286">
        <v>0.66</v>
      </c>
      <c r="D25" s="272" t="s">
        <v>94</v>
      </c>
    </row>
    <row r="26" spans="1:4" ht="12.75" customHeight="1">
      <c r="A26" s="271">
        <v>25</v>
      </c>
      <c r="B26" s="303">
        <f>'Encodage réponses Es'!AC51</f>
      </c>
      <c r="C26" s="286">
        <v>0.49</v>
      </c>
      <c r="D26" s="272" t="s">
        <v>94</v>
      </c>
    </row>
    <row r="27" spans="1:4" ht="12.75" customHeight="1">
      <c r="A27" s="271">
        <v>26</v>
      </c>
      <c r="B27" s="303">
        <f>'Encodage réponses Es'!AD51</f>
      </c>
      <c r="C27" s="286">
        <v>0.85</v>
      </c>
      <c r="D27" s="272" t="s">
        <v>94</v>
      </c>
    </row>
    <row r="28" spans="1:4" ht="12.75" customHeight="1">
      <c r="A28" s="271">
        <v>27</v>
      </c>
      <c r="B28" s="303">
        <f>'Encodage réponses Es'!AE51</f>
      </c>
      <c r="C28" s="286">
        <v>0.62</v>
      </c>
      <c r="D28" s="272" t="s">
        <v>52</v>
      </c>
    </row>
    <row r="29" spans="1:4" ht="12.75" customHeight="1">
      <c r="A29" s="271">
        <v>28</v>
      </c>
      <c r="B29" s="304">
        <f>'Encodage réponses Es'!AF51</f>
      </c>
      <c r="C29" s="286">
        <v>0.91</v>
      </c>
      <c r="D29" s="273" t="s">
        <v>88</v>
      </c>
    </row>
    <row r="30" spans="1:4" ht="12.75" customHeight="1">
      <c r="A30" s="271">
        <v>29</v>
      </c>
      <c r="B30" s="304">
        <f>'Encodage réponses Es'!AG51</f>
      </c>
      <c r="C30" s="286">
        <v>0.92</v>
      </c>
      <c r="D30" s="273" t="s">
        <v>88</v>
      </c>
    </row>
    <row r="31" spans="1:4" ht="12.75" customHeight="1">
      <c r="A31" s="271">
        <v>30</v>
      </c>
      <c r="B31" s="304">
        <f>'Encodage réponses Es'!AH51</f>
      </c>
      <c r="C31" s="286">
        <v>0.91</v>
      </c>
      <c r="D31" s="273" t="s">
        <v>88</v>
      </c>
    </row>
    <row r="32" spans="1:4" ht="12.75" customHeight="1">
      <c r="A32" s="271">
        <v>31</v>
      </c>
      <c r="B32" s="303">
        <f>'Encodage réponses Es'!AI51</f>
      </c>
      <c r="C32" s="286">
        <v>0.62</v>
      </c>
      <c r="D32" s="272" t="s">
        <v>96</v>
      </c>
    </row>
    <row r="33" spans="1:4" ht="12.75" customHeight="1">
      <c r="A33" s="271">
        <v>32</v>
      </c>
      <c r="B33" s="303">
        <f>'Encodage réponses Es'!AJ51</f>
      </c>
      <c r="C33" s="286">
        <v>0.62</v>
      </c>
      <c r="D33" s="272" t="s">
        <v>96</v>
      </c>
    </row>
    <row r="34" spans="1:4" ht="12.75" customHeight="1">
      <c r="A34" s="271">
        <v>33</v>
      </c>
      <c r="B34" s="304">
        <f>'Encodage réponses Es'!AK51</f>
      </c>
      <c r="C34" s="286">
        <v>0.96</v>
      </c>
      <c r="D34" s="273" t="s">
        <v>92</v>
      </c>
    </row>
    <row r="35" spans="1:4" ht="12.75" customHeight="1">
      <c r="A35" s="271">
        <v>34</v>
      </c>
      <c r="B35" s="304">
        <f>'Encodage réponses Es'!AL51</f>
      </c>
      <c r="C35" s="286">
        <v>0.94</v>
      </c>
      <c r="D35" s="273" t="s">
        <v>92</v>
      </c>
    </row>
    <row r="36" spans="1:4" ht="12.75" customHeight="1">
      <c r="A36" s="271">
        <v>35</v>
      </c>
      <c r="B36" s="304">
        <f>'Encodage réponses Es'!AM51</f>
      </c>
      <c r="C36" s="286">
        <v>0.77</v>
      </c>
      <c r="D36" s="273" t="s">
        <v>92</v>
      </c>
    </row>
    <row r="37" spans="1:4" ht="12.75" customHeight="1">
      <c r="A37" s="271">
        <v>36</v>
      </c>
      <c r="B37" s="304">
        <f>'Encodage réponses Es'!AN51</f>
      </c>
      <c r="C37" s="286">
        <v>0.85</v>
      </c>
      <c r="D37" s="273" t="s">
        <v>92</v>
      </c>
    </row>
    <row r="38" spans="1:4" ht="12.75" customHeight="1">
      <c r="A38" s="271">
        <v>37</v>
      </c>
      <c r="B38" s="304">
        <f>'Encodage réponses Es'!AO51</f>
      </c>
      <c r="C38" s="286">
        <v>0.63</v>
      </c>
      <c r="D38" s="273" t="s">
        <v>92</v>
      </c>
    </row>
    <row r="39" spans="1:4" ht="12.75" customHeight="1">
      <c r="A39" s="271">
        <v>38</v>
      </c>
      <c r="B39" s="304">
        <f>'Encodage réponses Es'!AP51</f>
      </c>
      <c r="C39" s="286">
        <v>0.83</v>
      </c>
      <c r="D39" s="273" t="s">
        <v>92</v>
      </c>
    </row>
    <row r="40" spans="1:4" ht="12.75" customHeight="1">
      <c r="A40" s="271">
        <v>39</v>
      </c>
      <c r="B40" s="304">
        <f>'Encodage réponses Es'!AQ51</f>
      </c>
      <c r="C40" s="286">
        <v>0.31</v>
      </c>
      <c r="D40" s="273" t="s">
        <v>92</v>
      </c>
    </row>
    <row r="41" spans="1:4" ht="12.75" customHeight="1">
      <c r="A41" s="271">
        <v>40</v>
      </c>
      <c r="B41" s="304">
        <f>'Encodage réponses Es'!AR51</f>
      </c>
      <c r="C41" s="286">
        <v>0.7</v>
      </c>
      <c r="D41" s="273" t="s">
        <v>92</v>
      </c>
    </row>
    <row r="42" spans="1:4" ht="12.75" customHeight="1">
      <c r="A42" s="271">
        <v>41</v>
      </c>
      <c r="B42" s="304">
        <f>'Encodage réponses Es'!AS51</f>
      </c>
      <c r="C42" s="286">
        <v>0.85</v>
      </c>
      <c r="D42" s="273" t="s">
        <v>92</v>
      </c>
    </row>
    <row r="43" spans="1:6" ht="12.75" customHeight="1">
      <c r="A43" s="271">
        <v>42</v>
      </c>
      <c r="B43" s="304">
        <f>'Encodage réponses Es'!AT51</f>
      </c>
      <c r="C43" s="286">
        <v>0.53</v>
      </c>
      <c r="D43" s="273" t="s">
        <v>92</v>
      </c>
      <c r="E43" s="180"/>
      <c r="F43" s="180"/>
    </row>
    <row r="44" spans="1:6" ht="12.75" customHeight="1">
      <c r="A44" s="271">
        <v>43</v>
      </c>
      <c r="B44" s="304">
        <f>'Encodage réponses Es'!AU51</f>
      </c>
      <c r="C44" s="286">
        <v>0.68</v>
      </c>
      <c r="D44" s="273" t="s">
        <v>93</v>
      </c>
      <c r="E44" s="181"/>
      <c r="F44" s="181"/>
    </row>
    <row r="45" spans="1:4" ht="12.75" customHeight="1">
      <c r="A45" s="271">
        <v>44</v>
      </c>
      <c r="B45" s="304">
        <f>'Encodage réponses Es'!AV51</f>
      </c>
      <c r="C45" s="286">
        <v>0.65</v>
      </c>
      <c r="D45" s="273" t="s">
        <v>97</v>
      </c>
    </row>
    <row r="46" spans="1:4" ht="12.75" customHeight="1">
      <c r="A46" s="271">
        <v>45</v>
      </c>
      <c r="B46" s="303">
        <f>'Encodage réponses Es'!AW51</f>
      </c>
      <c r="C46" s="286">
        <v>0.78</v>
      </c>
      <c r="D46" s="272" t="s">
        <v>91</v>
      </c>
    </row>
    <row r="47" spans="1:4" ht="12.75" customHeight="1">
      <c r="A47" s="271">
        <v>46</v>
      </c>
      <c r="B47" s="303">
        <f>'Encodage réponses Es'!AX51</f>
      </c>
      <c r="C47" s="286">
        <v>0.83</v>
      </c>
      <c r="D47" s="272" t="s">
        <v>91</v>
      </c>
    </row>
    <row r="48" spans="1:4" ht="12.75" customHeight="1">
      <c r="A48" s="271">
        <v>47</v>
      </c>
      <c r="B48" s="304">
        <f>'Encodage réponses Es'!AY51</f>
      </c>
      <c r="C48" s="286">
        <v>0.94</v>
      </c>
      <c r="D48" s="273" t="s">
        <v>92</v>
      </c>
    </row>
    <row r="49" spans="1:4" ht="12.75" customHeight="1">
      <c r="A49" s="271">
        <v>48</v>
      </c>
      <c r="B49" s="304">
        <f>'Encodage réponses Es'!AZ51</f>
      </c>
      <c r="C49" s="286">
        <v>0.61</v>
      </c>
      <c r="D49" s="273" t="s">
        <v>92</v>
      </c>
    </row>
    <row r="50" spans="1:4" ht="12.75" customHeight="1">
      <c r="A50" s="271">
        <v>49</v>
      </c>
      <c r="B50" s="303">
        <f>'Encodage réponses Es'!BA51</f>
      </c>
      <c r="C50" s="286">
        <v>0.5</v>
      </c>
      <c r="D50" s="272" t="s">
        <v>52</v>
      </c>
    </row>
    <row r="51" spans="1:4" ht="12.75" customHeight="1">
      <c r="A51" s="271">
        <v>50</v>
      </c>
      <c r="B51" s="303">
        <f>'Encodage réponses Es'!BB51</f>
      </c>
      <c r="C51" s="286">
        <v>0.65</v>
      </c>
      <c r="D51" s="273" t="s">
        <v>92</v>
      </c>
    </row>
    <row r="52" spans="1:4" ht="12.75" customHeight="1">
      <c r="A52" s="271">
        <v>51</v>
      </c>
      <c r="B52" s="304">
        <f>'Encodage réponses Es'!BC51</f>
      </c>
      <c r="C52" s="286">
        <v>0.76</v>
      </c>
      <c r="D52" s="273" t="s">
        <v>92</v>
      </c>
    </row>
    <row r="53" spans="1:4" ht="12.75" customHeight="1">
      <c r="A53" s="271">
        <v>52</v>
      </c>
      <c r="B53" s="304">
        <f>'Encodage réponses Es'!BD51</f>
      </c>
      <c r="C53" s="286">
        <v>0.84</v>
      </c>
      <c r="D53" s="273" t="s">
        <v>92</v>
      </c>
    </row>
    <row r="54" spans="1:4" ht="12.75" customHeight="1">
      <c r="A54" s="271">
        <v>53</v>
      </c>
      <c r="B54" s="304">
        <f>'Encodage réponses Es'!BE51</f>
      </c>
      <c r="C54" s="286">
        <v>0.74</v>
      </c>
      <c r="D54" s="273" t="s">
        <v>92</v>
      </c>
    </row>
    <row r="55" spans="1:4" ht="12.75" customHeight="1">
      <c r="A55" s="271">
        <v>54</v>
      </c>
      <c r="B55" s="304">
        <f>'Encodage réponses Es'!BF51</f>
      </c>
      <c r="C55" s="286">
        <v>0.91</v>
      </c>
      <c r="D55" s="272" t="s">
        <v>91</v>
      </c>
    </row>
    <row r="56" spans="1:4" ht="12.75" customHeight="1">
      <c r="A56" s="271">
        <v>55</v>
      </c>
      <c r="B56" s="303">
        <f>'Encodage réponses Es'!BG51</f>
      </c>
      <c r="C56" s="286">
        <v>0.91</v>
      </c>
      <c r="D56" s="272" t="s">
        <v>90</v>
      </c>
    </row>
    <row r="57" spans="1:4" ht="12.75" customHeight="1">
      <c r="A57" s="271">
        <v>56</v>
      </c>
      <c r="B57" s="303">
        <f>'Encodage réponses Es'!BH51</f>
      </c>
      <c r="C57" s="286">
        <v>0.55</v>
      </c>
      <c r="D57" s="272" t="s">
        <v>90</v>
      </c>
    </row>
    <row r="58" spans="1:4" ht="12.75" customHeight="1">
      <c r="A58" s="271">
        <v>57</v>
      </c>
      <c r="B58" s="303">
        <f>'Encodage réponses Es'!BI51</f>
      </c>
      <c r="C58" s="286">
        <v>0.42</v>
      </c>
      <c r="D58" s="272" t="s">
        <v>53</v>
      </c>
    </row>
    <row r="59" spans="1:4" ht="12.75" customHeight="1">
      <c r="A59" s="271">
        <v>58</v>
      </c>
      <c r="B59" s="303">
        <f>'Encodage réponses Es'!BJ51</f>
      </c>
      <c r="C59" s="286">
        <v>0.92</v>
      </c>
      <c r="D59" s="273" t="s">
        <v>93</v>
      </c>
    </row>
    <row r="60" spans="1:4" ht="12.75" customHeight="1">
      <c r="A60" s="271">
        <v>59</v>
      </c>
      <c r="B60" s="304">
        <f>'Encodage réponses Es'!BK51</f>
      </c>
      <c r="C60" s="286">
        <v>0.79</v>
      </c>
      <c r="D60" s="273" t="s">
        <v>93</v>
      </c>
    </row>
    <row r="61" spans="1:4" ht="12.75" customHeight="1">
      <c r="A61" s="271">
        <v>60</v>
      </c>
      <c r="B61" s="304">
        <f>'Encodage réponses Es'!BL51</f>
      </c>
      <c r="C61" s="286">
        <v>0.85</v>
      </c>
      <c r="D61" s="273" t="s">
        <v>93</v>
      </c>
    </row>
    <row r="62" spans="1:4" ht="12.75" customHeight="1">
      <c r="A62" s="271">
        <v>61</v>
      </c>
      <c r="B62" s="304">
        <f>'Encodage réponses Es'!BM51</f>
      </c>
      <c r="C62" s="286">
        <v>0.74</v>
      </c>
      <c r="D62" s="273" t="s">
        <v>93</v>
      </c>
    </row>
    <row r="63" spans="1:4" ht="12.75" customHeight="1">
      <c r="A63" s="271">
        <v>62</v>
      </c>
      <c r="B63" s="304">
        <f>'Encodage réponses Es'!BN51</f>
      </c>
      <c r="C63" s="286">
        <v>0.35</v>
      </c>
      <c r="D63" s="273" t="s">
        <v>93</v>
      </c>
    </row>
    <row r="64" spans="1:4" ht="12.75" customHeight="1">
      <c r="A64" s="164">
        <v>63</v>
      </c>
      <c r="B64" s="305">
        <f>'Encodage réponses Es'!BO51</f>
      </c>
      <c r="C64" s="286">
        <v>0.7</v>
      </c>
      <c r="D64" s="274" t="s">
        <v>36</v>
      </c>
    </row>
    <row r="65" spans="1:4" ht="12.75" customHeight="1">
      <c r="A65" s="164">
        <v>64</v>
      </c>
      <c r="B65" s="306">
        <f>'Encodage réponses Es'!BP51</f>
      </c>
      <c r="C65" s="286">
        <v>0.83</v>
      </c>
      <c r="D65" s="274" t="s">
        <v>36</v>
      </c>
    </row>
    <row r="66" spans="1:4" ht="12.75" customHeight="1">
      <c r="A66" s="164">
        <v>65</v>
      </c>
      <c r="B66" s="306">
        <f>'Encodage réponses Es'!BQ51</f>
      </c>
      <c r="C66" s="286">
        <v>0.91</v>
      </c>
      <c r="D66" s="274" t="s">
        <v>36</v>
      </c>
    </row>
    <row r="67" spans="1:4" ht="12.75" customHeight="1">
      <c r="A67" s="164">
        <v>66</v>
      </c>
      <c r="B67" s="306">
        <f>'Encodage réponses Es'!BR51</f>
      </c>
      <c r="C67" s="286">
        <v>0.75</v>
      </c>
      <c r="D67" s="274" t="s">
        <v>36</v>
      </c>
    </row>
    <row r="68" spans="1:4" ht="12.75" customHeight="1">
      <c r="A68" s="164">
        <v>67</v>
      </c>
      <c r="B68" s="306">
        <f>'Encodage réponses Es'!BS51</f>
      </c>
      <c r="C68" s="286">
        <v>0.95</v>
      </c>
      <c r="D68" s="274" t="s">
        <v>36</v>
      </c>
    </row>
    <row r="69" spans="1:4" ht="12.75" customHeight="1">
      <c r="A69" s="164">
        <v>68</v>
      </c>
      <c r="B69" s="306">
        <f>'Encodage réponses Es'!BT51</f>
      </c>
      <c r="C69" s="286">
        <v>0.93</v>
      </c>
      <c r="D69" s="274" t="s">
        <v>36</v>
      </c>
    </row>
    <row r="70" spans="1:4" ht="12.75" customHeight="1">
      <c r="A70" s="164">
        <v>69</v>
      </c>
      <c r="B70" s="306">
        <f>'Encodage réponses Es'!BU51</f>
      </c>
      <c r="C70" s="286">
        <v>0.89</v>
      </c>
      <c r="D70" s="274" t="s">
        <v>87</v>
      </c>
    </row>
    <row r="71" spans="1:4" ht="12.75" customHeight="1">
      <c r="A71" s="164">
        <v>70</v>
      </c>
      <c r="B71" s="306">
        <f>'Encodage réponses Es'!BV51</f>
      </c>
      <c r="C71" s="286">
        <v>0.63</v>
      </c>
      <c r="D71" s="274" t="s">
        <v>87</v>
      </c>
    </row>
    <row r="72" spans="1:4" ht="12.75" customHeight="1">
      <c r="A72" s="164">
        <v>71</v>
      </c>
      <c r="B72" s="306">
        <f>'Encodage réponses Es'!BW51</f>
      </c>
      <c r="C72" s="286">
        <v>0.67</v>
      </c>
      <c r="D72" s="274" t="s">
        <v>87</v>
      </c>
    </row>
    <row r="73" spans="1:4" ht="12.75" customHeight="1">
      <c r="A73" s="164">
        <v>72</v>
      </c>
      <c r="B73" s="306">
        <f>'Encodage réponses Es'!BX51</f>
      </c>
      <c r="C73" s="286">
        <v>0.59</v>
      </c>
      <c r="D73" s="274" t="s">
        <v>87</v>
      </c>
    </row>
    <row r="74" spans="1:4" ht="12.75" customHeight="1">
      <c r="A74" s="164">
        <v>73</v>
      </c>
      <c r="B74" s="306">
        <f>'Encodage réponses Es'!BY51</f>
      </c>
      <c r="C74" s="286">
        <v>0.82</v>
      </c>
      <c r="D74" s="274" t="s">
        <v>87</v>
      </c>
    </row>
    <row r="75" spans="1:4" ht="12.75" customHeight="1">
      <c r="A75" s="164">
        <v>74</v>
      </c>
      <c r="B75" s="306">
        <f>'Encodage réponses Es'!BZ51</f>
      </c>
      <c r="C75" s="286">
        <v>0.61</v>
      </c>
      <c r="D75" s="274" t="s">
        <v>87</v>
      </c>
    </row>
    <row r="76" spans="1:4" ht="12.75" customHeight="1">
      <c r="A76" s="164">
        <v>75</v>
      </c>
      <c r="B76" s="306">
        <f>'Encodage réponses Es'!CA51</f>
      </c>
      <c r="C76" s="286">
        <v>0.37</v>
      </c>
      <c r="D76" s="274" t="s">
        <v>87</v>
      </c>
    </row>
    <row r="77" spans="1:4" ht="12.75" customHeight="1">
      <c r="A77" s="164">
        <v>76</v>
      </c>
      <c r="B77" s="306">
        <f>'Encodage réponses Es'!CB51</f>
      </c>
      <c r="C77" s="286">
        <v>0.62</v>
      </c>
      <c r="D77" s="274" t="s">
        <v>87</v>
      </c>
    </row>
    <row r="78" spans="1:4" ht="12.75" customHeight="1">
      <c r="A78" s="164">
        <v>77</v>
      </c>
      <c r="B78" s="306">
        <f>'Encodage réponses Es'!CC51</f>
      </c>
      <c r="C78" s="286">
        <v>0.96</v>
      </c>
      <c r="D78" s="274" t="s">
        <v>87</v>
      </c>
    </row>
    <row r="79" spans="1:4" ht="12.75" customHeight="1">
      <c r="A79" s="164">
        <v>78</v>
      </c>
      <c r="B79" s="306">
        <f>'Encodage réponses Es'!CD51</f>
      </c>
      <c r="C79" s="286">
        <v>0.86</v>
      </c>
      <c r="D79" s="274" t="s">
        <v>87</v>
      </c>
    </row>
    <row r="80" spans="1:4" ht="12.75" customHeight="1">
      <c r="A80" s="164">
        <v>79</v>
      </c>
      <c r="B80" s="306">
        <f>'Encodage réponses Es'!CA51</f>
      </c>
      <c r="C80" s="286">
        <v>0.74</v>
      </c>
      <c r="D80" s="274" t="s">
        <v>87</v>
      </c>
    </row>
    <row r="81" spans="1:4" ht="12.75" customHeight="1">
      <c r="A81" s="164">
        <v>80</v>
      </c>
      <c r="B81" s="306">
        <f>'Encodage réponses Es'!CF51</f>
      </c>
      <c r="C81" s="286">
        <v>0.91</v>
      </c>
      <c r="D81" s="274" t="s">
        <v>60</v>
      </c>
    </row>
    <row r="82" spans="1:4" ht="12.75" customHeight="1">
      <c r="A82" s="164">
        <v>81</v>
      </c>
      <c r="B82" s="306">
        <f>'Encodage réponses Es'!CG51</f>
      </c>
      <c r="C82" s="286">
        <v>0.76</v>
      </c>
      <c r="D82" s="274" t="s">
        <v>60</v>
      </c>
    </row>
    <row r="83" spans="1:4" ht="12.75" customHeight="1">
      <c r="A83" s="164">
        <v>82</v>
      </c>
      <c r="B83" s="306">
        <f>'Encodage réponses Es'!CH51</f>
      </c>
      <c r="C83" s="286">
        <v>0.9</v>
      </c>
      <c r="D83" s="274" t="s">
        <v>60</v>
      </c>
    </row>
    <row r="84" spans="1:4" ht="12.75" customHeight="1">
      <c r="A84" s="164">
        <v>83</v>
      </c>
      <c r="B84" s="306">
        <f>'Encodage réponses Es'!CI51</f>
      </c>
      <c r="C84" s="286">
        <v>0.45</v>
      </c>
      <c r="D84" s="274" t="s">
        <v>36</v>
      </c>
    </row>
    <row r="85" spans="1:4" ht="12.75" customHeight="1">
      <c r="A85" s="164">
        <v>84</v>
      </c>
      <c r="B85" s="306">
        <f>'Encodage réponses Es'!CJ51</f>
      </c>
      <c r="C85" s="286">
        <v>0.45</v>
      </c>
      <c r="D85" s="274" t="s">
        <v>36</v>
      </c>
    </row>
    <row r="86" spans="1:4" ht="12.75" customHeight="1">
      <c r="A86" s="164">
        <v>85</v>
      </c>
      <c r="B86" s="306">
        <f>'Encodage réponses Es'!CK51</f>
      </c>
      <c r="C86" s="286">
        <v>0.61</v>
      </c>
      <c r="D86" s="274" t="s">
        <v>36</v>
      </c>
    </row>
    <row r="87" spans="1:4" ht="12.75" customHeight="1">
      <c r="A87" s="164">
        <v>86</v>
      </c>
      <c r="B87" s="306">
        <f>'Encodage réponses Es'!CL51</f>
      </c>
      <c r="C87" s="286">
        <v>0.8</v>
      </c>
      <c r="D87" s="274" t="s">
        <v>37</v>
      </c>
    </row>
    <row r="88" spans="1:4" ht="12.75" customHeight="1">
      <c r="A88" s="164">
        <v>87</v>
      </c>
      <c r="B88" s="306">
        <f>'Encodage réponses Es'!CM51</f>
      </c>
      <c r="C88" s="286">
        <v>0.8</v>
      </c>
      <c r="D88" s="274" t="s">
        <v>37</v>
      </c>
    </row>
    <row r="89" spans="1:4" ht="12.75" customHeight="1">
      <c r="A89" s="164">
        <v>88</v>
      </c>
      <c r="B89" s="306">
        <f>'Encodage réponses Es'!CN51</f>
      </c>
      <c r="C89" s="286">
        <v>0.85</v>
      </c>
      <c r="D89" s="274" t="s">
        <v>66</v>
      </c>
    </row>
    <row r="90" spans="1:4" ht="12.75" customHeight="1">
      <c r="A90" s="164">
        <v>89</v>
      </c>
      <c r="B90" s="306">
        <f>'Encodage réponses Es'!CO51</f>
      </c>
      <c r="C90" s="286">
        <v>0.8</v>
      </c>
      <c r="D90" s="274" t="s">
        <v>66</v>
      </c>
    </row>
    <row r="91" spans="1:4" ht="12.75" customHeight="1">
      <c r="A91" s="164">
        <v>90</v>
      </c>
      <c r="B91" s="306">
        <f>'Encodage réponses Es'!CP51</f>
      </c>
      <c r="C91" s="286">
        <v>0.8</v>
      </c>
      <c r="D91" s="274" t="s">
        <v>66</v>
      </c>
    </row>
    <row r="92" spans="1:4" ht="12.75" customHeight="1">
      <c r="A92" s="164">
        <v>91</v>
      </c>
      <c r="B92" s="306">
        <f>'Encodage réponses Es'!CQ51</f>
      </c>
      <c r="C92" s="286">
        <v>0.8</v>
      </c>
      <c r="D92" s="274" t="s">
        <v>66</v>
      </c>
    </row>
    <row r="93" spans="1:4" ht="12.75" customHeight="1">
      <c r="A93" s="164">
        <v>92</v>
      </c>
      <c r="B93" s="306">
        <f>'Encodage réponses Es'!CR51</f>
      </c>
      <c r="C93" s="286">
        <v>0.8</v>
      </c>
      <c r="D93" s="274" t="s">
        <v>66</v>
      </c>
    </row>
    <row r="94" spans="1:4" ht="12.75" customHeight="1">
      <c r="A94" s="164">
        <v>93</v>
      </c>
      <c r="B94" s="306">
        <f>'Encodage réponses Es'!CS51</f>
      </c>
      <c r="C94" s="286">
        <v>0.56</v>
      </c>
      <c r="D94" s="274" t="s">
        <v>59</v>
      </c>
    </row>
    <row r="95" spans="1:4" ht="12.75" customHeight="1">
      <c r="A95" s="164">
        <v>94</v>
      </c>
      <c r="B95" s="306">
        <f>'Encodage réponses Es'!CT51</f>
      </c>
      <c r="C95" s="286">
        <v>0.55</v>
      </c>
      <c r="D95" s="274" t="s">
        <v>35</v>
      </c>
    </row>
  </sheetData>
  <sheetProtection/>
  <autoFilter ref="A1:D95"/>
  <printOptions/>
  <pageMargins left="0.4" right="0.48" top="0.36" bottom="0.34" header="0.28" footer="0.18"/>
  <pageSetup horizontalDpi="600" verticalDpi="600" orientation="landscape" paperSize="9" scale="86" r:id="rId1"/>
  <headerFooter alignWithMargins="0">
    <oddFooter>&amp;C&amp;A&amp;RPage &amp;P</oddFooter>
  </headerFooter>
  <rowBreaks count="1" manualBreakCount="1"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P2 2009 EVEIL-SCIENCES</dc:title>
  <dc:subject>Evaluation externe</dc:subject>
  <dc:creator>S. DELATTRE</dc:creator>
  <cp:keywords/>
  <dc:description/>
  <cp:lastModifiedBy>CFWB</cp:lastModifiedBy>
  <cp:lastPrinted>2009-11-19T19:26:17Z</cp:lastPrinted>
  <dcterms:created xsi:type="dcterms:W3CDTF">1996-10-21T11:03:58Z</dcterms:created>
  <dcterms:modified xsi:type="dcterms:W3CDTF">2010-02-24T11:24:10Z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