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2504" windowHeight="8988" activeTab="4"/>
  </bookViews>
  <sheets>
    <sheet name="DIAGNOSTIC GLOBAL" sheetId="1" r:id="rId1"/>
    <sheet name="PROCESSUS DIRECTION" sheetId="2" r:id="rId2"/>
    <sheet name="PROCESSUS ÉDUCATION" sheetId="3" r:id="rId3"/>
    <sheet name="PROCESSUS SUPPORT" sheetId="4" r:id="rId4"/>
    <sheet name="PROCESSUS ÉVALUATION" sheetId="5" r:id="rId5"/>
  </sheets>
  <definedNames/>
  <calcPr fullCalcOnLoad="1"/>
</workbook>
</file>

<file path=xl/sharedStrings.xml><?xml version="1.0" encoding="utf-8"?>
<sst xmlns="http://schemas.openxmlformats.org/spreadsheetml/2006/main" count="694" uniqueCount="187">
  <si>
    <t>Niveaux d'évolution dans les étapes de la roue de Deming</t>
  </si>
  <si>
    <t>PLAN</t>
  </si>
  <si>
    <t>DO</t>
  </si>
  <si>
    <t>CHECK</t>
  </si>
  <si>
    <t>ACT</t>
  </si>
  <si>
    <t>1.1.1.</t>
  </si>
  <si>
    <t>1.1.2.</t>
  </si>
  <si>
    <t>1.1.3.</t>
  </si>
  <si>
    <t>1.1.4.</t>
  </si>
  <si>
    <t>Total</t>
  </si>
  <si>
    <t>Cote du critère</t>
  </si>
  <si>
    <t>Situation de la cote obtenue pour le critère sur l'échelle de diagnostic</t>
  </si>
  <si>
    <t>Niveau de qualité atteint du critère 1.1. :</t>
  </si>
  <si>
    <t>COMMENTAIRES</t>
  </si>
  <si>
    <t>Critère 1.1. L'établissement présente une vision claire de son cadre institutionnel</t>
  </si>
  <si>
    <t>QUALITÉ À DÉVELOPPER</t>
  </si>
  <si>
    <t>QUALITÉ EN BONNE VOIE</t>
  </si>
  <si>
    <t>QUALITÉ INTÉGRÉE</t>
  </si>
  <si>
    <t>0,1</t>
  </si>
  <si>
    <t>0,2</t>
  </si>
  <si>
    <t>0,3</t>
  </si>
  <si>
    <t>0,4</t>
  </si>
  <si>
    <t>0,5</t>
  </si>
  <si>
    <t>0,6</t>
  </si>
  <si>
    <t>0,7</t>
  </si>
  <si>
    <t>0,8</t>
  </si>
  <si>
    <t>0,9</t>
  </si>
  <si>
    <t>1,0</t>
  </si>
  <si>
    <t>Critère 1.2. L'établissement a défini une stratégie organisationnelle</t>
  </si>
  <si>
    <t>1.2.1.</t>
  </si>
  <si>
    <t>1.2.2.</t>
  </si>
  <si>
    <t>1.2.3.</t>
  </si>
  <si>
    <t>1.2.4.</t>
  </si>
  <si>
    <t>1.2.5.</t>
  </si>
  <si>
    <t>1.2.6.</t>
  </si>
  <si>
    <t>1.2.7.</t>
  </si>
  <si>
    <t>Niveau de qualité atteint du critère 1.2. :</t>
  </si>
  <si>
    <t>Critère 1.3. La direction connaît ses responsabilités et manifeste son engagement pour son établissement</t>
  </si>
  <si>
    <t>Niveau de qualité atteint du critère 1.3. :</t>
  </si>
  <si>
    <t>Critère 1.4. L'établissement développe son champ d'activités par une politique de partenariats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</si>
  <si>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</si>
  <si>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</si>
  <si>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</si>
  <si>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</si>
  <si>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</si>
  <si>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</si>
  <si>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</si>
  <si>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</si>
  <si>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1.4.1.</t>
  </si>
  <si>
    <t>1.4.2.</t>
  </si>
  <si>
    <t>1.4.3.</t>
  </si>
  <si>
    <t>Critère 1.5. L'établissement est un acteur du développement durable de sa région</t>
  </si>
  <si>
    <t>Niveau de qualité atteint du critère 1.4. :</t>
  </si>
  <si>
    <t>Niveau de qualité atteint du critère 1.5. :</t>
  </si>
  <si>
    <t>1.5.1.</t>
  </si>
  <si>
    <t>1.5.2.</t>
  </si>
  <si>
    <t>1.5.3.</t>
  </si>
  <si>
    <t>COTE DU PROCESSUS DIRECTION - Moyenne des cotes de ses critères</t>
  </si>
  <si>
    <t>CRITÈRE</t>
  </si>
  <si>
    <t>COTE</t>
  </si>
  <si>
    <t>1.1.</t>
  </si>
  <si>
    <t>1.2.</t>
  </si>
  <si>
    <t>1.3.</t>
  </si>
  <si>
    <t>1.4.</t>
  </si>
  <si>
    <t>1.5.</t>
  </si>
  <si>
    <t>Cote du processus</t>
  </si>
  <si>
    <t>Niveau de qualité atteint du processus DIRECTION :</t>
  </si>
  <si>
    <t>Critère 2.1. L'établissement planifie une offre de formation pertinente en tenant compte</t>
  </si>
  <si>
    <t>2.1.1.</t>
  </si>
  <si>
    <t>2.1.2.</t>
  </si>
  <si>
    <t>2.1.3.</t>
  </si>
  <si>
    <t>Niveau de qualité atteint du critère 2.1. :</t>
  </si>
  <si>
    <t>Critère 2.2. L'établissement assure une information claire, correcte, précise et personnalisée au candidat</t>
  </si>
  <si>
    <t>Niveau de qualité atteint du critère 2.2. :</t>
  </si>
  <si>
    <t>2.2.1.</t>
  </si>
  <si>
    <t>2.2.2.</t>
  </si>
  <si>
    <t>2.2.3.</t>
  </si>
  <si>
    <t>Critère 2.3. L'établissement organise l'admission de l'étudiant à l'UF conformément aux dispositons réglementaires</t>
  </si>
  <si>
    <t>2.3.1.</t>
  </si>
  <si>
    <t>2.3.2.</t>
  </si>
  <si>
    <t>Niveau de qualité atteint du critère 2.3. :</t>
  </si>
  <si>
    <t>Critère 2.4. L'établissement promeut un dispositif de reconnaissance des capacités acquises</t>
  </si>
  <si>
    <t>2.4.1.</t>
  </si>
  <si>
    <t>2.4.2.</t>
  </si>
  <si>
    <t>2.4.3.</t>
  </si>
  <si>
    <t>Niveau de qualité atteint du critère 2.4. :</t>
  </si>
  <si>
    <t>Critère 2.5. L'établissement assure le suivi pédagogique efficace des activités d'enseignement, y compris les stages et les épreuves intégrées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</si>
  <si>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</si>
  <si>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</si>
  <si>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</si>
  <si>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</si>
  <si>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</si>
  <si>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</si>
  <si>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</si>
  <si>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</si>
  <si>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Niveau de qualité atteint du critère 2.5. :</t>
  </si>
  <si>
    <t>Critère 2.6. L'établissement organise de manière transparente, la sanction des activités d'enseignement</t>
  </si>
  <si>
    <t>2.6.1.</t>
  </si>
  <si>
    <t>2.6.2.</t>
  </si>
  <si>
    <t>2.6.3.</t>
  </si>
  <si>
    <t>2.6.4.</t>
  </si>
  <si>
    <t>2.6.5.</t>
  </si>
  <si>
    <t>COTE DU PROCESSUS ÉDUCATION - Moyenne des cotes de ses critères</t>
  </si>
  <si>
    <t>Niveau de qualité atteint du processus ÉDUCATION :</t>
  </si>
  <si>
    <t>Critère 3.1. L'établissement mène une gestion de la dotation périodes pour la bonne réalisation de ses objectifs</t>
  </si>
  <si>
    <t>3.1.1.</t>
  </si>
  <si>
    <t>3.1.2.</t>
  </si>
  <si>
    <t>3.1.4.</t>
  </si>
  <si>
    <t>3.1.3.</t>
  </si>
  <si>
    <t>Niveau de qualité atteint du critère 3.1. :</t>
  </si>
  <si>
    <t>Critère 3.2. L'établissement assure, avec précision et dans les délais, une gestion administrative informatisée</t>
  </si>
  <si>
    <t>3.2.1.</t>
  </si>
  <si>
    <t>3.2.2.</t>
  </si>
  <si>
    <t>3.2.3.</t>
  </si>
  <si>
    <t>3.2.4.</t>
  </si>
  <si>
    <t>3.2.5.</t>
  </si>
  <si>
    <t>3.2.6.</t>
  </si>
  <si>
    <t>3.2.7.</t>
  </si>
  <si>
    <t>Niveau de qualité atteint du critère 3.2. :</t>
  </si>
  <si>
    <t>3.3.1.</t>
  </si>
  <si>
    <t>3.3.2.</t>
  </si>
  <si>
    <t>3.3.3.</t>
  </si>
  <si>
    <t>3.3.4.</t>
  </si>
  <si>
    <t>3.3.5.</t>
  </si>
  <si>
    <t>Niveau de qualité atteint du critère 3.3. :</t>
  </si>
  <si>
    <t>Niveau de qualité atteint du critère 2.6. :</t>
  </si>
  <si>
    <t>Critère 3.4. L'établissement exploite et gère les ressources efficacement</t>
  </si>
  <si>
    <t>3.4.1.</t>
  </si>
  <si>
    <t>3.4.2.</t>
  </si>
  <si>
    <t>3.4.3.</t>
  </si>
  <si>
    <t>3.4.4.</t>
  </si>
  <si>
    <t>3.4.5.</t>
  </si>
  <si>
    <t>Niveau de qualité atteint du critère 3.4. :</t>
  </si>
  <si>
    <t>Critère 3.6. L'établissement gère le classement et l'archivage des documents de manière structurelle</t>
  </si>
  <si>
    <t>3.6.1.</t>
  </si>
  <si>
    <t>3.6.2.</t>
  </si>
  <si>
    <t>3.6.3.</t>
  </si>
  <si>
    <t>Niveau de qualité atteint du critère 3.6. :</t>
  </si>
  <si>
    <t>3.5.</t>
  </si>
  <si>
    <t>3.1.</t>
  </si>
  <si>
    <t>3.2.</t>
  </si>
  <si>
    <t>3.3.</t>
  </si>
  <si>
    <t>3.4.</t>
  </si>
  <si>
    <t>3.6.</t>
  </si>
  <si>
    <t>COTE DU PROCESSUS SUPPORT - Moyenne des cotes de ses critères</t>
  </si>
  <si>
    <t>Niveau de qualité atteint du processus SUPPORT :</t>
  </si>
  <si>
    <t>Critère 4.1. L'établissement met en place un dispositif d'évaluation interne structurel, opérationnel, adapté à ses spécificités</t>
  </si>
  <si>
    <t>4.1.1.</t>
  </si>
  <si>
    <t>4.1.2.</t>
  </si>
  <si>
    <t>Critère 4.2. L'établissement récolte, mesure des données</t>
  </si>
  <si>
    <t>4.2.1.</t>
  </si>
  <si>
    <t>4.2.2.</t>
  </si>
  <si>
    <t>4.2.3.</t>
  </si>
  <si>
    <t>4.2.4.</t>
  </si>
  <si>
    <t>4.2.5.</t>
  </si>
  <si>
    <t>Niveau de qualité atteint du critère 4.2. :</t>
  </si>
  <si>
    <t>Critère 4.3. L'établissement dégage ses forces, faiblesses, risques et opportunités par le traitement des données récoltées</t>
  </si>
  <si>
    <t>Niveau de qualité atteint du critère 4.3. :</t>
  </si>
  <si>
    <t>COTE DU PROCESSUS ÉVALUATION - Moyenne des cotes de ses critères</t>
  </si>
  <si>
    <t>4.1.</t>
  </si>
  <si>
    <t>4.2.</t>
  </si>
  <si>
    <t>4.3.</t>
  </si>
  <si>
    <t>Niveau de qualité atteint du critère 4.1. :</t>
  </si>
  <si>
    <r>
      <t xml:space="preserve">Critère 3.5. L'établissement, en relation et sous la responsabilité du </t>
    </r>
    <r>
      <rPr>
        <b/>
        <sz val="7"/>
        <color indexed="20"/>
        <rFont val="Arial"/>
        <family val="2"/>
      </rPr>
      <t>Pouvoir organisateur</t>
    </r>
    <r>
      <rPr>
        <b/>
        <sz val="8"/>
        <color indexed="20"/>
        <rFont val="Arial"/>
        <family val="2"/>
      </rPr>
      <t>, gère les resssources humaines avec rigueur et pertinence</t>
    </r>
  </si>
  <si>
    <t>DIAGNOSTIC DE SYNTHÈSE DU NIVEAU DE QUALITÉ DE L'ÉTABLISSEMENT</t>
  </si>
  <si>
    <t>RÉSULTATS OBTENUS PAR PROCESSUS</t>
  </si>
  <si>
    <t>NIVEAUX DE QUALITÉ</t>
  </si>
  <si>
    <t xml:space="preserve"> = QUALITÉ À DÉVELOPPER</t>
  </si>
  <si>
    <t xml:space="preserve"> = QUALITÉ EN BONNE VOIE</t>
  </si>
  <si>
    <t xml:space="preserve"> = QUALITÉ INTÉGRÉE</t>
  </si>
  <si>
    <t>Processus DIRECTION</t>
  </si>
  <si>
    <t>Processus ÉDUCATION</t>
  </si>
  <si>
    <t>Processus SUPPORT</t>
  </si>
  <si>
    <t>Processus ÉVALUATION</t>
  </si>
  <si>
    <t>SOUS CRITÈRES</t>
  </si>
  <si>
    <t>2.1.</t>
  </si>
  <si>
    <t>2.2.</t>
  </si>
  <si>
    <t>2.3.</t>
  </si>
  <si>
    <t>2.4.</t>
  </si>
  <si>
    <t>2.5.</t>
  </si>
  <si>
    <t>2.6.</t>
  </si>
  <si>
    <t>Critère 3.3. L'établissement élabore une politique efficiente des équipements et/ou bâtiments en tenant compte</t>
  </si>
  <si>
    <t>3.5.1.</t>
  </si>
  <si>
    <t>3.5.2.</t>
  </si>
  <si>
    <t>3.5.3.</t>
  </si>
  <si>
    <t>3.5.4.</t>
  </si>
  <si>
    <t>3.5.5.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</si>
</sst>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b/>
      <sz val="7"/>
      <color indexed="20"/>
      <name val="Arial"/>
      <family val="2"/>
    </font>
    <font>
      <sz val="10"/>
      <color indexed="52"/>
      <name val="Arial"/>
      <family val="2"/>
    </font>
    <font>
      <sz val="8"/>
      <color indexed="20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6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5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0" fillId="26" borderId="3" applyNumberFormat="0" applyFont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80" fontId="0" fillId="0" borderId="0" xfId="0" applyNumberFormat="1" applyAlignment="1">
      <alignment horizontal="center" vertical="center"/>
    </xf>
    <xf numFmtId="0" fontId="4" fillId="18" borderId="19" xfId="0" applyFont="1" applyFill="1" applyBorder="1" applyAlignment="1">
      <alignment horizontal="left" vertical="center"/>
    </xf>
    <xf numFmtId="0" fontId="4" fillId="18" borderId="19" xfId="0" applyFont="1" applyFill="1" applyBorder="1" applyAlignment="1">
      <alignment/>
    </xf>
    <xf numFmtId="0" fontId="6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0" fontId="7" fillId="32" borderId="22" xfId="0" applyNumberFormat="1" applyFont="1" applyFill="1" applyBorder="1" applyAlignment="1">
      <alignment horizontal="center" vertical="center"/>
    </xf>
    <xf numFmtId="0" fontId="10" fillId="18" borderId="19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1" fillId="18" borderId="19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Alignment="1">
      <alignment vertical="center"/>
    </xf>
    <xf numFmtId="0" fontId="13" fillId="0" borderId="26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18" borderId="19" xfId="0" applyFont="1" applyFill="1" applyBorder="1" applyAlignment="1">
      <alignment horizontal="center" vertical="center"/>
    </xf>
    <xf numFmtId="0" fontId="4" fillId="18" borderId="19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5" fillId="0" borderId="33" xfId="0" applyFont="1" applyBorder="1" applyAlignment="1" applyProtection="1">
      <alignment horizontal="left" vertical="center" wrapText="1"/>
      <protection locked="0"/>
    </xf>
    <xf numFmtId="0" fontId="15" fillId="0" borderId="34" xfId="0" applyFont="1" applyBorder="1" applyAlignment="1" applyProtection="1">
      <alignment horizontal="left" vertical="center" wrapText="1"/>
      <protection locked="0"/>
    </xf>
    <xf numFmtId="0" fontId="15" fillId="0" borderId="35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7" fillId="32" borderId="3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37" xfId="0" applyFont="1" applyBorder="1" applyAlignment="1">
      <alignment/>
    </xf>
    <xf numFmtId="0" fontId="1" fillId="0" borderId="21" xfId="0" applyFont="1" applyBorder="1" applyAlignment="1">
      <alignment/>
    </xf>
    <xf numFmtId="0" fontId="15" fillId="0" borderId="17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28"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DIAGNOSTIC DE SYNTHÈSE DU NIVEAU DE QUALITÉ DE L'ÉTABLISSEMENT</a:t>
            </a:r>
          </a:p>
        </c:rich>
      </c:tx>
      <c:layout>
        <c:manualLayout>
          <c:xMode val="factor"/>
          <c:yMode val="factor"/>
          <c:x val="0.076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075"/>
          <c:y val="0.3295"/>
          <c:w val="0.436"/>
          <c:h val="0.48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800080"/>
            </a:solidFill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'DIAGNOSTIC GLOBAL'!$B$4:$B$7</c:f>
              <c:strCache/>
            </c:strRef>
          </c:cat>
          <c:val>
            <c:numRef>
              <c:f>'DIAGNOSTIC GLOBAL'!$C$4:$C$7</c:f>
              <c:numCache/>
            </c:numRef>
          </c:val>
        </c:ser>
        <c:axId val="57581592"/>
        <c:axId val="48472281"/>
      </c:radarChart>
      <c:catAx>
        <c:axId val="57581592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48472281"/>
        <c:crosses val="autoZero"/>
        <c:auto val="0"/>
        <c:lblOffset val="100"/>
        <c:tickLblSkip val="1"/>
        <c:noMultiLvlLbl val="0"/>
      </c:catAx>
      <c:valAx>
        <c:axId val="48472281"/>
        <c:scaling>
          <c:orientation val="minMax"/>
          <c:max val="3"/>
        </c:scaling>
        <c:axPos val="l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0080"/>
            </a:solidFill>
          </a:ln>
        </c:spPr>
        <c:crossAx val="5758159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CC99"/>
    </a:solidFill>
    <a:ln w="25400">
      <a:solidFill>
        <a:srgbClr val="8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80008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DIAGNOSTIC DE SYNTHÈSE DU NIVEAU DE QUALITÉ DE L'ÉTABLISSEMENT</a:t>
            </a:r>
          </a:p>
        </c:rich>
      </c:tx>
      <c:layout>
        <c:manualLayout>
          <c:xMode val="factor"/>
          <c:yMode val="factor"/>
          <c:x val="0.074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125"/>
          <c:w val="0.7605"/>
          <c:h val="0.5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'DIAGNOSTIC GLOBAL'!$B$4:$B$7</c:f>
              <c:strCache/>
            </c:strRef>
          </c:cat>
          <c:val>
            <c:numRef>
              <c:f>'DIAGNOSTIC GLOBAL'!$C$4:$C$7</c:f>
              <c:numCache/>
            </c:numRef>
          </c:val>
        </c:ser>
        <c:axId val="33597346"/>
        <c:axId val="33940659"/>
      </c:barChart>
      <c:catAx>
        <c:axId val="33597346"/>
        <c:scaling>
          <c:orientation val="minMax"/>
        </c:scaling>
        <c:axPos val="l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33940659"/>
        <c:crosses val="autoZero"/>
        <c:auto val="0"/>
        <c:lblOffset val="100"/>
        <c:tickLblSkip val="1"/>
        <c:noMultiLvlLbl val="0"/>
      </c:catAx>
      <c:valAx>
        <c:axId val="33940659"/>
        <c:scaling>
          <c:orientation val="minMax"/>
          <c:max val="3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0080"/>
            </a:solidFill>
          </a:ln>
        </c:spPr>
        <c:crossAx val="3359734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CC99"/>
    </a:solidFill>
    <a:ln w="25400">
      <a:solidFill>
        <a:srgbClr val="8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80008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4</xdr:row>
      <xdr:rowOff>19050</xdr:rowOff>
    </xdr:from>
    <xdr:to>
      <xdr:col>6</xdr:col>
      <xdr:colOff>962025</xdr:colOff>
      <xdr:row>4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4448175" y="885825"/>
          <a:ext cx="323850" cy="190500"/>
        </a:xfrm>
        <a:custGeom>
          <a:pathLst>
            <a:path h="200025" w="323850">
              <a:moveTo>
                <a:pt x="0" y="76403"/>
              </a:moveTo>
              <a:lnTo>
                <a:pt x="123700" y="76403"/>
              </a:lnTo>
              <a:lnTo>
                <a:pt x="161925" y="0"/>
              </a:lnTo>
              <a:lnTo>
                <a:pt x="200150" y="76403"/>
              </a:lnTo>
              <a:lnTo>
                <a:pt x="323850" y="76403"/>
              </a:lnTo>
              <a:lnTo>
                <a:pt x="223774" y="123622"/>
              </a:lnTo>
              <a:lnTo>
                <a:pt x="262000" y="200024"/>
              </a:lnTo>
              <a:lnTo>
                <a:pt x="161925" y="152804"/>
              </a:lnTo>
              <a:lnTo>
                <a:pt x="61850" y="200024"/>
              </a:lnTo>
              <a:lnTo>
                <a:pt x="100076" y="123622"/>
              </a:lnTo>
              <a:lnTo>
                <a:pt x="0" y="76403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5</xdr:row>
      <xdr:rowOff>19050</xdr:rowOff>
    </xdr:from>
    <xdr:to>
      <xdr:col>6</xdr:col>
      <xdr:colOff>962025</xdr:colOff>
      <xdr:row>5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4448175" y="1133475"/>
          <a:ext cx="323850" cy="190500"/>
        </a:xfrm>
        <a:custGeom>
          <a:pathLst>
            <a:path h="200025" w="323850">
              <a:moveTo>
                <a:pt x="0" y="76403"/>
              </a:moveTo>
              <a:lnTo>
                <a:pt x="123700" y="76403"/>
              </a:lnTo>
              <a:lnTo>
                <a:pt x="161925" y="0"/>
              </a:lnTo>
              <a:lnTo>
                <a:pt x="200150" y="76403"/>
              </a:lnTo>
              <a:lnTo>
                <a:pt x="323850" y="76403"/>
              </a:lnTo>
              <a:lnTo>
                <a:pt x="223774" y="123622"/>
              </a:lnTo>
              <a:lnTo>
                <a:pt x="262000" y="200024"/>
              </a:lnTo>
              <a:lnTo>
                <a:pt x="161925" y="152804"/>
              </a:lnTo>
              <a:lnTo>
                <a:pt x="61850" y="200024"/>
              </a:lnTo>
              <a:lnTo>
                <a:pt x="100076" y="123622"/>
              </a:lnTo>
              <a:lnTo>
                <a:pt x="0" y="76403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19050</xdr:rowOff>
    </xdr:from>
    <xdr:to>
      <xdr:col>6</xdr:col>
      <xdr:colOff>533400</xdr:colOff>
      <xdr:row>5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4029075" y="1133475"/>
          <a:ext cx="323850" cy="190500"/>
        </a:xfrm>
        <a:custGeom>
          <a:pathLst>
            <a:path h="200025" w="323850">
              <a:moveTo>
                <a:pt x="0" y="76403"/>
              </a:moveTo>
              <a:lnTo>
                <a:pt x="123700" y="76403"/>
              </a:lnTo>
              <a:lnTo>
                <a:pt x="161925" y="0"/>
              </a:lnTo>
              <a:lnTo>
                <a:pt x="200150" y="76403"/>
              </a:lnTo>
              <a:lnTo>
                <a:pt x="323850" y="76403"/>
              </a:lnTo>
              <a:lnTo>
                <a:pt x="223774" y="123622"/>
              </a:lnTo>
              <a:lnTo>
                <a:pt x="262000" y="200024"/>
              </a:lnTo>
              <a:lnTo>
                <a:pt x="161925" y="152804"/>
              </a:lnTo>
              <a:lnTo>
                <a:pt x="61850" y="200024"/>
              </a:lnTo>
              <a:lnTo>
                <a:pt x="100076" y="123622"/>
              </a:lnTo>
              <a:lnTo>
                <a:pt x="0" y="76403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6</xdr:row>
      <xdr:rowOff>19050</xdr:rowOff>
    </xdr:from>
    <xdr:to>
      <xdr:col>6</xdr:col>
      <xdr:colOff>962025</xdr:colOff>
      <xdr:row>6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4448175" y="1381125"/>
          <a:ext cx="323850" cy="190500"/>
        </a:xfrm>
        <a:custGeom>
          <a:pathLst>
            <a:path h="200025" w="323850">
              <a:moveTo>
                <a:pt x="0" y="76403"/>
              </a:moveTo>
              <a:lnTo>
                <a:pt x="123700" y="76403"/>
              </a:lnTo>
              <a:lnTo>
                <a:pt x="161925" y="0"/>
              </a:lnTo>
              <a:lnTo>
                <a:pt x="200150" y="76403"/>
              </a:lnTo>
              <a:lnTo>
                <a:pt x="323850" y="76403"/>
              </a:lnTo>
              <a:lnTo>
                <a:pt x="223774" y="123622"/>
              </a:lnTo>
              <a:lnTo>
                <a:pt x="262000" y="200024"/>
              </a:lnTo>
              <a:lnTo>
                <a:pt x="161925" y="152804"/>
              </a:lnTo>
              <a:lnTo>
                <a:pt x="61850" y="200024"/>
              </a:lnTo>
              <a:lnTo>
                <a:pt x="100076" y="123622"/>
              </a:lnTo>
              <a:lnTo>
                <a:pt x="0" y="76403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6</xdr:row>
      <xdr:rowOff>19050</xdr:rowOff>
    </xdr:from>
    <xdr:to>
      <xdr:col>6</xdr:col>
      <xdr:colOff>561975</xdr:colOff>
      <xdr:row>6</xdr:row>
      <xdr:rowOff>209550</xdr:rowOff>
    </xdr:to>
    <xdr:sp>
      <xdr:nvSpPr>
        <xdr:cNvPr id="5" name="AutoShape 5"/>
        <xdr:cNvSpPr>
          <a:spLocks/>
        </xdr:cNvSpPr>
      </xdr:nvSpPr>
      <xdr:spPr>
        <a:xfrm>
          <a:off x="4057650" y="1381125"/>
          <a:ext cx="323850" cy="190500"/>
        </a:xfrm>
        <a:custGeom>
          <a:pathLst>
            <a:path h="200025" w="323850">
              <a:moveTo>
                <a:pt x="0" y="76403"/>
              </a:moveTo>
              <a:lnTo>
                <a:pt x="123700" y="76403"/>
              </a:lnTo>
              <a:lnTo>
                <a:pt x="161925" y="0"/>
              </a:lnTo>
              <a:lnTo>
                <a:pt x="200150" y="76403"/>
              </a:lnTo>
              <a:lnTo>
                <a:pt x="323850" y="76403"/>
              </a:lnTo>
              <a:lnTo>
                <a:pt x="223774" y="123622"/>
              </a:lnTo>
              <a:lnTo>
                <a:pt x="262000" y="200024"/>
              </a:lnTo>
              <a:lnTo>
                <a:pt x="161925" y="152804"/>
              </a:lnTo>
              <a:lnTo>
                <a:pt x="61850" y="200024"/>
              </a:lnTo>
              <a:lnTo>
                <a:pt x="100076" y="123622"/>
              </a:lnTo>
              <a:lnTo>
                <a:pt x="0" y="76403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</xdr:row>
      <xdr:rowOff>19050</xdr:rowOff>
    </xdr:from>
    <xdr:to>
      <xdr:col>6</xdr:col>
      <xdr:colOff>161925</xdr:colOff>
      <xdr:row>6</xdr:row>
      <xdr:rowOff>219075</xdr:rowOff>
    </xdr:to>
    <xdr:sp>
      <xdr:nvSpPr>
        <xdr:cNvPr id="6" name="AutoShape 6"/>
        <xdr:cNvSpPr>
          <a:spLocks/>
        </xdr:cNvSpPr>
      </xdr:nvSpPr>
      <xdr:spPr>
        <a:xfrm>
          <a:off x="3657600" y="1381125"/>
          <a:ext cx="323850" cy="200025"/>
        </a:xfrm>
        <a:custGeom>
          <a:pathLst>
            <a:path h="200025" w="323850">
              <a:moveTo>
                <a:pt x="0" y="76403"/>
              </a:moveTo>
              <a:lnTo>
                <a:pt x="123700" y="76403"/>
              </a:lnTo>
              <a:lnTo>
                <a:pt x="161925" y="0"/>
              </a:lnTo>
              <a:lnTo>
                <a:pt x="200150" y="76403"/>
              </a:lnTo>
              <a:lnTo>
                <a:pt x="323850" y="76403"/>
              </a:lnTo>
              <a:lnTo>
                <a:pt x="223774" y="123622"/>
              </a:lnTo>
              <a:lnTo>
                <a:pt x="262000" y="200024"/>
              </a:lnTo>
              <a:lnTo>
                <a:pt x="161925" y="152804"/>
              </a:lnTo>
              <a:lnTo>
                <a:pt x="61850" y="200024"/>
              </a:lnTo>
              <a:lnTo>
                <a:pt x="100076" y="123622"/>
              </a:lnTo>
              <a:lnTo>
                <a:pt x="0" y="76403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9</xdr:row>
      <xdr:rowOff>38100</xdr:rowOff>
    </xdr:from>
    <xdr:to>
      <xdr:col>5</xdr:col>
      <xdr:colOff>219075</xdr:colOff>
      <xdr:row>29</xdr:row>
      <xdr:rowOff>19050</xdr:rowOff>
    </xdr:to>
    <xdr:graphicFrame>
      <xdr:nvGraphicFramePr>
        <xdr:cNvPr id="7" name="Chart 7"/>
        <xdr:cNvGraphicFramePr/>
      </xdr:nvGraphicFramePr>
      <xdr:xfrm>
        <a:off x="190500" y="1971675"/>
        <a:ext cx="36004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9</xdr:row>
      <xdr:rowOff>28575</xdr:rowOff>
    </xdr:from>
    <xdr:to>
      <xdr:col>9</xdr:col>
      <xdr:colOff>238125</xdr:colOff>
      <xdr:row>29</xdr:row>
      <xdr:rowOff>19050</xdr:rowOff>
    </xdr:to>
    <xdr:graphicFrame>
      <xdr:nvGraphicFramePr>
        <xdr:cNvPr id="8" name="Graphique 15"/>
        <xdr:cNvGraphicFramePr/>
      </xdr:nvGraphicFramePr>
      <xdr:xfrm>
        <a:off x="3990975" y="1962150"/>
        <a:ext cx="35909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18</xdr:row>
      <xdr:rowOff>28575</xdr:rowOff>
    </xdr:from>
    <xdr:to>
      <xdr:col>4</xdr:col>
      <xdr:colOff>533400</xdr:colOff>
      <xdr:row>18</xdr:row>
      <xdr:rowOff>266700</xdr:rowOff>
    </xdr:to>
    <xdr:sp>
      <xdr:nvSpPr>
        <xdr:cNvPr id="1" name="AutoShape 3"/>
        <xdr:cNvSpPr>
          <a:spLocks/>
        </xdr:cNvSpPr>
      </xdr:nvSpPr>
      <xdr:spPr>
        <a:xfrm>
          <a:off x="2495550" y="3933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18</xdr:row>
      <xdr:rowOff>9525</xdr:rowOff>
    </xdr:from>
    <xdr:to>
      <xdr:col>8</xdr:col>
      <xdr:colOff>180975</xdr:colOff>
      <xdr:row>18</xdr:row>
      <xdr:rowOff>238125</xdr:rowOff>
    </xdr:to>
    <xdr:sp>
      <xdr:nvSpPr>
        <xdr:cNvPr id="2" name="AutoShape 5"/>
        <xdr:cNvSpPr>
          <a:spLocks/>
        </xdr:cNvSpPr>
      </xdr:nvSpPr>
      <xdr:spPr>
        <a:xfrm>
          <a:off x="5000625" y="39147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18</xdr:row>
      <xdr:rowOff>28575</xdr:rowOff>
    </xdr:from>
    <xdr:to>
      <xdr:col>9</xdr:col>
      <xdr:colOff>180975</xdr:colOff>
      <xdr:row>18</xdr:row>
      <xdr:rowOff>266700</xdr:rowOff>
    </xdr:to>
    <xdr:sp>
      <xdr:nvSpPr>
        <xdr:cNvPr id="3" name="AutoShape 6"/>
        <xdr:cNvSpPr>
          <a:spLocks/>
        </xdr:cNvSpPr>
      </xdr:nvSpPr>
      <xdr:spPr>
        <a:xfrm>
          <a:off x="5715000" y="3933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18</xdr:row>
      <xdr:rowOff>28575</xdr:rowOff>
    </xdr:from>
    <xdr:to>
      <xdr:col>11</xdr:col>
      <xdr:colOff>180975</xdr:colOff>
      <xdr:row>18</xdr:row>
      <xdr:rowOff>266700</xdr:rowOff>
    </xdr:to>
    <xdr:sp>
      <xdr:nvSpPr>
        <xdr:cNvPr id="4" name="AutoShape 7"/>
        <xdr:cNvSpPr>
          <a:spLocks/>
        </xdr:cNvSpPr>
      </xdr:nvSpPr>
      <xdr:spPr>
        <a:xfrm>
          <a:off x="7143750" y="3933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18</xdr:row>
      <xdr:rowOff>28575</xdr:rowOff>
    </xdr:from>
    <xdr:to>
      <xdr:col>11</xdr:col>
      <xdr:colOff>628650</xdr:colOff>
      <xdr:row>18</xdr:row>
      <xdr:rowOff>266700</xdr:rowOff>
    </xdr:to>
    <xdr:sp>
      <xdr:nvSpPr>
        <xdr:cNvPr id="5" name="AutoShape 18"/>
        <xdr:cNvSpPr>
          <a:spLocks/>
        </xdr:cNvSpPr>
      </xdr:nvSpPr>
      <xdr:spPr>
        <a:xfrm>
          <a:off x="7591425" y="3933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18</xdr:row>
      <xdr:rowOff>19050</xdr:rowOff>
    </xdr:from>
    <xdr:to>
      <xdr:col>10</xdr:col>
      <xdr:colOff>409575</xdr:colOff>
      <xdr:row>18</xdr:row>
      <xdr:rowOff>247650</xdr:rowOff>
    </xdr:to>
    <xdr:sp>
      <xdr:nvSpPr>
        <xdr:cNvPr id="6" name="AutoShape 19"/>
        <xdr:cNvSpPr>
          <a:spLocks/>
        </xdr:cNvSpPr>
      </xdr:nvSpPr>
      <xdr:spPr>
        <a:xfrm>
          <a:off x="6657975" y="39243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42</xdr:row>
      <xdr:rowOff>28575</xdr:rowOff>
    </xdr:from>
    <xdr:to>
      <xdr:col>4</xdr:col>
      <xdr:colOff>533400</xdr:colOff>
      <xdr:row>42</xdr:row>
      <xdr:rowOff>266700</xdr:rowOff>
    </xdr:to>
    <xdr:sp>
      <xdr:nvSpPr>
        <xdr:cNvPr id="7" name="AutoShape 29"/>
        <xdr:cNvSpPr>
          <a:spLocks/>
        </xdr:cNvSpPr>
      </xdr:nvSpPr>
      <xdr:spPr>
        <a:xfrm>
          <a:off x="2495550" y="9267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42</xdr:row>
      <xdr:rowOff>9525</xdr:rowOff>
    </xdr:from>
    <xdr:to>
      <xdr:col>8</xdr:col>
      <xdr:colOff>180975</xdr:colOff>
      <xdr:row>42</xdr:row>
      <xdr:rowOff>238125</xdr:rowOff>
    </xdr:to>
    <xdr:sp>
      <xdr:nvSpPr>
        <xdr:cNvPr id="8" name="AutoShape 30"/>
        <xdr:cNvSpPr>
          <a:spLocks/>
        </xdr:cNvSpPr>
      </xdr:nvSpPr>
      <xdr:spPr>
        <a:xfrm>
          <a:off x="5000625" y="92487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42</xdr:row>
      <xdr:rowOff>28575</xdr:rowOff>
    </xdr:from>
    <xdr:to>
      <xdr:col>9</xdr:col>
      <xdr:colOff>180975</xdr:colOff>
      <xdr:row>42</xdr:row>
      <xdr:rowOff>266700</xdr:rowOff>
    </xdr:to>
    <xdr:sp>
      <xdr:nvSpPr>
        <xdr:cNvPr id="9" name="AutoShape 31"/>
        <xdr:cNvSpPr>
          <a:spLocks/>
        </xdr:cNvSpPr>
      </xdr:nvSpPr>
      <xdr:spPr>
        <a:xfrm>
          <a:off x="5715000" y="9267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42</xdr:row>
      <xdr:rowOff>28575</xdr:rowOff>
    </xdr:from>
    <xdr:to>
      <xdr:col>11</xdr:col>
      <xdr:colOff>180975</xdr:colOff>
      <xdr:row>42</xdr:row>
      <xdr:rowOff>266700</xdr:rowOff>
    </xdr:to>
    <xdr:sp>
      <xdr:nvSpPr>
        <xdr:cNvPr id="10" name="AutoShape 32"/>
        <xdr:cNvSpPr>
          <a:spLocks/>
        </xdr:cNvSpPr>
      </xdr:nvSpPr>
      <xdr:spPr>
        <a:xfrm>
          <a:off x="7143750" y="9267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42</xdr:row>
      <xdr:rowOff>28575</xdr:rowOff>
    </xdr:from>
    <xdr:to>
      <xdr:col>11</xdr:col>
      <xdr:colOff>628650</xdr:colOff>
      <xdr:row>42</xdr:row>
      <xdr:rowOff>266700</xdr:rowOff>
    </xdr:to>
    <xdr:sp>
      <xdr:nvSpPr>
        <xdr:cNvPr id="11" name="AutoShape 33"/>
        <xdr:cNvSpPr>
          <a:spLocks/>
        </xdr:cNvSpPr>
      </xdr:nvSpPr>
      <xdr:spPr>
        <a:xfrm>
          <a:off x="7591425" y="9267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19050</xdr:rowOff>
    </xdr:from>
    <xdr:to>
      <xdr:col>10</xdr:col>
      <xdr:colOff>409575</xdr:colOff>
      <xdr:row>42</xdr:row>
      <xdr:rowOff>247650</xdr:rowOff>
    </xdr:to>
    <xdr:sp>
      <xdr:nvSpPr>
        <xdr:cNvPr id="12" name="AutoShape 34"/>
        <xdr:cNvSpPr>
          <a:spLocks/>
        </xdr:cNvSpPr>
      </xdr:nvSpPr>
      <xdr:spPr>
        <a:xfrm>
          <a:off x="6657975" y="92583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67</xdr:row>
      <xdr:rowOff>28575</xdr:rowOff>
    </xdr:from>
    <xdr:to>
      <xdr:col>4</xdr:col>
      <xdr:colOff>533400</xdr:colOff>
      <xdr:row>67</xdr:row>
      <xdr:rowOff>266700</xdr:rowOff>
    </xdr:to>
    <xdr:sp>
      <xdr:nvSpPr>
        <xdr:cNvPr id="13" name="AutoShape 36"/>
        <xdr:cNvSpPr>
          <a:spLocks/>
        </xdr:cNvSpPr>
      </xdr:nvSpPr>
      <xdr:spPr>
        <a:xfrm>
          <a:off x="2495550" y="148494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67</xdr:row>
      <xdr:rowOff>9525</xdr:rowOff>
    </xdr:from>
    <xdr:to>
      <xdr:col>8</xdr:col>
      <xdr:colOff>180975</xdr:colOff>
      <xdr:row>67</xdr:row>
      <xdr:rowOff>238125</xdr:rowOff>
    </xdr:to>
    <xdr:sp>
      <xdr:nvSpPr>
        <xdr:cNvPr id="14" name="AutoShape 37"/>
        <xdr:cNvSpPr>
          <a:spLocks/>
        </xdr:cNvSpPr>
      </xdr:nvSpPr>
      <xdr:spPr>
        <a:xfrm>
          <a:off x="5000625" y="148304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67</xdr:row>
      <xdr:rowOff>28575</xdr:rowOff>
    </xdr:from>
    <xdr:to>
      <xdr:col>9</xdr:col>
      <xdr:colOff>180975</xdr:colOff>
      <xdr:row>67</xdr:row>
      <xdr:rowOff>266700</xdr:rowOff>
    </xdr:to>
    <xdr:sp>
      <xdr:nvSpPr>
        <xdr:cNvPr id="15" name="AutoShape 38"/>
        <xdr:cNvSpPr>
          <a:spLocks/>
        </xdr:cNvSpPr>
      </xdr:nvSpPr>
      <xdr:spPr>
        <a:xfrm>
          <a:off x="5715000" y="148494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67</xdr:row>
      <xdr:rowOff>28575</xdr:rowOff>
    </xdr:from>
    <xdr:to>
      <xdr:col>11</xdr:col>
      <xdr:colOff>180975</xdr:colOff>
      <xdr:row>67</xdr:row>
      <xdr:rowOff>266700</xdr:rowOff>
    </xdr:to>
    <xdr:sp>
      <xdr:nvSpPr>
        <xdr:cNvPr id="16" name="AutoShape 39"/>
        <xdr:cNvSpPr>
          <a:spLocks/>
        </xdr:cNvSpPr>
      </xdr:nvSpPr>
      <xdr:spPr>
        <a:xfrm>
          <a:off x="7143750" y="148494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67</xdr:row>
      <xdr:rowOff>28575</xdr:rowOff>
    </xdr:from>
    <xdr:to>
      <xdr:col>11</xdr:col>
      <xdr:colOff>628650</xdr:colOff>
      <xdr:row>67</xdr:row>
      <xdr:rowOff>266700</xdr:rowOff>
    </xdr:to>
    <xdr:sp>
      <xdr:nvSpPr>
        <xdr:cNvPr id="17" name="AutoShape 40"/>
        <xdr:cNvSpPr>
          <a:spLocks/>
        </xdr:cNvSpPr>
      </xdr:nvSpPr>
      <xdr:spPr>
        <a:xfrm>
          <a:off x="7591425" y="148494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67</xdr:row>
      <xdr:rowOff>19050</xdr:rowOff>
    </xdr:from>
    <xdr:to>
      <xdr:col>10</xdr:col>
      <xdr:colOff>409575</xdr:colOff>
      <xdr:row>67</xdr:row>
      <xdr:rowOff>247650</xdr:rowOff>
    </xdr:to>
    <xdr:sp>
      <xdr:nvSpPr>
        <xdr:cNvPr id="18" name="AutoShape 41"/>
        <xdr:cNvSpPr>
          <a:spLocks/>
        </xdr:cNvSpPr>
      </xdr:nvSpPr>
      <xdr:spPr>
        <a:xfrm>
          <a:off x="6657975" y="148399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87</xdr:row>
      <xdr:rowOff>28575</xdr:rowOff>
    </xdr:from>
    <xdr:to>
      <xdr:col>4</xdr:col>
      <xdr:colOff>533400</xdr:colOff>
      <xdr:row>87</xdr:row>
      <xdr:rowOff>266700</xdr:rowOff>
    </xdr:to>
    <xdr:sp>
      <xdr:nvSpPr>
        <xdr:cNvPr id="19" name="AutoShape 42"/>
        <xdr:cNvSpPr>
          <a:spLocks/>
        </xdr:cNvSpPr>
      </xdr:nvSpPr>
      <xdr:spPr>
        <a:xfrm>
          <a:off x="2495550" y="191928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87</xdr:row>
      <xdr:rowOff>9525</xdr:rowOff>
    </xdr:from>
    <xdr:to>
      <xdr:col>8</xdr:col>
      <xdr:colOff>180975</xdr:colOff>
      <xdr:row>87</xdr:row>
      <xdr:rowOff>238125</xdr:rowOff>
    </xdr:to>
    <xdr:sp>
      <xdr:nvSpPr>
        <xdr:cNvPr id="20" name="AutoShape 43"/>
        <xdr:cNvSpPr>
          <a:spLocks/>
        </xdr:cNvSpPr>
      </xdr:nvSpPr>
      <xdr:spPr>
        <a:xfrm>
          <a:off x="5000625" y="19173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87</xdr:row>
      <xdr:rowOff>28575</xdr:rowOff>
    </xdr:from>
    <xdr:to>
      <xdr:col>9</xdr:col>
      <xdr:colOff>180975</xdr:colOff>
      <xdr:row>87</xdr:row>
      <xdr:rowOff>266700</xdr:rowOff>
    </xdr:to>
    <xdr:sp>
      <xdr:nvSpPr>
        <xdr:cNvPr id="21" name="AutoShape 44"/>
        <xdr:cNvSpPr>
          <a:spLocks/>
        </xdr:cNvSpPr>
      </xdr:nvSpPr>
      <xdr:spPr>
        <a:xfrm>
          <a:off x="5715000" y="191928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87</xdr:row>
      <xdr:rowOff>28575</xdr:rowOff>
    </xdr:from>
    <xdr:to>
      <xdr:col>11</xdr:col>
      <xdr:colOff>180975</xdr:colOff>
      <xdr:row>87</xdr:row>
      <xdr:rowOff>266700</xdr:rowOff>
    </xdr:to>
    <xdr:sp>
      <xdr:nvSpPr>
        <xdr:cNvPr id="22" name="AutoShape 45"/>
        <xdr:cNvSpPr>
          <a:spLocks/>
        </xdr:cNvSpPr>
      </xdr:nvSpPr>
      <xdr:spPr>
        <a:xfrm>
          <a:off x="7143750" y="191928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87</xdr:row>
      <xdr:rowOff>28575</xdr:rowOff>
    </xdr:from>
    <xdr:to>
      <xdr:col>11</xdr:col>
      <xdr:colOff>628650</xdr:colOff>
      <xdr:row>87</xdr:row>
      <xdr:rowOff>266700</xdr:rowOff>
    </xdr:to>
    <xdr:sp>
      <xdr:nvSpPr>
        <xdr:cNvPr id="23" name="AutoShape 46"/>
        <xdr:cNvSpPr>
          <a:spLocks/>
        </xdr:cNvSpPr>
      </xdr:nvSpPr>
      <xdr:spPr>
        <a:xfrm>
          <a:off x="7591425" y="191928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87</xdr:row>
      <xdr:rowOff>19050</xdr:rowOff>
    </xdr:from>
    <xdr:to>
      <xdr:col>10</xdr:col>
      <xdr:colOff>409575</xdr:colOff>
      <xdr:row>87</xdr:row>
      <xdr:rowOff>247650</xdr:rowOff>
    </xdr:to>
    <xdr:sp>
      <xdr:nvSpPr>
        <xdr:cNvPr id="24" name="AutoShape 47"/>
        <xdr:cNvSpPr>
          <a:spLocks/>
        </xdr:cNvSpPr>
      </xdr:nvSpPr>
      <xdr:spPr>
        <a:xfrm>
          <a:off x="6657975" y="191833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107</xdr:row>
      <xdr:rowOff>28575</xdr:rowOff>
    </xdr:from>
    <xdr:to>
      <xdr:col>4</xdr:col>
      <xdr:colOff>533400</xdr:colOff>
      <xdr:row>107</xdr:row>
      <xdr:rowOff>266700</xdr:rowOff>
    </xdr:to>
    <xdr:sp>
      <xdr:nvSpPr>
        <xdr:cNvPr id="25" name="AutoShape 49"/>
        <xdr:cNvSpPr>
          <a:spLocks/>
        </xdr:cNvSpPr>
      </xdr:nvSpPr>
      <xdr:spPr>
        <a:xfrm>
          <a:off x="2495550" y="235362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107</xdr:row>
      <xdr:rowOff>9525</xdr:rowOff>
    </xdr:from>
    <xdr:to>
      <xdr:col>8</xdr:col>
      <xdr:colOff>180975</xdr:colOff>
      <xdr:row>107</xdr:row>
      <xdr:rowOff>238125</xdr:rowOff>
    </xdr:to>
    <xdr:sp>
      <xdr:nvSpPr>
        <xdr:cNvPr id="26" name="AutoShape 50"/>
        <xdr:cNvSpPr>
          <a:spLocks/>
        </xdr:cNvSpPr>
      </xdr:nvSpPr>
      <xdr:spPr>
        <a:xfrm>
          <a:off x="5000625" y="23517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107</xdr:row>
      <xdr:rowOff>28575</xdr:rowOff>
    </xdr:from>
    <xdr:to>
      <xdr:col>9</xdr:col>
      <xdr:colOff>180975</xdr:colOff>
      <xdr:row>107</xdr:row>
      <xdr:rowOff>266700</xdr:rowOff>
    </xdr:to>
    <xdr:sp>
      <xdr:nvSpPr>
        <xdr:cNvPr id="27" name="AutoShape 51"/>
        <xdr:cNvSpPr>
          <a:spLocks/>
        </xdr:cNvSpPr>
      </xdr:nvSpPr>
      <xdr:spPr>
        <a:xfrm>
          <a:off x="5715000" y="235362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107</xdr:row>
      <xdr:rowOff>28575</xdr:rowOff>
    </xdr:from>
    <xdr:to>
      <xdr:col>11</xdr:col>
      <xdr:colOff>180975</xdr:colOff>
      <xdr:row>107</xdr:row>
      <xdr:rowOff>266700</xdr:rowOff>
    </xdr:to>
    <xdr:sp>
      <xdr:nvSpPr>
        <xdr:cNvPr id="28" name="AutoShape 52"/>
        <xdr:cNvSpPr>
          <a:spLocks/>
        </xdr:cNvSpPr>
      </xdr:nvSpPr>
      <xdr:spPr>
        <a:xfrm>
          <a:off x="7143750" y="235362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107</xdr:row>
      <xdr:rowOff>28575</xdr:rowOff>
    </xdr:from>
    <xdr:to>
      <xdr:col>11</xdr:col>
      <xdr:colOff>628650</xdr:colOff>
      <xdr:row>107</xdr:row>
      <xdr:rowOff>266700</xdr:rowOff>
    </xdr:to>
    <xdr:sp>
      <xdr:nvSpPr>
        <xdr:cNvPr id="29" name="AutoShape 53"/>
        <xdr:cNvSpPr>
          <a:spLocks/>
        </xdr:cNvSpPr>
      </xdr:nvSpPr>
      <xdr:spPr>
        <a:xfrm>
          <a:off x="7591425" y="235362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107</xdr:row>
      <xdr:rowOff>19050</xdr:rowOff>
    </xdr:from>
    <xdr:to>
      <xdr:col>10</xdr:col>
      <xdr:colOff>409575</xdr:colOff>
      <xdr:row>107</xdr:row>
      <xdr:rowOff>247650</xdr:rowOff>
    </xdr:to>
    <xdr:sp>
      <xdr:nvSpPr>
        <xdr:cNvPr id="30" name="AutoShape 54"/>
        <xdr:cNvSpPr>
          <a:spLocks/>
        </xdr:cNvSpPr>
      </xdr:nvSpPr>
      <xdr:spPr>
        <a:xfrm>
          <a:off x="6657975" y="235267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127</xdr:row>
      <xdr:rowOff>28575</xdr:rowOff>
    </xdr:from>
    <xdr:to>
      <xdr:col>4</xdr:col>
      <xdr:colOff>533400</xdr:colOff>
      <xdr:row>127</xdr:row>
      <xdr:rowOff>266700</xdr:rowOff>
    </xdr:to>
    <xdr:sp>
      <xdr:nvSpPr>
        <xdr:cNvPr id="31" name="AutoShape 55"/>
        <xdr:cNvSpPr>
          <a:spLocks/>
        </xdr:cNvSpPr>
      </xdr:nvSpPr>
      <xdr:spPr>
        <a:xfrm>
          <a:off x="2495550" y="277558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127</xdr:row>
      <xdr:rowOff>9525</xdr:rowOff>
    </xdr:from>
    <xdr:to>
      <xdr:col>8</xdr:col>
      <xdr:colOff>180975</xdr:colOff>
      <xdr:row>127</xdr:row>
      <xdr:rowOff>238125</xdr:rowOff>
    </xdr:to>
    <xdr:sp>
      <xdr:nvSpPr>
        <xdr:cNvPr id="32" name="AutoShape 56"/>
        <xdr:cNvSpPr>
          <a:spLocks/>
        </xdr:cNvSpPr>
      </xdr:nvSpPr>
      <xdr:spPr>
        <a:xfrm>
          <a:off x="5000625" y="277368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127</xdr:row>
      <xdr:rowOff>28575</xdr:rowOff>
    </xdr:from>
    <xdr:to>
      <xdr:col>9</xdr:col>
      <xdr:colOff>180975</xdr:colOff>
      <xdr:row>127</xdr:row>
      <xdr:rowOff>266700</xdr:rowOff>
    </xdr:to>
    <xdr:sp>
      <xdr:nvSpPr>
        <xdr:cNvPr id="33" name="AutoShape 57"/>
        <xdr:cNvSpPr>
          <a:spLocks/>
        </xdr:cNvSpPr>
      </xdr:nvSpPr>
      <xdr:spPr>
        <a:xfrm>
          <a:off x="5715000" y="277558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127</xdr:row>
      <xdr:rowOff>28575</xdr:rowOff>
    </xdr:from>
    <xdr:to>
      <xdr:col>11</xdr:col>
      <xdr:colOff>180975</xdr:colOff>
      <xdr:row>127</xdr:row>
      <xdr:rowOff>266700</xdr:rowOff>
    </xdr:to>
    <xdr:sp>
      <xdr:nvSpPr>
        <xdr:cNvPr id="34" name="AutoShape 58"/>
        <xdr:cNvSpPr>
          <a:spLocks/>
        </xdr:cNvSpPr>
      </xdr:nvSpPr>
      <xdr:spPr>
        <a:xfrm>
          <a:off x="7143750" y="277558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127</xdr:row>
      <xdr:rowOff>28575</xdr:rowOff>
    </xdr:from>
    <xdr:to>
      <xdr:col>11</xdr:col>
      <xdr:colOff>628650</xdr:colOff>
      <xdr:row>127</xdr:row>
      <xdr:rowOff>266700</xdr:rowOff>
    </xdr:to>
    <xdr:sp>
      <xdr:nvSpPr>
        <xdr:cNvPr id="35" name="AutoShape 59"/>
        <xdr:cNvSpPr>
          <a:spLocks/>
        </xdr:cNvSpPr>
      </xdr:nvSpPr>
      <xdr:spPr>
        <a:xfrm>
          <a:off x="7591425" y="277558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127</xdr:row>
      <xdr:rowOff>19050</xdr:rowOff>
    </xdr:from>
    <xdr:to>
      <xdr:col>10</xdr:col>
      <xdr:colOff>409575</xdr:colOff>
      <xdr:row>127</xdr:row>
      <xdr:rowOff>247650</xdr:rowOff>
    </xdr:to>
    <xdr:sp>
      <xdr:nvSpPr>
        <xdr:cNvPr id="36" name="AutoShape 60"/>
        <xdr:cNvSpPr>
          <a:spLocks/>
        </xdr:cNvSpPr>
      </xdr:nvSpPr>
      <xdr:spPr>
        <a:xfrm>
          <a:off x="6657975" y="27746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17</xdr:row>
      <xdr:rowOff>28575</xdr:rowOff>
    </xdr:from>
    <xdr:to>
      <xdr:col>4</xdr:col>
      <xdr:colOff>533400</xdr:colOff>
      <xdr:row>17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495550" y="36861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17</xdr:row>
      <xdr:rowOff>9525</xdr:rowOff>
    </xdr:from>
    <xdr:to>
      <xdr:col>8</xdr:col>
      <xdr:colOff>180975</xdr:colOff>
      <xdr:row>17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000625" y="36671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17</xdr:row>
      <xdr:rowOff>28575</xdr:rowOff>
    </xdr:from>
    <xdr:to>
      <xdr:col>9</xdr:col>
      <xdr:colOff>180975</xdr:colOff>
      <xdr:row>17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5715000" y="36861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17</xdr:row>
      <xdr:rowOff>28575</xdr:rowOff>
    </xdr:from>
    <xdr:to>
      <xdr:col>11</xdr:col>
      <xdr:colOff>180975</xdr:colOff>
      <xdr:row>17</xdr:row>
      <xdr:rowOff>266700</xdr:rowOff>
    </xdr:to>
    <xdr:sp>
      <xdr:nvSpPr>
        <xdr:cNvPr id="4" name="AutoShape 4"/>
        <xdr:cNvSpPr>
          <a:spLocks/>
        </xdr:cNvSpPr>
      </xdr:nvSpPr>
      <xdr:spPr>
        <a:xfrm>
          <a:off x="7143750" y="36861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17</xdr:row>
      <xdr:rowOff>28575</xdr:rowOff>
    </xdr:from>
    <xdr:to>
      <xdr:col>11</xdr:col>
      <xdr:colOff>628650</xdr:colOff>
      <xdr:row>17</xdr:row>
      <xdr:rowOff>266700</xdr:rowOff>
    </xdr:to>
    <xdr:sp>
      <xdr:nvSpPr>
        <xdr:cNvPr id="5" name="AutoShape 5"/>
        <xdr:cNvSpPr>
          <a:spLocks/>
        </xdr:cNvSpPr>
      </xdr:nvSpPr>
      <xdr:spPr>
        <a:xfrm>
          <a:off x="7591425" y="36861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17</xdr:row>
      <xdr:rowOff>19050</xdr:rowOff>
    </xdr:from>
    <xdr:to>
      <xdr:col>10</xdr:col>
      <xdr:colOff>409575</xdr:colOff>
      <xdr:row>17</xdr:row>
      <xdr:rowOff>247650</xdr:rowOff>
    </xdr:to>
    <xdr:sp>
      <xdr:nvSpPr>
        <xdr:cNvPr id="6" name="AutoShape 6"/>
        <xdr:cNvSpPr>
          <a:spLocks/>
        </xdr:cNvSpPr>
      </xdr:nvSpPr>
      <xdr:spPr>
        <a:xfrm>
          <a:off x="6657975" y="36766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37</xdr:row>
      <xdr:rowOff>28575</xdr:rowOff>
    </xdr:from>
    <xdr:to>
      <xdr:col>4</xdr:col>
      <xdr:colOff>533400</xdr:colOff>
      <xdr:row>37</xdr:row>
      <xdr:rowOff>266700</xdr:rowOff>
    </xdr:to>
    <xdr:sp>
      <xdr:nvSpPr>
        <xdr:cNvPr id="7" name="AutoShape 7"/>
        <xdr:cNvSpPr>
          <a:spLocks/>
        </xdr:cNvSpPr>
      </xdr:nvSpPr>
      <xdr:spPr>
        <a:xfrm>
          <a:off x="2495550" y="80295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37</xdr:row>
      <xdr:rowOff>9525</xdr:rowOff>
    </xdr:from>
    <xdr:to>
      <xdr:col>8</xdr:col>
      <xdr:colOff>180975</xdr:colOff>
      <xdr:row>37</xdr:row>
      <xdr:rowOff>238125</xdr:rowOff>
    </xdr:to>
    <xdr:sp>
      <xdr:nvSpPr>
        <xdr:cNvPr id="8" name="AutoShape 8"/>
        <xdr:cNvSpPr>
          <a:spLocks/>
        </xdr:cNvSpPr>
      </xdr:nvSpPr>
      <xdr:spPr>
        <a:xfrm>
          <a:off x="5000625" y="80105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37</xdr:row>
      <xdr:rowOff>28575</xdr:rowOff>
    </xdr:from>
    <xdr:to>
      <xdr:col>9</xdr:col>
      <xdr:colOff>180975</xdr:colOff>
      <xdr:row>37</xdr:row>
      <xdr:rowOff>266700</xdr:rowOff>
    </xdr:to>
    <xdr:sp>
      <xdr:nvSpPr>
        <xdr:cNvPr id="9" name="AutoShape 9"/>
        <xdr:cNvSpPr>
          <a:spLocks/>
        </xdr:cNvSpPr>
      </xdr:nvSpPr>
      <xdr:spPr>
        <a:xfrm>
          <a:off x="5715000" y="80295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37</xdr:row>
      <xdr:rowOff>28575</xdr:rowOff>
    </xdr:from>
    <xdr:to>
      <xdr:col>11</xdr:col>
      <xdr:colOff>180975</xdr:colOff>
      <xdr:row>37</xdr:row>
      <xdr:rowOff>266700</xdr:rowOff>
    </xdr:to>
    <xdr:sp>
      <xdr:nvSpPr>
        <xdr:cNvPr id="10" name="AutoShape 10"/>
        <xdr:cNvSpPr>
          <a:spLocks/>
        </xdr:cNvSpPr>
      </xdr:nvSpPr>
      <xdr:spPr>
        <a:xfrm>
          <a:off x="7143750" y="80295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37</xdr:row>
      <xdr:rowOff>28575</xdr:rowOff>
    </xdr:from>
    <xdr:to>
      <xdr:col>11</xdr:col>
      <xdr:colOff>628650</xdr:colOff>
      <xdr:row>37</xdr:row>
      <xdr:rowOff>266700</xdr:rowOff>
    </xdr:to>
    <xdr:sp>
      <xdr:nvSpPr>
        <xdr:cNvPr id="11" name="AutoShape 11"/>
        <xdr:cNvSpPr>
          <a:spLocks/>
        </xdr:cNvSpPr>
      </xdr:nvSpPr>
      <xdr:spPr>
        <a:xfrm>
          <a:off x="7591425" y="80295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37</xdr:row>
      <xdr:rowOff>19050</xdr:rowOff>
    </xdr:from>
    <xdr:to>
      <xdr:col>10</xdr:col>
      <xdr:colOff>409575</xdr:colOff>
      <xdr:row>37</xdr:row>
      <xdr:rowOff>247650</xdr:rowOff>
    </xdr:to>
    <xdr:sp>
      <xdr:nvSpPr>
        <xdr:cNvPr id="12" name="AutoShape 12"/>
        <xdr:cNvSpPr>
          <a:spLocks/>
        </xdr:cNvSpPr>
      </xdr:nvSpPr>
      <xdr:spPr>
        <a:xfrm>
          <a:off x="6657975" y="80200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56</xdr:row>
      <xdr:rowOff>28575</xdr:rowOff>
    </xdr:from>
    <xdr:to>
      <xdr:col>4</xdr:col>
      <xdr:colOff>533400</xdr:colOff>
      <xdr:row>56</xdr:row>
      <xdr:rowOff>266700</xdr:rowOff>
    </xdr:to>
    <xdr:sp>
      <xdr:nvSpPr>
        <xdr:cNvPr id="13" name="AutoShape 13"/>
        <xdr:cNvSpPr>
          <a:spLocks/>
        </xdr:cNvSpPr>
      </xdr:nvSpPr>
      <xdr:spPr>
        <a:xfrm>
          <a:off x="2495550" y="12125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56</xdr:row>
      <xdr:rowOff>9525</xdr:rowOff>
    </xdr:from>
    <xdr:to>
      <xdr:col>8</xdr:col>
      <xdr:colOff>180975</xdr:colOff>
      <xdr:row>56</xdr:row>
      <xdr:rowOff>238125</xdr:rowOff>
    </xdr:to>
    <xdr:sp>
      <xdr:nvSpPr>
        <xdr:cNvPr id="14" name="AutoShape 14"/>
        <xdr:cNvSpPr>
          <a:spLocks/>
        </xdr:cNvSpPr>
      </xdr:nvSpPr>
      <xdr:spPr>
        <a:xfrm>
          <a:off x="5000625" y="121062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56</xdr:row>
      <xdr:rowOff>28575</xdr:rowOff>
    </xdr:from>
    <xdr:to>
      <xdr:col>9</xdr:col>
      <xdr:colOff>180975</xdr:colOff>
      <xdr:row>56</xdr:row>
      <xdr:rowOff>266700</xdr:rowOff>
    </xdr:to>
    <xdr:sp>
      <xdr:nvSpPr>
        <xdr:cNvPr id="15" name="AutoShape 15"/>
        <xdr:cNvSpPr>
          <a:spLocks/>
        </xdr:cNvSpPr>
      </xdr:nvSpPr>
      <xdr:spPr>
        <a:xfrm>
          <a:off x="5715000" y="12125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56</xdr:row>
      <xdr:rowOff>28575</xdr:rowOff>
    </xdr:from>
    <xdr:to>
      <xdr:col>11</xdr:col>
      <xdr:colOff>180975</xdr:colOff>
      <xdr:row>56</xdr:row>
      <xdr:rowOff>266700</xdr:rowOff>
    </xdr:to>
    <xdr:sp>
      <xdr:nvSpPr>
        <xdr:cNvPr id="16" name="AutoShape 16"/>
        <xdr:cNvSpPr>
          <a:spLocks/>
        </xdr:cNvSpPr>
      </xdr:nvSpPr>
      <xdr:spPr>
        <a:xfrm>
          <a:off x="7143750" y="12125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56</xdr:row>
      <xdr:rowOff>28575</xdr:rowOff>
    </xdr:from>
    <xdr:to>
      <xdr:col>11</xdr:col>
      <xdr:colOff>628650</xdr:colOff>
      <xdr:row>56</xdr:row>
      <xdr:rowOff>266700</xdr:rowOff>
    </xdr:to>
    <xdr:sp>
      <xdr:nvSpPr>
        <xdr:cNvPr id="17" name="AutoShape 17"/>
        <xdr:cNvSpPr>
          <a:spLocks/>
        </xdr:cNvSpPr>
      </xdr:nvSpPr>
      <xdr:spPr>
        <a:xfrm>
          <a:off x="7591425" y="12125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56</xdr:row>
      <xdr:rowOff>19050</xdr:rowOff>
    </xdr:from>
    <xdr:to>
      <xdr:col>10</xdr:col>
      <xdr:colOff>409575</xdr:colOff>
      <xdr:row>56</xdr:row>
      <xdr:rowOff>247650</xdr:rowOff>
    </xdr:to>
    <xdr:sp>
      <xdr:nvSpPr>
        <xdr:cNvPr id="18" name="AutoShape 18"/>
        <xdr:cNvSpPr>
          <a:spLocks/>
        </xdr:cNvSpPr>
      </xdr:nvSpPr>
      <xdr:spPr>
        <a:xfrm>
          <a:off x="6657975" y="121158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76</xdr:row>
      <xdr:rowOff>28575</xdr:rowOff>
    </xdr:from>
    <xdr:to>
      <xdr:col>4</xdr:col>
      <xdr:colOff>533400</xdr:colOff>
      <xdr:row>76</xdr:row>
      <xdr:rowOff>266700</xdr:rowOff>
    </xdr:to>
    <xdr:sp>
      <xdr:nvSpPr>
        <xdr:cNvPr id="19" name="AutoShape 19"/>
        <xdr:cNvSpPr>
          <a:spLocks/>
        </xdr:cNvSpPr>
      </xdr:nvSpPr>
      <xdr:spPr>
        <a:xfrm>
          <a:off x="2495550" y="164687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76</xdr:row>
      <xdr:rowOff>9525</xdr:rowOff>
    </xdr:from>
    <xdr:to>
      <xdr:col>8</xdr:col>
      <xdr:colOff>180975</xdr:colOff>
      <xdr:row>76</xdr:row>
      <xdr:rowOff>238125</xdr:rowOff>
    </xdr:to>
    <xdr:sp>
      <xdr:nvSpPr>
        <xdr:cNvPr id="20" name="AutoShape 20"/>
        <xdr:cNvSpPr>
          <a:spLocks/>
        </xdr:cNvSpPr>
      </xdr:nvSpPr>
      <xdr:spPr>
        <a:xfrm>
          <a:off x="5000625" y="164496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76</xdr:row>
      <xdr:rowOff>28575</xdr:rowOff>
    </xdr:from>
    <xdr:to>
      <xdr:col>9</xdr:col>
      <xdr:colOff>180975</xdr:colOff>
      <xdr:row>76</xdr:row>
      <xdr:rowOff>266700</xdr:rowOff>
    </xdr:to>
    <xdr:sp>
      <xdr:nvSpPr>
        <xdr:cNvPr id="21" name="AutoShape 21"/>
        <xdr:cNvSpPr>
          <a:spLocks/>
        </xdr:cNvSpPr>
      </xdr:nvSpPr>
      <xdr:spPr>
        <a:xfrm>
          <a:off x="5715000" y="164687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76</xdr:row>
      <xdr:rowOff>28575</xdr:rowOff>
    </xdr:from>
    <xdr:to>
      <xdr:col>11</xdr:col>
      <xdr:colOff>180975</xdr:colOff>
      <xdr:row>76</xdr:row>
      <xdr:rowOff>266700</xdr:rowOff>
    </xdr:to>
    <xdr:sp>
      <xdr:nvSpPr>
        <xdr:cNvPr id="22" name="AutoShape 22"/>
        <xdr:cNvSpPr>
          <a:spLocks/>
        </xdr:cNvSpPr>
      </xdr:nvSpPr>
      <xdr:spPr>
        <a:xfrm>
          <a:off x="7143750" y="164687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76</xdr:row>
      <xdr:rowOff>28575</xdr:rowOff>
    </xdr:from>
    <xdr:to>
      <xdr:col>11</xdr:col>
      <xdr:colOff>628650</xdr:colOff>
      <xdr:row>76</xdr:row>
      <xdr:rowOff>266700</xdr:rowOff>
    </xdr:to>
    <xdr:sp>
      <xdr:nvSpPr>
        <xdr:cNvPr id="23" name="AutoShape 23"/>
        <xdr:cNvSpPr>
          <a:spLocks/>
        </xdr:cNvSpPr>
      </xdr:nvSpPr>
      <xdr:spPr>
        <a:xfrm>
          <a:off x="7591425" y="164687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76</xdr:row>
      <xdr:rowOff>19050</xdr:rowOff>
    </xdr:from>
    <xdr:to>
      <xdr:col>10</xdr:col>
      <xdr:colOff>409575</xdr:colOff>
      <xdr:row>76</xdr:row>
      <xdr:rowOff>247650</xdr:rowOff>
    </xdr:to>
    <xdr:sp>
      <xdr:nvSpPr>
        <xdr:cNvPr id="24" name="AutoShape 24"/>
        <xdr:cNvSpPr>
          <a:spLocks/>
        </xdr:cNvSpPr>
      </xdr:nvSpPr>
      <xdr:spPr>
        <a:xfrm>
          <a:off x="6657975" y="164592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123</xdr:row>
      <xdr:rowOff>28575</xdr:rowOff>
    </xdr:from>
    <xdr:to>
      <xdr:col>4</xdr:col>
      <xdr:colOff>533400</xdr:colOff>
      <xdr:row>123</xdr:row>
      <xdr:rowOff>266700</xdr:rowOff>
    </xdr:to>
    <xdr:sp>
      <xdr:nvSpPr>
        <xdr:cNvPr id="25" name="AutoShape 25"/>
        <xdr:cNvSpPr>
          <a:spLocks/>
        </xdr:cNvSpPr>
      </xdr:nvSpPr>
      <xdr:spPr>
        <a:xfrm>
          <a:off x="2495550" y="268890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123</xdr:row>
      <xdr:rowOff>9525</xdr:rowOff>
    </xdr:from>
    <xdr:to>
      <xdr:col>8</xdr:col>
      <xdr:colOff>180975</xdr:colOff>
      <xdr:row>123</xdr:row>
      <xdr:rowOff>238125</xdr:rowOff>
    </xdr:to>
    <xdr:sp>
      <xdr:nvSpPr>
        <xdr:cNvPr id="26" name="AutoShape 26"/>
        <xdr:cNvSpPr>
          <a:spLocks/>
        </xdr:cNvSpPr>
      </xdr:nvSpPr>
      <xdr:spPr>
        <a:xfrm>
          <a:off x="5000625" y="268700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123</xdr:row>
      <xdr:rowOff>28575</xdr:rowOff>
    </xdr:from>
    <xdr:to>
      <xdr:col>9</xdr:col>
      <xdr:colOff>180975</xdr:colOff>
      <xdr:row>123</xdr:row>
      <xdr:rowOff>266700</xdr:rowOff>
    </xdr:to>
    <xdr:sp>
      <xdr:nvSpPr>
        <xdr:cNvPr id="27" name="AutoShape 27"/>
        <xdr:cNvSpPr>
          <a:spLocks/>
        </xdr:cNvSpPr>
      </xdr:nvSpPr>
      <xdr:spPr>
        <a:xfrm>
          <a:off x="5715000" y="268890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123</xdr:row>
      <xdr:rowOff>28575</xdr:rowOff>
    </xdr:from>
    <xdr:to>
      <xdr:col>11</xdr:col>
      <xdr:colOff>180975</xdr:colOff>
      <xdr:row>123</xdr:row>
      <xdr:rowOff>266700</xdr:rowOff>
    </xdr:to>
    <xdr:sp>
      <xdr:nvSpPr>
        <xdr:cNvPr id="28" name="AutoShape 28"/>
        <xdr:cNvSpPr>
          <a:spLocks/>
        </xdr:cNvSpPr>
      </xdr:nvSpPr>
      <xdr:spPr>
        <a:xfrm>
          <a:off x="7143750" y="268890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123</xdr:row>
      <xdr:rowOff>28575</xdr:rowOff>
    </xdr:from>
    <xdr:to>
      <xdr:col>11</xdr:col>
      <xdr:colOff>628650</xdr:colOff>
      <xdr:row>123</xdr:row>
      <xdr:rowOff>266700</xdr:rowOff>
    </xdr:to>
    <xdr:sp>
      <xdr:nvSpPr>
        <xdr:cNvPr id="29" name="AutoShape 29"/>
        <xdr:cNvSpPr>
          <a:spLocks/>
        </xdr:cNvSpPr>
      </xdr:nvSpPr>
      <xdr:spPr>
        <a:xfrm>
          <a:off x="7591425" y="268890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123</xdr:row>
      <xdr:rowOff>19050</xdr:rowOff>
    </xdr:from>
    <xdr:to>
      <xdr:col>10</xdr:col>
      <xdr:colOff>409575</xdr:colOff>
      <xdr:row>123</xdr:row>
      <xdr:rowOff>247650</xdr:rowOff>
    </xdr:to>
    <xdr:sp>
      <xdr:nvSpPr>
        <xdr:cNvPr id="30" name="AutoShape 30"/>
        <xdr:cNvSpPr>
          <a:spLocks/>
        </xdr:cNvSpPr>
      </xdr:nvSpPr>
      <xdr:spPr>
        <a:xfrm>
          <a:off x="6657975" y="268795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144</xdr:row>
      <xdr:rowOff>28575</xdr:rowOff>
    </xdr:from>
    <xdr:to>
      <xdr:col>4</xdr:col>
      <xdr:colOff>533400</xdr:colOff>
      <xdr:row>144</xdr:row>
      <xdr:rowOff>266700</xdr:rowOff>
    </xdr:to>
    <xdr:sp>
      <xdr:nvSpPr>
        <xdr:cNvPr id="31" name="AutoShape 31"/>
        <xdr:cNvSpPr>
          <a:spLocks/>
        </xdr:cNvSpPr>
      </xdr:nvSpPr>
      <xdr:spPr>
        <a:xfrm>
          <a:off x="2495550" y="313563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144</xdr:row>
      <xdr:rowOff>9525</xdr:rowOff>
    </xdr:from>
    <xdr:to>
      <xdr:col>8</xdr:col>
      <xdr:colOff>180975</xdr:colOff>
      <xdr:row>144</xdr:row>
      <xdr:rowOff>238125</xdr:rowOff>
    </xdr:to>
    <xdr:sp>
      <xdr:nvSpPr>
        <xdr:cNvPr id="32" name="AutoShape 32"/>
        <xdr:cNvSpPr>
          <a:spLocks/>
        </xdr:cNvSpPr>
      </xdr:nvSpPr>
      <xdr:spPr>
        <a:xfrm>
          <a:off x="5000625" y="313372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144</xdr:row>
      <xdr:rowOff>28575</xdr:rowOff>
    </xdr:from>
    <xdr:to>
      <xdr:col>9</xdr:col>
      <xdr:colOff>180975</xdr:colOff>
      <xdr:row>144</xdr:row>
      <xdr:rowOff>266700</xdr:rowOff>
    </xdr:to>
    <xdr:sp>
      <xdr:nvSpPr>
        <xdr:cNvPr id="33" name="AutoShape 33"/>
        <xdr:cNvSpPr>
          <a:spLocks/>
        </xdr:cNvSpPr>
      </xdr:nvSpPr>
      <xdr:spPr>
        <a:xfrm>
          <a:off x="5715000" y="313563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144</xdr:row>
      <xdr:rowOff>28575</xdr:rowOff>
    </xdr:from>
    <xdr:to>
      <xdr:col>11</xdr:col>
      <xdr:colOff>180975</xdr:colOff>
      <xdr:row>144</xdr:row>
      <xdr:rowOff>266700</xdr:rowOff>
    </xdr:to>
    <xdr:sp>
      <xdr:nvSpPr>
        <xdr:cNvPr id="34" name="AutoShape 34"/>
        <xdr:cNvSpPr>
          <a:spLocks/>
        </xdr:cNvSpPr>
      </xdr:nvSpPr>
      <xdr:spPr>
        <a:xfrm>
          <a:off x="7143750" y="313563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144</xdr:row>
      <xdr:rowOff>28575</xdr:rowOff>
    </xdr:from>
    <xdr:to>
      <xdr:col>11</xdr:col>
      <xdr:colOff>628650</xdr:colOff>
      <xdr:row>144</xdr:row>
      <xdr:rowOff>266700</xdr:rowOff>
    </xdr:to>
    <xdr:sp>
      <xdr:nvSpPr>
        <xdr:cNvPr id="35" name="AutoShape 35"/>
        <xdr:cNvSpPr>
          <a:spLocks/>
        </xdr:cNvSpPr>
      </xdr:nvSpPr>
      <xdr:spPr>
        <a:xfrm>
          <a:off x="7591425" y="313563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144</xdr:row>
      <xdr:rowOff>19050</xdr:rowOff>
    </xdr:from>
    <xdr:to>
      <xdr:col>10</xdr:col>
      <xdr:colOff>409575</xdr:colOff>
      <xdr:row>144</xdr:row>
      <xdr:rowOff>247650</xdr:rowOff>
    </xdr:to>
    <xdr:sp>
      <xdr:nvSpPr>
        <xdr:cNvPr id="36" name="AutoShape 36"/>
        <xdr:cNvSpPr>
          <a:spLocks/>
        </xdr:cNvSpPr>
      </xdr:nvSpPr>
      <xdr:spPr>
        <a:xfrm>
          <a:off x="6657975" y="313467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101</xdr:row>
      <xdr:rowOff>28575</xdr:rowOff>
    </xdr:from>
    <xdr:to>
      <xdr:col>4</xdr:col>
      <xdr:colOff>533400</xdr:colOff>
      <xdr:row>101</xdr:row>
      <xdr:rowOff>266700</xdr:rowOff>
    </xdr:to>
    <xdr:sp>
      <xdr:nvSpPr>
        <xdr:cNvPr id="37" name="AutoShape 37"/>
        <xdr:cNvSpPr>
          <a:spLocks/>
        </xdr:cNvSpPr>
      </xdr:nvSpPr>
      <xdr:spPr>
        <a:xfrm>
          <a:off x="2495550" y="220503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101</xdr:row>
      <xdr:rowOff>9525</xdr:rowOff>
    </xdr:from>
    <xdr:to>
      <xdr:col>8</xdr:col>
      <xdr:colOff>180975</xdr:colOff>
      <xdr:row>101</xdr:row>
      <xdr:rowOff>238125</xdr:rowOff>
    </xdr:to>
    <xdr:sp>
      <xdr:nvSpPr>
        <xdr:cNvPr id="38" name="AutoShape 38"/>
        <xdr:cNvSpPr>
          <a:spLocks/>
        </xdr:cNvSpPr>
      </xdr:nvSpPr>
      <xdr:spPr>
        <a:xfrm>
          <a:off x="5000625" y="22031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101</xdr:row>
      <xdr:rowOff>28575</xdr:rowOff>
    </xdr:from>
    <xdr:to>
      <xdr:col>9</xdr:col>
      <xdr:colOff>180975</xdr:colOff>
      <xdr:row>101</xdr:row>
      <xdr:rowOff>266700</xdr:rowOff>
    </xdr:to>
    <xdr:sp>
      <xdr:nvSpPr>
        <xdr:cNvPr id="39" name="AutoShape 39"/>
        <xdr:cNvSpPr>
          <a:spLocks/>
        </xdr:cNvSpPr>
      </xdr:nvSpPr>
      <xdr:spPr>
        <a:xfrm>
          <a:off x="5715000" y="220503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101</xdr:row>
      <xdr:rowOff>28575</xdr:rowOff>
    </xdr:from>
    <xdr:to>
      <xdr:col>11</xdr:col>
      <xdr:colOff>180975</xdr:colOff>
      <xdr:row>101</xdr:row>
      <xdr:rowOff>266700</xdr:rowOff>
    </xdr:to>
    <xdr:sp>
      <xdr:nvSpPr>
        <xdr:cNvPr id="40" name="AutoShape 40"/>
        <xdr:cNvSpPr>
          <a:spLocks/>
        </xdr:cNvSpPr>
      </xdr:nvSpPr>
      <xdr:spPr>
        <a:xfrm>
          <a:off x="7143750" y="220503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101</xdr:row>
      <xdr:rowOff>28575</xdr:rowOff>
    </xdr:from>
    <xdr:to>
      <xdr:col>11</xdr:col>
      <xdr:colOff>628650</xdr:colOff>
      <xdr:row>101</xdr:row>
      <xdr:rowOff>266700</xdr:rowOff>
    </xdr:to>
    <xdr:sp>
      <xdr:nvSpPr>
        <xdr:cNvPr id="41" name="AutoShape 41"/>
        <xdr:cNvSpPr>
          <a:spLocks/>
        </xdr:cNvSpPr>
      </xdr:nvSpPr>
      <xdr:spPr>
        <a:xfrm>
          <a:off x="7591425" y="220503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101</xdr:row>
      <xdr:rowOff>19050</xdr:rowOff>
    </xdr:from>
    <xdr:to>
      <xdr:col>10</xdr:col>
      <xdr:colOff>409575</xdr:colOff>
      <xdr:row>101</xdr:row>
      <xdr:rowOff>247650</xdr:rowOff>
    </xdr:to>
    <xdr:sp>
      <xdr:nvSpPr>
        <xdr:cNvPr id="42" name="AutoShape 42"/>
        <xdr:cNvSpPr>
          <a:spLocks/>
        </xdr:cNvSpPr>
      </xdr:nvSpPr>
      <xdr:spPr>
        <a:xfrm>
          <a:off x="6657975" y="220408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18</xdr:row>
      <xdr:rowOff>28575</xdr:rowOff>
    </xdr:from>
    <xdr:to>
      <xdr:col>4</xdr:col>
      <xdr:colOff>533400</xdr:colOff>
      <xdr:row>18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495550" y="3933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18</xdr:row>
      <xdr:rowOff>9525</xdr:rowOff>
    </xdr:from>
    <xdr:to>
      <xdr:col>8</xdr:col>
      <xdr:colOff>180975</xdr:colOff>
      <xdr:row>18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000625" y="39147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18</xdr:row>
      <xdr:rowOff>28575</xdr:rowOff>
    </xdr:from>
    <xdr:to>
      <xdr:col>9</xdr:col>
      <xdr:colOff>180975</xdr:colOff>
      <xdr:row>18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5715000" y="3933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18</xdr:row>
      <xdr:rowOff>28575</xdr:rowOff>
    </xdr:from>
    <xdr:to>
      <xdr:col>11</xdr:col>
      <xdr:colOff>180975</xdr:colOff>
      <xdr:row>18</xdr:row>
      <xdr:rowOff>266700</xdr:rowOff>
    </xdr:to>
    <xdr:sp>
      <xdr:nvSpPr>
        <xdr:cNvPr id="4" name="AutoShape 4"/>
        <xdr:cNvSpPr>
          <a:spLocks/>
        </xdr:cNvSpPr>
      </xdr:nvSpPr>
      <xdr:spPr>
        <a:xfrm>
          <a:off x="7143750" y="3933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18</xdr:row>
      <xdr:rowOff>28575</xdr:rowOff>
    </xdr:from>
    <xdr:to>
      <xdr:col>11</xdr:col>
      <xdr:colOff>628650</xdr:colOff>
      <xdr:row>18</xdr:row>
      <xdr:rowOff>266700</xdr:rowOff>
    </xdr:to>
    <xdr:sp>
      <xdr:nvSpPr>
        <xdr:cNvPr id="5" name="AutoShape 5"/>
        <xdr:cNvSpPr>
          <a:spLocks/>
        </xdr:cNvSpPr>
      </xdr:nvSpPr>
      <xdr:spPr>
        <a:xfrm>
          <a:off x="7591425" y="3933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18</xdr:row>
      <xdr:rowOff>19050</xdr:rowOff>
    </xdr:from>
    <xdr:to>
      <xdr:col>10</xdr:col>
      <xdr:colOff>409575</xdr:colOff>
      <xdr:row>18</xdr:row>
      <xdr:rowOff>247650</xdr:rowOff>
    </xdr:to>
    <xdr:sp>
      <xdr:nvSpPr>
        <xdr:cNvPr id="6" name="AutoShape 6"/>
        <xdr:cNvSpPr>
          <a:spLocks/>
        </xdr:cNvSpPr>
      </xdr:nvSpPr>
      <xdr:spPr>
        <a:xfrm>
          <a:off x="6657975" y="39243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42</xdr:row>
      <xdr:rowOff>28575</xdr:rowOff>
    </xdr:from>
    <xdr:to>
      <xdr:col>4</xdr:col>
      <xdr:colOff>533400</xdr:colOff>
      <xdr:row>42</xdr:row>
      <xdr:rowOff>266700</xdr:rowOff>
    </xdr:to>
    <xdr:sp>
      <xdr:nvSpPr>
        <xdr:cNvPr id="7" name="AutoShape 7"/>
        <xdr:cNvSpPr>
          <a:spLocks/>
        </xdr:cNvSpPr>
      </xdr:nvSpPr>
      <xdr:spPr>
        <a:xfrm>
          <a:off x="2495550" y="9267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42</xdr:row>
      <xdr:rowOff>9525</xdr:rowOff>
    </xdr:from>
    <xdr:to>
      <xdr:col>8</xdr:col>
      <xdr:colOff>180975</xdr:colOff>
      <xdr:row>42</xdr:row>
      <xdr:rowOff>238125</xdr:rowOff>
    </xdr:to>
    <xdr:sp>
      <xdr:nvSpPr>
        <xdr:cNvPr id="8" name="AutoShape 8"/>
        <xdr:cNvSpPr>
          <a:spLocks/>
        </xdr:cNvSpPr>
      </xdr:nvSpPr>
      <xdr:spPr>
        <a:xfrm>
          <a:off x="5000625" y="92487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42</xdr:row>
      <xdr:rowOff>28575</xdr:rowOff>
    </xdr:from>
    <xdr:to>
      <xdr:col>9</xdr:col>
      <xdr:colOff>180975</xdr:colOff>
      <xdr:row>42</xdr:row>
      <xdr:rowOff>266700</xdr:rowOff>
    </xdr:to>
    <xdr:sp>
      <xdr:nvSpPr>
        <xdr:cNvPr id="9" name="AutoShape 9"/>
        <xdr:cNvSpPr>
          <a:spLocks/>
        </xdr:cNvSpPr>
      </xdr:nvSpPr>
      <xdr:spPr>
        <a:xfrm>
          <a:off x="5715000" y="9267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42</xdr:row>
      <xdr:rowOff>28575</xdr:rowOff>
    </xdr:from>
    <xdr:to>
      <xdr:col>11</xdr:col>
      <xdr:colOff>180975</xdr:colOff>
      <xdr:row>42</xdr:row>
      <xdr:rowOff>266700</xdr:rowOff>
    </xdr:to>
    <xdr:sp>
      <xdr:nvSpPr>
        <xdr:cNvPr id="10" name="AutoShape 10"/>
        <xdr:cNvSpPr>
          <a:spLocks/>
        </xdr:cNvSpPr>
      </xdr:nvSpPr>
      <xdr:spPr>
        <a:xfrm>
          <a:off x="7143750" y="9267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42</xdr:row>
      <xdr:rowOff>28575</xdr:rowOff>
    </xdr:from>
    <xdr:to>
      <xdr:col>11</xdr:col>
      <xdr:colOff>628650</xdr:colOff>
      <xdr:row>42</xdr:row>
      <xdr:rowOff>266700</xdr:rowOff>
    </xdr:to>
    <xdr:sp>
      <xdr:nvSpPr>
        <xdr:cNvPr id="11" name="AutoShape 11"/>
        <xdr:cNvSpPr>
          <a:spLocks/>
        </xdr:cNvSpPr>
      </xdr:nvSpPr>
      <xdr:spPr>
        <a:xfrm>
          <a:off x="7591425" y="9267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19050</xdr:rowOff>
    </xdr:from>
    <xdr:to>
      <xdr:col>10</xdr:col>
      <xdr:colOff>409575</xdr:colOff>
      <xdr:row>42</xdr:row>
      <xdr:rowOff>247650</xdr:rowOff>
    </xdr:to>
    <xdr:sp>
      <xdr:nvSpPr>
        <xdr:cNvPr id="12" name="AutoShape 12"/>
        <xdr:cNvSpPr>
          <a:spLocks/>
        </xdr:cNvSpPr>
      </xdr:nvSpPr>
      <xdr:spPr>
        <a:xfrm>
          <a:off x="6657975" y="92583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64</xdr:row>
      <xdr:rowOff>28575</xdr:rowOff>
    </xdr:from>
    <xdr:to>
      <xdr:col>4</xdr:col>
      <xdr:colOff>533400</xdr:colOff>
      <xdr:row>64</xdr:row>
      <xdr:rowOff>266700</xdr:rowOff>
    </xdr:to>
    <xdr:sp>
      <xdr:nvSpPr>
        <xdr:cNvPr id="13" name="AutoShape 13"/>
        <xdr:cNvSpPr>
          <a:spLocks/>
        </xdr:cNvSpPr>
      </xdr:nvSpPr>
      <xdr:spPr>
        <a:xfrm>
          <a:off x="2495550" y="141065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64</xdr:row>
      <xdr:rowOff>9525</xdr:rowOff>
    </xdr:from>
    <xdr:to>
      <xdr:col>8</xdr:col>
      <xdr:colOff>180975</xdr:colOff>
      <xdr:row>64</xdr:row>
      <xdr:rowOff>238125</xdr:rowOff>
    </xdr:to>
    <xdr:sp>
      <xdr:nvSpPr>
        <xdr:cNvPr id="14" name="AutoShape 14"/>
        <xdr:cNvSpPr>
          <a:spLocks/>
        </xdr:cNvSpPr>
      </xdr:nvSpPr>
      <xdr:spPr>
        <a:xfrm>
          <a:off x="5000625" y="140874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64</xdr:row>
      <xdr:rowOff>28575</xdr:rowOff>
    </xdr:from>
    <xdr:to>
      <xdr:col>9</xdr:col>
      <xdr:colOff>180975</xdr:colOff>
      <xdr:row>64</xdr:row>
      <xdr:rowOff>266700</xdr:rowOff>
    </xdr:to>
    <xdr:sp>
      <xdr:nvSpPr>
        <xdr:cNvPr id="15" name="AutoShape 15"/>
        <xdr:cNvSpPr>
          <a:spLocks/>
        </xdr:cNvSpPr>
      </xdr:nvSpPr>
      <xdr:spPr>
        <a:xfrm>
          <a:off x="5715000" y="141065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64</xdr:row>
      <xdr:rowOff>28575</xdr:rowOff>
    </xdr:from>
    <xdr:to>
      <xdr:col>11</xdr:col>
      <xdr:colOff>180975</xdr:colOff>
      <xdr:row>64</xdr:row>
      <xdr:rowOff>266700</xdr:rowOff>
    </xdr:to>
    <xdr:sp>
      <xdr:nvSpPr>
        <xdr:cNvPr id="16" name="AutoShape 16"/>
        <xdr:cNvSpPr>
          <a:spLocks/>
        </xdr:cNvSpPr>
      </xdr:nvSpPr>
      <xdr:spPr>
        <a:xfrm>
          <a:off x="7143750" y="141065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64</xdr:row>
      <xdr:rowOff>28575</xdr:rowOff>
    </xdr:from>
    <xdr:to>
      <xdr:col>11</xdr:col>
      <xdr:colOff>628650</xdr:colOff>
      <xdr:row>64</xdr:row>
      <xdr:rowOff>266700</xdr:rowOff>
    </xdr:to>
    <xdr:sp>
      <xdr:nvSpPr>
        <xdr:cNvPr id="17" name="AutoShape 17"/>
        <xdr:cNvSpPr>
          <a:spLocks/>
        </xdr:cNvSpPr>
      </xdr:nvSpPr>
      <xdr:spPr>
        <a:xfrm>
          <a:off x="7591425" y="141065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64</xdr:row>
      <xdr:rowOff>19050</xdr:rowOff>
    </xdr:from>
    <xdr:to>
      <xdr:col>10</xdr:col>
      <xdr:colOff>409575</xdr:colOff>
      <xdr:row>64</xdr:row>
      <xdr:rowOff>247650</xdr:rowOff>
    </xdr:to>
    <xdr:sp>
      <xdr:nvSpPr>
        <xdr:cNvPr id="18" name="AutoShape 18"/>
        <xdr:cNvSpPr>
          <a:spLocks/>
        </xdr:cNvSpPr>
      </xdr:nvSpPr>
      <xdr:spPr>
        <a:xfrm>
          <a:off x="6657975" y="140970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128</xdr:row>
      <xdr:rowOff>28575</xdr:rowOff>
    </xdr:from>
    <xdr:to>
      <xdr:col>4</xdr:col>
      <xdr:colOff>533400</xdr:colOff>
      <xdr:row>128</xdr:row>
      <xdr:rowOff>266700</xdr:rowOff>
    </xdr:to>
    <xdr:sp>
      <xdr:nvSpPr>
        <xdr:cNvPr id="19" name="AutoShape 25"/>
        <xdr:cNvSpPr>
          <a:spLocks/>
        </xdr:cNvSpPr>
      </xdr:nvSpPr>
      <xdr:spPr>
        <a:xfrm>
          <a:off x="2495550" y="28127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128</xdr:row>
      <xdr:rowOff>9525</xdr:rowOff>
    </xdr:from>
    <xdr:to>
      <xdr:col>8</xdr:col>
      <xdr:colOff>180975</xdr:colOff>
      <xdr:row>128</xdr:row>
      <xdr:rowOff>238125</xdr:rowOff>
    </xdr:to>
    <xdr:sp>
      <xdr:nvSpPr>
        <xdr:cNvPr id="20" name="AutoShape 26"/>
        <xdr:cNvSpPr>
          <a:spLocks/>
        </xdr:cNvSpPr>
      </xdr:nvSpPr>
      <xdr:spPr>
        <a:xfrm>
          <a:off x="5000625" y="281082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128</xdr:row>
      <xdr:rowOff>28575</xdr:rowOff>
    </xdr:from>
    <xdr:to>
      <xdr:col>9</xdr:col>
      <xdr:colOff>180975</xdr:colOff>
      <xdr:row>128</xdr:row>
      <xdr:rowOff>266700</xdr:rowOff>
    </xdr:to>
    <xdr:sp>
      <xdr:nvSpPr>
        <xdr:cNvPr id="21" name="AutoShape 27"/>
        <xdr:cNvSpPr>
          <a:spLocks/>
        </xdr:cNvSpPr>
      </xdr:nvSpPr>
      <xdr:spPr>
        <a:xfrm>
          <a:off x="5715000" y="28127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128</xdr:row>
      <xdr:rowOff>28575</xdr:rowOff>
    </xdr:from>
    <xdr:to>
      <xdr:col>11</xdr:col>
      <xdr:colOff>180975</xdr:colOff>
      <xdr:row>128</xdr:row>
      <xdr:rowOff>266700</xdr:rowOff>
    </xdr:to>
    <xdr:sp>
      <xdr:nvSpPr>
        <xdr:cNvPr id="22" name="AutoShape 28"/>
        <xdr:cNvSpPr>
          <a:spLocks/>
        </xdr:cNvSpPr>
      </xdr:nvSpPr>
      <xdr:spPr>
        <a:xfrm>
          <a:off x="7143750" y="28127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128</xdr:row>
      <xdr:rowOff>28575</xdr:rowOff>
    </xdr:from>
    <xdr:to>
      <xdr:col>11</xdr:col>
      <xdr:colOff>628650</xdr:colOff>
      <xdr:row>128</xdr:row>
      <xdr:rowOff>266700</xdr:rowOff>
    </xdr:to>
    <xdr:sp>
      <xdr:nvSpPr>
        <xdr:cNvPr id="23" name="AutoShape 29"/>
        <xdr:cNvSpPr>
          <a:spLocks/>
        </xdr:cNvSpPr>
      </xdr:nvSpPr>
      <xdr:spPr>
        <a:xfrm>
          <a:off x="7591425" y="28127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128</xdr:row>
      <xdr:rowOff>19050</xdr:rowOff>
    </xdr:from>
    <xdr:to>
      <xdr:col>10</xdr:col>
      <xdr:colOff>409575</xdr:colOff>
      <xdr:row>128</xdr:row>
      <xdr:rowOff>247650</xdr:rowOff>
    </xdr:to>
    <xdr:sp>
      <xdr:nvSpPr>
        <xdr:cNvPr id="24" name="AutoShape 30"/>
        <xdr:cNvSpPr>
          <a:spLocks/>
        </xdr:cNvSpPr>
      </xdr:nvSpPr>
      <xdr:spPr>
        <a:xfrm>
          <a:off x="6657975" y="281178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149</xdr:row>
      <xdr:rowOff>28575</xdr:rowOff>
    </xdr:from>
    <xdr:to>
      <xdr:col>4</xdr:col>
      <xdr:colOff>533400</xdr:colOff>
      <xdr:row>149</xdr:row>
      <xdr:rowOff>266700</xdr:rowOff>
    </xdr:to>
    <xdr:sp>
      <xdr:nvSpPr>
        <xdr:cNvPr id="25" name="AutoShape 31"/>
        <xdr:cNvSpPr>
          <a:spLocks/>
        </xdr:cNvSpPr>
      </xdr:nvSpPr>
      <xdr:spPr>
        <a:xfrm>
          <a:off x="2495550" y="325945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149</xdr:row>
      <xdr:rowOff>9525</xdr:rowOff>
    </xdr:from>
    <xdr:to>
      <xdr:col>8</xdr:col>
      <xdr:colOff>180975</xdr:colOff>
      <xdr:row>149</xdr:row>
      <xdr:rowOff>238125</xdr:rowOff>
    </xdr:to>
    <xdr:sp>
      <xdr:nvSpPr>
        <xdr:cNvPr id="26" name="AutoShape 32"/>
        <xdr:cNvSpPr>
          <a:spLocks/>
        </xdr:cNvSpPr>
      </xdr:nvSpPr>
      <xdr:spPr>
        <a:xfrm>
          <a:off x="5000625" y="325755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149</xdr:row>
      <xdr:rowOff>28575</xdr:rowOff>
    </xdr:from>
    <xdr:to>
      <xdr:col>9</xdr:col>
      <xdr:colOff>180975</xdr:colOff>
      <xdr:row>149</xdr:row>
      <xdr:rowOff>266700</xdr:rowOff>
    </xdr:to>
    <xdr:sp>
      <xdr:nvSpPr>
        <xdr:cNvPr id="27" name="AutoShape 33"/>
        <xdr:cNvSpPr>
          <a:spLocks/>
        </xdr:cNvSpPr>
      </xdr:nvSpPr>
      <xdr:spPr>
        <a:xfrm>
          <a:off x="5715000" y="325945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149</xdr:row>
      <xdr:rowOff>28575</xdr:rowOff>
    </xdr:from>
    <xdr:to>
      <xdr:col>11</xdr:col>
      <xdr:colOff>180975</xdr:colOff>
      <xdr:row>149</xdr:row>
      <xdr:rowOff>266700</xdr:rowOff>
    </xdr:to>
    <xdr:sp>
      <xdr:nvSpPr>
        <xdr:cNvPr id="28" name="AutoShape 34"/>
        <xdr:cNvSpPr>
          <a:spLocks/>
        </xdr:cNvSpPr>
      </xdr:nvSpPr>
      <xdr:spPr>
        <a:xfrm>
          <a:off x="7143750" y="325945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149</xdr:row>
      <xdr:rowOff>28575</xdr:rowOff>
    </xdr:from>
    <xdr:to>
      <xdr:col>11</xdr:col>
      <xdr:colOff>628650</xdr:colOff>
      <xdr:row>149</xdr:row>
      <xdr:rowOff>266700</xdr:rowOff>
    </xdr:to>
    <xdr:sp>
      <xdr:nvSpPr>
        <xdr:cNvPr id="29" name="AutoShape 35"/>
        <xdr:cNvSpPr>
          <a:spLocks/>
        </xdr:cNvSpPr>
      </xdr:nvSpPr>
      <xdr:spPr>
        <a:xfrm>
          <a:off x="7591425" y="325945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149</xdr:row>
      <xdr:rowOff>19050</xdr:rowOff>
    </xdr:from>
    <xdr:to>
      <xdr:col>10</xdr:col>
      <xdr:colOff>409575</xdr:colOff>
      <xdr:row>149</xdr:row>
      <xdr:rowOff>247650</xdr:rowOff>
    </xdr:to>
    <xdr:sp>
      <xdr:nvSpPr>
        <xdr:cNvPr id="30" name="AutoShape 36"/>
        <xdr:cNvSpPr>
          <a:spLocks/>
        </xdr:cNvSpPr>
      </xdr:nvSpPr>
      <xdr:spPr>
        <a:xfrm>
          <a:off x="6657975" y="325850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86</xdr:row>
      <xdr:rowOff>28575</xdr:rowOff>
    </xdr:from>
    <xdr:to>
      <xdr:col>4</xdr:col>
      <xdr:colOff>533400</xdr:colOff>
      <xdr:row>86</xdr:row>
      <xdr:rowOff>266700</xdr:rowOff>
    </xdr:to>
    <xdr:sp>
      <xdr:nvSpPr>
        <xdr:cNvPr id="31" name="AutoShape 38"/>
        <xdr:cNvSpPr>
          <a:spLocks/>
        </xdr:cNvSpPr>
      </xdr:nvSpPr>
      <xdr:spPr>
        <a:xfrm>
          <a:off x="2495550" y="18945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86</xdr:row>
      <xdr:rowOff>9525</xdr:rowOff>
    </xdr:from>
    <xdr:to>
      <xdr:col>8</xdr:col>
      <xdr:colOff>180975</xdr:colOff>
      <xdr:row>86</xdr:row>
      <xdr:rowOff>238125</xdr:rowOff>
    </xdr:to>
    <xdr:sp>
      <xdr:nvSpPr>
        <xdr:cNvPr id="32" name="AutoShape 39"/>
        <xdr:cNvSpPr>
          <a:spLocks/>
        </xdr:cNvSpPr>
      </xdr:nvSpPr>
      <xdr:spPr>
        <a:xfrm>
          <a:off x="5000625" y="189261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86</xdr:row>
      <xdr:rowOff>28575</xdr:rowOff>
    </xdr:from>
    <xdr:to>
      <xdr:col>9</xdr:col>
      <xdr:colOff>180975</xdr:colOff>
      <xdr:row>86</xdr:row>
      <xdr:rowOff>266700</xdr:rowOff>
    </xdr:to>
    <xdr:sp>
      <xdr:nvSpPr>
        <xdr:cNvPr id="33" name="AutoShape 40"/>
        <xdr:cNvSpPr>
          <a:spLocks/>
        </xdr:cNvSpPr>
      </xdr:nvSpPr>
      <xdr:spPr>
        <a:xfrm>
          <a:off x="5715000" y="18945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86</xdr:row>
      <xdr:rowOff>28575</xdr:rowOff>
    </xdr:from>
    <xdr:to>
      <xdr:col>11</xdr:col>
      <xdr:colOff>180975</xdr:colOff>
      <xdr:row>86</xdr:row>
      <xdr:rowOff>266700</xdr:rowOff>
    </xdr:to>
    <xdr:sp>
      <xdr:nvSpPr>
        <xdr:cNvPr id="34" name="AutoShape 41"/>
        <xdr:cNvSpPr>
          <a:spLocks/>
        </xdr:cNvSpPr>
      </xdr:nvSpPr>
      <xdr:spPr>
        <a:xfrm>
          <a:off x="7143750" y="18945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86</xdr:row>
      <xdr:rowOff>28575</xdr:rowOff>
    </xdr:from>
    <xdr:to>
      <xdr:col>11</xdr:col>
      <xdr:colOff>628650</xdr:colOff>
      <xdr:row>86</xdr:row>
      <xdr:rowOff>266700</xdr:rowOff>
    </xdr:to>
    <xdr:sp>
      <xdr:nvSpPr>
        <xdr:cNvPr id="35" name="AutoShape 42"/>
        <xdr:cNvSpPr>
          <a:spLocks/>
        </xdr:cNvSpPr>
      </xdr:nvSpPr>
      <xdr:spPr>
        <a:xfrm>
          <a:off x="7591425" y="18945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86</xdr:row>
      <xdr:rowOff>19050</xdr:rowOff>
    </xdr:from>
    <xdr:to>
      <xdr:col>10</xdr:col>
      <xdr:colOff>409575</xdr:colOff>
      <xdr:row>86</xdr:row>
      <xdr:rowOff>247650</xdr:rowOff>
    </xdr:to>
    <xdr:sp>
      <xdr:nvSpPr>
        <xdr:cNvPr id="36" name="AutoShape 43"/>
        <xdr:cNvSpPr>
          <a:spLocks/>
        </xdr:cNvSpPr>
      </xdr:nvSpPr>
      <xdr:spPr>
        <a:xfrm>
          <a:off x="6657975" y="189357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86</xdr:row>
      <xdr:rowOff>28575</xdr:rowOff>
    </xdr:from>
    <xdr:to>
      <xdr:col>4</xdr:col>
      <xdr:colOff>533400</xdr:colOff>
      <xdr:row>86</xdr:row>
      <xdr:rowOff>266700</xdr:rowOff>
    </xdr:to>
    <xdr:sp>
      <xdr:nvSpPr>
        <xdr:cNvPr id="37" name="AutoShape 44"/>
        <xdr:cNvSpPr>
          <a:spLocks/>
        </xdr:cNvSpPr>
      </xdr:nvSpPr>
      <xdr:spPr>
        <a:xfrm>
          <a:off x="2495550" y="18945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86</xdr:row>
      <xdr:rowOff>9525</xdr:rowOff>
    </xdr:from>
    <xdr:to>
      <xdr:col>8</xdr:col>
      <xdr:colOff>180975</xdr:colOff>
      <xdr:row>86</xdr:row>
      <xdr:rowOff>238125</xdr:rowOff>
    </xdr:to>
    <xdr:sp>
      <xdr:nvSpPr>
        <xdr:cNvPr id="38" name="AutoShape 45"/>
        <xdr:cNvSpPr>
          <a:spLocks/>
        </xdr:cNvSpPr>
      </xdr:nvSpPr>
      <xdr:spPr>
        <a:xfrm>
          <a:off x="5000625" y="189261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86</xdr:row>
      <xdr:rowOff>28575</xdr:rowOff>
    </xdr:from>
    <xdr:to>
      <xdr:col>9</xdr:col>
      <xdr:colOff>180975</xdr:colOff>
      <xdr:row>86</xdr:row>
      <xdr:rowOff>266700</xdr:rowOff>
    </xdr:to>
    <xdr:sp>
      <xdr:nvSpPr>
        <xdr:cNvPr id="39" name="AutoShape 46"/>
        <xdr:cNvSpPr>
          <a:spLocks/>
        </xdr:cNvSpPr>
      </xdr:nvSpPr>
      <xdr:spPr>
        <a:xfrm>
          <a:off x="5715000" y="18945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86</xdr:row>
      <xdr:rowOff>28575</xdr:rowOff>
    </xdr:from>
    <xdr:to>
      <xdr:col>11</xdr:col>
      <xdr:colOff>180975</xdr:colOff>
      <xdr:row>86</xdr:row>
      <xdr:rowOff>266700</xdr:rowOff>
    </xdr:to>
    <xdr:sp>
      <xdr:nvSpPr>
        <xdr:cNvPr id="40" name="AutoShape 47"/>
        <xdr:cNvSpPr>
          <a:spLocks/>
        </xdr:cNvSpPr>
      </xdr:nvSpPr>
      <xdr:spPr>
        <a:xfrm>
          <a:off x="7143750" y="18945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86</xdr:row>
      <xdr:rowOff>28575</xdr:rowOff>
    </xdr:from>
    <xdr:to>
      <xdr:col>11</xdr:col>
      <xdr:colOff>628650</xdr:colOff>
      <xdr:row>86</xdr:row>
      <xdr:rowOff>266700</xdr:rowOff>
    </xdr:to>
    <xdr:sp>
      <xdr:nvSpPr>
        <xdr:cNvPr id="41" name="AutoShape 48"/>
        <xdr:cNvSpPr>
          <a:spLocks/>
        </xdr:cNvSpPr>
      </xdr:nvSpPr>
      <xdr:spPr>
        <a:xfrm>
          <a:off x="7591425" y="18945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86</xdr:row>
      <xdr:rowOff>19050</xdr:rowOff>
    </xdr:from>
    <xdr:to>
      <xdr:col>10</xdr:col>
      <xdr:colOff>409575</xdr:colOff>
      <xdr:row>86</xdr:row>
      <xdr:rowOff>247650</xdr:rowOff>
    </xdr:to>
    <xdr:sp>
      <xdr:nvSpPr>
        <xdr:cNvPr id="42" name="AutoShape 49"/>
        <xdr:cNvSpPr>
          <a:spLocks/>
        </xdr:cNvSpPr>
      </xdr:nvSpPr>
      <xdr:spPr>
        <a:xfrm>
          <a:off x="6657975" y="189357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108</xdr:row>
      <xdr:rowOff>28575</xdr:rowOff>
    </xdr:from>
    <xdr:to>
      <xdr:col>4</xdr:col>
      <xdr:colOff>533400</xdr:colOff>
      <xdr:row>108</xdr:row>
      <xdr:rowOff>266700</xdr:rowOff>
    </xdr:to>
    <xdr:sp>
      <xdr:nvSpPr>
        <xdr:cNvPr id="43" name="AutoShape 50"/>
        <xdr:cNvSpPr>
          <a:spLocks/>
        </xdr:cNvSpPr>
      </xdr:nvSpPr>
      <xdr:spPr>
        <a:xfrm>
          <a:off x="2495550" y="237839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108</xdr:row>
      <xdr:rowOff>9525</xdr:rowOff>
    </xdr:from>
    <xdr:to>
      <xdr:col>8</xdr:col>
      <xdr:colOff>180975</xdr:colOff>
      <xdr:row>108</xdr:row>
      <xdr:rowOff>238125</xdr:rowOff>
    </xdr:to>
    <xdr:sp>
      <xdr:nvSpPr>
        <xdr:cNvPr id="44" name="AutoShape 51"/>
        <xdr:cNvSpPr>
          <a:spLocks/>
        </xdr:cNvSpPr>
      </xdr:nvSpPr>
      <xdr:spPr>
        <a:xfrm>
          <a:off x="5000625" y="237648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108</xdr:row>
      <xdr:rowOff>28575</xdr:rowOff>
    </xdr:from>
    <xdr:to>
      <xdr:col>9</xdr:col>
      <xdr:colOff>180975</xdr:colOff>
      <xdr:row>108</xdr:row>
      <xdr:rowOff>266700</xdr:rowOff>
    </xdr:to>
    <xdr:sp>
      <xdr:nvSpPr>
        <xdr:cNvPr id="45" name="AutoShape 52"/>
        <xdr:cNvSpPr>
          <a:spLocks/>
        </xdr:cNvSpPr>
      </xdr:nvSpPr>
      <xdr:spPr>
        <a:xfrm>
          <a:off x="5715000" y="237839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108</xdr:row>
      <xdr:rowOff>28575</xdr:rowOff>
    </xdr:from>
    <xdr:to>
      <xdr:col>11</xdr:col>
      <xdr:colOff>180975</xdr:colOff>
      <xdr:row>108</xdr:row>
      <xdr:rowOff>266700</xdr:rowOff>
    </xdr:to>
    <xdr:sp>
      <xdr:nvSpPr>
        <xdr:cNvPr id="46" name="AutoShape 53"/>
        <xdr:cNvSpPr>
          <a:spLocks/>
        </xdr:cNvSpPr>
      </xdr:nvSpPr>
      <xdr:spPr>
        <a:xfrm>
          <a:off x="7143750" y="237839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108</xdr:row>
      <xdr:rowOff>28575</xdr:rowOff>
    </xdr:from>
    <xdr:to>
      <xdr:col>11</xdr:col>
      <xdr:colOff>628650</xdr:colOff>
      <xdr:row>108</xdr:row>
      <xdr:rowOff>266700</xdr:rowOff>
    </xdr:to>
    <xdr:sp>
      <xdr:nvSpPr>
        <xdr:cNvPr id="47" name="AutoShape 54"/>
        <xdr:cNvSpPr>
          <a:spLocks/>
        </xdr:cNvSpPr>
      </xdr:nvSpPr>
      <xdr:spPr>
        <a:xfrm>
          <a:off x="7591425" y="237839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108</xdr:row>
      <xdr:rowOff>19050</xdr:rowOff>
    </xdr:from>
    <xdr:to>
      <xdr:col>10</xdr:col>
      <xdr:colOff>409575</xdr:colOff>
      <xdr:row>108</xdr:row>
      <xdr:rowOff>247650</xdr:rowOff>
    </xdr:to>
    <xdr:sp>
      <xdr:nvSpPr>
        <xdr:cNvPr id="48" name="AutoShape 55"/>
        <xdr:cNvSpPr>
          <a:spLocks/>
        </xdr:cNvSpPr>
      </xdr:nvSpPr>
      <xdr:spPr>
        <a:xfrm>
          <a:off x="6657975" y="237744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108</xdr:row>
      <xdr:rowOff>28575</xdr:rowOff>
    </xdr:from>
    <xdr:to>
      <xdr:col>4</xdr:col>
      <xdr:colOff>533400</xdr:colOff>
      <xdr:row>108</xdr:row>
      <xdr:rowOff>266700</xdr:rowOff>
    </xdr:to>
    <xdr:sp>
      <xdr:nvSpPr>
        <xdr:cNvPr id="49" name="AutoShape 56"/>
        <xdr:cNvSpPr>
          <a:spLocks/>
        </xdr:cNvSpPr>
      </xdr:nvSpPr>
      <xdr:spPr>
        <a:xfrm>
          <a:off x="2495550" y="237839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108</xdr:row>
      <xdr:rowOff>9525</xdr:rowOff>
    </xdr:from>
    <xdr:to>
      <xdr:col>8</xdr:col>
      <xdr:colOff>180975</xdr:colOff>
      <xdr:row>108</xdr:row>
      <xdr:rowOff>238125</xdr:rowOff>
    </xdr:to>
    <xdr:sp>
      <xdr:nvSpPr>
        <xdr:cNvPr id="50" name="AutoShape 57"/>
        <xdr:cNvSpPr>
          <a:spLocks/>
        </xdr:cNvSpPr>
      </xdr:nvSpPr>
      <xdr:spPr>
        <a:xfrm>
          <a:off x="5000625" y="237648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108</xdr:row>
      <xdr:rowOff>28575</xdr:rowOff>
    </xdr:from>
    <xdr:to>
      <xdr:col>9</xdr:col>
      <xdr:colOff>180975</xdr:colOff>
      <xdr:row>108</xdr:row>
      <xdr:rowOff>266700</xdr:rowOff>
    </xdr:to>
    <xdr:sp>
      <xdr:nvSpPr>
        <xdr:cNvPr id="51" name="AutoShape 58"/>
        <xdr:cNvSpPr>
          <a:spLocks/>
        </xdr:cNvSpPr>
      </xdr:nvSpPr>
      <xdr:spPr>
        <a:xfrm>
          <a:off x="5715000" y="237839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108</xdr:row>
      <xdr:rowOff>28575</xdr:rowOff>
    </xdr:from>
    <xdr:to>
      <xdr:col>11</xdr:col>
      <xdr:colOff>180975</xdr:colOff>
      <xdr:row>108</xdr:row>
      <xdr:rowOff>266700</xdr:rowOff>
    </xdr:to>
    <xdr:sp>
      <xdr:nvSpPr>
        <xdr:cNvPr id="52" name="AutoShape 59"/>
        <xdr:cNvSpPr>
          <a:spLocks/>
        </xdr:cNvSpPr>
      </xdr:nvSpPr>
      <xdr:spPr>
        <a:xfrm>
          <a:off x="7143750" y="237839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108</xdr:row>
      <xdr:rowOff>28575</xdr:rowOff>
    </xdr:from>
    <xdr:to>
      <xdr:col>11</xdr:col>
      <xdr:colOff>628650</xdr:colOff>
      <xdr:row>108</xdr:row>
      <xdr:rowOff>266700</xdr:rowOff>
    </xdr:to>
    <xdr:sp>
      <xdr:nvSpPr>
        <xdr:cNvPr id="53" name="AutoShape 60"/>
        <xdr:cNvSpPr>
          <a:spLocks/>
        </xdr:cNvSpPr>
      </xdr:nvSpPr>
      <xdr:spPr>
        <a:xfrm>
          <a:off x="7591425" y="237839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108</xdr:row>
      <xdr:rowOff>19050</xdr:rowOff>
    </xdr:from>
    <xdr:to>
      <xdr:col>10</xdr:col>
      <xdr:colOff>409575</xdr:colOff>
      <xdr:row>108</xdr:row>
      <xdr:rowOff>247650</xdr:rowOff>
    </xdr:to>
    <xdr:sp>
      <xdr:nvSpPr>
        <xdr:cNvPr id="54" name="AutoShape 61"/>
        <xdr:cNvSpPr>
          <a:spLocks/>
        </xdr:cNvSpPr>
      </xdr:nvSpPr>
      <xdr:spPr>
        <a:xfrm>
          <a:off x="6657975" y="237744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16</xdr:row>
      <xdr:rowOff>28575</xdr:rowOff>
    </xdr:from>
    <xdr:to>
      <xdr:col>4</xdr:col>
      <xdr:colOff>533400</xdr:colOff>
      <xdr:row>16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495550" y="34385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16</xdr:row>
      <xdr:rowOff>9525</xdr:rowOff>
    </xdr:from>
    <xdr:to>
      <xdr:col>8</xdr:col>
      <xdr:colOff>180975</xdr:colOff>
      <xdr:row>16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000625" y="34194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16</xdr:row>
      <xdr:rowOff>28575</xdr:rowOff>
    </xdr:from>
    <xdr:to>
      <xdr:col>9</xdr:col>
      <xdr:colOff>180975</xdr:colOff>
      <xdr:row>16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5715000" y="34385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16</xdr:row>
      <xdr:rowOff>28575</xdr:rowOff>
    </xdr:from>
    <xdr:to>
      <xdr:col>11</xdr:col>
      <xdr:colOff>180975</xdr:colOff>
      <xdr:row>16</xdr:row>
      <xdr:rowOff>266700</xdr:rowOff>
    </xdr:to>
    <xdr:sp>
      <xdr:nvSpPr>
        <xdr:cNvPr id="4" name="AutoShape 4"/>
        <xdr:cNvSpPr>
          <a:spLocks/>
        </xdr:cNvSpPr>
      </xdr:nvSpPr>
      <xdr:spPr>
        <a:xfrm>
          <a:off x="7143750" y="34385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28575</xdr:rowOff>
    </xdr:from>
    <xdr:to>
      <xdr:col>11</xdr:col>
      <xdr:colOff>628650</xdr:colOff>
      <xdr:row>16</xdr:row>
      <xdr:rowOff>266700</xdr:rowOff>
    </xdr:to>
    <xdr:sp>
      <xdr:nvSpPr>
        <xdr:cNvPr id="5" name="AutoShape 5"/>
        <xdr:cNvSpPr>
          <a:spLocks/>
        </xdr:cNvSpPr>
      </xdr:nvSpPr>
      <xdr:spPr>
        <a:xfrm>
          <a:off x="7591425" y="34385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16</xdr:row>
      <xdr:rowOff>19050</xdr:rowOff>
    </xdr:from>
    <xdr:to>
      <xdr:col>10</xdr:col>
      <xdr:colOff>409575</xdr:colOff>
      <xdr:row>16</xdr:row>
      <xdr:rowOff>247650</xdr:rowOff>
    </xdr:to>
    <xdr:sp>
      <xdr:nvSpPr>
        <xdr:cNvPr id="6" name="AutoShape 6"/>
        <xdr:cNvSpPr>
          <a:spLocks/>
        </xdr:cNvSpPr>
      </xdr:nvSpPr>
      <xdr:spPr>
        <a:xfrm>
          <a:off x="6657975" y="34290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56</xdr:row>
      <xdr:rowOff>28575</xdr:rowOff>
    </xdr:from>
    <xdr:to>
      <xdr:col>4</xdr:col>
      <xdr:colOff>533400</xdr:colOff>
      <xdr:row>56</xdr:row>
      <xdr:rowOff>266700</xdr:rowOff>
    </xdr:to>
    <xdr:sp>
      <xdr:nvSpPr>
        <xdr:cNvPr id="7" name="AutoShape 19"/>
        <xdr:cNvSpPr>
          <a:spLocks/>
        </xdr:cNvSpPr>
      </xdr:nvSpPr>
      <xdr:spPr>
        <a:xfrm>
          <a:off x="2495550" y="12125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56</xdr:row>
      <xdr:rowOff>9525</xdr:rowOff>
    </xdr:from>
    <xdr:to>
      <xdr:col>8</xdr:col>
      <xdr:colOff>180975</xdr:colOff>
      <xdr:row>56</xdr:row>
      <xdr:rowOff>238125</xdr:rowOff>
    </xdr:to>
    <xdr:sp>
      <xdr:nvSpPr>
        <xdr:cNvPr id="8" name="AutoShape 20"/>
        <xdr:cNvSpPr>
          <a:spLocks/>
        </xdr:cNvSpPr>
      </xdr:nvSpPr>
      <xdr:spPr>
        <a:xfrm>
          <a:off x="5000625" y="121062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56</xdr:row>
      <xdr:rowOff>28575</xdr:rowOff>
    </xdr:from>
    <xdr:to>
      <xdr:col>9</xdr:col>
      <xdr:colOff>180975</xdr:colOff>
      <xdr:row>56</xdr:row>
      <xdr:rowOff>266700</xdr:rowOff>
    </xdr:to>
    <xdr:sp>
      <xdr:nvSpPr>
        <xdr:cNvPr id="9" name="AutoShape 21"/>
        <xdr:cNvSpPr>
          <a:spLocks/>
        </xdr:cNvSpPr>
      </xdr:nvSpPr>
      <xdr:spPr>
        <a:xfrm>
          <a:off x="5715000" y="12125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56</xdr:row>
      <xdr:rowOff>28575</xdr:rowOff>
    </xdr:from>
    <xdr:to>
      <xdr:col>11</xdr:col>
      <xdr:colOff>180975</xdr:colOff>
      <xdr:row>56</xdr:row>
      <xdr:rowOff>266700</xdr:rowOff>
    </xdr:to>
    <xdr:sp>
      <xdr:nvSpPr>
        <xdr:cNvPr id="10" name="AutoShape 22"/>
        <xdr:cNvSpPr>
          <a:spLocks/>
        </xdr:cNvSpPr>
      </xdr:nvSpPr>
      <xdr:spPr>
        <a:xfrm>
          <a:off x="7143750" y="12125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56</xdr:row>
      <xdr:rowOff>28575</xdr:rowOff>
    </xdr:from>
    <xdr:to>
      <xdr:col>11</xdr:col>
      <xdr:colOff>628650</xdr:colOff>
      <xdr:row>56</xdr:row>
      <xdr:rowOff>266700</xdr:rowOff>
    </xdr:to>
    <xdr:sp>
      <xdr:nvSpPr>
        <xdr:cNvPr id="11" name="AutoShape 23"/>
        <xdr:cNvSpPr>
          <a:spLocks/>
        </xdr:cNvSpPr>
      </xdr:nvSpPr>
      <xdr:spPr>
        <a:xfrm>
          <a:off x="7591425" y="12125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56</xdr:row>
      <xdr:rowOff>19050</xdr:rowOff>
    </xdr:from>
    <xdr:to>
      <xdr:col>10</xdr:col>
      <xdr:colOff>409575</xdr:colOff>
      <xdr:row>56</xdr:row>
      <xdr:rowOff>247650</xdr:rowOff>
    </xdr:to>
    <xdr:sp>
      <xdr:nvSpPr>
        <xdr:cNvPr id="12" name="AutoShape 24"/>
        <xdr:cNvSpPr>
          <a:spLocks/>
        </xdr:cNvSpPr>
      </xdr:nvSpPr>
      <xdr:spPr>
        <a:xfrm>
          <a:off x="6657975" y="121158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74</xdr:row>
      <xdr:rowOff>28575</xdr:rowOff>
    </xdr:from>
    <xdr:to>
      <xdr:col>4</xdr:col>
      <xdr:colOff>533400</xdr:colOff>
      <xdr:row>74</xdr:row>
      <xdr:rowOff>266700</xdr:rowOff>
    </xdr:to>
    <xdr:sp>
      <xdr:nvSpPr>
        <xdr:cNvPr id="13" name="AutoShape 31"/>
        <xdr:cNvSpPr>
          <a:spLocks/>
        </xdr:cNvSpPr>
      </xdr:nvSpPr>
      <xdr:spPr>
        <a:xfrm>
          <a:off x="2495550" y="158496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74</xdr:row>
      <xdr:rowOff>9525</xdr:rowOff>
    </xdr:from>
    <xdr:to>
      <xdr:col>8</xdr:col>
      <xdr:colOff>180975</xdr:colOff>
      <xdr:row>74</xdr:row>
      <xdr:rowOff>238125</xdr:rowOff>
    </xdr:to>
    <xdr:sp>
      <xdr:nvSpPr>
        <xdr:cNvPr id="14" name="AutoShape 32"/>
        <xdr:cNvSpPr>
          <a:spLocks/>
        </xdr:cNvSpPr>
      </xdr:nvSpPr>
      <xdr:spPr>
        <a:xfrm>
          <a:off x="5000625" y="158305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74</xdr:row>
      <xdr:rowOff>28575</xdr:rowOff>
    </xdr:from>
    <xdr:to>
      <xdr:col>9</xdr:col>
      <xdr:colOff>180975</xdr:colOff>
      <xdr:row>74</xdr:row>
      <xdr:rowOff>266700</xdr:rowOff>
    </xdr:to>
    <xdr:sp>
      <xdr:nvSpPr>
        <xdr:cNvPr id="15" name="AutoShape 33"/>
        <xdr:cNvSpPr>
          <a:spLocks/>
        </xdr:cNvSpPr>
      </xdr:nvSpPr>
      <xdr:spPr>
        <a:xfrm>
          <a:off x="5715000" y="158496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74</xdr:row>
      <xdr:rowOff>28575</xdr:rowOff>
    </xdr:from>
    <xdr:to>
      <xdr:col>11</xdr:col>
      <xdr:colOff>180975</xdr:colOff>
      <xdr:row>74</xdr:row>
      <xdr:rowOff>266700</xdr:rowOff>
    </xdr:to>
    <xdr:sp>
      <xdr:nvSpPr>
        <xdr:cNvPr id="16" name="AutoShape 34"/>
        <xdr:cNvSpPr>
          <a:spLocks/>
        </xdr:cNvSpPr>
      </xdr:nvSpPr>
      <xdr:spPr>
        <a:xfrm>
          <a:off x="7143750" y="158496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74</xdr:row>
      <xdr:rowOff>28575</xdr:rowOff>
    </xdr:from>
    <xdr:to>
      <xdr:col>11</xdr:col>
      <xdr:colOff>628650</xdr:colOff>
      <xdr:row>74</xdr:row>
      <xdr:rowOff>266700</xdr:rowOff>
    </xdr:to>
    <xdr:sp>
      <xdr:nvSpPr>
        <xdr:cNvPr id="17" name="AutoShape 35"/>
        <xdr:cNvSpPr>
          <a:spLocks/>
        </xdr:cNvSpPr>
      </xdr:nvSpPr>
      <xdr:spPr>
        <a:xfrm>
          <a:off x="7591425" y="158496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74</xdr:row>
      <xdr:rowOff>19050</xdr:rowOff>
    </xdr:from>
    <xdr:to>
      <xdr:col>10</xdr:col>
      <xdr:colOff>409575</xdr:colOff>
      <xdr:row>74</xdr:row>
      <xdr:rowOff>247650</xdr:rowOff>
    </xdr:to>
    <xdr:sp>
      <xdr:nvSpPr>
        <xdr:cNvPr id="18" name="AutoShape 36"/>
        <xdr:cNvSpPr>
          <a:spLocks/>
        </xdr:cNvSpPr>
      </xdr:nvSpPr>
      <xdr:spPr>
        <a:xfrm>
          <a:off x="6657975" y="158400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38</xdr:row>
      <xdr:rowOff>28575</xdr:rowOff>
    </xdr:from>
    <xdr:to>
      <xdr:col>4</xdr:col>
      <xdr:colOff>533400</xdr:colOff>
      <xdr:row>38</xdr:row>
      <xdr:rowOff>266700</xdr:rowOff>
    </xdr:to>
    <xdr:sp>
      <xdr:nvSpPr>
        <xdr:cNvPr id="19" name="AutoShape 50"/>
        <xdr:cNvSpPr>
          <a:spLocks/>
        </xdr:cNvSpPr>
      </xdr:nvSpPr>
      <xdr:spPr>
        <a:xfrm>
          <a:off x="2495550" y="8277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38</xdr:row>
      <xdr:rowOff>9525</xdr:rowOff>
    </xdr:from>
    <xdr:to>
      <xdr:col>8</xdr:col>
      <xdr:colOff>180975</xdr:colOff>
      <xdr:row>38</xdr:row>
      <xdr:rowOff>238125</xdr:rowOff>
    </xdr:to>
    <xdr:sp>
      <xdr:nvSpPr>
        <xdr:cNvPr id="20" name="AutoShape 51"/>
        <xdr:cNvSpPr>
          <a:spLocks/>
        </xdr:cNvSpPr>
      </xdr:nvSpPr>
      <xdr:spPr>
        <a:xfrm>
          <a:off x="5000625" y="82581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38</xdr:row>
      <xdr:rowOff>28575</xdr:rowOff>
    </xdr:from>
    <xdr:to>
      <xdr:col>9</xdr:col>
      <xdr:colOff>180975</xdr:colOff>
      <xdr:row>38</xdr:row>
      <xdr:rowOff>266700</xdr:rowOff>
    </xdr:to>
    <xdr:sp>
      <xdr:nvSpPr>
        <xdr:cNvPr id="21" name="AutoShape 52"/>
        <xdr:cNvSpPr>
          <a:spLocks/>
        </xdr:cNvSpPr>
      </xdr:nvSpPr>
      <xdr:spPr>
        <a:xfrm>
          <a:off x="5715000" y="8277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38</xdr:row>
      <xdr:rowOff>28575</xdr:rowOff>
    </xdr:from>
    <xdr:to>
      <xdr:col>11</xdr:col>
      <xdr:colOff>180975</xdr:colOff>
      <xdr:row>38</xdr:row>
      <xdr:rowOff>266700</xdr:rowOff>
    </xdr:to>
    <xdr:sp>
      <xdr:nvSpPr>
        <xdr:cNvPr id="22" name="AutoShape 53"/>
        <xdr:cNvSpPr>
          <a:spLocks/>
        </xdr:cNvSpPr>
      </xdr:nvSpPr>
      <xdr:spPr>
        <a:xfrm>
          <a:off x="7143750" y="8277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28575</xdr:rowOff>
    </xdr:from>
    <xdr:to>
      <xdr:col>11</xdr:col>
      <xdr:colOff>628650</xdr:colOff>
      <xdr:row>38</xdr:row>
      <xdr:rowOff>266700</xdr:rowOff>
    </xdr:to>
    <xdr:sp>
      <xdr:nvSpPr>
        <xdr:cNvPr id="23" name="AutoShape 54"/>
        <xdr:cNvSpPr>
          <a:spLocks/>
        </xdr:cNvSpPr>
      </xdr:nvSpPr>
      <xdr:spPr>
        <a:xfrm>
          <a:off x="7591425" y="8277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19050</xdr:rowOff>
    </xdr:from>
    <xdr:to>
      <xdr:col>10</xdr:col>
      <xdr:colOff>409575</xdr:colOff>
      <xdr:row>38</xdr:row>
      <xdr:rowOff>247650</xdr:rowOff>
    </xdr:to>
    <xdr:sp>
      <xdr:nvSpPr>
        <xdr:cNvPr id="24" name="AutoShape 55"/>
        <xdr:cNvSpPr>
          <a:spLocks/>
        </xdr:cNvSpPr>
      </xdr:nvSpPr>
      <xdr:spPr>
        <a:xfrm>
          <a:off x="6657975" y="82677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"/>
  <sheetViews>
    <sheetView showGridLines="0" showRowColHeaders="0" zoomScalePageLayoutView="0" workbookViewId="0" topLeftCell="A1">
      <selection activeCell="B1" sqref="B1:H1"/>
    </sheetView>
  </sheetViews>
  <sheetFormatPr defaultColWidth="11.421875" defaultRowHeight="12.75"/>
  <cols>
    <col min="1" max="1" width="10.7109375" style="0" customWidth="1"/>
    <col min="2" max="2" width="25.7109375" style="0" customWidth="1"/>
    <col min="3" max="3" width="3.7109375" style="0" customWidth="1"/>
    <col min="4" max="4" width="9.7109375" style="0" customWidth="1"/>
    <col min="5" max="6" width="3.7109375" style="0" customWidth="1"/>
    <col min="7" max="7" width="15.7109375" style="0" customWidth="1"/>
    <col min="8" max="8" width="25.7109375" style="0" customWidth="1"/>
  </cols>
  <sheetData>
    <row r="1" spans="2:8" ht="19.5" customHeight="1" thickBot="1">
      <c r="B1" s="42" t="s">
        <v>164</v>
      </c>
      <c r="C1" s="43"/>
      <c r="D1" s="43"/>
      <c r="E1" s="43"/>
      <c r="F1" s="43"/>
      <c r="G1" s="43"/>
      <c r="H1" s="43"/>
    </row>
    <row r="2" ht="9.75" customHeight="1"/>
    <row r="3" spans="2:5" ht="19.5" customHeight="1" thickBot="1">
      <c r="B3" s="41" t="s">
        <v>165</v>
      </c>
      <c r="C3" s="41"/>
      <c r="D3" s="41"/>
      <c r="E3" s="33"/>
    </row>
    <row r="4" spans="2:8" ht="19.5" customHeight="1" thickBot="1">
      <c r="B4" s="36" t="s">
        <v>170</v>
      </c>
      <c r="C4" s="37">
        <f>'PROCESSUS DIRECTION'!$G$129</f>
      </c>
      <c r="D4" s="38">
        <f>'PROCESSUS DIRECTION'!H129</f>
      </c>
      <c r="E4" s="32"/>
      <c r="F4" s="34"/>
      <c r="G4" s="41" t="s">
        <v>166</v>
      </c>
      <c r="H4" s="41"/>
    </row>
    <row r="5" spans="2:8" ht="19.5" customHeight="1">
      <c r="B5" s="36" t="s">
        <v>171</v>
      </c>
      <c r="C5" s="37">
        <f>'PROCESSUS ÉDUCATION'!G146</f>
      </c>
      <c r="D5" s="38">
        <f>'PROCESSUS ÉDUCATION'!H146</f>
      </c>
      <c r="E5" s="32"/>
      <c r="H5" s="35" t="s">
        <v>167</v>
      </c>
    </row>
    <row r="6" spans="2:8" ht="19.5" customHeight="1">
      <c r="B6" s="36" t="s">
        <v>172</v>
      </c>
      <c r="C6" s="37">
        <f>'PROCESSUS SUPPORT'!G151</f>
      </c>
      <c r="D6" s="38">
        <f>'PROCESSUS SUPPORT'!H151</f>
      </c>
      <c r="E6" s="32"/>
      <c r="H6" s="35" t="s">
        <v>168</v>
      </c>
    </row>
    <row r="7" spans="2:8" ht="19.5" customHeight="1">
      <c r="B7" s="36" t="s">
        <v>173</v>
      </c>
      <c r="C7" s="37">
        <f>'PROCESSUS ÉVALUATION'!G76</f>
      </c>
      <c r="D7" s="38">
        <f>'PROCESSUS ÉVALUATION'!H76</f>
      </c>
      <c r="E7" s="32"/>
      <c r="H7" s="35" t="s">
        <v>169</v>
      </c>
    </row>
  </sheetData>
  <sheetProtection password="CF7A" sheet="1" objects="1" scenarios="1"/>
  <mergeCells count="3">
    <mergeCell ref="G4:H4"/>
    <mergeCell ref="B3:D3"/>
    <mergeCell ref="B1:H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&amp;LOutil diagnostique : synthèse du niveau de qualité de l'établissement&amp;RDATE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29"/>
  <sheetViews>
    <sheetView showGridLines="0" showRowColHeaders="0" zoomScalePageLayoutView="0" workbookViewId="0" topLeftCell="A1">
      <selection activeCell="E6" sqref="E6"/>
    </sheetView>
  </sheetViews>
  <sheetFormatPr defaultColWidth="11.421875" defaultRowHeight="12.75"/>
  <cols>
    <col min="1" max="1" width="2.7109375" style="0" customWidth="1"/>
    <col min="2" max="12" width="10.7109375" style="0" customWidth="1"/>
  </cols>
  <sheetData>
    <row r="1" spans="2:12" ht="19.5" customHeight="1" thickBot="1">
      <c r="B1" s="17" t="s">
        <v>14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ht="9.75" customHeight="1"/>
    <row r="3" spans="2:12" ht="19.5" customHeight="1">
      <c r="B3" s="50" t="s">
        <v>0</v>
      </c>
      <c r="C3" s="51"/>
      <c r="D3" s="51"/>
      <c r="E3" s="52" t="s">
        <v>1</v>
      </c>
      <c r="F3" s="52" t="s">
        <v>2</v>
      </c>
      <c r="G3" s="52" t="s">
        <v>3</v>
      </c>
      <c r="H3" s="52" t="s">
        <v>4</v>
      </c>
      <c r="I3" s="54" t="s">
        <v>13</v>
      </c>
      <c r="J3" s="54"/>
      <c r="K3" s="54"/>
      <c r="L3" s="54"/>
    </row>
    <row r="4" spans="2:12" ht="19.5" customHeight="1">
      <c r="B4" s="50"/>
      <c r="C4" s="51"/>
      <c r="D4" s="51"/>
      <c r="E4" s="53"/>
      <c r="F4" s="53"/>
      <c r="G4" s="53"/>
      <c r="H4" s="53"/>
      <c r="I4" s="55"/>
      <c r="J4" s="55"/>
      <c r="K4" s="55"/>
      <c r="L4" s="55"/>
    </row>
    <row r="5" ht="19.5" customHeight="1">
      <c r="D5" s="1" t="s">
        <v>174</v>
      </c>
    </row>
    <row r="6" spans="3:12" ht="19.5" customHeight="1">
      <c r="C6" s="14" t="str">
        <f>IF(OR(E6="",F6="",G6="",H6=""),"CASE(S) À COMPLÉTER","")</f>
        <v>CASE(S) À COMPLÉTER</v>
      </c>
      <c r="D6" s="1" t="s">
        <v>5</v>
      </c>
      <c r="E6" s="39"/>
      <c r="F6" s="39"/>
      <c r="G6" s="39"/>
      <c r="H6" s="39"/>
      <c r="I6" s="56"/>
      <c r="J6" s="57"/>
      <c r="K6" s="57"/>
      <c r="L6" s="58"/>
    </row>
    <row r="7" spans="3:12" ht="19.5" customHeight="1">
      <c r="C7" s="14" t="str">
        <f>IF(OR(E7="",F7="",G7="",H7=""),"CASE(S) À COMPLÉTER","")</f>
        <v>CASE(S) À COMPLÉTER</v>
      </c>
      <c r="D7" s="1" t="s">
        <v>6</v>
      </c>
      <c r="E7" s="39"/>
      <c r="F7" s="39"/>
      <c r="G7" s="39"/>
      <c r="H7" s="39"/>
      <c r="I7" s="56"/>
      <c r="J7" s="57"/>
      <c r="K7" s="57"/>
      <c r="L7" s="58"/>
    </row>
    <row r="8" spans="3:12" ht="19.5" customHeight="1">
      <c r="C8" s="14" t="str">
        <f>IF(OR(E8="",F8="",G8="",H8=""),"CASE(S) À COMPLÉTER","")</f>
        <v>CASE(S) À COMPLÉTER</v>
      </c>
      <c r="D8" s="1" t="s">
        <v>7</v>
      </c>
      <c r="E8" s="39"/>
      <c r="F8" s="39"/>
      <c r="G8" s="39"/>
      <c r="H8" s="39"/>
      <c r="I8" s="56"/>
      <c r="J8" s="57"/>
      <c r="K8" s="57"/>
      <c r="L8" s="58"/>
    </row>
    <row r="9" spans="3:12" ht="19.5" customHeight="1">
      <c r="C9" s="14" t="str">
        <f>IF(OR(E9="",F9="",G9="",H9=""),"CASE(S) À COMPLÉTER","")</f>
        <v>CASE(S) À COMPLÉTER</v>
      </c>
      <c r="D9" s="1" t="s">
        <v>8</v>
      </c>
      <c r="E9" s="39"/>
      <c r="F9" s="39"/>
      <c r="G9" s="39"/>
      <c r="H9" s="39"/>
      <c r="I9" s="56"/>
      <c r="J9" s="57"/>
      <c r="K9" s="57"/>
      <c r="L9" s="58"/>
    </row>
    <row r="10" ht="9.75" customHeight="1"/>
    <row r="11" spans="4:8" ht="19.5" customHeight="1">
      <c r="D11" s="10" t="s">
        <v>9</v>
      </c>
      <c r="E11" s="11">
        <f>SUM(E6:E9)</f>
        <v>0</v>
      </c>
      <c r="F11" s="11">
        <f>SUM(F6:F9)</f>
        <v>0</v>
      </c>
      <c r="G11" s="11">
        <f>SUM(G6:G9)</f>
        <v>0</v>
      </c>
      <c r="H11" s="11">
        <f>SUM(H6:H9)</f>
        <v>0</v>
      </c>
    </row>
    <row r="12" spans="4:8" ht="19.5" customHeight="1" hidden="1">
      <c r="D12" s="10"/>
      <c r="E12" s="12">
        <f>IF(F12="OK",SUM(E6:H9)/COUNT(E6:H9),0)</f>
        <v>0</v>
      </c>
      <c r="F12" s="15" t="str">
        <f>IF(OR(E6="",E7="",E8="",E9="",F6="",F7="",F8="",F9="",G6="",G7="",G8="",G9="",H6="",H7="",H8="",H9=""),"Attention, TOUTES les cases doivent être complétées !","OK")</f>
        <v>Attention, TOUTES les cases doivent être complétées !</v>
      </c>
      <c r="G12" s="12"/>
      <c r="H12" s="12"/>
    </row>
    <row r="13" spans="4:7" ht="19.5" customHeight="1">
      <c r="D13" s="10" t="s">
        <v>10</v>
      </c>
      <c r="E13" s="16">
        <f>ROUND(E12,1)</f>
        <v>0</v>
      </c>
      <c r="F13" s="15" t="str">
        <f>IF(OR(E6="",E7="",E8="",E9="",F6="",F7="",F8="",F9="",G6="",G7="",G8="",G9="",H6="",H7="",H8="",H9=""),"Attention, TOUTES les cases doivent être complétées !","")</f>
        <v>Attention, TOUTES les cases doivent être complétées !</v>
      </c>
      <c r="G13" s="19"/>
    </row>
    <row r="14" ht="9.75" customHeight="1"/>
    <row r="15" ht="19.5" customHeight="1">
      <c r="C15" s="2" t="s">
        <v>11</v>
      </c>
    </row>
    <row r="16" spans="3:12" ht="19.5" customHeight="1">
      <c r="C16" s="3" t="s">
        <v>18</v>
      </c>
      <c r="D16" s="3" t="s">
        <v>19</v>
      </c>
      <c r="E16" s="3" t="s">
        <v>20</v>
      </c>
      <c r="F16" s="3" t="s">
        <v>21</v>
      </c>
      <c r="G16" s="3" t="s">
        <v>22</v>
      </c>
      <c r="H16" s="3" t="s">
        <v>23</v>
      </c>
      <c r="I16" s="3" t="s">
        <v>24</v>
      </c>
      <c r="J16" s="3" t="s">
        <v>25</v>
      </c>
      <c r="K16" s="3" t="s">
        <v>26</v>
      </c>
      <c r="L16" s="3" t="s">
        <v>27</v>
      </c>
    </row>
    <row r="17" spans="3:12" ht="19.5" customHeight="1"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3:12" ht="24.75" customHeight="1">
      <c r="C18" s="44" t="s">
        <v>15</v>
      </c>
      <c r="D18" s="45"/>
      <c r="E18" s="45"/>
      <c r="F18" s="45"/>
      <c r="G18" s="46"/>
      <c r="H18" s="47" t="s">
        <v>16</v>
      </c>
      <c r="I18" s="48"/>
      <c r="J18" s="49"/>
      <c r="K18" s="47" t="s">
        <v>17</v>
      </c>
      <c r="L18" s="49"/>
    </row>
    <row r="19" spans="3:12" ht="24.75" customHeight="1" thickBot="1">
      <c r="C19" s="5"/>
      <c r="D19" s="6"/>
      <c r="E19" s="6"/>
      <c r="F19" s="6"/>
      <c r="G19" s="7"/>
      <c r="H19" s="5"/>
      <c r="I19" s="6"/>
      <c r="J19" s="7"/>
      <c r="K19" s="5"/>
      <c r="L19" s="7"/>
    </row>
    <row r="20" spans="3:12" ht="19.5" customHeight="1" thickBot="1">
      <c r="C20" s="13" t="s">
        <v>12</v>
      </c>
      <c r="D20" s="8"/>
      <c r="E20" s="8"/>
      <c r="F20" s="21">
        <f>IF(E13=0,"",IF(E13&gt;0.8,3,IF(E13&gt;0.5,2,IF(E13&gt;0,1))))</f>
      </c>
      <c r="G20" s="20">
        <f>IF(F20=1,"ÉTOILE",IF(F20=2,"ÉTOILES",IF(F20=3,"ÉTOILES","")))</f>
      </c>
      <c r="H20" s="8"/>
      <c r="I20" s="8"/>
      <c r="J20" s="8"/>
      <c r="K20" s="8"/>
      <c r="L20" s="9"/>
    </row>
    <row r="21" ht="9.75" customHeight="1"/>
    <row r="22" spans="2:12" ht="19.5" customHeight="1" thickBot="1">
      <c r="B22" s="17" t="s">
        <v>28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ht="9.75" customHeight="1"/>
    <row r="24" spans="2:12" ht="19.5" customHeight="1">
      <c r="B24" s="50" t="s">
        <v>0</v>
      </c>
      <c r="C24" s="51"/>
      <c r="D24" s="51"/>
      <c r="E24" s="52" t="s">
        <v>1</v>
      </c>
      <c r="F24" s="52" t="s">
        <v>2</v>
      </c>
      <c r="G24" s="52" t="s">
        <v>3</v>
      </c>
      <c r="H24" s="52" t="s">
        <v>4</v>
      </c>
      <c r="I24" s="54" t="s">
        <v>13</v>
      </c>
      <c r="J24" s="54"/>
      <c r="K24" s="54"/>
      <c r="L24" s="54"/>
    </row>
    <row r="25" spans="2:12" ht="19.5" customHeight="1">
      <c r="B25" s="50"/>
      <c r="C25" s="51"/>
      <c r="D25" s="51"/>
      <c r="E25" s="53"/>
      <c r="F25" s="53"/>
      <c r="G25" s="53"/>
      <c r="H25" s="53"/>
      <c r="I25" s="55"/>
      <c r="J25" s="55"/>
      <c r="K25" s="55"/>
      <c r="L25" s="55"/>
    </row>
    <row r="26" ht="19.5" customHeight="1">
      <c r="D26" s="1" t="s">
        <v>174</v>
      </c>
    </row>
    <row r="27" spans="3:12" ht="19.5" customHeight="1">
      <c r="C27" s="14" t="str">
        <f aca="true" t="shared" si="0" ref="C27:C33">IF(OR(E27="",F27="",G27="",H27=""),"CASE(S) À COMPLÉTER","")</f>
        <v>CASE(S) À COMPLÉTER</v>
      </c>
      <c r="D27" s="1" t="s">
        <v>29</v>
      </c>
      <c r="E27" s="40"/>
      <c r="F27" s="40"/>
      <c r="G27" s="40"/>
      <c r="H27" s="40"/>
      <c r="I27" s="56"/>
      <c r="J27" s="57"/>
      <c r="K27" s="57"/>
      <c r="L27" s="58"/>
    </row>
    <row r="28" spans="3:12" ht="19.5" customHeight="1">
      <c r="C28" s="14" t="str">
        <f t="shared" si="0"/>
        <v>CASE(S) À COMPLÉTER</v>
      </c>
      <c r="D28" s="1" t="s">
        <v>30</v>
      </c>
      <c r="E28" s="40"/>
      <c r="F28" s="40"/>
      <c r="G28" s="40"/>
      <c r="H28" s="40"/>
      <c r="I28" s="59"/>
      <c r="J28" s="60"/>
      <c r="K28" s="60"/>
      <c r="L28" s="61"/>
    </row>
    <row r="29" spans="3:12" ht="19.5" customHeight="1">
      <c r="C29" s="14" t="str">
        <f t="shared" si="0"/>
        <v>CASE(S) À COMPLÉTER</v>
      </c>
      <c r="D29" s="1" t="s">
        <v>31</v>
      </c>
      <c r="E29" s="40"/>
      <c r="F29" s="40"/>
      <c r="G29" s="40"/>
      <c r="H29" s="40"/>
      <c r="I29" s="59"/>
      <c r="J29" s="60"/>
      <c r="K29" s="60"/>
      <c r="L29" s="61"/>
    </row>
    <row r="30" spans="3:12" ht="19.5" customHeight="1">
      <c r="C30" s="14" t="str">
        <f t="shared" si="0"/>
        <v>CASE(S) À COMPLÉTER</v>
      </c>
      <c r="D30" s="1" t="s">
        <v>32</v>
      </c>
      <c r="E30" s="40"/>
      <c r="F30" s="40"/>
      <c r="G30" s="40"/>
      <c r="H30" s="40"/>
      <c r="I30" s="59"/>
      <c r="J30" s="62"/>
      <c r="K30" s="62"/>
      <c r="L30" s="63"/>
    </row>
    <row r="31" spans="3:12" ht="19.5" customHeight="1">
      <c r="C31" s="14" t="str">
        <f t="shared" si="0"/>
        <v>CASE(S) À COMPLÉTER</v>
      </c>
      <c r="D31" s="1" t="s">
        <v>33</v>
      </c>
      <c r="E31" s="40"/>
      <c r="F31" s="40"/>
      <c r="G31" s="40"/>
      <c r="H31" s="40"/>
      <c r="I31" s="59"/>
      <c r="J31" s="62"/>
      <c r="K31" s="62"/>
      <c r="L31" s="63"/>
    </row>
    <row r="32" spans="3:12" ht="19.5" customHeight="1">
      <c r="C32" s="14" t="str">
        <f t="shared" si="0"/>
        <v>CASE(S) À COMPLÉTER</v>
      </c>
      <c r="D32" s="1" t="s">
        <v>34</v>
      </c>
      <c r="E32" s="40"/>
      <c r="F32" s="40"/>
      <c r="G32" s="40"/>
      <c r="H32" s="40"/>
      <c r="I32" s="59"/>
      <c r="J32" s="62"/>
      <c r="K32" s="62"/>
      <c r="L32" s="63"/>
    </row>
    <row r="33" spans="3:12" ht="19.5" customHeight="1">
      <c r="C33" s="14" t="str">
        <f t="shared" si="0"/>
        <v>CASE(S) À COMPLÉTER</v>
      </c>
      <c r="D33" s="1" t="s">
        <v>35</v>
      </c>
      <c r="E33" s="40"/>
      <c r="F33" s="40"/>
      <c r="G33" s="40"/>
      <c r="H33" s="40"/>
      <c r="I33" s="59"/>
      <c r="J33" s="60"/>
      <c r="K33" s="60"/>
      <c r="L33" s="61"/>
    </row>
    <row r="34" ht="9.75" customHeight="1"/>
    <row r="35" spans="4:8" ht="19.5" customHeight="1">
      <c r="D35" s="10" t="s">
        <v>9</v>
      </c>
      <c r="E35" s="11">
        <f>SUM(E27:E33)</f>
        <v>0</v>
      </c>
      <c r="F35" s="11">
        <f>SUM(F27:F33)</f>
        <v>0</v>
      </c>
      <c r="G35" s="11">
        <f>SUM(G27:G33)</f>
        <v>0</v>
      </c>
      <c r="H35" s="11">
        <f>SUM(H27:H33)</f>
        <v>0</v>
      </c>
    </row>
    <row r="36" spans="4:8" ht="19.5" customHeight="1" hidden="1">
      <c r="D36" s="10"/>
      <c r="E36" s="12">
        <f>IF(F36="OK",SUM(E27:H33)/COUNT(E27:H33),0)</f>
        <v>0</v>
      </c>
      <c r="F36" s="15" t="str">
        <f>IF(OR(E27="",E28="",E29="",E30="",E31="",E32="",E33="",F27="",F28="",F29="",F30="",F31="",F32="",F33="",G27="",G28="",G29="",G30="",G31="",G32="",G33="",H27="",H28="",H29="",H30="",H31="",H32="",H33=""),"Attention, TOUTES les cases doivent être complétées !","OK")</f>
        <v>Attention, TOUTES les cases doivent être complétées !</v>
      </c>
      <c r="G36" s="12"/>
      <c r="H36" s="12"/>
    </row>
    <row r="37" spans="4:7" ht="19.5" customHeight="1">
      <c r="D37" s="10" t="s">
        <v>10</v>
      </c>
      <c r="E37" s="16">
        <f>ROUND(E36,1)</f>
        <v>0</v>
      </c>
      <c r="F37" s="15" t="str">
        <f>IF(OR(E27="",E28="",E29="",E30="",E31="",E32="",E33="",F27="",F28="",F29="",F30="",F31="",F32="",F33="",G27="",G28="",G29="",G30="",G31="",G32="",G33="",H27="",H28="",H29="",H30="",H31="",H32="",H33=""),"Attention, TOUTES les cases doivent être complétées !","")</f>
        <v>Attention, TOUTES les cases doivent être complétées !</v>
      </c>
      <c r="G37" s="19"/>
    </row>
    <row r="38" ht="9.75" customHeight="1"/>
    <row r="39" ht="19.5" customHeight="1">
      <c r="C39" s="2" t="s">
        <v>11</v>
      </c>
    </row>
    <row r="40" spans="3:12" ht="19.5" customHeight="1">
      <c r="C40" s="3" t="s">
        <v>18</v>
      </c>
      <c r="D40" s="3" t="s">
        <v>19</v>
      </c>
      <c r="E40" s="3" t="s">
        <v>20</v>
      </c>
      <c r="F40" s="3" t="s">
        <v>21</v>
      </c>
      <c r="G40" s="3" t="s">
        <v>22</v>
      </c>
      <c r="H40" s="3" t="s">
        <v>23</v>
      </c>
      <c r="I40" s="3" t="s">
        <v>24</v>
      </c>
      <c r="J40" s="3" t="s">
        <v>25</v>
      </c>
      <c r="K40" s="3" t="s">
        <v>26</v>
      </c>
      <c r="L40" s="3" t="s">
        <v>27</v>
      </c>
    </row>
    <row r="41" spans="3:12" ht="19.5" customHeight="1"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3:12" ht="24.75" customHeight="1">
      <c r="C42" s="44" t="s">
        <v>15</v>
      </c>
      <c r="D42" s="45"/>
      <c r="E42" s="45"/>
      <c r="F42" s="45"/>
      <c r="G42" s="46"/>
      <c r="H42" s="47" t="s">
        <v>16</v>
      </c>
      <c r="I42" s="48"/>
      <c r="J42" s="49"/>
      <c r="K42" s="47" t="s">
        <v>17</v>
      </c>
      <c r="L42" s="49"/>
    </row>
    <row r="43" spans="3:12" ht="24.75" customHeight="1" thickBot="1">
      <c r="C43" s="5"/>
      <c r="D43" s="6"/>
      <c r="E43" s="6"/>
      <c r="F43" s="6"/>
      <c r="G43" s="7"/>
      <c r="H43" s="5"/>
      <c r="I43" s="6"/>
      <c r="J43" s="7"/>
      <c r="K43" s="5"/>
      <c r="L43" s="7"/>
    </row>
    <row r="44" spans="3:12" ht="19.5" customHeight="1" thickBot="1">
      <c r="C44" s="13" t="s">
        <v>36</v>
      </c>
      <c r="D44" s="8"/>
      <c r="E44" s="8"/>
      <c r="F44" s="21">
        <f>IF(E37=0,"",IF(E37&gt;0.8,3,IF(E37&gt;0.5,2,IF(E37&gt;0,1))))</f>
      </c>
      <c r="G44" s="20">
        <f>IF(F44=1,"ÉTOILE",IF(F44=2,"ÉTOILES",IF(F44=3,"ÉTOILES","")))</f>
      </c>
      <c r="H44" s="8"/>
      <c r="I44" s="8"/>
      <c r="J44" s="8"/>
      <c r="K44" s="8"/>
      <c r="L44" s="9"/>
    </row>
    <row r="45" ht="9.75" customHeight="1"/>
    <row r="46" spans="2:12" ht="19.5" customHeight="1" thickBot="1">
      <c r="B46" s="17" t="s">
        <v>37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ht="9.75" customHeight="1"/>
    <row r="48" spans="2:12" ht="19.5" customHeight="1">
      <c r="B48" s="50" t="s">
        <v>0</v>
      </c>
      <c r="C48" s="51"/>
      <c r="D48" s="51"/>
      <c r="E48" s="52" t="s">
        <v>1</v>
      </c>
      <c r="F48" s="52" t="s">
        <v>2</v>
      </c>
      <c r="G48" s="52" t="s">
        <v>3</v>
      </c>
      <c r="H48" s="52" t="s">
        <v>4</v>
      </c>
      <c r="I48" s="54" t="s">
        <v>13</v>
      </c>
      <c r="J48" s="54"/>
      <c r="K48" s="54"/>
      <c r="L48" s="54"/>
    </row>
    <row r="49" spans="2:12" ht="19.5" customHeight="1">
      <c r="B49" s="50"/>
      <c r="C49" s="51"/>
      <c r="D49" s="51"/>
      <c r="E49" s="53"/>
      <c r="F49" s="53"/>
      <c r="G49" s="53"/>
      <c r="H49" s="53"/>
      <c r="I49" s="55"/>
      <c r="J49" s="55"/>
      <c r="K49" s="55"/>
      <c r="L49" s="55"/>
    </row>
    <row r="50" ht="19.5" customHeight="1">
      <c r="D50" s="1" t="s">
        <v>174</v>
      </c>
    </row>
    <row r="51" spans="3:12" ht="19.5" customHeight="1">
      <c r="C51" s="14" t="str">
        <f aca="true" t="shared" si="1" ref="C51:C58">IF(OR(E51="",F51="",G51="",H51=""),"CASE(S) À COMPLÉTER","")</f>
        <v>CASE(S) À COMPLÉTER</v>
      </c>
      <c r="D51" s="1" t="s">
        <v>40</v>
      </c>
      <c r="E51" s="40"/>
      <c r="F51" s="40"/>
      <c r="G51" s="40"/>
      <c r="H51" s="40"/>
      <c r="I51" s="56"/>
      <c r="J51" s="57"/>
      <c r="K51" s="57"/>
      <c r="L51" s="58"/>
    </row>
    <row r="52" spans="3:12" ht="19.5" customHeight="1">
      <c r="C52" s="14" t="str">
        <f t="shared" si="1"/>
        <v>CASE(S) À COMPLÉTER</v>
      </c>
      <c r="D52" s="1" t="s">
        <v>41</v>
      </c>
      <c r="E52" s="40"/>
      <c r="F52" s="40"/>
      <c r="G52" s="40"/>
      <c r="H52" s="40"/>
      <c r="I52" s="56"/>
      <c r="J52" s="57"/>
      <c r="K52" s="57"/>
      <c r="L52" s="58"/>
    </row>
    <row r="53" spans="3:12" ht="19.5" customHeight="1">
      <c r="C53" s="14" t="str">
        <f t="shared" si="1"/>
        <v>CASE(S) À COMPLÉTER</v>
      </c>
      <c r="D53" s="1" t="s">
        <v>42</v>
      </c>
      <c r="E53" s="40"/>
      <c r="F53" s="40"/>
      <c r="G53" s="40"/>
      <c r="H53" s="40"/>
      <c r="I53" s="56"/>
      <c r="J53" s="57"/>
      <c r="K53" s="57"/>
      <c r="L53" s="58"/>
    </row>
    <row r="54" spans="3:12" ht="19.5" customHeight="1">
      <c r="C54" s="14" t="str">
        <f t="shared" si="1"/>
        <v>CASE(S) À COMPLÉTER</v>
      </c>
      <c r="D54" s="1" t="s">
        <v>43</v>
      </c>
      <c r="E54" s="40"/>
      <c r="F54" s="40"/>
      <c r="G54" s="40"/>
      <c r="H54" s="40"/>
      <c r="I54" s="56"/>
      <c r="J54" s="57"/>
      <c r="K54" s="57"/>
      <c r="L54" s="58"/>
    </row>
    <row r="55" spans="3:12" ht="19.5" customHeight="1">
      <c r="C55" s="14" t="str">
        <f t="shared" si="1"/>
        <v>CASE(S) À COMPLÉTER</v>
      </c>
      <c r="D55" s="1" t="s">
        <v>44</v>
      </c>
      <c r="E55" s="40"/>
      <c r="F55" s="40"/>
      <c r="G55" s="40"/>
      <c r="H55" s="40"/>
      <c r="I55" s="56"/>
      <c r="J55" s="57"/>
      <c r="K55" s="57"/>
      <c r="L55" s="58"/>
    </row>
    <row r="56" spans="3:12" ht="19.5" customHeight="1">
      <c r="C56" s="14" t="str">
        <f t="shared" si="1"/>
        <v>CASE(S) À COMPLÉTER</v>
      </c>
      <c r="D56" s="1" t="s">
        <v>45</v>
      </c>
      <c r="E56" s="40"/>
      <c r="F56" s="40"/>
      <c r="G56" s="40"/>
      <c r="H56" s="40"/>
      <c r="I56" s="56"/>
      <c r="J56" s="57"/>
      <c r="K56" s="57"/>
      <c r="L56" s="58"/>
    </row>
    <row r="57" spans="3:12" ht="19.5" customHeight="1">
      <c r="C57" s="14" t="str">
        <f t="shared" si="1"/>
        <v>CASE(S) À COMPLÉTER</v>
      </c>
      <c r="D57" s="1" t="s">
        <v>46</v>
      </c>
      <c r="E57" s="40"/>
      <c r="F57" s="40"/>
      <c r="G57" s="40"/>
      <c r="H57" s="40"/>
      <c r="I57" s="56"/>
      <c r="J57" s="57"/>
      <c r="K57" s="57"/>
      <c r="L57" s="58"/>
    </row>
    <row r="58" spans="3:12" ht="19.5" customHeight="1">
      <c r="C58" s="14" t="str">
        <f t="shared" si="1"/>
        <v>CASE(S) À COMPLÉTER</v>
      </c>
      <c r="D58" s="1" t="s">
        <v>47</v>
      </c>
      <c r="E58" s="40"/>
      <c r="F58" s="40"/>
      <c r="G58" s="40"/>
      <c r="H58" s="40"/>
      <c r="I58" s="56"/>
      <c r="J58" s="57"/>
      <c r="K58" s="57"/>
      <c r="L58" s="58"/>
    </row>
    <row r="59" ht="9.75" customHeight="1"/>
    <row r="60" spans="4:8" ht="19.5" customHeight="1">
      <c r="D60" s="10" t="s">
        <v>9</v>
      </c>
      <c r="E60" s="11">
        <f>SUM(E51:E58)</f>
        <v>0</v>
      </c>
      <c r="F60" s="11">
        <f>SUM(F51:F58)</f>
        <v>0</v>
      </c>
      <c r="G60" s="11">
        <f>SUM(G51:G58)</f>
        <v>0</v>
      </c>
      <c r="H60" s="11">
        <f>SUM(H51:H58)</f>
        <v>0</v>
      </c>
    </row>
    <row r="61" spans="4:8" ht="19.5" customHeight="1" hidden="1">
      <c r="D61" s="10"/>
      <c r="E61" s="12">
        <f>IF(F61="OK",SUM(E51:H58)/COUNT(E51:H58),0)</f>
        <v>0</v>
      </c>
      <c r="F61" s="15" t="str">
        <f>IF(OR(C51="CASE(S) À COMPLÉTER",C52="CASE(S) À COMPLÉTER",C53="CASE(S) À COMPLÉTER",C54="CASE(S) À COMPLÉTER",C55="CASE(S) À COMPLÉTER",C56="CASE(S) À COMPLÉTER",C57="CASE(S) À COMPLÉTER",C58="CASE(S) À COMPLÉTER",),"Attention, TOUTES les cases doivent être complétées !","OK")</f>
        <v>Attention, TOUTES les cases doivent être complétées !</v>
      </c>
      <c r="G61" s="12"/>
      <c r="H61" s="12"/>
    </row>
    <row r="62" spans="4:7" ht="19.5" customHeight="1">
      <c r="D62" s="10" t="s">
        <v>10</v>
      </c>
      <c r="E62" s="16">
        <f>ROUND(E61,1)</f>
        <v>0</v>
      </c>
      <c r="F62" s="15" t="str">
        <f>IF(OR(C51="CASE(S) À COMPLÉTER",C52="CASE(S) À COMPLÉTER",C53="CASE(S) À COMPLÉTER",C54="CASE(S) À COMPLÉTER",C55="CASE(S) À COMPLÉTER",C56="CASE(S) À COMPLÉTER",C57="CASE(S) À COMPLÉTER",C58="CASE(S) À COMPLÉTER"),"Attention, TOUTES les cases doivent être complétées !","")</f>
        <v>Attention, TOUTES les cases doivent être complétées !</v>
      </c>
      <c r="G62" s="19"/>
    </row>
    <row r="63" ht="9.75" customHeight="1"/>
    <row r="64" ht="19.5" customHeight="1">
      <c r="C64" s="2" t="s">
        <v>11</v>
      </c>
    </row>
    <row r="65" spans="3:12" ht="19.5" customHeight="1">
      <c r="C65" s="3" t="s">
        <v>18</v>
      </c>
      <c r="D65" s="3" t="s">
        <v>19</v>
      </c>
      <c r="E65" s="3" t="s">
        <v>20</v>
      </c>
      <c r="F65" s="3" t="s">
        <v>21</v>
      </c>
      <c r="G65" s="3" t="s">
        <v>22</v>
      </c>
      <c r="H65" s="3" t="s">
        <v>23</v>
      </c>
      <c r="I65" s="3" t="s">
        <v>24</v>
      </c>
      <c r="J65" s="3" t="s">
        <v>25</v>
      </c>
      <c r="K65" s="3" t="s">
        <v>26</v>
      </c>
      <c r="L65" s="3" t="s">
        <v>27</v>
      </c>
    </row>
    <row r="66" spans="3:12" ht="19.5" customHeight="1"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3:12" ht="24.75" customHeight="1">
      <c r="C67" s="44" t="s">
        <v>15</v>
      </c>
      <c r="D67" s="45"/>
      <c r="E67" s="45"/>
      <c r="F67" s="45"/>
      <c r="G67" s="46"/>
      <c r="H67" s="47" t="s">
        <v>16</v>
      </c>
      <c r="I67" s="48"/>
      <c r="J67" s="49"/>
      <c r="K67" s="47" t="s">
        <v>17</v>
      </c>
      <c r="L67" s="49"/>
    </row>
    <row r="68" spans="3:12" ht="24.75" customHeight="1" thickBot="1">
      <c r="C68" s="5"/>
      <c r="D68" s="6"/>
      <c r="E68" s="6"/>
      <c r="F68" s="6"/>
      <c r="G68" s="7"/>
      <c r="H68" s="5"/>
      <c r="I68" s="6"/>
      <c r="J68" s="7"/>
      <c r="K68" s="5"/>
      <c r="L68" s="7"/>
    </row>
    <row r="69" spans="3:12" ht="19.5" customHeight="1" thickBot="1">
      <c r="C69" s="13" t="s">
        <v>38</v>
      </c>
      <c r="D69" s="8"/>
      <c r="E69" s="8"/>
      <c r="F69" s="21">
        <f>IF(E62=0,"",IF(E62&gt;0.8,3,IF(E62&gt;0.5,2,IF(E62&gt;0,1))))</f>
      </c>
      <c r="G69" s="20">
        <f>IF(F69=1,"ÉTOILE",IF(F69=2,"ÉTOILES",IF(F69=3,"ÉTOILES","")))</f>
      </c>
      <c r="H69" s="8"/>
      <c r="I69" s="8"/>
      <c r="J69" s="8"/>
      <c r="K69" s="8"/>
      <c r="L69" s="9"/>
    </row>
    <row r="70" ht="9.75" customHeight="1"/>
    <row r="71" spans="2:12" ht="19.5" customHeight="1" thickBot="1">
      <c r="B71" s="17" t="s">
        <v>39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ht="9.75" customHeight="1"/>
    <row r="73" spans="2:12" ht="19.5" customHeight="1">
      <c r="B73" s="50" t="s">
        <v>0</v>
      </c>
      <c r="C73" s="51"/>
      <c r="D73" s="51"/>
      <c r="E73" s="52" t="s">
        <v>1</v>
      </c>
      <c r="F73" s="52" t="s">
        <v>2</v>
      </c>
      <c r="G73" s="52" t="s">
        <v>3</v>
      </c>
      <c r="H73" s="52" t="s">
        <v>4</v>
      </c>
      <c r="I73" s="54" t="s">
        <v>13</v>
      </c>
      <c r="J73" s="54"/>
      <c r="K73" s="54"/>
      <c r="L73" s="54"/>
    </row>
    <row r="74" spans="2:12" ht="19.5" customHeight="1">
      <c r="B74" s="50"/>
      <c r="C74" s="51"/>
      <c r="D74" s="51"/>
      <c r="E74" s="53"/>
      <c r="F74" s="53"/>
      <c r="G74" s="53"/>
      <c r="H74" s="53"/>
      <c r="I74" s="55"/>
      <c r="J74" s="55"/>
      <c r="K74" s="55"/>
      <c r="L74" s="55"/>
    </row>
    <row r="75" ht="19.5" customHeight="1">
      <c r="D75" s="1" t="s">
        <v>174</v>
      </c>
    </row>
    <row r="76" spans="3:12" ht="19.5" customHeight="1">
      <c r="C76" s="14" t="str">
        <f>IF(OR(E76="",F76="",G76="",H76=""),"CASE(S) À COMPLÉTER","")</f>
        <v>CASE(S) À COMPLÉTER</v>
      </c>
      <c r="D76" s="1" t="s">
        <v>48</v>
      </c>
      <c r="E76" s="40"/>
      <c r="F76" s="40"/>
      <c r="G76" s="40"/>
      <c r="H76" s="40"/>
      <c r="I76" s="56"/>
      <c r="J76" s="57"/>
      <c r="K76" s="57"/>
      <c r="L76" s="58"/>
    </row>
    <row r="77" spans="3:12" ht="19.5" customHeight="1">
      <c r="C77" s="14" t="str">
        <f>IF(OR(E77="",F77="",G77="",H77=""),"CASE(S) À COMPLÉTER","")</f>
        <v>CASE(S) À COMPLÉTER</v>
      </c>
      <c r="D77" s="1" t="s">
        <v>49</v>
      </c>
      <c r="E77" s="40"/>
      <c r="F77" s="40"/>
      <c r="G77" s="40"/>
      <c r="H77" s="40"/>
      <c r="I77" s="56"/>
      <c r="J77" s="57"/>
      <c r="K77" s="57"/>
      <c r="L77" s="58"/>
    </row>
    <row r="78" spans="3:12" ht="19.5" customHeight="1">
      <c r="C78" s="14" t="str">
        <f>IF(OR(E78="",F78="",G78="",H78=""),"CASE(S) À COMPLÉTER","")</f>
        <v>CASE(S) À COMPLÉTER</v>
      </c>
      <c r="D78" s="1" t="s">
        <v>50</v>
      </c>
      <c r="E78" s="40"/>
      <c r="F78" s="40"/>
      <c r="G78" s="40"/>
      <c r="H78" s="40"/>
      <c r="I78" s="56"/>
      <c r="J78" s="57"/>
      <c r="K78" s="57"/>
      <c r="L78" s="58"/>
    </row>
    <row r="79" ht="9.75" customHeight="1"/>
    <row r="80" spans="4:8" ht="19.5" customHeight="1">
      <c r="D80" s="10" t="s">
        <v>9</v>
      </c>
      <c r="E80" s="11">
        <f>SUM(E76:E78)</f>
        <v>0</v>
      </c>
      <c r="F80" s="11">
        <f>SUM(F76:F78)</f>
        <v>0</v>
      </c>
      <c r="G80" s="11">
        <f>SUM(G76:G78)</f>
        <v>0</v>
      </c>
      <c r="H80" s="11">
        <f>SUM(H76:H78)</f>
        <v>0</v>
      </c>
    </row>
    <row r="81" spans="4:8" ht="19.5" customHeight="1" hidden="1">
      <c r="D81" s="10"/>
      <c r="E81" s="12">
        <f>IF(F81="OK",SUM(E76:H78)/COUNT(E76:H78),0)</f>
        <v>0</v>
      </c>
      <c r="F81" s="15" t="str">
        <f>IF(OR(E76="",E77="",E78="",F76="",F77="",F78="",G76="",G77="",G78="",H76="",H77=""),"Attention, TOUTES les cases doivent être complétées !","OK")</f>
        <v>Attention, TOUTES les cases doivent être complétées !</v>
      </c>
      <c r="G81" s="12"/>
      <c r="H81" s="12"/>
    </row>
    <row r="82" spans="4:7" ht="19.5" customHeight="1">
      <c r="D82" s="10" t="s">
        <v>10</v>
      </c>
      <c r="E82" s="16">
        <f>ROUND(E81,1)</f>
        <v>0</v>
      </c>
      <c r="F82" s="15" t="str">
        <f>IF(OR(E76="",E77="",E78="",F76="",F77="",F78="",G76="",G77="",G78="",H76="",H77="",H78=""),"Attention, TOUTES les cases doivent être complétées !","")</f>
        <v>Attention, TOUTES les cases doivent être complétées !</v>
      </c>
      <c r="G82" s="19"/>
    </row>
    <row r="83" ht="9.75" customHeight="1"/>
    <row r="84" ht="19.5" customHeight="1">
      <c r="C84" s="2" t="s">
        <v>11</v>
      </c>
    </row>
    <row r="85" spans="3:12" ht="19.5" customHeight="1">
      <c r="C85" s="3" t="s">
        <v>18</v>
      </c>
      <c r="D85" s="3" t="s">
        <v>19</v>
      </c>
      <c r="E85" s="3" t="s">
        <v>20</v>
      </c>
      <c r="F85" s="3" t="s">
        <v>21</v>
      </c>
      <c r="G85" s="3" t="s">
        <v>22</v>
      </c>
      <c r="H85" s="3" t="s">
        <v>23</v>
      </c>
      <c r="I85" s="3" t="s">
        <v>24</v>
      </c>
      <c r="J85" s="3" t="s">
        <v>25</v>
      </c>
      <c r="K85" s="3" t="s">
        <v>26</v>
      </c>
      <c r="L85" s="3" t="s">
        <v>27</v>
      </c>
    </row>
    <row r="86" spans="3:12" ht="19.5" customHeight="1"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3:12" ht="24.75" customHeight="1">
      <c r="C87" s="44" t="s">
        <v>15</v>
      </c>
      <c r="D87" s="45"/>
      <c r="E87" s="45"/>
      <c r="F87" s="45"/>
      <c r="G87" s="46"/>
      <c r="H87" s="47" t="s">
        <v>16</v>
      </c>
      <c r="I87" s="48"/>
      <c r="J87" s="49"/>
      <c r="K87" s="47" t="s">
        <v>17</v>
      </c>
      <c r="L87" s="49"/>
    </row>
    <row r="88" spans="3:12" ht="24.75" customHeight="1" thickBot="1">
      <c r="C88" s="5"/>
      <c r="D88" s="6"/>
      <c r="E88" s="6"/>
      <c r="F88" s="6"/>
      <c r="G88" s="7"/>
      <c r="H88" s="5"/>
      <c r="I88" s="6"/>
      <c r="J88" s="7"/>
      <c r="K88" s="5"/>
      <c r="L88" s="7"/>
    </row>
    <row r="89" spans="3:12" ht="19.5" customHeight="1" thickBot="1">
      <c r="C89" s="13" t="s">
        <v>52</v>
      </c>
      <c r="D89" s="8"/>
      <c r="E89" s="8"/>
      <c r="F89" s="21">
        <f>IF(E82=0,"",IF(E82&gt;0.8,3,IF(E82&gt;0.5,2,IF(E82&gt;0,1))))</f>
      </c>
      <c r="G89" s="20">
        <f>IF(F89=1,"ÉTOILE",IF(F89=2,"ÉTOILES",IF(F89=3,"ÉTOILES","")))</f>
      </c>
      <c r="H89" s="8"/>
      <c r="I89" s="8"/>
      <c r="J89" s="8"/>
      <c r="K89" s="8"/>
      <c r="L89" s="9"/>
    </row>
    <row r="90" ht="9.75" customHeight="1"/>
    <row r="91" spans="2:12" ht="19.5" customHeight="1" thickBot="1">
      <c r="B91" s="17" t="s">
        <v>51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ht="9.75" customHeight="1"/>
    <row r="93" spans="2:12" ht="19.5" customHeight="1">
      <c r="B93" s="50" t="s">
        <v>0</v>
      </c>
      <c r="C93" s="51"/>
      <c r="D93" s="51"/>
      <c r="E93" s="52" t="s">
        <v>1</v>
      </c>
      <c r="F93" s="52" t="s">
        <v>2</v>
      </c>
      <c r="G93" s="52" t="s">
        <v>3</v>
      </c>
      <c r="H93" s="52" t="s">
        <v>4</v>
      </c>
      <c r="I93" s="54" t="s">
        <v>13</v>
      </c>
      <c r="J93" s="54"/>
      <c r="K93" s="54"/>
      <c r="L93" s="54"/>
    </row>
    <row r="94" spans="2:12" ht="19.5" customHeight="1">
      <c r="B94" s="50"/>
      <c r="C94" s="51"/>
      <c r="D94" s="51"/>
      <c r="E94" s="53"/>
      <c r="F94" s="53"/>
      <c r="G94" s="53"/>
      <c r="H94" s="53"/>
      <c r="I94" s="55"/>
      <c r="J94" s="55"/>
      <c r="K94" s="55"/>
      <c r="L94" s="55"/>
    </row>
    <row r="95" ht="19.5" customHeight="1">
      <c r="D95" s="1" t="s">
        <v>174</v>
      </c>
    </row>
    <row r="96" spans="3:12" ht="19.5" customHeight="1">
      <c r="C96" s="14" t="str">
        <f>IF(OR(E96="",F96="",G96="",H96=""),"CASE(S) À COMPLÉTER","")</f>
        <v>CASE(S) À COMPLÉTER</v>
      </c>
      <c r="D96" s="1" t="s">
        <v>54</v>
      </c>
      <c r="E96" s="40"/>
      <c r="F96" s="40"/>
      <c r="G96" s="40"/>
      <c r="H96" s="40"/>
      <c r="I96" s="59"/>
      <c r="J96" s="60"/>
      <c r="K96" s="60"/>
      <c r="L96" s="61"/>
    </row>
    <row r="97" spans="3:12" ht="19.5" customHeight="1">
      <c r="C97" s="14" t="str">
        <f>IF(OR(E97="",F97="",G97="",H97=""),"CASE(S) À COMPLÉTER","")</f>
        <v>CASE(S) À COMPLÉTER</v>
      </c>
      <c r="D97" s="1" t="s">
        <v>55</v>
      </c>
      <c r="E97" s="40"/>
      <c r="F97" s="40"/>
      <c r="G97" s="40"/>
      <c r="H97" s="40"/>
      <c r="I97" s="59"/>
      <c r="J97" s="60"/>
      <c r="K97" s="60"/>
      <c r="L97" s="61"/>
    </row>
    <row r="98" spans="3:12" ht="19.5" customHeight="1">
      <c r="C98" s="14" t="str">
        <f>IF(OR(E98="",F98="",G98="",H98=""),"CASE(S) À COMPLÉTER","")</f>
        <v>CASE(S) À COMPLÉTER</v>
      </c>
      <c r="D98" s="1" t="s">
        <v>56</v>
      </c>
      <c r="E98" s="40"/>
      <c r="F98" s="40"/>
      <c r="G98" s="40"/>
      <c r="H98" s="40"/>
      <c r="I98" s="59"/>
      <c r="J98" s="60"/>
      <c r="K98" s="60"/>
      <c r="L98" s="61"/>
    </row>
    <row r="99" ht="9.75" customHeight="1"/>
    <row r="100" spans="4:8" ht="19.5" customHeight="1">
      <c r="D100" s="10" t="s">
        <v>9</v>
      </c>
      <c r="E100" s="11">
        <f>SUM(E96:E98)</f>
        <v>0</v>
      </c>
      <c r="F100" s="11">
        <f>SUM(F96:F98)</f>
        <v>0</v>
      </c>
      <c r="G100" s="11">
        <f>SUM(G96:G98)</f>
        <v>0</v>
      </c>
      <c r="H100" s="11">
        <f>SUM(H96:H98)</f>
        <v>0</v>
      </c>
    </row>
    <row r="101" spans="4:8" ht="19.5" customHeight="1" hidden="1">
      <c r="D101" s="10"/>
      <c r="E101" s="12">
        <f>IF(F101="OK",SUM(E96:H98)/COUNT(E96:H98),0)</f>
        <v>0</v>
      </c>
      <c r="F101" s="15" t="str">
        <f>IF(OR(E96="",E97="",E98="",F96="",F97="",F98="",G96="",G97="",G98="",H96="",H97=""),"Attention, TOUTES les cases doivent être complétées !","OK")</f>
        <v>Attention, TOUTES les cases doivent être complétées !</v>
      </c>
      <c r="G101" s="12"/>
      <c r="H101" s="12"/>
    </row>
    <row r="102" spans="4:7" ht="19.5" customHeight="1">
      <c r="D102" s="10" t="s">
        <v>10</v>
      </c>
      <c r="E102" s="16">
        <f>ROUND(E101,1)</f>
        <v>0</v>
      </c>
      <c r="F102" s="15" t="str">
        <f>IF(OR(E96="",E97="",E98="",F96="",F97="",F98="",G96="",G97="",G98="",H96="",H97="",H98=""),"Attention, TOUTES les cases doivent être complétées !","")</f>
        <v>Attention, TOUTES les cases doivent être complétées !</v>
      </c>
      <c r="G102" s="19"/>
    </row>
    <row r="103" ht="9.75" customHeight="1"/>
    <row r="104" ht="19.5" customHeight="1">
      <c r="C104" s="2" t="s">
        <v>11</v>
      </c>
    </row>
    <row r="105" spans="3:12" ht="19.5" customHeight="1">
      <c r="C105" s="3" t="s">
        <v>18</v>
      </c>
      <c r="D105" s="3" t="s">
        <v>19</v>
      </c>
      <c r="E105" s="3" t="s">
        <v>20</v>
      </c>
      <c r="F105" s="3" t="s">
        <v>21</v>
      </c>
      <c r="G105" s="3" t="s">
        <v>22</v>
      </c>
      <c r="H105" s="3" t="s">
        <v>23</v>
      </c>
      <c r="I105" s="3" t="s">
        <v>24</v>
      </c>
      <c r="J105" s="3" t="s">
        <v>25</v>
      </c>
      <c r="K105" s="3" t="s">
        <v>26</v>
      </c>
      <c r="L105" s="3" t="s">
        <v>27</v>
      </c>
    </row>
    <row r="106" spans="3:12" ht="19.5" customHeight="1"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3:12" ht="24.75" customHeight="1">
      <c r="C107" s="44" t="s">
        <v>15</v>
      </c>
      <c r="D107" s="45"/>
      <c r="E107" s="45"/>
      <c r="F107" s="45"/>
      <c r="G107" s="46"/>
      <c r="H107" s="47" t="s">
        <v>16</v>
      </c>
      <c r="I107" s="48"/>
      <c r="J107" s="49"/>
      <c r="K107" s="47" t="s">
        <v>17</v>
      </c>
      <c r="L107" s="49"/>
    </row>
    <row r="108" spans="3:12" ht="24.75" customHeight="1" thickBot="1">
      <c r="C108" s="5"/>
      <c r="D108" s="6"/>
      <c r="E108" s="6"/>
      <c r="F108" s="6"/>
      <c r="G108" s="7"/>
      <c r="H108" s="5"/>
      <c r="I108" s="6"/>
      <c r="J108" s="7"/>
      <c r="K108" s="5"/>
      <c r="L108" s="7"/>
    </row>
    <row r="109" spans="3:12" ht="19.5" customHeight="1" thickBot="1">
      <c r="C109" s="13" t="s">
        <v>53</v>
      </c>
      <c r="D109" s="8"/>
      <c r="E109" s="8"/>
      <c r="F109" s="21">
        <f>IF(E102=0,"",IF(E102&gt;0.8,3,IF(E102&gt;0.5,2,IF(E102&gt;0,1))))</f>
      </c>
      <c r="G109" s="20">
        <f>IF(F109=1,"ÉTOILE",IF(F109=2,"ÉTOILES",IF(F109=3,"ÉTOILES","")))</f>
      </c>
      <c r="H109" s="8"/>
      <c r="I109" s="8"/>
      <c r="J109" s="8"/>
      <c r="K109" s="8"/>
      <c r="L109" s="9"/>
    </row>
    <row r="110" ht="9.75" customHeight="1"/>
    <row r="111" spans="2:12" ht="19.5" customHeight="1" thickBot="1">
      <c r="B111" s="64" t="s">
        <v>57</v>
      </c>
      <c r="C111" s="64"/>
      <c r="D111" s="64"/>
      <c r="E111" s="64"/>
      <c r="F111" s="64"/>
      <c r="G111" s="64"/>
      <c r="H111" s="64"/>
      <c r="I111" s="64"/>
      <c r="J111" s="64"/>
      <c r="K111" s="64"/>
      <c r="L111" s="64"/>
    </row>
    <row r="112" ht="9.75" customHeight="1"/>
    <row r="113" spans="2:12" ht="19.5" customHeight="1">
      <c r="B113" s="23" t="s">
        <v>58</v>
      </c>
      <c r="C113" s="24" t="s">
        <v>59</v>
      </c>
      <c r="D113" s="65" t="s">
        <v>13</v>
      </c>
      <c r="E113" s="66"/>
      <c r="F113" s="66"/>
      <c r="G113" s="66"/>
      <c r="H113" s="66"/>
      <c r="I113" s="66"/>
      <c r="J113" s="66"/>
      <c r="K113" s="66"/>
      <c r="L113" s="67"/>
    </row>
    <row r="114" ht="9.75" customHeight="1"/>
    <row r="115" spans="2:12" ht="19.5" customHeight="1">
      <c r="B115" s="11" t="s">
        <v>60</v>
      </c>
      <c r="C115" s="25">
        <f>E12</f>
        <v>0</v>
      </c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 ht="19.5" customHeight="1">
      <c r="B116" s="11" t="s">
        <v>61</v>
      </c>
      <c r="C116" s="25">
        <f>E36</f>
        <v>0</v>
      </c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 ht="19.5" customHeight="1">
      <c r="B117" s="11" t="s">
        <v>62</v>
      </c>
      <c r="C117" s="25">
        <f>E61</f>
        <v>0</v>
      </c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 ht="19.5" customHeight="1">
      <c r="B118" s="11" t="s">
        <v>63</v>
      </c>
      <c r="C118" s="25">
        <f>E81</f>
        <v>0</v>
      </c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 ht="19.5" customHeight="1">
      <c r="B119" s="11" t="s">
        <v>64</v>
      </c>
      <c r="C119" s="25">
        <f>E101</f>
        <v>0</v>
      </c>
      <c r="D119" s="68"/>
      <c r="E119" s="68"/>
      <c r="F119" s="68"/>
      <c r="G119" s="68"/>
      <c r="H119" s="68"/>
      <c r="I119" s="68"/>
      <c r="J119" s="68"/>
      <c r="K119" s="68"/>
      <c r="L119" s="68"/>
    </row>
    <row r="120" ht="9.75" customHeight="1"/>
    <row r="121" ht="19.5" customHeight="1" hidden="1">
      <c r="D121" s="16">
        <f>AVERAGE(C115:C119)</f>
        <v>0</v>
      </c>
    </row>
    <row r="122" spans="4:5" ht="19.5" customHeight="1">
      <c r="D122" s="10" t="s">
        <v>65</v>
      </c>
      <c r="E122" s="26">
        <f>ROUND(D121,1)</f>
        <v>0</v>
      </c>
    </row>
    <row r="123" ht="9.75" customHeight="1"/>
    <row r="124" ht="19.5" customHeight="1">
      <c r="C124" s="2" t="s">
        <v>11</v>
      </c>
    </row>
    <row r="125" spans="3:12" ht="19.5" customHeight="1">
      <c r="C125" s="3" t="s">
        <v>18</v>
      </c>
      <c r="D125" s="3" t="s">
        <v>19</v>
      </c>
      <c r="E125" s="3" t="s">
        <v>20</v>
      </c>
      <c r="F125" s="3" t="s">
        <v>21</v>
      </c>
      <c r="G125" s="3" t="s">
        <v>22</v>
      </c>
      <c r="H125" s="3" t="s">
        <v>23</v>
      </c>
      <c r="I125" s="3" t="s">
        <v>24</v>
      </c>
      <c r="J125" s="3" t="s">
        <v>25</v>
      </c>
      <c r="K125" s="3" t="s">
        <v>26</v>
      </c>
      <c r="L125" s="3" t="s">
        <v>27</v>
      </c>
    </row>
    <row r="126" spans="3:12" ht="19.5" customHeight="1"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3:12" ht="24.75" customHeight="1">
      <c r="C127" s="69" t="s">
        <v>15</v>
      </c>
      <c r="D127" s="70"/>
      <c r="E127" s="70"/>
      <c r="F127" s="70"/>
      <c r="G127" s="71"/>
      <c r="H127" s="72" t="s">
        <v>16</v>
      </c>
      <c r="I127" s="73"/>
      <c r="J127" s="74"/>
      <c r="K127" s="75" t="s">
        <v>17</v>
      </c>
      <c r="L127" s="76"/>
    </row>
    <row r="128" spans="3:12" ht="24.75" customHeight="1" thickBot="1">
      <c r="C128" s="5"/>
      <c r="D128" s="6"/>
      <c r="E128" s="6"/>
      <c r="F128" s="6"/>
      <c r="G128" s="7"/>
      <c r="H128" s="5"/>
      <c r="I128" s="6"/>
      <c r="J128" s="7"/>
      <c r="K128" s="5"/>
      <c r="L128" s="7"/>
    </row>
    <row r="129" spans="3:12" ht="19.5" customHeight="1" thickBot="1">
      <c r="C129" s="13" t="s">
        <v>66</v>
      </c>
      <c r="D129" s="8"/>
      <c r="E129" s="8"/>
      <c r="F129" s="21"/>
      <c r="G129" s="21">
        <f>IF(E122=0,"",IF(E122&gt;0.8,3,IF(E122&gt;0.5,2,IF(E122&gt;0,1))))</f>
      </c>
      <c r="H129" s="20">
        <f>IF(G129=1,"ÉTOILE",IF(G129=2,"ÉTOILES",IF(G129=3,"ÉTOILES","")))</f>
      </c>
      <c r="I129" s="8"/>
      <c r="J129" s="8"/>
      <c r="K129" s="8"/>
      <c r="L129" s="9"/>
    </row>
  </sheetData>
  <sheetProtection password="CF7A" sheet="1" objects="1" scenarios="1" selectLockedCells="1"/>
  <mergeCells count="80">
    <mergeCell ref="D117:L117"/>
    <mergeCell ref="D118:L118"/>
    <mergeCell ref="D119:L119"/>
    <mergeCell ref="C127:G127"/>
    <mergeCell ref="H127:J127"/>
    <mergeCell ref="K127:L127"/>
    <mergeCell ref="B111:L111"/>
    <mergeCell ref="D113:L113"/>
    <mergeCell ref="D115:L115"/>
    <mergeCell ref="D116:L116"/>
    <mergeCell ref="I98:L98"/>
    <mergeCell ref="C107:G107"/>
    <mergeCell ref="H107:J107"/>
    <mergeCell ref="K107:L107"/>
    <mergeCell ref="K67:L67"/>
    <mergeCell ref="C67:G67"/>
    <mergeCell ref="H93:H94"/>
    <mergeCell ref="I93:L94"/>
    <mergeCell ref="I96:L96"/>
    <mergeCell ref="I97:L97"/>
    <mergeCell ref="B93:D94"/>
    <mergeCell ref="E93:E94"/>
    <mergeCell ref="F93:F94"/>
    <mergeCell ref="G93:G94"/>
    <mergeCell ref="I78:L78"/>
    <mergeCell ref="C87:G87"/>
    <mergeCell ref="H87:J87"/>
    <mergeCell ref="K87:L87"/>
    <mergeCell ref="I77:L77"/>
    <mergeCell ref="I57:L57"/>
    <mergeCell ref="B73:D74"/>
    <mergeCell ref="E73:E74"/>
    <mergeCell ref="F73:F74"/>
    <mergeCell ref="G73:G74"/>
    <mergeCell ref="I76:L76"/>
    <mergeCell ref="B48:D49"/>
    <mergeCell ref="E48:E49"/>
    <mergeCell ref="F48:F49"/>
    <mergeCell ref="G48:G49"/>
    <mergeCell ref="H73:H74"/>
    <mergeCell ref="I73:L74"/>
    <mergeCell ref="I58:L58"/>
    <mergeCell ref="I51:L51"/>
    <mergeCell ref="H67:J67"/>
    <mergeCell ref="C42:G42"/>
    <mergeCell ref="H42:J42"/>
    <mergeCell ref="K42:L42"/>
    <mergeCell ref="I52:L52"/>
    <mergeCell ref="H48:H49"/>
    <mergeCell ref="I48:L49"/>
    <mergeCell ref="I33:L33"/>
    <mergeCell ref="I30:L30"/>
    <mergeCell ref="I31:L31"/>
    <mergeCell ref="I32:L32"/>
    <mergeCell ref="I55:L55"/>
    <mergeCell ref="I56:L56"/>
    <mergeCell ref="I53:L53"/>
    <mergeCell ref="I54:L54"/>
    <mergeCell ref="I28:L28"/>
    <mergeCell ref="B24:D25"/>
    <mergeCell ref="E24:E25"/>
    <mergeCell ref="F24:F25"/>
    <mergeCell ref="G24:G25"/>
    <mergeCell ref="I29:L29"/>
    <mergeCell ref="H24:H25"/>
    <mergeCell ref="I24:L25"/>
    <mergeCell ref="I7:L7"/>
    <mergeCell ref="I8:L8"/>
    <mergeCell ref="I9:L9"/>
    <mergeCell ref="I27:L27"/>
    <mergeCell ref="C18:G18"/>
    <mergeCell ref="H18:J18"/>
    <mergeCell ref="K18:L18"/>
    <mergeCell ref="B3:D4"/>
    <mergeCell ref="E3:E4"/>
    <mergeCell ref="F3:F4"/>
    <mergeCell ref="G3:G4"/>
    <mergeCell ref="H3:H4"/>
    <mergeCell ref="I3:L4"/>
    <mergeCell ref="I6:L6"/>
  </mergeCells>
  <conditionalFormatting sqref="C17 C41 C66 C86 C106">
    <cfRule type="expression" priority="1" dxfId="16" stopIfTrue="1">
      <formula>E13&gt;0</formula>
    </cfRule>
  </conditionalFormatting>
  <conditionalFormatting sqref="D17 D41 D66 D86 D106">
    <cfRule type="expression" priority="2" dxfId="16" stopIfTrue="1">
      <formula>E13&gt;0.1</formula>
    </cfRule>
  </conditionalFormatting>
  <conditionalFormatting sqref="E17 E41 E66 E86 E106">
    <cfRule type="expression" priority="3" dxfId="16" stopIfTrue="1">
      <formula>E13&gt;0.2</formula>
    </cfRule>
  </conditionalFormatting>
  <conditionalFormatting sqref="F17 F41 F66 F86 F106">
    <cfRule type="expression" priority="4" dxfId="16" stopIfTrue="1">
      <formula>E13&gt;0.3</formula>
    </cfRule>
  </conditionalFormatting>
  <conditionalFormatting sqref="G17 G41 G66 G86 G106">
    <cfRule type="expression" priority="5" dxfId="16" stopIfTrue="1">
      <formula>E13&gt;0.4</formula>
    </cfRule>
  </conditionalFormatting>
  <conditionalFormatting sqref="H17 H41 H66 H86 H106">
    <cfRule type="expression" priority="6" dxfId="16" stopIfTrue="1">
      <formula>E13&gt;0.5</formula>
    </cfRule>
  </conditionalFormatting>
  <conditionalFormatting sqref="I17 I41 I66 I86 I106">
    <cfRule type="expression" priority="7" dxfId="16" stopIfTrue="1">
      <formula>E13&gt;0.6</formula>
    </cfRule>
  </conditionalFormatting>
  <conditionalFormatting sqref="J17 J41 J66 J86 J106">
    <cfRule type="expression" priority="8" dxfId="16" stopIfTrue="1">
      <formula>E13&gt;0.7</formula>
    </cfRule>
  </conditionalFormatting>
  <conditionalFormatting sqref="K17 K41 K66 K86 K106">
    <cfRule type="expression" priority="9" dxfId="16" stopIfTrue="1">
      <formula>E13&gt;0.8</formula>
    </cfRule>
  </conditionalFormatting>
  <conditionalFormatting sqref="L17 L41 L66 L86 L106">
    <cfRule type="expression" priority="10" dxfId="16" stopIfTrue="1">
      <formula>E13&gt;0.9</formula>
    </cfRule>
  </conditionalFormatting>
  <conditionalFormatting sqref="C18 C42 C67 C87 C107">
    <cfRule type="expression" priority="11" dxfId="16" stopIfTrue="1">
      <formula>AND(E13&gt;0,E13&lt;=0.5)</formula>
    </cfRule>
  </conditionalFormatting>
  <conditionalFormatting sqref="H18 H42 H67 H87 H107">
    <cfRule type="expression" priority="12" dxfId="16" stopIfTrue="1">
      <formula>AND(E13&gt;0.5,E13&lt;=0.8)</formula>
    </cfRule>
  </conditionalFormatting>
  <conditionalFormatting sqref="K18 K42 K67 K87 K107">
    <cfRule type="expression" priority="13" dxfId="16" stopIfTrue="1">
      <formula>AND(E13&gt;0.8,E13&lt;=1)</formula>
    </cfRule>
  </conditionalFormatting>
  <conditionalFormatting sqref="C19:G19 C43:G43 C68:G68 C88:G88 C108:G108">
    <cfRule type="expression" priority="14" dxfId="16" stopIfTrue="1">
      <formula>AND($E13&gt;0,$E13&lt;=0.5)</formula>
    </cfRule>
  </conditionalFormatting>
  <conditionalFormatting sqref="K19:L19 K43:L43 K68:L68 K88:L88 K108:L108">
    <cfRule type="expression" priority="15" dxfId="16" stopIfTrue="1">
      <formula>AND($E13&gt;0.8,$E13&lt;=1)</formula>
    </cfRule>
  </conditionalFormatting>
  <conditionalFormatting sqref="H19:J19 H43:J43 H68:J68 H88:J88 H108:J108">
    <cfRule type="expression" priority="16" dxfId="16" stopIfTrue="1">
      <formula>AND($E13&gt;0.5,$E13&lt;=0.8)</formula>
    </cfRule>
  </conditionalFormatting>
  <conditionalFormatting sqref="C127:G127">
    <cfRule type="expression" priority="17" dxfId="0" stopIfTrue="1">
      <formula>AND(E122&gt;0,E122&lt;=0.5)</formula>
    </cfRule>
  </conditionalFormatting>
  <conditionalFormatting sqref="C126">
    <cfRule type="expression" priority="18" dxfId="0" stopIfTrue="1">
      <formula>E122&gt;0</formula>
    </cfRule>
  </conditionalFormatting>
  <conditionalFormatting sqref="E126">
    <cfRule type="expression" priority="19" dxfId="0" stopIfTrue="1">
      <formula>E122&gt;0.2</formula>
    </cfRule>
  </conditionalFormatting>
  <conditionalFormatting sqref="D126">
    <cfRule type="expression" priority="20" dxfId="0" stopIfTrue="1">
      <formula>E122&gt;0.1</formula>
    </cfRule>
  </conditionalFormatting>
  <conditionalFormatting sqref="F126">
    <cfRule type="expression" priority="21" dxfId="0" stopIfTrue="1">
      <formula>E122&gt;0.3</formula>
    </cfRule>
  </conditionalFormatting>
  <conditionalFormatting sqref="G126">
    <cfRule type="expression" priority="22" dxfId="0" stopIfTrue="1">
      <formula>E122&gt;0.4</formula>
    </cfRule>
  </conditionalFormatting>
  <conditionalFormatting sqref="H126">
    <cfRule type="expression" priority="23" dxfId="0" stopIfTrue="1">
      <formula>E122&gt;0.5</formula>
    </cfRule>
  </conditionalFormatting>
  <conditionalFormatting sqref="I126">
    <cfRule type="expression" priority="24" dxfId="0" stopIfTrue="1">
      <formula>E122&gt;0.6</formula>
    </cfRule>
  </conditionalFormatting>
  <conditionalFormatting sqref="J126">
    <cfRule type="expression" priority="25" dxfId="0" stopIfTrue="1">
      <formula>E122&gt;0.7</formula>
    </cfRule>
  </conditionalFormatting>
  <conditionalFormatting sqref="K126">
    <cfRule type="expression" priority="26" dxfId="0" stopIfTrue="1">
      <formula>E122&gt;0.8</formula>
    </cfRule>
  </conditionalFormatting>
  <conditionalFormatting sqref="L126">
    <cfRule type="expression" priority="27" dxfId="0" stopIfTrue="1">
      <formula>E122&gt;0.9</formula>
    </cfRule>
  </conditionalFormatting>
  <conditionalFormatting sqref="H127:J127">
    <cfRule type="expression" priority="28" dxfId="0" stopIfTrue="1">
      <formula>AND(E122&gt;0.5,E122&lt;=0.8)</formula>
    </cfRule>
  </conditionalFormatting>
  <conditionalFormatting sqref="K127:L127">
    <cfRule type="expression" priority="29" dxfId="0" stopIfTrue="1">
      <formula>AND(E122&gt;0.8,E122&lt;=1)</formula>
    </cfRule>
  </conditionalFormatting>
  <conditionalFormatting sqref="C128:G128">
    <cfRule type="expression" priority="30" dxfId="0" stopIfTrue="1">
      <formula>AND($E122&gt;0,$E122&lt;=0.5)</formula>
    </cfRule>
  </conditionalFormatting>
  <conditionalFormatting sqref="H128:J128">
    <cfRule type="expression" priority="31" dxfId="0" stopIfTrue="1">
      <formula>AND($E122&gt;0.5,$E122&lt;=0.8)</formula>
    </cfRule>
  </conditionalFormatting>
  <conditionalFormatting sqref="K128:L128">
    <cfRule type="expression" priority="32" dxfId="0" stopIfTrue="1">
      <formula>AND($E122&gt;0.8,$E122&lt;=1)</formula>
    </cfRule>
  </conditionalFormatting>
  <dataValidations count="4">
    <dataValidation type="list" allowBlank="1" showInputMessage="1" showErrorMessage="1" promptTitle="CHOISIR 0 OU 1" prompt="0 = NON PLANIFIÉ&#10;1 = PLANIFIÉ" errorTitle="ATTENTION" error="CHOISIR 0 OU 1" sqref="E6:E9 E76:E78 E51:E58 E27:E33 E96:E98">
      <formula1>"0,1"</formula1>
    </dataValidation>
    <dataValidation type="list" allowBlank="1" showInputMessage="1" showErrorMessage="1" promptTitle="CHOISIR 0 OU 1" prompt="0 = NON DÉVELOPPÉ&#10;1 = DÉVELOPPÉ" errorTitle="ATTENTION " error="CHOISIR 0 OU 1" sqref="F6:F9 F76:F78 F51:F58 F27:F33 F96:F98">
      <formula1>"0,1"</formula1>
    </dataValidation>
    <dataValidation type="list" allowBlank="1" showInputMessage="1" showErrorMessage="1" promptTitle="CHOISIR 0 OU 1" prompt="0 = NON CONTRÔLÉ&#10;1 = CONTRÔLÉ" errorTitle="ATTENTION " error="CHOISIR 0 OU 1" sqref="G6:G9 G76:G78 G51:G58 G27:G33 G96:G98">
      <formula1>"0,1"</formula1>
    </dataValidation>
    <dataValidation type="list" allowBlank="1" showInputMessage="1" showErrorMessage="1" promptTitle="CHOISIR 0 OU 1" prompt="0 = NON AMÉLIORÉ&#10;1 = AMÉLIORÉ" errorTitle="ATTENTION" error="CHOISIR 0 OU 1" sqref="H6:H9 H76:H78 H51:H58 H27:H33 H96:H98">
      <formula1>"0,1"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&amp;LOutil diagnostique : processus DIRECTION&amp;CDATE&amp;R&amp;P / &amp;N</oddFooter>
  </headerFooter>
  <rowBreaks count="5" manualBreakCount="5">
    <brk id="21" max="255" man="1"/>
    <brk id="45" max="255" man="1"/>
    <brk id="70" max="255" man="1"/>
    <brk id="90" max="255" man="1"/>
    <brk id="110" max="255" man="1"/>
  </rowBreaks>
  <ignoredErrors>
    <ignoredError sqref="C125 D125:L125 C16:L16 C40:L40 C65:L65 C85:L85 C105:L10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46"/>
  <sheetViews>
    <sheetView showGridLines="0" zoomScalePageLayoutView="0" workbookViewId="0" topLeftCell="A1">
      <selection activeCell="E6" sqref="E6"/>
    </sheetView>
  </sheetViews>
  <sheetFormatPr defaultColWidth="11.421875" defaultRowHeight="12.75"/>
  <cols>
    <col min="1" max="1" width="2.7109375" style="0" customWidth="1"/>
    <col min="2" max="12" width="10.7109375" style="0" customWidth="1"/>
  </cols>
  <sheetData>
    <row r="1" spans="2:12" ht="19.5" customHeight="1" thickBot="1">
      <c r="B1" s="17" t="s">
        <v>67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ht="9.75" customHeight="1"/>
    <row r="3" spans="2:12" ht="19.5" customHeight="1">
      <c r="B3" s="50" t="s">
        <v>0</v>
      </c>
      <c r="C3" s="51"/>
      <c r="D3" s="51"/>
      <c r="E3" s="52" t="s">
        <v>1</v>
      </c>
      <c r="F3" s="52" t="s">
        <v>2</v>
      </c>
      <c r="G3" s="52" t="s">
        <v>3</v>
      </c>
      <c r="H3" s="52" t="s">
        <v>4</v>
      </c>
      <c r="I3" s="54" t="s">
        <v>13</v>
      </c>
      <c r="J3" s="54"/>
      <c r="K3" s="54"/>
      <c r="L3" s="54"/>
    </row>
    <row r="4" spans="2:12" ht="19.5" customHeight="1">
      <c r="B4" s="50"/>
      <c r="C4" s="51"/>
      <c r="D4" s="51"/>
      <c r="E4" s="53"/>
      <c r="F4" s="53"/>
      <c r="G4" s="53"/>
      <c r="H4" s="53"/>
      <c r="I4" s="55"/>
      <c r="J4" s="55"/>
      <c r="K4" s="55"/>
      <c r="L4" s="55"/>
    </row>
    <row r="5" ht="19.5" customHeight="1">
      <c r="D5" s="1" t="s">
        <v>174</v>
      </c>
    </row>
    <row r="6" spans="3:12" ht="19.5" customHeight="1">
      <c r="C6" s="14" t="str">
        <f>IF(OR(E6="",F6="",G6="",H6=""),"CASE(S) À COMPLÉTER","")</f>
        <v>CASE(S) À COMPLÉTER</v>
      </c>
      <c r="D6" s="1" t="s">
        <v>68</v>
      </c>
      <c r="E6" s="39"/>
      <c r="F6" s="39"/>
      <c r="G6" s="39"/>
      <c r="H6" s="39"/>
      <c r="I6" s="56"/>
      <c r="J6" s="57"/>
      <c r="K6" s="57"/>
      <c r="L6" s="58"/>
    </row>
    <row r="7" spans="3:12" ht="19.5" customHeight="1">
      <c r="C7" s="14" t="str">
        <f>IF(OR(E7="",F7="",G7="",H7=""),"CASE(S) À COMPLÉTER","")</f>
        <v>CASE(S) À COMPLÉTER</v>
      </c>
      <c r="D7" s="1" t="s">
        <v>69</v>
      </c>
      <c r="E7" s="39"/>
      <c r="F7" s="39"/>
      <c r="G7" s="39"/>
      <c r="H7" s="39"/>
      <c r="I7" s="56"/>
      <c r="J7" s="57"/>
      <c r="K7" s="57"/>
      <c r="L7" s="58"/>
    </row>
    <row r="8" spans="3:12" ht="19.5" customHeight="1">
      <c r="C8" s="14" t="str">
        <f>IF(OR(E8="",F8="",G8="",H8=""),"CASE(S) À COMPLÉTER","")</f>
        <v>CASE(S) À COMPLÉTER</v>
      </c>
      <c r="D8" s="1" t="s">
        <v>70</v>
      </c>
      <c r="E8" s="39"/>
      <c r="F8" s="39"/>
      <c r="G8" s="39"/>
      <c r="H8" s="39"/>
      <c r="I8" s="56"/>
      <c r="J8" s="57"/>
      <c r="K8" s="57"/>
      <c r="L8" s="58"/>
    </row>
    <row r="9" ht="9.75" customHeight="1"/>
    <row r="10" spans="4:8" ht="19.5" customHeight="1">
      <c r="D10" s="10" t="s">
        <v>9</v>
      </c>
      <c r="E10" s="11">
        <f>SUM(E6:E8)</f>
        <v>0</v>
      </c>
      <c r="F10" s="11">
        <f>SUM(F6:F8)</f>
        <v>0</v>
      </c>
      <c r="G10" s="11">
        <f>SUM(G6:G8)</f>
        <v>0</v>
      </c>
      <c r="H10" s="11">
        <f>SUM(H6:H8)</f>
        <v>0</v>
      </c>
    </row>
    <row r="11" spans="4:8" ht="19.5" customHeight="1" hidden="1">
      <c r="D11" s="10"/>
      <c r="E11" s="12">
        <f>IF(F11="OK",SUM(E6:H8)/COUNT(E6:H8),0)</f>
        <v>0</v>
      </c>
      <c r="F11" s="15" t="str">
        <f>IF(OR(E6="",E7="",E8="",F6="",F7="",F8="",G6="",G7="",G8="",H6="",H7="",H8=""),"Attention, TOUTES les cases doivent être complétées !","OK")</f>
        <v>Attention, TOUTES les cases doivent être complétées !</v>
      </c>
      <c r="G11" s="12"/>
      <c r="H11" s="12"/>
    </row>
    <row r="12" spans="4:7" ht="19.5" customHeight="1">
      <c r="D12" s="10" t="s">
        <v>10</v>
      </c>
      <c r="E12" s="16">
        <f>ROUND(E11,1)</f>
        <v>0</v>
      </c>
      <c r="F12" s="15" t="str">
        <f>IF(OR(E6="",E7="",E8="",F6="",F7="",F8="",G6="",G7="",G8="",H6="",H7="",H8=""),"Attention, TOUTES les cases doivent être complétées !","")</f>
        <v>Attention, TOUTES les cases doivent être complétées !</v>
      </c>
      <c r="G12" s="19"/>
    </row>
    <row r="13" ht="9.75" customHeight="1"/>
    <row r="14" ht="19.5" customHeight="1">
      <c r="C14" s="2" t="s">
        <v>11</v>
      </c>
    </row>
    <row r="15" spans="3:12" ht="19.5" customHeight="1">
      <c r="C15" s="3" t="s">
        <v>18</v>
      </c>
      <c r="D15" s="3" t="s">
        <v>19</v>
      </c>
      <c r="E15" s="3" t="s">
        <v>20</v>
      </c>
      <c r="F15" s="3" t="s">
        <v>21</v>
      </c>
      <c r="G15" s="3" t="s">
        <v>22</v>
      </c>
      <c r="H15" s="3" t="s">
        <v>23</v>
      </c>
      <c r="I15" s="3" t="s">
        <v>24</v>
      </c>
      <c r="J15" s="3" t="s">
        <v>25</v>
      </c>
      <c r="K15" s="3" t="s">
        <v>26</v>
      </c>
      <c r="L15" s="3" t="s">
        <v>27</v>
      </c>
    </row>
    <row r="16" spans="3:12" ht="19.5" customHeight="1"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3:12" ht="24.75" customHeight="1">
      <c r="C17" s="44" t="s">
        <v>15</v>
      </c>
      <c r="D17" s="45"/>
      <c r="E17" s="45"/>
      <c r="F17" s="45"/>
      <c r="G17" s="46"/>
      <c r="H17" s="47" t="s">
        <v>16</v>
      </c>
      <c r="I17" s="48"/>
      <c r="J17" s="49"/>
      <c r="K17" s="47" t="s">
        <v>17</v>
      </c>
      <c r="L17" s="49"/>
    </row>
    <row r="18" spans="3:12" ht="24.75" customHeight="1" thickBot="1">
      <c r="C18" s="5"/>
      <c r="D18" s="6"/>
      <c r="E18" s="6"/>
      <c r="F18" s="6"/>
      <c r="G18" s="7"/>
      <c r="H18" s="5"/>
      <c r="I18" s="6"/>
      <c r="J18" s="7"/>
      <c r="K18" s="5"/>
      <c r="L18" s="7"/>
    </row>
    <row r="19" spans="3:12" ht="19.5" customHeight="1" thickBot="1">
      <c r="C19" s="13" t="s">
        <v>71</v>
      </c>
      <c r="D19" s="8"/>
      <c r="E19" s="8"/>
      <c r="F19" s="21">
        <f>IF(E12=0,"",IF(E12&gt;0.8,3,IF(E12&gt;0.5,2,IF(E12&gt;0,1))))</f>
      </c>
      <c r="G19" s="20">
        <f>IF(F19=1,"ÉTOILE",IF(F19=2,"ÉTOILES",IF(F19=3,"ÉTOILES","")))</f>
      </c>
      <c r="H19" s="8"/>
      <c r="I19" s="8"/>
      <c r="J19" s="8"/>
      <c r="K19" s="8"/>
      <c r="L19" s="9"/>
    </row>
    <row r="20" ht="9.75" customHeight="1"/>
    <row r="21" spans="2:12" ht="19.5" customHeight="1" thickBot="1">
      <c r="B21" s="17" t="s">
        <v>72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ht="9.75" customHeight="1"/>
    <row r="23" spans="2:12" ht="19.5" customHeight="1">
      <c r="B23" s="50" t="s">
        <v>0</v>
      </c>
      <c r="C23" s="51"/>
      <c r="D23" s="51"/>
      <c r="E23" s="52" t="s">
        <v>1</v>
      </c>
      <c r="F23" s="52" t="s">
        <v>2</v>
      </c>
      <c r="G23" s="52" t="s">
        <v>3</v>
      </c>
      <c r="H23" s="52" t="s">
        <v>4</v>
      </c>
      <c r="I23" s="54" t="s">
        <v>13</v>
      </c>
      <c r="J23" s="54"/>
      <c r="K23" s="54"/>
      <c r="L23" s="54"/>
    </row>
    <row r="24" spans="2:12" ht="19.5" customHeight="1">
      <c r="B24" s="50"/>
      <c r="C24" s="51"/>
      <c r="D24" s="51"/>
      <c r="E24" s="53"/>
      <c r="F24" s="53"/>
      <c r="G24" s="53"/>
      <c r="H24" s="53"/>
      <c r="I24" s="55"/>
      <c r="J24" s="55"/>
      <c r="K24" s="55"/>
      <c r="L24" s="55"/>
    </row>
    <row r="25" ht="19.5" customHeight="1">
      <c r="D25" s="1" t="s">
        <v>174</v>
      </c>
    </row>
    <row r="26" spans="3:12" ht="19.5" customHeight="1">
      <c r="C26" s="14" t="str">
        <f>IF(OR(E26="",F26="",G26="",H26=""),"CASE(S) À COMPLÉTER","")</f>
        <v>CASE(S) À COMPLÉTER</v>
      </c>
      <c r="D26" s="1" t="s">
        <v>74</v>
      </c>
      <c r="E26" s="40"/>
      <c r="F26" s="40"/>
      <c r="G26" s="40"/>
      <c r="H26" s="40"/>
      <c r="I26" s="56"/>
      <c r="J26" s="57"/>
      <c r="K26" s="57"/>
      <c r="L26" s="58"/>
    </row>
    <row r="27" spans="3:12" ht="19.5" customHeight="1">
      <c r="C27" s="14" t="str">
        <f>IF(OR(E27="",F27="",G27="",H27=""),"CASE(S) À COMPLÉTER","")</f>
        <v>CASE(S) À COMPLÉTER</v>
      </c>
      <c r="D27" s="1" t="s">
        <v>75</v>
      </c>
      <c r="E27" s="40"/>
      <c r="F27" s="40"/>
      <c r="G27" s="40"/>
      <c r="H27" s="40"/>
      <c r="I27" s="56"/>
      <c r="J27" s="57"/>
      <c r="K27" s="57"/>
      <c r="L27" s="58"/>
    </row>
    <row r="28" spans="3:12" ht="19.5" customHeight="1">
      <c r="C28" s="14" t="str">
        <f>IF(OR(E28="",F28="",G28="",H28=""),"CASE(S) À COMPLÉTER","")</f>
        <v>CASE(S) À COMPLÉTER</v>
      </c>
      <c r="D28" s="1" t="s">
        <v>76</v>
      </c>
      <c r="E28" s="40"/>
      <c r="F28" s="40"/>
      <c r="G28" s="40"/>
      <c r="H28" s="40"/>
      <c r="I28" s="56"/>
      <c r="J28" s="57"/>
      <c r="K28" s="57"/>
      <c r="L28" s="58"/>
    </row>
    <row r="29" ht="9.75" customHeight="1"/>
    <row r="30" spans="4:8" ht="19.5" customHeight="1">
      <c r="D30" s="10" t="s">
        <v>9</v>
      </c>
      <c r="E30" s="11">
        <f>SUM(E26:E28)</f>
        <v>0</v>
      </c>
      <c r="F30" s="11">
        <f>SUM(F26:F28)</f>
        <v>0</v>
      </c>
      <c r="G30" s="11">
        <f>SUM(G26:G28)</f>
        <v>0</v>
      </c>
      <c r="H30" s="11">
        <f>SUM(H26:H28)</f>
        <v>0</v>
      </c>
    </row>
    <row r="31" spans="4:8" ht="19.5" customHeight="1" hidden="1">
      <c r="D31" s="10"/>
      <c r="E31" s="12">
        <f>IF(F31="OK",SUM(E26:H28)/COUNT(E26:H28),0)</f>
        <v>0</v>
      </c>
      <c r="F31" s="15" t="str">
        <f>IF(OR(E26="",E27="",E28="",F26="",F27="",F28="",G26="",G27="",G28="",H26="",H27="",H28=""),"Attention, TOUTES les cases doivent être complétées !","OK")</f>
        <v>Attention, TOUTES les cases doivent être complétées !</v>
      </c>
      <c r="G31" s="12"/>
      <c r="H31" s="12"/>
    </row>
    <row r="32" spans="4:7" ht="19.5" customHeight="1">
      <c r="D32" s="10" t="s">
        <v>10</v>
      </c>
      <c r="E32" s="16">
        <f>ROUND(E31,1)</f>
        <v>0</v>
      </c>
      <c r="F32" s="15" t="str">
        <f>IF(OR(E26="",E27="",E28="",F26="",F27="",,F28="",G26="",G27="",G28="",H26="",H27="",H28=""),"Attention, TOUTES les cases doivent être complétées !","")</f>
        <v>Attention, TOUTES les cases doivent être complétées !</v>
      </c>
      <c r="G32" s="19"/>
    </row>
    <row r="33" ht="9.75" customHeight="1"/>
    <row r="34" ht="19.5" customHeight="1">
      <c r="C34" s="2" t="s">
        <v>11</v>
      </c>
    </row>
    <row r="35" spans="3:12" ht="19.5" customHeight="1">
      <c r="C35" s="3" t="s">
        <v>18</v>
      </c>
      <c r="D35" s="3" t="s">
        <v>19</v>
      </c>
      <c r="E35" s="3" t="s">
        <v>20</v>
      </c>
      <c r="F35" s="3" t="s">
        <v>21</v>
      </c>
      <c r="G35" s="3" t="s">
        <v>22</v>
      </c>
      <c r="H35" s="3" t="s">
        <v>23</v>
      </c>
      <c r="I35" s="3" t="s">
        <v>24</v>
      </c>
      <c r="J35" s="3" t="s">
        <v>25</v>
      </c>
      <c r="K35" s="3" t="s">
        <v>26</v>
      </c>
      <c r="L35" s="3" t="s">
        <v>27</v>
      </c>
    </row>
    <row r="36" spans="3:12" ht="19.5" customHeight="1"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3:12" ht="24.75" customHeight="1">
      <c r="C37" s="44" t="s">
        <v>15</v>
      </c>
      <c r="D37" s="45"/>
      <c r="E37" s="45"/>
      <c r="F37" s="45"/>
      <c r="G37" s="46"/>
      <c r="H37" s="47" t="s">
        <v>16</v>
      </c>
      <c r="I37" s="48"/>
      <c r="J37" s="49"/>
      <c r="K37" s="47" t="s">
        <v>17</v>
      </c>
      <c r="L37" s="49"/>
    </row>
    <row r="38" spans="3:12" ht="24.75" customHeight="1" thickBot="1">
      <c r="C38" s="5"/>
      <c r="D38" s="6"/>
      <c r="E38" s="6"/>
      <c r="F38" s="6"/>
      <c r="G38" s="7"/>
      <c r="H38" s="5"/>
      <c r="I38" s="6"/>
      <c r="J38" s="7"/>
      <c r="K38" s="5"/>
      <c r="L38" s="7"/>
    </row>
    <row r="39" spans="3:12" ht="19.5" customHeight="1" thickBot="1">
      <c r="C39" s="13" t="s">
        <v>73</v>
      </c>
      <c r="D39" s="8"/>
      <c r="E39" s="8"/>
      <c r="F39" s="21">
        <f>IF(E32=0,"",IF(E32&gt;0.8,3,IF(E32&gt;0.5,2,IF(E32&gt;0,1))))</f>
      </c>
      <c r="G39" s="20">
        <f>IF(F39=1,"ÉTOILE",IF(F39=2,"ÉTOILES",IF(F39=3,"ÉTOILES","")))</f>
      </c>
      <c r="H39" s="8"/>
      <c r="I39" s="8"/>
      <c r="J39" s="8"/>
      <c r="K39" s="8"/>
      <c r="L39" s="9"/>
    </row>
    <row r="40" ht="9.75" customHeight="1"/>
    <row r="41" spans="2:12" ht="19.5" customHeight="1" thickBot="1">
      <c r="B41" s="17" t="s">
        <v>77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ht="9.75" customHeight="1"/>
    <row r="43" spans="2:12" ht="19.5" customHeight="1">
      <c r="B43" s="50" t="s">
        <v>0</v>
      </c>
      <c r="C43" s="51"/>
      <c r="D43" s="51"/>
      <c r="E43" s="52" t="s">
        <v>1</v>
      </c>
      <c r="F43" s="52" t="s">
        <v>2</v>
      </c>
      <c r="G43" s="52" t="s">
        <v>3</v>
      </c>
      <c r="H43" s="52" t="s">
        <v>4</v>
      </c>
      <c r="I43" s="54" t="s">
        <v>13</v>
      </c>
      <c r="J43" s="54"/>
      <c r="K43" s="54"/>
      <c r="L43" s="54"/>
    </row>
    <row r="44" spans="2:12" ht="19.5" customHeight="1">
      <c r="B44" s="50"/>
      <c r="C44" s="51"/>
      <c r="D44" s="51"/>
      <c r="E44" s="53"/>
      <c r="F44" s="53"/>
      <c r="G44" s="53"/>
      <c r="H44" s="53"/>
      <c r="I44" s="55"/>
      <c r="J44" s="55"/>
      <c r="K44" s="55"/>
      <c r="L44" s="55"/>
    </row>
    <row r="45" ht="19.5" customHeight="1">
      <c r="D45" s="1" t="s">
        <v>174</v>
      </c>
    </row>
    <row r="46" spans="3:12" ht="19.5" customHeight="1">
      <c r="C46" s="14" t="str">
        <f>IF(OR(E46="",F46="",G46="",H46=""),"CASE(S) À COMPLÉTER","")</f>
        <v>CASE(S) À COMPLÉTER</v>
      </c>
      <c r="D46" s="1" t="s">
        <v>78</v>
      </c>
      <c r="E46" s="40"/>
      <c r="F46" s="40"/>
      <c r="G46" s="40"/>
      <c r="H46" s="40"/>
      <c r="I46" s="56"/>
      <c r="J46" s="57"/>
      <c r="K46" s="57"/>
      <c r="L46" s="58"/>
    </row>
    <row r="47" spans="3:12" ht="19.5" customHeight="1">
      <c r="C47" s="14" t="str">
        <f>IF(OR(E47="",F47="",G47="",H47=""),"CASE(S) À COMPLÉTER","")</f>
        <v>CASE(S) À COMPLÉTER</v>
      </c>
      <c r="D47" s="1" t="s">
        <v>79</v>
      </c>
      <c r="E47" s="40"/>
      <c r="F47" s="40"/>
      <c r="G47" s="40"/>
      <c r="H47" s="40"/>
      <c r="I47" s="56"/>
      <c r="J47" s="57"/>
      <c r="K47" s="57"/>
      <c r="L47" s="58"/>
    </row>
    <row r="48" ht="9.75" customHeight="1"/>
    <row r="49" spans="4:8" ht="19.5" customHeight="1">
      <c r="D49" s="10" t="s">
        <v>9</v>
      </c>
      <c r="E49" s="11">
        <f>SUM(E46:E47)</f>
        <v>0</v>
      </c>
      <c r="F49" s="11">
        <f>SUM(F46:F47)</f>
        <v>0</v>
      </c>
      <c r="G49" s="11">
        <f>SUM(G46:G47)</f>
        <v>0</v>
      </c>
      <c r="H49" s="11">
        <f>SUM(H46:H47)</f>
        <v>0</v>
      </c>
    </row>
    <row r="50" spans="4:8" ht="19.5" customHeight="1" hidden="1">
      <c r="D50" s="10"/>
      <c r="E50" s="12">
        <f>IF(F50="OK",SUM(E46:H47)/COUNT(E46:H47),0)</f>
        <v>0</v>
      </c>
      <c r="F50" s="15" t="str">
        <f>IF(OR(E46="",E47="",F46="",F47="",G46="",G47="",H46="",H47=""),"Attention, TOUTES les cases doivent être complétées !","OK")</f>
        <v>Attention, TOUTES les cases doivent être complétées !</v>
      </c>
      <c r="G50" s="12"/>
      <c r="H50" s="12"/>
    </row>
    <row r="51" spans="4:7" ht="19.5" customHeight="1">
      <c r="D51" s="10" t="s">
        <v>10</v>
      </c>
      <c r="E51" s="16">
        <f>ROUND(E50,1)</f>
        <v>0</v>
      </c>
      <c r="F51" s="15" t="str">
        <f>IF(OR(E46="",E47="",F46="",F47="",G46="",G47="",H46="",H47=""),"Attention, TOUTES les cases doivent être complétées !","")</f>
        <v>Attention, TOUTES les cases doivent être complétées !</v>
      </c>
      <c r="G51" s="19"/>
    </row>
    <row r="52" ht="9.75" customHeight="1"/>
    <row r="53" ht="19.5" customHeight="1">
      <c r="C53" s="2" t="s">
        <v>11</v>
      </c>
    </row>
    <row r="54" spans="3:12" ht="19.5" customHeight="1">
      <c r="C54" s="3" t="s">
        <v>18</v>
      </c>
      <c r="D54" s="3" t="s">
        <v>19</v>
      </c>
      <c r="E54" s="3" t="s">
        <v>20</v>
      </c>
      <c r="F54" s="3" t="s">
        <v>21</v>
      </c>
      <c r="G54" s="3" t="s">
        <v>22</v>
      </c>
      <c r="H54" s="3" t="s">
        <v>23</v>
      </c>
      <c r="I54" s="3" t="s">
        <v>24</v>
      </c>
      <c r="J54" s="3" t="s">
        <v>25</v>
      </c>
      <c r="K54" s="3" t="s">
        <v>26</v>
      </c>
      <c r="L54" s="3" t="s">
        <v>27</v>
      </c>
    </row>
    <row r="55" spans="3:12" ht="19.5" customHeight="1"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3:12" ht="24.75" customHeight="1">
      <c r="C56" s="44" t="s">
        <v>15</v>
      </c>
      <c r="D56" s="45"/>
      <c r="E56" s="45"/>
      <c r="F56" s="45"/>
      <c r="G56" s="46"/>
      <c r="H56" s="47" t="s">
        <v>16</v>
      </c>
      <c r="I56" s="48"/>
      <c r="J56" s="49"/>
      <c r="K56" s="47" t="s">
        <v>17</v>
      </c>
      <c r="L56" s="49"/>
    </row>
    <row r="57" spans="3:12" ht="24.75" customHeight="1" thickBot="1">
      <c r="C57" s="5"/>
      <c r="D57" s="6"/>
      <c r="E57" s="6"/>
      <c r="F57" s="6"/>
      <c r="G57" s="7"/>
      <c r="H57" s="5"/>
      <c r="I57" s="6"/>
      <c r="J57" s="7"/>
      <c r="K57" s="5"/>
      <c r="L57" s="7"/>
    </row>
    <row r="58" spans="3:12" ht="19.5" customHeight="1" thickBot="1">
      <c r="C58" s="13" t="s">
        <v>80</v>
      </c>
      <c r="D58" s="8"/>
      <c r="E58" s="8"/>
      <c r="F58" s="21">
        <f>IF(E51=0,"",IF(E51&gt;0.8,3,IF(E51&gt;0.5,2,IF(E51&gt;0,1))))</f>
      </c>
      <c r="G58" s="20">
        <f>IF(F58=1,"ÉTOILE",IF(F58=2,"ÉTOILES",IF(F58=3,"ÉTOILES","")))</f>
      </c>
      <c r="H58" s="8"/>
      <c r="I58" s="8"/>
      <c r="J58" s="8"/>
      <c r="K58" s="8"/>
      <c r="L58" s="9"/>
    </row>
    <row r="59" ht="9.75" customHeight="1"/>
    <row r="60" spans="2:12" ht="19.5" customHeight="1" thickBot="1">
      <c r="B60" s="17" t="s">
        <v>81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ht="9.75" customHeight="1"/>
    <row r="62" spans="2:12" ht="19.5" customHeight="1">
      <c r="B62" s="50" t="s">
        <v>0</v>
      </c>
      <c r="C62" s="51"/>
      <c r="D62" s="51"/>
      <c r="E62" s="52" t="s">
        <v>1</v>
      </c>
      <c r="F62" s="52" t="s">
        <v>2</v>
      </c>
      <c r="G62" s="52" t="s">
        <v>3</v>
      </c>
      <c r="H62" s="52" t="s">
        <v>4</v>
      </c>
      <c r="I62" s="54" t="s">
        <v>13</v>
      </c>
      <c r="J62" s="54"/>
      <c r="K62" s="54"/>
      <c r="L62" s="54"/>
    </row>
    <row r="63" spans="2:12" ht="19.5" customHeight="1">
      <c r="B63" s="50"/>
      <c r="C63" s="51"/>
      <c r="D63" s="51"/>
      <c r="E63" s="53"/>
      <c r="F63" s="53"/>
      <c r="G63" s="53"/>
      <c r="H63" s="53"/>
      <c r="I63" s="55"/>
      <c r="J63" s="55"/>
      <c r="K63" s="55"/>
      <c r="L63" s="55"/>
    </row>
    <row r="64" ht="19.5" customHeight="1">
      <c r="D64" s="1" t="s">
        <v>174</v>
      </c>
    </row>
    <row r="65" spans="3:12" ht="19.5" customHeight="1">
      <c r="C65" s="14" t="str">
        <f>IF(OR(E65="",F65="",G65="",H65=""),"CASE(S) À COMPLÉTER","")</f>
        <v>CASE(S) À COMPLÉTER</v>
      </c>
      <c r="D65" s="1" t="s">
        <v>82</v>
      </c>
      <c r="E65" s="40"/>
      <c r="F65" s="40"/>
      <c r="G65" s="40"/>
      <c r="H65" s="40"/>
      <c r="I65" s="56"/>
      <c r="J65" s="57"/>
      <c r="K65" s="57"/>
      <c r="L65" s="58"/>
    </row>
    <row r="66" spans="3:12" ht="19.5" customHeight="1">
      <c r="C66" s="14" t="str">
        <f>IF(OR(E66="",F66="",G66="",H66=""),"CASE(S) À COMPLÉTER","")</f>
        <v>CASE(S) À COMPLÉTER</v>
      </c>
      <c r="D66" s="1" t="s">
        <v>83</v>
      </c>
      <c r="E66" s="40"/>
      <c r="F66" s="40"/>
      <c r="G66" s="40"/>
      <c r="H66" s="40"/>
      <c r="I66" s="56"/>
      <c r="J66" s="57"/>
      <c r="K66" s="57"/>
      <c r="L66" s="58"/>
    </row>
    <row r="67" spans="3:12" ht="19.5" customHeight="1">
      <c r="C67" s="14" t="str">
        <f>IF(OR(E67="",F67="",G67="",H67=""),"CASE(S) À COMPLÉTER","")</f>
        <v>CASE(S) À COMPLÉTER</v>
      </c>
      <c r="D67" s="1" t="s">
        <v>84</v>
      </c>
      <c r="E67" s="40"/>
      <c r="F67" s="40"/>
      <c r="G67" s="40"/>
      <c r="H67" s="40"/>
      <c r="I67" s="56"/>
      <c r="J67" s="57"/>
      <c r="K67" s="57"/>
      <c r="L67" s="58"/>
    </row>
    <row r="68" ht="9.75" customHeight="1"/>
    <row r="69" spans="4:8" ht="19.5" customHeight="1">
      <c r="D69" s="10" t="s">
        <v>9</v>
      </c>
      <c r="E69" s="11">
        <f>SUM(E65:E67)</f>
        <v>0</v>
      </c>
      <c r="F69" s="11">
        <f>SUM(F65:F67)</f>
        <v>0</v>
      </c>
      <c r="G69" s="11">
        <f>SUM(G65:G67)</f>
        <v>0</v>
      </c>
      <c r="H69" s="11">
        <f>SUM(H65:H67)</f>
        <v>0</v>
      </c>
    </row>
    <row r="70" spans="4:8" ht="19.5" customHeight="1" hidden="1">
      <c r="D70" s="10"/>
      <c r="E70" s="12">
        <f>IF(F70="OK",SUM(E65:H67)/COUNT(E65:H67),0)</f>
        <v>0</v>
      </c>
      <c r="F70" s="15" t="str">
        <f>IF(OR(E65="",E66="",E67="",F65="",F66="",F67="",G65="",G66="",G67="",H65="",H66=""),"Attention, TOUTES les cases doivent être complétées !","OK")</f>
        <v>Attention, TOUTES les cases doivent être complétées !</v>
      </c>
      <c r="G70" s="12"/>
      <c r="H70" s="12"/>
    </row>
    <row r="71" spans="4:7" ht="19.5" customHeight="1">
      <c r="D71" s="10" t="s">
        <v>10</v>
      </c>
      <c r="E71" s="16">
        <f>ROUND(E70,1)</f>
        <v>0</v>
      </c>
      <c r="F71" s="15" t="str">
        <f>IF(OR(E65="",E66="",E67="",F65="",F66="",F67="",G65="",G66="",G67="",H65="",H66="",H67=""),"Attention, TOUTES les cases doivent être complétées !","")</f>
        <v>Attention, TOUTES les cases doivent être complétées !</v>
      </c>
      <c r="G71" s="19"/>
    </row>
    <row r="72" ht="9.75" customHeight="1"/>
    <row r="73" ht="19.5" customHeight="1">
      <c r="C73" s="2" t="s">
        <v>11</v>
      </c>
    </row>
    <row r="74" spans="3:12" ht="19.5" customHeight="1">
      <c r="C74" s="3" t="s">
        <v>18</v>
      </c>
      <c r="D74" s="3" t="s">
        <v>19</v>
      </c>
      <c r="E74" s="3" t="s">
        <v>20</v>
      </c>
      <c r="F74" s="3" t="s">
        <v>21</v>
      </c>
      <c r="G74" s="3" t="s">
        <v>22</v>
      </c>
      <c r="H74" s="3" t="s">
        <v>23</v>
      </c>
      <c r="I74" s="3" t="s">
        <v>24</v>
      </c>
      <c r="J74" s="3" t="s">
        <v>25</v>
      </c>
      <c r="K74" s="3" t="s">
        <v>26</v>
      </c>
      <c r="L74" s="3" t="s">
        <v>27</v>
      </c>
    </row>
    <row r="75" spans="3:12" ht="19.5" customHeight="1"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3:12" ht="24.75" customHeight="1">
      <c r="C76" s="44" t="s">
        <v>15</v>
      </c>
      <c r="D76" s="45"/>
      <c r="E76" s="45"/>
      <c r="F76" s="45"/>
      <c r="G76" s="46"/>
      <c r="H76" s="47" t="s">
        <v>16</v>
      </c>
      <c r="I76" s="48"/>
      <c r="J76" s="49"/>
      <c r="K76" s="47" t="s">
        <v>17</v>
      </c>
      <c r="L76" s="49"/>
    </row>
    <row r="77" spans="3:12" ht="24.75" customHeight="1" thickBot="1">
      <c r="C77" s="5"/>
      <c r="D77" s="6"/>
      <c r="E77" s="6"/>
      <c r="F77" s="6"/>
      <c r="G77" s="7"/>
      <c r="H77" s="5"/>
      <c r="I77" s="6"/>
      <c r="J77" s="7"/>
      <c r="K77" s="5"/>
      <c r="L77" s="7"/>
    </row>
    <row r="78" spans="3:12" ht="19.5" customHeight="1" thickBot="1">
      <c r="C78" s="13" t="s">
        <v>85</v>
      </c>
      <c r="D78" s="8"/>
      <c r="E78" s="8"/>
      <c r="F78" s="21">
        <f>IF(E71=0,"",IF(E71&gt;0.8,3,IF(E71&gt;0.5,2,IF(E71&gt;0,1))))</f>
      </c>
      <c r="G78" s="20">
        <f>IF(F78=1,"ÉTOILE",IF(F78=2,"ÉTOILES",IF(F78=3,"ÉTOILES","")))</f>
      </c>
      <c r="H78" s="8"/>
      <c r="I78" s="8"/>
      <c r="J78" s="8"/>
      <c r="K78" s="8"/>
      <c r="L78" s="9"/>
    </row>
    <row r="79" ht="9.75" customHeight="1"/>
    <row r="80" spans="2:12" ht="19.5" customHeight="1" thickBot="1">
      <c r="B80" s="27" t="s">
        <v>86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ht="9.75" customHeight="1"/>
    <row r="82" spans="2:12" ht="19.5" customHeight="1">
      <c r="B82" s="50" t="s">
        <v>0</v>
      </c>
      <c r="C82" s="51"/>
      <c r="D82" s="51"/>
      <c r="E82" s="52" t="s">
        <v>1</v>
      </c>
      <c r="F82" s="52" t="s">
        <v>2</v>
      </c>
      <c r="G82" s="52" t="s">
        <v>3</v>
      </c>
      <c r="H82" s="52" t="s">
        <v>4</v>
      </c>
      <c r="I82" s="54" t="s">
        <v>13</v>
      </c>
      <c r="J82" s="54"/>
      <c r="K82" s="54"/>
      <c r="L82" s="54"/>
    </row>
    <row r="83" spans="2:12" ht="19.5" customHeight="1">
      <c r="B83" s="50"/>
      <c r="C83" s="51"/>
      <c r="D83" s="51"/>
      <c r="E83" s="53"/>
      <c r="F83" s="53"/>
      <c r="G83" s="53"/>
      <c r="H83" s="53"/>
      <c r="I83" s="55"/>
      <c r="J83" s="55"/>
      <c r="K83" s="55"/>
      <c r="L83" s="55"/>
    </row>
    <row r="84" ht="19.5" customHeight="1">
      <c r="D84" s="1" t="s">
        <v>174</v>
      </c>
    </row>
    <row r="85" spans="3:12" ht="19.5" customHeight="1">
      <c r="C85" s="14" t="str">
        <f aca="true" t="shared" si="0" ref="C85:C92">IF(OR(E85="",F85="",G85="",H85=""),"CASE(S) À COMPLÉTER","")</f>
        <v>CASE(S) À COMPLÉTER</v>
      </c>
      <c r="D85" s="1" t="s">
        <v>87</v>
      </c>
      <c r="E85" s="40"/>
      <c r="F85" s="40"/>
      <c r="G85" s="40"/>
      <c r="H85" s="40"/>
      <c r="I85" s="56"/>
      <c r="J85" s="57"/>
      <c r="K85" s="57"/>
      <c r="L85" s="58"/>
    </row>
    <row r="86" spans="3:12" ht="19.5" customHeight="1">
      <c r="C86" s="14" t="str">
        <f t="shared" si="0"/>
        <v>CASE(S) À COMPLÉTER</v>
      </c>
      <c r="D86" s="1" t="s">
        <v>88</v>
      </c>
      <c r="E86" s="40"/>
      <c r="F86" s="40"/>
      <c r="G86" s="40"/>
      <c r="H86" s="40"/>
      <c r="I86" s="56"/>
      <c r="J86" s="57"/>
      <c r="K86" s="57"/>
      <c r="L86" s="58"/>
    </row>
    <row r="87" spans="3:12" ht="19.5" customHeight="1">
      <c r="C87" s="14" t="str">
        <f t="shared" si="0"/>
        <v>CASE(S) À COMPLÉTER</v>
      </c>
      <c r="D87" s="1" t="s">
        <v>89</v>
      </c>
      <c r="E87" s="40"/>
      <c r="F87" s="40"/>
      <c r="G87" s="40"/>
      <c r="H87" s="40"/>
      <c r="I87" s="56"/>
      <c r="J87" s="57"/>
      <c r="K87" s="57"/>
      <c r="L87" s="58"/>
    </row>
    <row r="88" spans="3:12" ht="19.5" customHeight="1">
      <c r="C88" s="14" t="str">
        <f t="shared" si="0"/>
        <v>CASE(S) À COMPLÉTER</v>
      </c>
      <c r="D88" s="1" t="s">
        <v>90</v>
      </c>
      <c r="E88" s="40"/>
      <c r="F88" s="40"/>
      <c r="G88" s="40"/>
      <c r="H88" s="40"/>
      <c r="I88" s="56"/>
      <c r="J88" s="57"/>
      <c r="K88" s="57"/>
      <c r="L88" s="58"/>
    </row>
    <row r="89" spans="3:12" ht="19.5" customHeight="1">
      <c r="C89" s="14" t="str">
        <f t="shared" si="0"/>
        <v>CASE(S) À COMPLÉTER</v>
      </c>
      <c r="D89" s="1" t="s">
        <v>91</v>
      </c>
      <c r="E89" s="40"/>
      <c r="F89" s="40"/>
      <c r="G89" s="40"/>
      <c r="H89" s="40"/>
      <c r="I89" s="56"/>
      <c r="J89" s="57"/>
      <c r="K89" s="57"/>
      <c r="L89" s="58"/>
    </row>
    <row r="90" spans="3:12" ht="19.5" customHeight="1">
      <c r="C90" s="14" t="str">
        <f t="shared" si="0"/>
        <v>CASE(S) À COMPLÉTER</v>
      </c>
      <c r="D90" s="1" t="s">
        <v>92</v>
      </c>
      <c r="E90" s="40"/>
      <c r="F90" s="40"/>
      <c r="G90" s="40"/>
      <c r="H90" s="40"/>
      <c r="I90" s="56"/>
      <c r="J90" s="57"/>
      <c r="K90" s="57"/>
      <c r="L90" s="58"/>
    </row>
    <row r="91" spans="3:12" ht="19.5" customHeight="1">
      <c r="C91" s="14" t="str">
        <f t="shared" si="0"/>
        <v>CASE(S) À COMPLÉTER</v>
      </c>
      <c r="D91" s="1" t="s">
        <v>93</v>
      </c>
      <c r="E91" s="40"/>
      <c r="F91" s="40"/>
      <c r="G91" s="40"/>
      <c r="H91" s="40"/>
      <c r="I91" s="56"/>
      <c r="J91" s="57"/>
      <c r="K91" s="57"/>
      <c r="L91" s="58"/>
    </row>
    <row r="92" spans="3:12" ht="19.5" customHeight="1">
      <c r="C92" s="14" t="str">
        <f t="shared" si="0"/>
        <v>CASE(S) À COMPLÉTER</v>
      </c>
      <c r="D92" s="1" t="s">
        <v>94</v>
      </c>
      <c r="E92" s="40"/>
      <c r="F92" s="40"/>
      <c r="G92" s="40"/>
      <c r="H92" s="40"/>
      <c r="I92" s="56"/>
      <c r="J92" s="57"/>
      <c r="K92" s="57"/>
      <c r="L92" s="58"/>
    </row>
    <row r="93" ht="9.75" customHeight="1"/>
    <row r="94" spans="4:8" ht="19.5" customHeight="1">
      <c r="D94" s="10" t="s">
        <v>9</v>
      </c>
      <c r="E94" s="11">
        <f>SUM(E85:E92)</f>
        <v>0</v>
      </c>
      <c r="F94" s="11">
        <f>SUM(F85:F92)</f>
        <v>0</v>
      </c>
      <c r="G94" s="11">
        <f>SUM(G85:G92)</f>
        <v>0</v>
      </c>
      <c r="H94" s="11">
        <f>SUM(H85:H92)</f>
        <v>0</v>
      </c>
    </row>
    <row r="95" spans="4:8" ht="19.5" customHeight="1" hidden="1">
      <c r="D95" s="10"/>
      <c r="E95" s="12">
        <f>IF(F95="OK",SUM(E85:H92)/COUNT(E85:H92),0)</f>
        <v>0</v>
      </c>
      <c r="F95" s="15" t="str">
        <f>IF(OR(C85="CASE(S) À COMPLÉTER",C86="CASE(S) À COMPLÉTER",C87="CASE(S) À COMPLÉTER",C88="CASE(S) À COMPLÉTER",C89="CASE(S) À COMPLÉTER",C90="CASE(S) À COMPLÉTER",C91="CASE(S) À COMPLÉTER",C92="CASE(S) À COMPLÉTER",),"Attention, TOUTES les cases doivent être complétées !","OK")</f>
        <v>Attention, TOUTES les cases doivent être complétées !</v>
      </c>
      <c r="G95" s="12"/>
      <c r="H95" s="12"/>
    </row>
    <row r="96" spans="4:7" ht="19.5" customHeight="1">
      <c r="D96" s="10" t="s">
        <v>10</v>
      </c>
      <c r="E96" s="16">
        <f>ROUND(E95,1)</f>
        <v>0</v>
      </c>
      <c r="F96" s="15" t="str">
        <f>IF(OR(C85="CASE(S) À COMPLÉTER",C86="CASE(S) À COMPLÉTER",C87="CASE(S) À COMPLÉTER",C88="CASE(S) À COMPLÉTER",C89="CASE(S) À COMPLÉTER",C90="CASE(S) À COMPLÉTER",C91="CASE(S) À COMPLÉTER",C92="CASE(S) À COMPLÉTER"),"Attention, TOUTES les cases doivent être complétées !","")</f>
        <v>Attention, TOUTES les cases doivent être complétées !</v>
      </c>
      <c r="G96" s="19"/>
    </row>
    <row r="97" ht="9.75" customHeight="1"/>
    <row r="98" ht="19.5" customHeight="1">
      <c r="C98" s="2" t="s">
        <v>11</v>
      </c>
    </row>
    <row r="99" spans="3:12" ht="19.5" customHeight="1">
      <c r="C99" s="3" t="s">
        <v>18</v>
      </c>
      <c r="D99" s="3" t="s">
        <v>19</v>
      </c>
      <c r="E99" s="3" t="s">
        <v>20</v>
      </c>
      <c r="F99" s="3" t="s">
        <v>21</v>
      </c>
      <c r="G99" s="3" t="s">
        <v>22</v>
      </c>
      <c r="H99" s="3" t="s">
        <v>23</v>
      </c>
      <c r="I99" s="3" t="s">
        <v>24</v>
      </c>
      <c r="J99" s="3" t="s">
        <v>25</v>
      </c>
      <c r="K99" s="3" t="s">
        <v>26</v>
      </c>
      <c r="L99" s="3" t="s">
        <v>27</v>
      </c>
    </row>
    <row r="100" spans="3:12" ht="19.5" customHeight="1"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3:12" ht="24.75" customHeight="1">
      <c r="C101" s="44" t="s">
        <v>15</v>
      </c>
      <c r="D101" s="45"/>
      <c r="E101" s="45"/>
      <c r="F101" s="45"/>
      <c r="G101" s="46"/>
      <c r="H101" s="47" t="s">
        <v>16</v>
      </c>
      <c r="I101" s="48"/>
      <c r="J101" s="49"/>
      <c r="K101" s="47" t="s">
        <v>17</v>
      </c>
      <c r="L101" s="49"/>
    </row>
    <row r="102" spans="3:12" ht="24.75" customHeight="1" thickBot="1">
      <c r="C102" s="5"/>
      <c r="D102" s="6"/>
      <c r="E102" s="6"/>
      <c r="F102" s="6"/>
      <c r="G102" s="7"/>
      <c r="H102" s="5"/>
      <c r="I102" s="6"/>
      <c r="J102" s="7"/>
      <c r="K102" s="5"/>
      <c r="L102" s="7"/>
    </row>
    <row r="103" spans="3:12" ht="19.5" customHeight="1" thickBot="1">
      <c r="C103" s="13" t="s">
        <v>95</v>
      </c>
      <c r="D103" s="8"/>
      <c r="E103" s="8"/>
      <c r="F103" s="21">
        <f>IF(E96=0,"",IF(E96&gt;0.8,3,IF(E96&gt;0.5,2,IF(E96&gt;0,1))))</f>
      </c>
      <c r="G103" s="20">
        <f>IF(F103=1,"ÉTOILE",IF(F103=2,"ÉTOILES",IF(F103=3,"ÉTOILES","")))</f>
      </c>
      <c r="H103" s="8"/>
      <c r="I103" s="8"/>
      <c r="J103" s="8"/>
      <c r="K103" s="8"/>
      <c r="L103" s="9"/>
    </row>
    <row r="104" spans="3:12" ht="9.75" customHeight="1">
      <c r="C104" s="28"/>
      <c r="D104" s="22"/>
      <c r="E104" s="22"/>
      <c r="F104" s="29"/>
      <c r="G104" s="30"/>
      <c r="H104" s="22"/>
      <c r="I104" s="22"/>
      <c r="J104" s="22"/>
      <c r="K104" s="22"/>
      <c r="L104" s="22"/>
    </row>
    <row r="105" spans="2:12" ht="19.5" customHeight="1" thickBot="1">
      <c r="B105" s="17" t="s">
        <v>96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ht="9.75" customHeight="1"/>
    <row r="107" spans="2:12" ht="19.5" customHeight="1">
      <c r="B107" s="77" t="s">
        <v>0</v>
      </c>
      <c r="C107" s="77"/>
      <c r="D107" s="50"/>
      <c r="E107" s="52" t="s">
        <v>1</v>
      </c>
      <c r="F107" s="52" t="s">
        <v>2</v>
      </c>
      <c r="G107" s="52" t="s">
        <v>3</v>
      </c>
      <c r="H107" s="52" t="s">
        <v>4</v>
      </c>
      <c r="I107" s="78" t="s">
        <v>13</v>
      </c>
      <c r="J107" s="79"/>
      <c r="K107" s="79"/>
      <c r="L107" s="80"/>
    </row>
    <row r="108" spans="2:12" ht="19.5" customHeight="1">
      <c r="B108" s="77"/>
      <c r="C108" s="77"/>
      <c r="D108" s="50"/>
      <c r="E108" s="53"/>
      <c r="F108" s="53"/>
      <c r="G108" s="53"/>
      <c r="H108" s="53"/>
      <c r="I108" s="65"/>
      <c r="J108" s="81"/>
      <c r="K108" s="81"/>
      <c r="L108" s="82"/>
    </row>
    <row r="109" ht="19.5" customHeight="1">
      <c r="D109" s="1" t="s">
        <v>174</v>
      </c>
    </row>
    <row r="110" spans="3:12" ht="19.5" customHeight="1">
      <c r="C110" s="14" t="str">
        <f>IF(OR(E110="",F110="",G110="",H110=""),"CASE(S) À COMPLÉTER","")</f>
        <v>CASE(S) À COMPLÉTER</v>
      </c>
      <c r="D110" s="1" t="s">
        <v>97</v>
      </c>
      <c r="E110" s="40"/>
      <c r="F110" s="40"/>
      <c r="G110" s="40"/>
      <c r="H110" s="40"/>
      <c r="I110" s="56"/>
      <c r="J110" s="57"/>
      <c r="K110" s="57"/>
      <c r="L110" s="58"/>
    </row>
    <row r="111" spans="3:12" ht="19.5" customHeight="1">
      <c r="C111" s="14" t="str">
        <f>IF(OR(E111="",F111="",G111="",H111=""),"CASE(S) À COMPLÉTER","")</f>
        <v>CASE(S) À COMPLÉTER</v>
      </c>
      <c r="D111" s="1" t="s">
        <v>98</v>
      </c>
      <c r="E111" s="40"/>
      <c r="F111" s="40"/>
      <c r="G111" s="40"/>
      <c r="H111" s="40"/>
      <c r="I111" s="56"/>
      <c r="J111" s="57"/>
      <c r="K111" s="57"/>
      <c r="L111" s="58"/>
    </row>
    <row r="112" spans="3:12" ht="19.5" customHeight="1">
      <c r="C112" s="14" t="str">
        <f>IF(OR(E112="",F112="",G112="",H112=""),"CASE(S) À COMPLÉTER","")</f>
        <v>CASE(S) À COMPLÉTER</v>
      </c>
      <c r="D112" s="1" t="s">
        <v>99</v>
      </c>
      <c r="E112" s="40"/>
      <c r="F112" s="40"/>
      <c r="G112" s="40"/>
      <c r="H112" s="40"/>
      <c r="I112" s="56"/>
      <c r="J112" s="57"/>
      <c r="K112" s="57"/>
      <c r="L112" s="58"/>
    </row>
    <row r="113" spans="3:12" ht="19.5" customHeight="1">
      <c r="C113" s="14" t="str">
        <f>IF(OR(E113="",F113="",G113="",H113=""),"CASE(S) À COMPLÉTER","")</f>
        <v>CASE(S) À COMPLÉTER</v>
      </c>
      <c r="D113" s="1" t="s">
        <v>100</v>
      </c>
      <c r="E113" s="40"/>
      <c r="F113" s="40"/>
      <c r="G113" s="40"/>
      <c r="H113" s="40"/>
      <c r="I113" s="56"/>
      <c r="J113" s="57"/>
      <c r="K113" s="57"/>
      <c r="L113" s="58"/>
    </row>
    <row r="114" spans="3:12" ht="19.5" customHeight="1">
      <c r="C114" s="14" t="str">
        <f>IF(OR(E114="",F114="",G114="",H114=""),"CASE(S) À COMPLÉTER","")</f>
        <v>CASE(S) À COMPLÉTER</v>
      </c>
      <c r="D114" s="1" t="s">
        <v>101</v>
      </c>
      <c r="E114" s="40"/>
      <c r="F114" s="40"/>
      <c r="G114" s="40"/>
      <c r="H114" s="40"/>
      <c r="I114" s="56"/>
      <c r="J114" s="57"/>
      <c r="K114" s="57"/>
      <c r="L114" s="58"/>
    </row>
    <row r="115" ht="9.75" customHeight="1"/>
    <row r="116" spans="4:8" ht="19.5" customHeight="1">
      <c r="D116" s="10" t="s">
        <v>9</v>
      </c>
      <c r="E116" s="11">
        <f>SUM(E110:E114)</f>
        <v>0</v>
      </c>
      <c r="F116" s="11">
        <f>SUM(F110:F114)</f>
        <v>0</v>
      </c>
      <c r="G116" s="11">
        <f>SUM(G110:G114)</f>
        <v>0</v>
      </c>
      <c r="H116" s="11">
        <f>SUM(H110:H114)</f>
        <v>0</v>
      </c>
    </row>
    <row r="117" spans="4:8" ht="19.5" customHeight="1" hidden="1">
      <c r="D117" s="10"/>
      <c r="E117" s="12">
        <f>IF(F117="OK",SUM(E110:H114)/COUNT(E110:H114),0)</f>
        <v>0</v>
      </c>
      <c r="F117" s="15" t="str">
        <f>IF(OR(E110="",E111="",E112="",E113="",E114="",F110="",F111="",F112="",F113="",F114="",G110="",G111="",G112="",G113="",G114="",H110="",H111="",H112="",H113="",H114=""),"Attention, TOUTES les cases doivent être complétées !","OK")</f>
        <v>Attention, TOUTES les cases doivent être complétées !</v>
      </c>
      <c r="G117" s="12"/>
      <c r="H117" s="12"/>
    </row>
    <row r="118" spans="4:7" ht="19.5" customHeight="1">
      <c r="D118" s="10" t="s">
        <v>10</v>
      </c>
      <c r="E118" s="16">
        <f>ROUND(E117,1)</f>
        <v>0</v>
      </c>
      <c r="F118" s="15" t="str">
        <f>IF(OR(E110="",E111="",E112="",E113="",E114="",F110="",F111="",F112="",F113="",F114="",G110="",G111="",G112="",G113="",H110="",H111="",H112="",H113=""),"Attention, TOUTES les cases doivent être complétées !","")</f>
        <v>Attention, TOUTES les cases doivent être complétées !</v>
      </c>
      <c r="G118" s="19"/>
    </row>
    <row r="119" ht="9.75" customHeight="1"/>
    <row r="120" ht="19.5" customHeight="1">
      <c r="C120" s="2" t="s">
        <v>11</v>
      </c>
    </row>
    <row r="121" spans="3:12" ht="19.5" customHeight="1">
      <c r="C121" s="3" t="s">
        <v>18</v>
      </c>
      <c r="D121" s="3" t="s">
        <v>19</v>
      </c>
      <c r="E121" s="3" t="s">
        <v>20</v>
      </c>
      <c r="F121" s="3" t="s">
        <v>21</v>
      </c>
      <c r="G121" s="3" t="s">
        <v>22</v>
      </c>
      <c r="H121" s="3" t="s">
        <v>23</v>
      </c>
      <c r="I121" s="3" t="s">
        <v>24</v>
      </c>
      <c r="J121" s="3" t="s">
        <v>25</v>
      </c>
      <c r="K121" s="3" t="s">
        <v>26</v>
      </c>
      <c r="L121" s="3" t="s">
        <v>27</v>
      </c>
    </row>
    <row r="122" spans="3:12" ht="19.5" customHeight="1"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3:12" ht="24.75" customHeight="1">
      <c r="C123" s="44" t="s">
        <v>15</v>
      </c>
      <c r="D123" s="45"/>
      <c r="E123" s="45"/>
      <c r="F123" s="45"/>
      <c r="G123" s="46"/>
      <c r="H123" s="47" t="s">
        <v>16</v>
      </c>
      <c r="I123" s="48"/>
      <c r="J123" s="49"/>
      <c r="K123" s="47" t="s">
        <v>17</v>
      </c>
      <c r="L123" s="49"/>
    </row>
    <row r="124" spans="3:12" ht="24.75" customHeight="1" thickBot="1">
      <c r="C124" s="5"/>
      <c r="D124" s="6"/>
      <c r="E124" s="6"/>
      <c r="F124" s="6"/>
      <c r="G124" s="7"/>
      <c r="H124" s="5"/>
      <c r="I124" s="6"/>
      <c r="J124" s="7"/>
      <c r="K124" s="5"/>
      <c r="L124" s="7"/>
    </row>
    <row r="125" spans="3:12" ht="19.5" customHeight="1" thickBot="1">
      <c r="C125" s="13" t="s">
        <v>125</v>
      </c>
      <c r="D125" s="8"/>
      <c r="E125" s="8"/>
      <c r="F125" s="21">
        <f>IF(E118=0,"",IF(E118&gt;0.8,3,IF(E118&gt;0.5,2,IF(E118&gt;0,1))))</f>
      </c>
      <c r="G125" s="20">
        <f>IF(F125=1,"ÉTOILE",IF(F125=2,"ÉTOILES",IF(F125=3,"ÉTOILES","")))</f>
      </c>
      <c r="H125" s="8"/>
      <c r="I125" s="8"/>
      <c r="J125" s="8"/>
      <c r="K125" s="8"/>
      <c r="L125" s="9"/>
    </row>
    <row r="126" ht="9.75" customHeight="1"/>
    <row r="127" spans="2:12" ht="19.5" customHeight="1" thickBot="1">
      <c r="B127" s="64" t="s">
        <v>102</v>
      </c>
      <c r="C127" s="64"/>
      <c r="D127" s="64"/>
      <c r="E127" s="64"/>
      <c r="F127" s="64"/>
      <c r="G127" s="64"/>
      <c r="H127" s="64"/>
      <c r="I127" s="64"/>
      <c r="J127" s="64"/>
      <c r="K127" s="64"/>
      <c r="L127" s="64"/>
    </row>
    <row r="128" ht="9.75" customHeight="1"/>
    <row r="129" spans="2:12" ht="19.5" customHeight="1">
      <c r="B129" s="23" t="s">
        <v>58</v>
      </c>
      <c r="C129" s="24" t="s">
        <v>59</v>
      </c>
      <c r="D129" s="65" t="s">
        <v>13</v>
      </c>
      <c r="E129" s="66"/>
      <c r="F129" s="66"/>
      <c r="G129" s="66"/>
      <c r="H129" s="66"/>
      <c r="I129" s="66"/>
      <c r="J129" s="66"/>
      <c r="K129" s="66"/>
      <c r="L129" s="67"/>
    </row>
    <row r="130" ht="9.75" customHeight="1"/>
    <row r="131" spans="2:12" ht="19.5" customHeight="1">
      <c r="B131" s="11" t="s">
        <v>175</v>
      </c>
      <c r="C131" s="25">
        <f>E11</f>
        <v>0</v>
      </c>
      <c r="D131" s="68"/>
      <c r="E131" s="68"/>
      <c r="F131" s="68"/>
      <c r="G131" s="68"/>
      <c r="H131" s="68"/>
      <c r="I131" s="68"/>
      <c r="J131" s="68"/>
      <c r="K131" s="68"/>
      <c r="L131" s="68"/>
    </row>
    <row r="132" spans="2:12" ht="19.5" customHeight="1">
      <c r="B132" s="11" t="s">
        <v>176</v>
      </c>
      <c r="C132" s="25">
        <f>E31</f>
        <v>0</v>
      </c>
      <c r="D132" s="68"/>
      <c r="E132" s="68"/>
      <c r="F132" s="68"/>
      <c r="G132" s="68"/>
      <c r="H132" s="68"/>
      <c r="I132" s="68"/>
      <c r="J132" s="68"/>
      <c r="K132" s="68"/>
      <c r="L132" s="68"/>
    </row>
    <row r="133" spans="2:12" ht="19.5" customHeight="1">
      <c r="B133" s="11" t="s">
        <v>177</v>
      </c>
      <c r="C133" s="25">
        <f>E50</f>
        <v>0</v>
      </c>
      <c r="D133" s="68"/>
      <c r="E133" s="68"/>
      <c r="F133" s="68"/>
      <c r="G133" s="68"/>
      <c r="H133" s="68"/>
      <c r="I133" s="68"/>
      <c r="J133" s="68"/>
      <c r="K133" s="68"/>
      <c r="L133" s="68"/>
    </row>
    <row r="134" spans="2:12" ht="19.5" customHeight="1">
      <c r="B134" s="11" t="s">
        <v>178</v>
      </c>
      <c r="C134" s="25">
        <f>E70</f>
        <v>0</v>
      </c>
      <c r="D134" s="68"/>
      <c r="E134" s="68"/>
      <c r="F134" s="68"/>
      <c r="G134" s="68"/>
      <c r="H134" s="68"/>
      <c r="I134" s="68"/>
      <c r="J134" s="68"/>
      <c r="K134" s="68"/>
      <c r="L134" s="68"/>
    </row>
    <row r="135" spans="2:12" ht="19.5" customHeight="1">
      <c r="B135" s="11" t="s">
        <v>179</v>
      </c>
      <c r="C135" s="25">
        <f>E117</f>
        <v>0</v>
      </c>
      <c r="D135" s="68"/>
      <c r="E135" s="68"/>
      <c r="F135" s="68"/>
      <c r="G135" s="68"/>
      <c r="H135" s="68"/>
      <c r="I135" s="68"/>
      <c r="J135" s="68"/>
      <c r="K135" s="68"/>
      <c r="L135" s="68"/>
    </row>
    <row r="136" spans="2:12" ht="19.5" customHeight="1">
      <c r="B136" s="11" t="s">
        <v>180</v>
      </c>
      <c r="C136" s="25">
        <f>E118</f>
        <v>0</v>
      </c>
      <c r="D136" s="68"/>
      <c r="E136" s="68"/>
      <c r="F136" s="68"/>
      <c r="G136" s="68"/>
      <c r="H136" s="68"/>
      <c r="I136" s="68"/>
      <c r="J136" s="68"/>
      <c r="K136" s="68"/>
      <c r="L136" s="68"/>
    </row>
    <row r="137" ht="9.75" customHeight="1"/>
    <row r="138" ht="19.5" customHeight="1" hidden="1">
      <c r="D138" s="16">
        <f>AVERAGE(C131:C136)</f>
        <v>0</v>
      </c>
    </row>
    <row r="139" spans="4:5" ht="19.5" customHeight="1">
      <c r="D139" s="10" t="s">
        <v>65</v>
      </c>
      <c r="E139" s="26">
        <f>ROUND(D138,1)</f>
        <v>0</v>
      </c>
    </row>
    <row r="140" ht="9.75" customHeight="1"/>
    <row r="141" ht="19.5" customHeight="1">
      <c r="C141" s="2" t="s">
        <v>11</v>
      </c>
    </row>
    <row r="142" spans="3:12" ht="19.5" customHeight="1">
      <c r="C142" s="3" t="s">
        <v>18</v>
      </c>
      <c r="D142" s="3" t="s">
        <v>19</v>
      </c>
      <c r="E142" s="3" t="s">
        <v>20</v>
      </c>
      <c r="F142" s="3" t="s">
        <v>21</v>
      </c>
      <c r="G142" s="3" t="s">
        <v>22</v>
      </c>
      <c r="H142" s="3" t="s">
        <v>23</v>
      </c>
      <c r="I142" s="3" t="s">
        <v>24</v>
      </c>
      <c r="J142" s="3" t="s">
        <v>25</v>
      </c>
      <c r="K142" s="3" t="s">
        <v>26</v>
      </c>
      <c r="L142" s="3" t="s">
        <v>27</v>
      </c>
    </row>
    <row r="143" spans="3:12" ht="19.5" customHeight="1"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3:12" ht="24.75" customHeight="1">
      <c r="C144" s="69" t="s">
        <v>15</v>
      </c>
      <c r="D144" s="70"/>
      <c r="E144" s="70"/>
      <c r="F144" s="70"/>
      <c r="G144" s="71"/>
      <c r="H144" s="72" t="s">
        <v>16</v>
      </c>
      <c r="I144" s="73"/>
      <c r="J144" s="74"/>
      <c r="K144" s="75" t="s">
        <v>17</v>
      </c>
      <c r="L144" s="76"/>
    </row>
    <row r="145" spans="3:12" ht="24.75" customHeight="1" thickBot="1">
      <c r="C145" s="5"/>
      <c r="D145" s="6"/>
      <c r="E145" s="6"/>
      <c r="F145" s="6"/>
      <c r="G145" s="7"/>
      <c r="H145" s="5"/>
      <c r="I145" s="6"/>
      <c r="J145" s="7"/>
      <c r="K145" s="5"/>
      <c r="L145" s="7"/>
    </row>
    <row r="146" spans="3:12" ht="19.5" customHeight="1" thickBot="1">
      <c r="C146" s="13" t="s">
        <v>103</v>
      </c>
      <c r="D146" s="8"/>
      <c r="E146" s="8"/>
      <c r="F146" s="21"/>
      <c r="G146" s="21">
        <f>IF(E139=0,"",IF(E139&gt;0.8,3,IF(E139&gt;0.5,2,IF(E139&gt;0,1))))</f>
      </c>
      <c r="H146" s="20">
        <f>IF(G146=1,"ÉTOILE",IF(G146=2,"ÉTOILES",IF(G146=3,"ÉTOILES","")))</f>
      </c>
      <c r="I146" s="8"/>
      <c r="J146" s="8"/>
      <c r="K146" s="8"/>
      <c r="L146" s="9"/>
    </row>
  </sheetData>
  <sheetProtection password="CF7A" sheet="1" objects="1" scenarios="1" selectLockedCells="1"/>
  <mergeCells count="89">
    <mergeCell ref="K101:L101"/>
    <mergeCell ref="I110:L110"/>
    <mergeCell ref="H107:H108"/>
    <mergeCell ref="I107:L108"/>
    <mergeCell ref="H101:J101"/>
    <mergeCell ref="D135:L135"/>
    <mergeCell ref="C144:G144"/>
    <mergeCell ref="H144:J144"/>
    <mergeCell ref="K144:L144"/>
    <mergeCell ref="D136:L136"/>
    <mergeCell ref="B107:D108"/>
    <mergeCell ref="E107:E108"/>
    <mergeCell ref="F107:F108"/>
    <mergeCell ref="G107:G108"/>
    <mergeCell ref="I113:L113"/>
    <mergeCell ref="I114:L114"/>
    <mergeCell ref="D134:L134"/>
    <mergeCell ref="D129:L129"/>
    <mergeCell ref="D131:L131"/>
    <mergeCell ref="D132:L132"/>
    <mergeCell ref="D133:L133"/>
    <mergeCell ref="C123:G123"/>
    <mergeCell ref="H123:J123"/>
    <mergeCell ref="K123:L123"/>
    <mergeCell ref="B127:L127"/>
    <mergeCell ref="I112:L112"/>
    <mergeCell ref="C76:G76"/>
    <mergeCell ref="H76:J76"/>
    <mergeCell ref="K76:L76"/>
    <mergeCell ref="I111:L111"/>
    <mergeCell ref="I89:L89"/>
    <mergeCell ref="I90:L90"/>
    <mergeCell ref="I91:L91"/>
    <mergeCell ref="I92:L92"/>
    <mergeCell ref="C101:G101"/>
    <mergeCell ref="I46:L46"/>
    <mergeCell ref="H82:H83"/>
    <mergeCell ref="I82:L83"/>
    <mergeCell ref="I47:L47"/>
    <mergeCell ref="H56:J56"/>
    <mergeCell ref="K56:L56"/>
    <mergeCell ref="H62:H63"/>
    <mergeCell ref="I62:L63"/>
    <mergeCell ref="I87:L87"/>
    <mergeCell ref="G43:G44"/>
    <mergeCell ref="B82:D83"/>
    <mergeCell ref="E82:E83"/>
    <mergeCell ref="F82:F83"/>
    <mergeCell ref="G82:G83"/>
    <mergeCell ref="C56:G56"/>
    <mergeCell ref="B62:D63"/>
    <mergeCell ref="E62:E63"/>
    <mergeCell ref="F62:F63"/>
    <mergeCell ref="G62:G63"/>
    <mergeCell ref="C37:G37"/>
    <mergeCell ref="H37:J37"/>
    <mergeCell ref="K37:L37"/>
    <mergeCell ref="I85:L85"/>
    <mergeCell ref="I65:L65"/>
    <mergeCell ref="I66:L66"/>
    <mergeCell ref="I67:L67"/>
    <mergeCell ref="B43:D44"/>
    <mergeCell ref="E43:E44"/>
    <mergeCell ref="F43:F44"/>
    <mergeCell ref="I88:L88"/>
    <mergeCell ref="H23:H24"/>
    <mergeCell ref="I23:L24"/>
    <mergeCell ref="I26:L26"/>
    <mergeCell ref="I27:L27"/>
    <mergeCell ref="I28:L28"/>
    <mergeCell ref="I86:L86"/>
    <mergeCell ref="H43:H44"/>
    <mergeCell ref="I43:L44"/>
    <mergeCell ref="B23:D24"/>
    <mergeCell ref="E23:E24"/>
    <mergeCell ref="F23:F24"/>
    <mergeCell ref="G23:G24"/>
    <mergeCell ref="I8:L8"/>
    <mergeCell ref="C17:G17"/>
    <mergeCell ref="H17:J17"/>
    <mergeCell ref="K17:L17"/>
    <mergeCell ref="H3:H4"/>
    <mergeCell ref="I3:L4"/>
    <mergeCell ref="I6:L6"/>
    <mergeCell ref="I7:L7"/>
    <mergeCell ref="B3:D4"/>
    <mergeCell ref="E3:E4"/>
    <mergeCell ref="F3:F4"/>
    <mergeCell ref="G3:G4"/>
  </mergeCells>
  <conditionalFormatting sqref="C16 C36 C55 C75 C122 C100">
    <cfRule type="expression" priority="1" dxfId="16" stopIfTrue="1">
      <formula>E12&gt;0</formula>
    </cfRule>
  </conditionalFormatting>
  <conditionalFormatting sqref="D16 D36 D55 D75 D122 D100">
    <cfRule type="expression" priority="2" dxfId="16" stopIfTrue="1">
      <formula>E12&gt;0.1</formula>
    </cfRule>
  </conditionalFormatting>
  <conditionalFormatting sqref="E16 E36 E55 E75 E122 E100">
    <cfRule type="expression" priority="3" dxfId="16" stopIfTrue="1">
      <formula>E12&gt;0.2</formula>
    </cfRule>
  </conditionalFormatting>
  <conditionalFormatting sqref="F16 F36 F55 F75 F122 F100">
    <cfRule type="expression" priority="4" dxfId="16" stopIfTrue="1">
      <formula>E12&gt;0.3</formula>
    </cfRule>
  </conditionalFormatting>
  <conditionalFormatting sqref="G16 G36 G55 G75 G122 G100">
    <cfRule type="expression" priority="5" dxfId="16" stopIfTrue="1">
      <formula>E12&gt;0.4</formula>
    </cfRule>
  </conditionalFormatting>
  <conditionalFormatting sqref="H16 H36 H55 H75 H122 H100">
    <cfRule type="expression" priority="6" dxfId="16" stopIfTrue="1">
      <formula>E12&gt;0.5</formula>
    </cfRule>
  </conditionalFormatting>
  <conditionalFormatting sqref="I16 I36 I55 I75 I122 I100">
    <cfRule type="expression" priority="7" dxfId="16" stopIfTrue="1">
      <formula>E12&gt;0.6</formula>
    </cfRule>
  </conditionalFormatting>
  <conditionalFormatting sqref="J16 J36 J55 J75 J122 J100">
    <cfRule type="expression" priority="8" dxfId="16" stopIfTrue="1">
      <formula>E12&gt;0.7</formula>
    </cfRule>
  </conditionalFormatting>
  <conditionalFormatting sqref="K16 K36 K55 K75 K122 K100">
    <cfRule type="expression" priority="9" dxfId="16" stopIfTrue="1">
      <formula>E12&gt;0.8</formula>
    </cfRule>
  </conditionalFormatting>
  <conditionalFormatting sqref="L16 L36 L55 L75 L122 L100">
    <cfRule type="expression" priority="10" dxfId="16" stopIfTrue="1">
      <formula>E12&gt;0.9</formula>
    </cfRule>
  </conditionalFormatting>
  <conditionalFormatting sqref="C17 C37 C56 C76 C123 C101">
    <cfRule type="expression" priority="11" dxfId="16" stopIfTrue="1">
      <formula>AND(E12&gt;0,E12&lt;=0.5)</formula>
    </cfRule>
  </conditionalFormatting>
  <conditionalFormatting sqref="H17 H37 H56 H76 H123 H101">
    <cfRule type="expression" priority="12" dxfId="16" stopIfTrue="1">
      <formula>AND(E12&gt;0.5,E12&lt;=0.8)</formula>
    </cfRule>
  </conditionalFormatting>
  <conditionalFormatting sqref="K17 K37 K56 K76 K123 K101">
    <cfRule type="expression" priority="13" dxfId="16" stopIfTrue="1">
      <formula>AND(E12&gt;0.8,E12&lt;=1)</formula>
    </cfRule>
  </conditionalFormatting>
  <conditionalFormatting sqref="C18:G18 C38:G38 C57:G57 C77:G77 C124:G124 C102:G102">
    <cfRule type="expression" priority="14" dxfId="16" stopIfTrue="1">
      <formula>AND($E12&gt;0,$E12&lt;=0.5)</formula>
    </cfRule>
  </conditionalFormatting>
  <conditionalFormatting sqref="K18:L18 K38:L38 K57:L57 K77:L77 K124:L124 K102:L102">
    <cfRule type="expression" priority="15" dxfId="16" stopIfTrue="1">
      <formula>AND($E12&gt;0.8,$E12&lt;=1)</formula>
    </cfRule>
  </conditionalFormatting>
  <conditionalFormatting sqref="H18:J18 H38:J38 H57:J57 H77:J77 H124:J124 H102:J102">
    <cfRule type="expression" priority="16" dxfId="16" stopIfTrue="1">
      <formula>AND($E12&gt;0.5,$E12&lt;=0.8)</formula>
    </cfRule>
  </conditionalFormatting>
  <conditionalFormatting sqref="C144:G144">
    <cfRule type="expression" priority="17" dxfId="0" stopIfTrue="1">
      <formula>AND(E139&gt;0,E139&lt;=0.5)</formula>
    </cfRule>
  </conditionalFormatting>
  <conditionalFormatting sqref="C143">
    <cfRule type="expression" priority="18" dxfId="0" stopIfTrue="1">
      <formula>E139&gt;0</formula>
    </cfRule>
  </conditionalFormatting>
  <conditionalFormatting sqref="E143">
    <cfRule type="expression" priority="19" dxfId="0" stopIfTrue="1">
      <formula>E139&gt;0.2</formula>
    </cfRule>
  </conditionalFormatting>
  <conditionalFormatting sqref="D143">
    <cfRule type="expression" priority="20" dxfId="0" stopIfTrue="1">
      <formula>E139&gt;0.1</formula>
    </cfRule>
  </conditionalFormatting>
  <conditionalFormatting sqref="F143">
    <cfRule type="expression" priority="21" dxfId="0" stopIfTrue="1">
      <formula>E139&gt;0.3</formula>
    </cfRule>
  </conditionalFormatting>
  <conditionalFormatting sqref="G143">
    <cfRule type="expression" priority="22" dxfId="0" stopIfTrue="1">
      <formula>E139&gt;0.4</formula>
    </cfRule>
  </conditionalFormatting>
  <conditionalFormatting sqref="H143">
    <cfRule type="expression" priority="23" dxfId="0" stopIfTrue="1">
      <formula>E139&gt;0.5</formula>
    </cfRule>
  </conditionalFormatting>
  <conditionalFormatting sqref="I143">
    <cfRule type="expression" priority="24" dxfId="0" stopIfTrue="1">
      <formula>E139&gt;0.6</formula>
    </cfRule>
  </conditionalFormatting>
  <conditionalFormatting sqref="J143">
    <cfRule type="expression" priority="25" dxfId="0" stopIfTrue="1">
      <formula>E139&gt;0.7</formula>
    </cfRule>
  </conditionalFormatting>
  <conditionalFormatting sqref="K143">
    <cfRule type="expression" priority="26" dxfId="0" stopIfTrue="1">
      <formula>E139&gt;0.8</formula>
    </cfRule>
  </conditionalFormatting>
  <conditionalFormatting sqref="L143">
    <cfRule type="expression" priority="27" dxfId="0" stopIfTrue="1">
      <formula>E139&gt;0.9</formula>
    </cfRule>
  </conditionalFormatting>
  <conditionalFormatting sqref="H144:J144">
    <cfRule type="expression" priority="28" dxfId="0" stopIfTrue="1">
      <formula>AND(E139&gt;0.5,E139&lt;=0.8)</formula>
    </cfRule>
  </conditionalFormatting>
  <conditionalFormatting sqref="K144:L144">
    <cfRule type="expression" priority="29" dxfId="0" stopIfTrue="1">
      <formula>AND(E139&gt;0.8,E139&lt;=1)</formula>
    </cfRule>
  </conditionalFormatting>
  <conditionalFormatting sqref="C145:G145">
    <cfRule type="expression" priority="30" dxfId="0" stopIfTrue="1">
      <formula>AND($E139&gt;0,$E139&lt;=0.5)</formula>
    </cfRule>
  </conditionalFormatting>
  <conditionalFormatting sqref="H145:J145">
    <cfRule type="expression" priority="31" dxfId="0" stopIfTrue="1">
      <formula>AND($E139&gt;0.5,$E139&lt;=0.8)</formula>
    </cfRule>
  </conditionalFormatting>
  <conditionalFormatting sqref="K145:L145">
    <cfRule type="expression" priority="32" dxfId="0" stopIfTrue="1">
      <formula>AND($E139&gt;0.8,$E139&lt;=1)</formula>
    </cfRule>
  </conditionalFormatting>
  <dataValidations count="4">
    <dataValidation type="list" allowBlank="1" showInputMessage="1" showErrorMessage="1" promptTitle="CHOISIR 0 OU 1" prompt="0 = NON AMÉLIORÉ&#10;1 = AMÉLIORÉ" errorTitle="ATTENTION" error="CHOISIR 0 OU 1" sqref="H65:H67 H85:H92 H46:H47 H6:H8 H26:H28 H110:H114">
      <formula1>"0,1"</formula1>
    </dataValidation>
    <dataValidation type="list" allowBlank="1" showInputMessage="1" showErrorMessage="1" promptTitle="CHOISIR 0 OU 1" prompt="0 = NON CONTRÔLÉ&#10;1 = CONTRÔLÉ" errorTitle="ATTENTION " error="CHOISIR 0 OU 1" sqref="G65:G67 G85:G92 G46:G47 G6:G8 G26:G28 G110:G114">
      <formula1>"0,1"</formula1>
    </dataValidation>
    <dataValidation type="list" allowBlank="1" showInputMessage="1" showErrorMessage="1" promptTitle="CHOISIR 0 OU 1" prompt="0 = NON DÉVELOPPÉ&#10;1 = DÉVELOPPÉ" errorTitle="ATTENTION " error="CHOISIR 0 OU 1" sqref="F65:F67 F85:F92 F46:F47 F6:F8 F26:F28 F110:F114">
      <formula1>"0,1"</formula1>
    </dataValidation>
    <dataValidation type="list" allowBlank="1" showInputMessage="1" showErrorMessage="1" promptTitle="CHOISIR 0 OU 1" prompt="0 = NON PLANIFIÉ&#10;1 = PLANIFIÉ" errorTitle="ATTENTION" error="CHOISIR 0 OU 1" sqref="E65:E67 E85:E92 E46:E47 E6:E8 E26:E28 E110:E114">
      <formula1>"0,1"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&amp;LOutil diagnostique : processus ÉDUCATION&amp;CDATE&amp;R&amp;P / &amp;N</oddFooter>
  </headerFooter>
  <rowBreaks count="6" manualBreakCount="6">
    <brk id="20" max="255" man="1"/>
    <brk id="40" max="255" man="1"/>
    <brk id="59" max="255" man="1"/>
    <brk id="79" max="255" man="1"/>
    <brk id="104" max="255" man="1"/>
    <brk id="126" max="255" man="1"/>
  </rowBreaks>
  <ignoredErrors>
    <ignoredError sqref="C15:L15 C35:L35 C54:L54 C74:L74 C99:L99 C121:L121 C142:L14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51"/>
  <sheetViews>
    <sheetView showGridLines="0" showRowColHeaders="0" zoomScalePageLayoutView="0" workbookViewId="0" topLeftCell="A1">
      <selection activeCell="E6" sqref="E6"/>
    </sheetView>
  </sheetViews>
  <sheetFormatPr defaultColWidth="11.421875" defaultRowHeight="12.75"/>
  <cols>
    <col min="1" max="1" width="2.7109375" style="0" customWidth="1"/>
    <col min="2" max="12" width="10.7109375" style="0" customWidth="1"/>
  </cols>
  <sheetData>
    <row r="1" spans="2:12" ht="19.5" customHeight="1" thickBot="1">
      <c r="B1" s="17" t="s">
        <v>104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ht="9.75" customHeight="1"/>
    <row r="3" spans="2:12" ht="19.5" customHeight="1">
      <c r="B3" s="50" t="s">
        <v>0</v>
      </c>
      <c r="C3" s="51"/>
      <c r="D3" s="51"/>
      <c r="E3" s="52" t="s">
        <v>1</v>
      </c>
      <c r="F3" s="52" t="s">
        <v>2</v>
      </c>
      <c r="G3" s="52" t="s">
        <v>3</v>
      </c>
      <c r="H3" s="52" t="s">
        <v>4</v>
      </c>
      <c r="I3" s="54" t="s">
        <v>13</v>
      </c>
      <c r="J3" s="54"/>
      <c r="K3" s="54"/>
      <c r="L3" s="54"/>
    </row>
    <row r="4" spans="2:12" ht="19.5" customHeight="1">
      <c r="B4" s="50"/>
      <c r="C4" s="51"/>
      <c r="D4" s="51"/>
      <c r="E4" s="53"/>
      <c r="F4" s="53"/>
      <c r="G4" s="53"/>
      <c r="H4" s="53"/>
      <c r="I4" s="55"/>
      <c r="J4" s="55"/>
      <c r="K4" s="55"/>
      <c r="L4" s="55"/>
    </row>
    <row r="5" ht="19.5" customHeight="1">
      <c r="D5" s="1" t="s">
        <v>174</v>
      </c>
    </row>
    <row r="6" spans="3:12" ht="19.5" customHeight="1">
      <c r="C6" s="14" t="str">
        <f>IF(OR(E6="",F6="",G6="",H6=""),"CASE(S) À COMPLÉTER","")</f>
        <v>CASE(S) À COMPLÉTER</v>
      </c>
      <c r="D6" s="1" t="s">
        <v>105</v>
      </c>
      <c r="E6" s="39"/>
      <c r="F6" s="39"/>
      <c r="G6" s="39"/>
      <c r="H6" s="39"/>
      <c r="I6" s="56"/>
      <c r="J6" s="57"/>
      <c r="K6" s="57"/>
      <c r="L6" s="58"/>
    </row>
    <row r="7" spans="3:12" ht="19.5" customHeight="1">
      <c r="C7" s="14" t="str">
        <f>IF(OR(E7="",F7="",G7="",H7=""),"CASE(S) À COMPLÉTER","")</f>
        <v>CASE(S) À COMPLÉTER</v>
      </c>
      <c r="D7" s="1" t="s">
        <v>106</v>
      </c>
      <c r="E7" s="39"/>
      <c r="F7" s="39"/>
      <c r="G7" s="39"/>
      <c r="H7" s="39"/>
      <c r="I7" s="56"/>
      <c r="J7" s="57"/>
      <c r="K7" s="57"/>
      <c r="L7" s="58"/>
    </row>
    <row r="8" spans="3:12" ht="19.5" customHeight="1">
      <c r="C8" s="14" t="str">
        <f>IF(OR(E8="",F8="",G8="",H8=""),"CASE(S) À COMPLÉTER","")</f>
        <v>CASE(S) À COMPLÉTER</v>
      </c>
      <c r="D8" s="1" t="s">
        <v>108</v>
      </c>
      <c r="E8" s="39"/>
      <c r="F8" s="39"/>
      <c r="G8" s="39"/>
      <c r="H8" s="39"/>
      <c r="I8" s="56"/>
      <c r="J8" s="57"/>
      <c r="K8" s="57"/>
      <c r="L8" s="58"/>
    </row>
    <row r="9" spans="3:12" ht="19.5" customHeight="1">
      <c r="C9" s="14" t="str">
        <f>IF(OR(E9="",F9="",G9="",H9=""),"CASE(S) À COMPLÉTER","")</f>
        <v>CASE(S) À COMPLÉTER</v>
      </c>
      <c r="D9" s="1" t="s">
        <v>107</v>
      </c>
      <c r="E9" s="39"/>
      <c r="F9" s="39"/>
      <c r="G9" s="39"/>
      <c r="H9" s="39"/>
      <c r="I9" s="56"/>
      <c r="J9" s="57"/>
      <c r="K9" s="57"/>
      <c r="L9" s="58"/>
    </row>
    <row r="10" ht="9.75" customHeight="1"/>
    <row r="11" spans="4:8" ht="19.5" customHeight="1">
      <c r="D11" s="10" t="s">
        <v>9</v>
      </c>
      <c r="E11" s="11">
        <f>SUM(E6:E9)</f>
        <v>0</v>
      </c>
      <c r="F11" s="11">
        <f>SUM(F6:F9)</f>
        <v>0</v>
      </c>
      <c r="G11" s="11">
        <f>SUM(G6:G9)</f>
        <v>0</v>
      </c>
      <c r="H11" s="11">
        <f>SUM(H6:H9)</f>
        <v>0</v>
      </c>
    </row>
    <row r="12" spans="4:8" ht="19.5" customHeight="1" hidden="1">
      <c r="D12" s="10"/>
      <c r="E12" s="12">
        <f>IF(F12="OK",SUM(E6:H9)/COUNT(E6:H9),0)</f>
        <v>0</v>
      </c>
      <c r="F12" s="15" t="str">
        <f>IF(OR(E6="",E7="",E8="",E9="",F6="",F7="",F8="",F9="",G6="",G7="",G8="",G9="",H6="",H7="",H8="",H9=""),"Attention, TOUTES les cases doivent être complétées !","OK")</f>
        <v>Attention, TOUTES les cases doivent être complétées !</v>
      </c>
      <c r="G12" s="12"/>
      <c r="H12" s="12"/>
    </row>
    <row r="13" spans="4:7" ht="19.5" customHeight="1">
      <c r="D13" s="10" t="s">
        <v>10</v>
      </c>
      <c r="E13" s="16">
        <f>ROUND(E12,1)</f>
        <v>0</v>
      </c>
      <c r="F13" s="15" t="str">
        <f>IF(OR(E6="",E7="",E8="",E9="",F6="",F7="",F8="",F9="",G6="",G7="",G8="",G9="",H6="",H7="",H8="",H9=""),"Attention, TOUTES les cases doivent être complétées !","")</f>
        <v>Attention, TOUTES les cases doivent être complétées !</v>
      </c>
      <c r="G13" s="19"/>
    </row>
    <row r="14" ht="9.75" customHeight="1"/>
    <row r="15" ht="19.5" customHeight="1">
      <c r="C15" s="2" t="s">
        <v>11</v>
      </c>
    </row>
    <row r="16" spans="3:12" ht="19.5" customHeight="1">
      <c r="C16" s="3" t="s">
        <v>18</v>
      </c>
      <c r="D16" s="3" t="s">
        <v>19</v>
      </c>
      <c r="E16" s="3" t="s">
        <v>20</v>
      </c>
      <c r="F16" s="3" t="s">
        <v>21</v>
      </c>
      <c r="G16" s="3" t="s">
        <v>22</v>
      </c>
      <c r="H16" s="3" t="s">
        <v>23</v>
      </c>
      <c r="I16" s="3" t="s">
        <v>24</v>
      </c>
      <c r="J16" s="3" t="s">
        <v>25</v>
      </c>
      <c r="K16" s="3" t="s">
        <v>26</v>
      </c>
      <c r="L16" s="3" t="s">
        <v>27</v>
      </c>
    </row>
    <row r="17" spans="3:12" ht="19.5" customHeight="1"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3:12" ht="24.75" customHeight="1">
      <c r="C18" s="44" t="s">
        <v>15</v>
      </c>
      <c r="D18" s="45"/>
      <c r="E18" s="45"/>
      <c r="F18" s="45"/>
      <c r="G18" s="46"/>
      <c r="H18" s="47" t="s">
        <v>16</v>
      </c>
      <c r="I18" s="48"/>
      <c r="J18" s="49"/>
      <c r="K18" s="47" t="s">
        <v>17</v>
      </c>
      <c r="L18" s="49"/>
    </row>
    <row r="19" spans="3:12" ht="24.75" customHeight="1" thickBot="1">
      <c r="C19" s="5"/>
      <c r="D19" s="6"/>
      <c r="E19" s="6"/>
      <c r="F19" s="6"/>
      <c r="G19" s="7"/>
      <c r="H19" s="5"/>
      <c r="I19" s="6"/>
      <c r="J19" s="7"/>
      <c r="K19" s="5"/>
      <c r="L19" s="7"/>
    </row>
    <row r="20" spans="3:12" ht="19.5" customHeight="1" thickBot="1">
      <c r="C20" s="13" t="s">
        <v>109</v>
      </c>
      <c r="D20" s="8"/>
      <c r="E20" s="8"/>
      <c r="F20" s="21">
        <f>IF(E13=0,"",IF(E13&gt;0.8,3,IF(E13&gt;0.5,2,IF(E13&gt;0,1))))</f>
      </c>
      <c r="G20" s="20">
        <f>IF(F20=1,"ÉTOILE",IF(F20=2,"ÉTOILES",IF(F20=3,"ÉTOILES","")))</f>
      </c>
      <c r="H20" s="8"/>
      <c r="I20" s="8"/>
      <c r="J20" s="8"/>
      <c r="K20" s="8"/>
      <c r="L20" s="9"/>
    </row>
    <row r="21" ht="9.75" customHeight="1"/>
    <row r="22" spans="2:12" ht="19.5" customHeight="1" thickBot="1">
      <c r="B22" s="17" t="s">
        <v>110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ht="9.75" customHeight="1"/>
    <row r="24" spans="2:12" ht="19.5" customHeight="1">
      <c r="B24" s="50" t="s">
        <v>0</v>
      </c>
      <c r="C24" s="51"/>
      <c r="D24" s="51"/>
      <c r="E24" s="52" t="s">
        <v>1</v>
      </c>
      <c r="F24" s="52" t="s">
        <v>2</v>
      </c>
      <c r="G24" s="52" t="s">
        <v>3</v>
      </c>
      <c r="H24" s="52" t="s">
        <v>4</v>
      </c>
      <c r="I24" s="54" t="s">
        <v>13</v>
      </c>
      <c r="J24" s="54"/>
      <c r="K24" s="54"/>
      <c r="L24" s="54"/>
    </row>
    <row r="25" spans="2:12" ht="19.5" customHeight="1">
      <c r="B25" s="50"/>
      <c r="C25" s="51"/>
      <c r="D25" s="51"/>
      <c r="E25" s="53"/>
      <c r="F25" s="53"/>
      <c r="G25" s="53"/>
      <c r="H25" s="53"/>
      <c r="I25" s="55"/>
      <c r="J25" s="55"/>
      <c r="K25" s="55"/>
      <c r="L25" s="55"/>
    </row>
    <row r="26" ht="19.5" customHeight="1">
      <c r="D26" s="1" t="s">
        <v>174</v>
      </c>
    </row>
    <row r="27" spans="3:12" ht="19.5" customHeight="1">
      <c r="C27" s="14" t="str">
        <f aca="true" t="shared" si="0" ref="C27:C33">IF(OR(E27="",F27="",G27="",H27=""),"CASE(S) À COMPLÉTER","")</f>
        <v>CASE(S) À COMPLÉTER</v>
      </c>
      <c r="D27" s="1" t="s">
        <v>111</v>
      </c>
      <c r="E27" s="40"/>
      <c r="F27" s="40"/>
      <c r="G27" s="40"/>
      <c r="H27" s="40"/>
      <c r="I27" s="56"/>
      <c r="J27" s="57"/>
      <c r="K27" s="57"/>
      <c r="L27" s="58"/>
    </row>
    <row r="28" spans="3:12" ht="19.5" customHeight="1">
      <c r="C28" s="14" t="str">
        <f t="shared" si="0"/>
        <v>CASE(S) À COMPLÉTER</v>
      </c>
      <c r="D28" s="1" t="s">
        <v>112</v>
      </c>
      <c r="E28" s="40"/>
      <c r="F28" s="40"/>
      <c r="G28" s="40"/>
      <c r="H28" s="40"/>
      <c r="I28" s="56"/>
      <c r="J28" s="57"/>
      <c r="K28" s="57"/>
      <c r="L28" s="58"/>
    </row>
    <row r="29" spans="3:12" ht="19.5" customHeight="1">
      <c r="C29" s="14" t="str">
        <f t="shared" si="0"/>
        <v>CASE(S) À COMPLÉTER</v>
      </c>
      <c r="D29" s="1" t="s">
        <v>113</v>
      </c>
      <c r="E29" s="40"/>
      <c r="F29" s="40"/>
      <c r="G29" s="40"/>
      <c r="H29" s="40"/>
      <c r="I29" s="56"/>
      <c r="J29" s="57"/>
      <c r="K29" s="57"/>
      <c r="L29" s="58"/>
    </row>
    <row r="30" spans="3:12" ht="19.5" customHeight="1">
      <c r="C30" s="14" t="str">
        <f t="shared" si="0"/>
        <v>CASE(S) À COMPLÉTER</v>
      </c>
      <c r="D30" s="1" t="s">
        <v>114</v>
      </c>
      <c r="E30" s="40"/>
      <c r="F30" s="40"/>
      <c r="G30" s="40"/>
      <c r="H30" s="40"/>
      <c r="I30" s="56"/>
      <c r="J30" s="57"/>
      <c r="K30" s="57"/>
      <c r="L30" s="58"/>
    </row>
    <row r="31" spans="3:12" ht="19.5" customHeight="1">
      <c r="C31" s="14" t="str">
        <f t="shared" si="0"/>
        <v>CASE(S) À COMPLÉTER</v>
      </c>
      <c r="D31" s="1" t="s">
        <v>115</v>
      </c>
      <c r="E31" s="40"/>
      <c r="F31" s="40"/>
      <c r="G31" s="40"/>
      <c r="H31" s="40"/>
      <c r="I31" s="56"/>
      <c r="J31" s="57"/>
      <c r="K31" s="57"/>
      <c r="L31" s="58"/>
    </row>
    <row r="32" spans="3:12" ht="19.5" customHeight="1">
      <c r="C32" s="14" t="str">
        <f t="shared" si="0"/>
        <v>CASE(S) À COMPLÉTER</v>
      </c>
      <c r="D32" s="1" t="s">
        <v>116</v>
      </c>
      <c r="E32" s="40"/>
      <c r="F32" s="40"/>
      <c r="G32" s="40"/>
      <c r="H32" s="40"/>
      <c r="I32" s="56"/>
      <c r="J32" s="57"/>
      <c r="K32" s="57"/>
      <c r="L32" s="58"/>
    </row>
    <row r="33" spans="3:12" ht="19.5" customHeight="1">
      <c r="C33" s="14" t="str">
        <f t="shared" si="0"/>
        <v>CASE(S) À COMPLÉTER</v>
      </c>
      <c r="D33" s="1" t="s">
        <v>117</v>
      </c>
      <c r="E33" s="40"/>
      <c r="F33" s="40"/>
      <c r="G33" s="40"/>
      <c r="H33" s="40"/>
      <c r="I33" s="56"/>
      <c r="J33" s="57"/>
      <c r="K33" s="57"/>
      <c r="L33" s="58"/>
    </row>
    <row r="34" ht="9.75" customHeight="1"/>
    <row r="35" spans="4:8" ht="19.5" customHeight="1">
      <c r="D35" s="10" t="s">
        <v>9</v>
      </c>
      <c r="E35" s="11">
        <f>SUM(E27:E33)</f>
        <v>0</v>
      </c>
      <c r="F35" s="11">
        <f>SUM(F27:F33)</f>
        <v>0</v>
      </c>
      <c r="G35" s="11">
        <f>SUM(G27:G33)</f>
        <v>0</v>
      </c>
      <c r="H35" s="11">
        <f>SUM(H27:H33)</f>
        <v>0</v>
      </c>
    </row>
    <row r="36" spans="4:8" ht="19.5" customHeight="1" hidden="1">
      <c r="D36" s="10"/>
      <c r="E36" s="12">
        <f>IF(F36="OK",SUM(E27:H33)/COUNT(E27:H33),0)</f>
        <v>0</v>
      </c>
      <c r="F36" s="15" t="str">
        <f>IF(OR(E27="",E28="",E29="",E30="",E31="",E32="",E33="",F27="",F28="",F29="",F30="",F31="",F32="",F33="",G27="",G28="",G29="",G30="",G31="",G32="",G33="",H27="",H28="",H29="",H30="",H31="",H32="",H33=""),"Attention, TOUTES les cases doivent être complétées !","OK")</f>
        <v>Attention, TOUTES les cases doivent être complétées !</v>
      </c>
      <c r="G36" s="12"/>
      <c r="H36" s="12"/>
    </row>
    <row r="37" spans="4:7" ht="19.5" customHeight="1">
      <c r="D37" s="10" t="s">
        <v>10</v>
      </c>
      <c r="E37" s="16">
        <f>ROUND(E36,1)</f>
        <v>0</v>
      </c>
      <c r="F37" s="15" t="str">
        <f>IF(OR(E27="",E28="",E29="",E30="",E31="",E32="",E33="",F27="",F28="",F29="",F30="",F31="",F32="",F33="",G27="",G28="",G29="",G30="",G31="",G32="",G33="",H27="",H28="",H29="",H30="",H31="",H32="",H33=""),"Attention, TOUTES les cases doivent être complétées !","")</f>
        <v>Attention, TOUTES les cases doivent être complétées !</v>
      </c>
      <c r="G37" s="19"/>
    </row>
    <row r="38" ht="9.75" customHeight="1"/>
    <row r="39" ht="19.5" customHeight="1">
      <c r="C39" s="2" t="s">
        <v>11</v>
      </c>
    </row>
    <row r="40" spans="3:12" ht="19.5" customHeight="1">
      <c r="C40" s="3" t="s">
        <v>18</v>
      </c>
      <c r="D40" s="3" t="s">
        <v>19</v>
      </c>
      <c r="E40" s="3" t="s">
        <v>20</v>
      </c>
      <c r="F40" s="3" t="s">
        <v>21</v>
      </c>
      <c r="G40" s="3" t="s">
        <v>22</v>
      </c>
      <c r="H40" s="3" t="s">
        <v>23</v>
      </c>
      <c r="I40" s="3" t="s">
        <v>24</v>
      </c>
      <c r="J40" s="3" t="s">
        <v>25</v>
      </c>
      <c r="K40" s="3" t="s">
        <v>26</v>
      </c>
      <c r="L40" s="3" t="s">
        <v>27</v>
      </c>
    </row>
    <row r="41" spans="3:12" ht="19.5" customHeight="1"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3:12" ht="24.75" customHeight="1">
      <c r="C42" s="44" t="s">
        <v>15</v>
      </c>
      <c r="D42" s="45"/>
      <c r="E42" s="45"/>
      <c r="F42" s="45"/>
      <c r="G42" s="46"/>
      <c r="H42" s="47" t="s">
        <v>16</v>
      </c>
      <c r="I42" s="48"/>
      <c r="J42" s="49"/>
      <c r="K42" s="47" t="s">
        <v>17</v>
      </c>
      <c r="L42" s="49"/>
    </row>
    <row r="43" spans="3:12" ht="24.75" customHeight="1" thickBot="1">
      <c r="C43" s="5"/>
      <c r="D43" s="6"/>
      <c r="E43" s="6"/>
      <c r="F43" s="6"/>
      <c r="G43" s="7"/>
      <c r="H43" s="5"/>
      <c r="I43" s="6"/>
      <c r="J43" s="7"/>
      <c r="K43" s="5"/>
      <c r="L43" s="7"/>
    </row>
    <row r="44" spans="3:12" ht="19.5" customHeight="1" thickBot="1">
      <c r="C44" s="13" t="s">
        <v>118</v>
      </c>
      <c r="D44" s="8"/>
      <c r="E44" s="8"/>
      <c r="F44" s="21">
        <f>IF(E37=0,"",IF(E37&gt;0.8,3,IF(E37&gt;0.5,2,IF(E37&gt;0,1))))</f>
      </c>
      <c r="G44" s="20">
        <f>IF(F44=1,"ÉTOILE",IF(F44=2,"ÉTOILES",IF(F44=3,"ÉTOILES","")))</f>
      </c>
      <c r="H44" s="8"/>
      <c r="I44" s="8"/>
      <c r="J44" s="8"/>
      <c r="K44" s="8"/>
      <c r="L44" s="9"/>
    </row>
    <row r="45" ht="9.75" customHeight="1"/>
    <row r="46" spans="2:12" ht="19.5" customHeight="1" thickBot="1">
      <c r="B46" s="17" t="s">
        <v>181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ht="9.75" customHeight="1"/>
    <row r="48" spans="2:12" ht="19.5" customHeight="1">
      <c r="B48" s="50" t="s">
        <v>0</v>
      </c>
      <c r="C48" s="51"/>
      <c r="D48" s="51"/>
      <c r="E48" s="52" t="s">
        <v>1</v>
      </c>
      <c r="F48" s="52" t="s">
        <v>2</v>
      </c>
      <c r="G48" s="52" t="s">
        <v>3</v>
      </c>
      <c r="H48" s="52" t="s">
        <v>4</v>
      </c>
      <c r="I48" s="54" t="s">
        <v>13</v>
      </c>
      <c r="J48" s="54"/>
      <c r="K48" s="54"/>
      <c r="L48" s="54"/>
    </row>
    <row r="49" spans="2:12" ht="19.5" customHeight="1">
      <c r="B49" s="50"/>
      <c r="C49" s="51"/>
      <c r="D49" s="51"/>
      <c r="E49" s="53"/>
      <c r="F49" s="53"/>
      <c r="G49" s="53"/>
      <c r="H49" s="53"/>
      <c r="I49" s="55"/>
      <c r="J49" s="55"/>
      <c r="K49" s="55"/>
      <c r="L49" s="55"/>
    </row>
    <row r="50" ht="19.5" customHeight="1">
      <c r="D50" s="1" t="s">
        <v>174</v>
      </c>
    </row>
    <row r="51" spans="3:12" ht="19.5" customHeight="1">
      <c r="C51" s="14" t="str">
        <f>IF(OR(E51="",F51="",G51="",H51=""),"CASE(S) À COMPLÉTER","")</f>
        <v>CASE(S) À COMPLÉTER</v>
      </c>
      <c r="D51" s="1" t="s">
        <v>119</v>
      </c>
      <c r="E51" s="40"/>
      <c r="F51" s="40"/>
      <c r="G51" s="40"/>
      <c r="H51" s="40"/>
      <c r="I51" s="56"/>
      <c r="J51" s="57"/>
      <c r="K51" s="57"/>
      <c r="L51" s="58"/>
    </row>
    <row r="52" spans="3:12" ht="19.5" customHeight="1">
      <c r="C52" s="14" t="str">
        <f>IF(OR(E52="",F52="",G52="",H52=""),"CASE(S) À COMPLÉTER","")</f>
        <v>CASE(S) À COMPLÉTER</v>
      </c>
      <c r="D52" s="1" t="s">
        <v>120</v>
      </c>
      <c r="E52" s="40"/>
      <c r="F52" s="40"/>
      <c r="G52" s="40"/>
      <c r="H52" s="40"/>
      <c r="I52" s="56"/>
      <c r="J52" s="57"/>
      <c r="K52" s="57"/>
      <c r="L52" s="58"/>
    </row>
    <row r="53" spans="3:12" ht="19.5" customHeight="1">
      <c r="C53" s="14" t="str">
        <f>IF(OR(E53="",F53="",G53="",H53=""),"CASE(S) À COMPLÉTER","")</f>
        <v>CASE(S) À COMPLÉTER</v>
      </c>
      <c r="D53" s="1" t="s">
        <v>121</v>
      </c>
      <c r="E53" s="40"/>
      <c r="F53" s="40"/>
      <c r="G53" s="40"/>
      <c r="H53" s="40"/>
      <c r="I53" s="56"/>
      <c r="J53" s="57"/>
      <c r="K53" s="57"/>
      <c r="L53" s="58"/>
    </row>
    <row r="54" spans="3:12" ht="19.5" customHeight="1">
      <c r="C54" s="14" t="str">
        <f>IF(OR(E54="",F54="",G54="",H54=""),"CASE(S) À COMPLÉTER","")</f>
        <v>CASE(S) À COMPLÉTER</v>
      </c>
      <c r="D54" s="1" t="s">
        <v>122</v>
      </c>
      <c r="E54" s="40"/>
      <c r="F54" s="40"/>
      <c r="G54" s="40"/>
      <c r="H54" s="40"/>
      <c r="I54" s="56"/>
      <c r="J54" s="57"/>
      <c r="K54" s="57"/>
      <c r="L54" s="58"/>
    </row>
    <row r="55" spans="3:12" ht="19.5" customHeight="1">
      <c r="C55" s="14" t="str">
        <f>IF(OR(E55="",F55="",G55="",H55=""),"CASE(S) À COMPLÉTER","")</f>
        <v>CASE(S) À COMPLÉTER</v>
      </c>
      <c r="D55" s="1" t="s">
        <v>123</v>
      </c>
      <c r="E55" s="40"/>
      <c r="F55" s="40"/>
      <c r="G55" s="40"/>
      <c r="H55" s="40"/>
      <c r="I55" s="56"/>
      <c r="J55" s="57"/>
      <c r="K55" s="57"/>
      <c r="L55" s="58"/>
    </row>
    <row r="56" ht="9.75" customHeight="1"/>
    <row r="57" spans="4:8" ht="19.5" customHeight="1">
      <c r="D57" s="10" t="s">
        <v>9</v>
      </c>
      <c r="E57" s="11">
        <f>SUM(E51:E55)</f>
        <v>0</v>
      </c>
      <c r="F57" s="11">
        <f>SUM(F51:F55)</f>
        <v>0</v>
      </c>
      <c r="G57" s="11">
        <f>SUM(G51:G55)</f>
        <v>0</v>
      </c>
      <c r="H57" s="11">
        <f>SUM(H51:H55)</f>
        <v>0</v>
      </c>
    </row>
    <row r="58" spans="4:8" ht="19.5" customHeight="1" hidden="1">
      <c r="D58" s="10"/>
      <c r="E58" s="12">
        <f>IF(F58="OK",SUM(E51:H55)/COUNT(E51:H55),0)</f>
        <v>0</v>
      </c>
      <c r="F58" s="15" t="str">
        <f>IF(OR(C51="CASE(S) À COMPLÉTER",C52="CASE(S) À COMPLÉTER",C53="CASE(S) À COMPLÉTER",C54="CASE(S) À COMPLÉTER",C55="CASE(S) À COMPLÉTER",),"Attention, TOUTES les cases doivent être complétées !","OK")</f>
        <v>Attention, TOUTES les cases doivent être complétées !</v>
      </c>
      <c r="G58" s="12"/>
      <c r="H58" s="12"/>
    </row>
    <row r="59" spans="4:7" ht="19.5" customHeight="1">
      <c r="D59" s="10" t="s">
        <v>10</v>
      </c>
      <c r="E59" s="16">
        <f>ROUND(E58,1)</f>
        <v>0</v>
      </c>
      <c r="F59" s="15" t="str">
        <f>IF(OR(C51="CASE(S) À COMPLÉTER",C52="CASE(S) À COMPLÉTER",C53="CASE(S) À COMPLÉTER",C54="CASE(S) À COMPLÉTER"),"Attention, TOUTES les cases doivent être complétées !","")</f>
        <v>Attention, TOUTES les cases doivent être complétées !</v>
      </c>
      <c r="G59" s="19"/>
    </row>
    <row r="60" ht="9.75" customHeight="1"/>
    <row r="61" ht="19.5" customHeight="1">
      <c r="C61" s="2" t="s">
        <v>11</v>
      </c>
    </row>
    <row r="62" spans="3:12" ht="19.5" customHeight="1">
      <c r="C62" s="3" t="s">
        <v>18</v>
      </c>
      <c r="D62" s="3" t="s">
        <v>19</v>
      </c>
      <c r="E62" s="3" t="s">
        <v>20</v>
      </c>
      <c r="F62" s="3" t="s">
        <v>21</v>
      </c>
      <c r="G62" s="3" t="s">
        <v>22</v>
      </c>
      <c r="H62" s="3" t="s">
        <v>23</v>
      </c>
      <c r="I62" s="3" t="s">
        <v>24</v>
      </c>
      <c r="J62" s="3" t="s">
        <v>25</v>
      </c>
      <c r="K62" s="3" t="s">
        <v>26</v>
      </c>
      <c r="L62" s="3" t="s">
        <v>27</v>
      </c>
    </row>
    <row r="63" spans="3:12" ht="19.5" customHeight="1"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3:12" ht="24.75" customHeight="1">
      <c r="C64" s="44" t="s">
        <v>15</v>
      </c>
      <c r="D64" s="45"/>
      <c r="E64" s="45"/>
      <c r="F64" s="45"/>
      <c r="G64" s="46"/>
      <c r="H64" s="47" t="s">
        <v>16</v>
      </c>
      <c r="I64" s="48"/>
      <c r="J64" s="49"/>
      <c r="K64" s="47" t="s">
        <v>17</v>
      </c>
      <c r="L64" s="49"/>
    </row>
    <row r="65" spans="3:12" ht="24.75" customHeight="1" thickBot="1">
      <c r="C65" s="5"/>
      <c r="D65" s="6"/>
      <c r="E65" s="6"/>
      <c r="F65" s="6"/>
      <c r="G65" s="7"/>
      <c r="H65" s="5"/>
      <c r="I65" s="6"/>
      <c r="J65" s="7"/>
      <c r="K65" s="5"/>
      <c r="L65" s="7"/>
    </row>
    <row r="66" spans="3:12" ht="19.5" customHeight="1" thickBot="1">
      <c r="C66" s="13" t="s">
        <v>124</v>
      </c>
      <c r="D66" s="8"/>
      <c r="E66" s="8"/>
      <c r="F66" s="21">
        <f>IF(E59=0,"",IF(E59&gt;0.8,3,IF(E59&gt;0.5,2,IF(E59&gt;0,1))))</f>
      </c>
      <c r="G66" s="20">
        <f>IF(F66=1,"ÉTOILE",IF(F66=2,"ÉTOILES",IF(F66=3,"ÉTOILES","")))</f>
      </c>
      <c r="H66" s="8"/>
      <c r="I66" s="8"/>
      <c r="J66" s="8"/>
      <c r="K66" s="8"/>
      <c r="L66" s="9"/>
    </row>
    <row r="67" ht="9.75" customHeight="1"/>
    <row r="68" spans="2:12" ht="19.5" customHeight="1" thickBot="1">
      <c r="B68" s="17" t="s">
        <v>126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ht="9.75" customHeight="1"/>
    <row r="70" spans="2:12" ht="19.5" customHeight="1">
      <c r="B70" s="50" t="s">
        <v>0</v>
      </c>
      <c r="C70" s="51"/>
      <c r="D70" s="51"/>
      <c r="E70" s="52" t="s">
        <v>1</v>
      </c>
      <c r="F70" s="52" t="s">
        <v>2</v>
      </c>
      <c r="G70" s="52" t="s">
        <v>3</v>
      </c>
      <c r="H70" s="52" t="s">
        <v>4</v>
      </c>
      <c r="I70" s="54" t="s">
        <v>13</v>
      </c>
      <c r="J70" s="54"/>
      <c r="K70" s="54"/>
      <c r="L70" s="54"/>
    </row>
    <row r="71" spans="2:12" ht="19.5" customHeight="1">
      <c r="B71" s="50"/>
      <c r="C71" s="51"/>
      <c r="D71" s="51"/>
      <c r="E71" s="53"/>
      <c r="F71" s="53"/>
      <c r="G71" s="53"/>
      <c r="H71" s="53"/>
      <c r="I71" s="55"/>
      <c r="J71" s="55"/>
      <c r="K71" s="55"/>
      <c r="L71" s="55"/>
    </row>
    <row r="72" ht="19.5" customHeight="1">
      <c r="D72" s="1" t="s">
        <v>174</v>
      </c>
    </row>
    <row r="73" spans="3:12" ht="19.5" customHeight="1">
      <c r="C73" s="14" t="str">
        <f>IF(OR(E73="",F73="",G73="",H73=""),"CASE(S) À COMPLÉTER","")</f>
        <v>CASE(S) À COMPLÉTER</v>
      </c>
      <c r="D73" s="1" t="s">
        <v>127</v>
      </c>
      <c r="E73" s="40"/>
      <c r="F73" s="40"/>
      <c r="G73" s="40"/>
      <c r="H73" s="40"/>
      <c r="I73" s="56"/>
      <c r="J73" s="57"/>
      <c r="K73" s="57"/>
      <c r="L73" s="58"/>
    </row>
    <row r="74" spans="3:12" ht="19.5" customHeight="1">
      <c r="C74" s="14" t="str">
        <f>IF(OR(E74="",F74="",G74="",H74=""),"CASE(S) À COMPLÉTER","")</f>
        <v>CASE(S) À COMPLÉTER</v>
      </c>
      <c r="D74" s="1" t="s">
        <v>128</v>
      </c>
      <c r="E74" s="40"/>
      <c r="F74" s="40"/>
      <c r="G74" s="40"/>
      <c r="H74" s="40"/>
      <c r="I74" s="56"/>
      <c r="J74" s="57"/>
      <c r="K74" s="57"/>
      <c r="L74" s="58"/>
    </row>
    <row r="75" spans="3:12" ht="19.5" customHeight="1">
      <c r="C75" s="14" t="str">
        <f>IF(OR(E75="",F75="",G75="",H75=""),"CASE(S) À COMPLÉTER","")</f>
        <v>CASE(S) À COMPLÉTER</v>
      </c>
      <c r="D75" s="1" t="s">
        <v>129</v>
      </c>
      <c r="E75" s="40"/>
      <c r="F75" s="40"/>
      <c r="G75" s="40"/>
      <c r="H75" s="40"/>
      <c r="I75" s="56"/>
      <c r="J75" s="57"/>
      <c r="K75" s="57"/>
      <c r="L75" s="58"/>
    </row>
    <row r="76" spans="3:12" ht="19.5" customHeight="1">
      <c r="C76" s="14" t="str">
        <f>IF(OR(E76="",F76="",G76="",H76=""),"CASE(S) À COMPLÉTER","")</f>
        <v>CASE(S) À COMPLÉTER</v>
      </c>
      <c r="D76" s="1" t="s">
        <v>130</v>
      </c>
      <c r="E76" s="40"/>
      <c r="F76" s="40"/>
      <c r="G76" s="40"/>
      <c r="H76" s="40"/>
      <c r="I76" s="56"/>
      <c r="J76" s="57"/>
      <c r="K76" s="57"/>
      <c r="L76" s="58"/>
    </row>
    <row r="77" spans="3:12" ht="19.5" customHeight="1">
      <c r="C77" s="14" t="str">
        <f>IF(OR(E77="",F77="",G77="",H77=""),"CASE(S) À COMPLÉTER","")</f>
        <v>CASE(S) À COMPLÉTER</v>
      </c>
      <c r="D77" s="1" t="s">
        <v>131</v>
      </c>
      <c r="E77" s="40"/>
      <c r="F77" s="40"/>
      <c r="G77" s="40"/>
      <c r="H77" s="40"/>
      <c r="I77" s="56"/>
      <c r="J77" s="57"/>
      <c r="K77" s="57"/>
      <c r="L77" s="58"/>
    </row>
    <row r="78" ht="9.75" customHeight="1"/>
    <row r="79" spans="4:8" ht="19.5" customHeight="1">
      <c r="D79" s="10" t="s">
        <v>9</v>
      </c>
      <c r="E79" s="11">
        <f>SUM(E73:E77)</f>
        <v>0</v>
      </c>
      <c r="F79" s="11">
        <f>SUM(F73:F77)</f>
        <v>0</v>
      </c>
      <c r="G79" s="11">
        <f>SUM(G73:G77)</f>
        <v>0</v>
      </c>
      <c r="H79" s="11">
        <f>SUM(H73:H77)</f>
        <v>0</v>
      </c>
    </row>
    <row r="80" spans="4:8" ht="19.5" customHeight="1" hidden="1">
      <c r="D80" s="10"/>
      <c r="E80" s="12">
        <f>IF(F80="OK",SUM(E73:H77)/COUNT(E73:H77),0)</f>
        <v>0</v>
      </c>
      <c r="F80" s="15" t="str">
        <f>IF(OR(C73="CASE(S) À COMPLÉTER",C74="CASE(S) À COMPLÉTER",C75="CASE(S) À COMPLÉTER",C76="CASE(S) À COMPLÉTER",C77="CASE(S) À COMPLÉTER",),"Attention, TOUTES les cases doivent être complétées !","OK")</f>
        <v>Attention, TOUTES les cases doivent être complétées !</v>
      </c>
      <c r="G80" s="12"/>
      <c r="H80" s="12"/>
    </row>
    <row r="81" spans="4:7" ht="19.5" customHeight="1">
      <c r="D81" s="10" t="s">
        <v>10</v>
      </c>
      <c r="E81" s="16">
        <f>ROUND(E80,1)</f>
        <v>0</v>
      </c>
      <c r="F81" s="15" t="str">
        <f>IF(OR(C73="CASE(S) À COMPLÉTER",C74="CASE(S) À COMPLÉTER",C75="CASE(S) À COMPLÉTER",C76="CASE(S) À COMPLÉTER"),"Attention, TOUTES les cases doivent être complétées !","")</f>
        <v>Attention, TOUTES les cases doivent être complétées !</v>
      </c>
      <c r="G81" s="19"/>
    </row>
    <row r="82" ht="9.75" customHeight="1"/>
    <row r="83" ht="19.5" customHeight="1">
      <c r="C83" s="2" t="s">
        <v>11</v>
      </c>
    </row>
    <row r="84" spans="3:12" ht="19.5" customHeight="1">
      <c r="C84" s="3" t="s">
        <v>18</v>
      </c>
      <c r="D84" s="3" t="s">
        <v>19</v>
      </c>
      <c r="E84" s="3" t="s">
        <v>20</v>
      </c>
      <c r="F84" s="3" t="s">
        <v>21</v>
      </c>
      <c r="G84" s="3" t="s">
        <v>22</v>
      </c>
      <c r="H84" s="3" t="s">
        <v>23</v>
      </c>
      <c r="I84" s="3" t="s">
        <v>24</v>
      </c>
      <c r="J84" s="3" t="s">
        <v>25</v>
      </c>
      <c r="K84" s="3" t="s">
        <v>26</v>
      </c>
      <c r="L84" s="3" t="s">
        <v>27</v>
      </c>
    </row>
    <row r="85" spans="3:12" ht="19.5" customHeight="1"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3:12" ht="24.75" customHeight="1">
      <c r="C86" s="44" t="s">
        <v>15</v>
      </c>
      <c r="D86" s="45"/>
      <c r="E86" s="45"/>
      <c r="F86" s="45"/>
      <c r="G86" s="46"/>
      <c r="H86" s="47" t="s">
        <v>16</v>
      </c>
      <c r="I86" s="48"/>
      <c r="J86" s="49"/>
      <c r="K86" s="47" t="s">
        <v>17</v>
      </c>
      <c r="L86" s="49"/>
    </row>
    <row r="87" spans="3:12" ht="24.75" customHeight="1" thickBot="1">
      <c r="C87" s="5"/>
      <c r="D87" s="6"/>
      <c r="E87" s="6"/>
      <c r="F87" s="6"/>
      <c r="G87" s="7"/>
      <c r="H87" s="5"/>
      <c r="I87" s="6"/>
      <c r="J87" s="7"/>
      <c r="K87" s="5"/>
      <c r="L87" s="7"/>
    </row>
    <row r="88" spans="3:12" ht="19.5" customHeight="1" thickBot="1">
      <c r="C88" s="13" t="s">
        <v>132</v>
      </c>
      <c r="D88" s="8"/>
      <c r="E88" s="8"/>
      <c r="F88" s="21">
        <f>IF(E81=0,"",IF(E81&gt;0.8,3,IF(E81&gt;0.5,2,IF(E81&gt;0,1))))</f>
      </c>
      <c r="G88" s="20">
        <f>IF(F88=1,"ÉTOILE",IF(F88=2,"ÉTOILES",IF(F88=3,"ÉTOILES","")))</f>
      </c>
      <c r="H88" s="8"/>
      <c r="I88" s="8"/>
      <c r="J88" s="8"/>
      <c r="K88" s="8"/>
      <c r="L88" s="9"/>
    </row>
    <row r="89" spans="3:12" ht="9.75" customHeight="1">
      <c r="C89" s="28"/>
      <c r="D89" s="22"/>
      <c r="E89" s="22"/>
      <c r="F89" s="29"/>
      <c r="G89" s="30"/>
      <c r="H89" s="22"/>
      <c r="I89" s="22"/>
      <c r="J89" s="22"/>
      <c r="K89" s="22"/>
      <c r="L89" s="22"/>
    </row>
    <row r="90" spans="2:12" ht="19.5" customHeight="1" thickBot="1">
      <c r="B90" s="31" t="s">
        <v>163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ht="9.75" customHeight="1"/>
    <row r="92" spans="2:12" ht="19.5" customHeight="1">
      <c r="B92" s="50" t="s">
        <v>0</v>
      </c>
      <c r="C92" s="51"/>
      <c r="D92" s="51"/>
      <c r="E92" s="52" t="s">
        <v>1</v>
      </c>
      <c r="F92" s="52" t="s">
        <v>2</v>
      </c>
      <c r="G92" s="52" t="s">
        <v>3</v>
      </c>
      <c r="H92" s="52" t="s">
        <v>4</v>
      </c>
      <c r="I92" s="54" t="s">
        <v>13</v>
      </c>
      <c r="J92" s="54"/>
      <c r="K92" s="54"/>
      <c r="L92" s="54"/>
    </row>
    <row r="93" spans="2:12" ht="19.5" customHeight="1">
      <c r="B93" s="50"/>
      <c r="C93" s="51"/>
      <c r="D93" s="51"/>
      <c r="E93" s="53"/>
      <c r="F93" s="53"/>
      <c r="G93" s="53"/>
      <c r="H93" s="53"/>
      <c r="I93" s="55"/>
      <c r="J93" s="55"/>
      <c r="K93" s="55"/>
      <c r="L93" s="55"/>
    </row>
    <row r="94" ht="19.5" customHeight="1">
      <c r="D94" s="1" t="s">
        <v>174</v>
      </c>
    </row>
    <row r="95" spans="3:12" ht="19.5" customHeight="1">
      <c r="C95" s="14" t="str">
        <f>IF(OR(E95="",F95="",G95="",H95=""),"CASE(S) À COMPLÉTER","")</f>
        <v>CASE(S) À COMPLÉTER</v>
      </c>
      <c r="D95" s="1" t="s">
        <v>182</v>
      </c>
      <c r="E95" s="40"/>
      <c r="F95" s="40"/>
      <c r="G95" s="40"/>
      <c r="H95" s="40"/>
      <c r="I95" s="56"/>
      <c r="J95" s="57"/>
      <c r="K95" s="57"/>
      <c r="L95" s="58"/>
    </row>
    <row r="96" spans="3:12" ht="19.5" customHeight="1">
      <c r="C96" s="14" t="str">
        <f>IF(OR(E96="",F96="",G96="",H96=""),"CASE(S) À COMPLÉTER","")</f>
        <v>CASE(S) À COMPLÉTER</v>
      </c>
      <c r="D96" s="1" t="s">
        <v>183</v>
      </c>
      <c r="E96" s="40"/>
      <c r="F96" s="40"/>
      <c r="G96" s="40"/>
      <c r="H96" s="40"/>
      <c r="I96" s="56"/>
      <c r="J96" s="57"/>
      <c r="K96" s="57"/>
      <c r="L96" s="58"/>
    </row>
    <row r="97" spans="3:12" ht="19.5" customHeight="1">
      <c r="C97" s="14" t="str">
        <f>IF(OR(E97="",F97="",G97="",H97=""),"CASE(S) À COMPLÉTER","")</f>
        <v>CASE(S) À COMPLÉTER</v>
      </c>
      <c r="D97" s="1" t="s">
        <v>184</v>
      </c>
      <c r="E97" s="40"/>
      <c r="F97" s="40"/>
      <c r="G97" s="40"/>
      <c r="H97" s="40"/>
      <c r="I97" s="56"/>
      <c r="J97" s="57"/>
      <c r="K97" s="57"/>
      <c r="L97" s="58"/>
    </row>
    <row r="98" spans="3:12" ht="19.5" customHeight="1">
      <c r="C98" s="14" t="str">
        <f>IF(OR(E98="",F98="",G98="",H98=""),"CASE(S) À COMPLÉTER","")</f>
        <v>CASE(S) À COMPLÉTER</v>
      </c>
      <c r="D98" s="1" t="s">
        <v>185</v>
      </c>
      <c r="E98" s="40"/>
      <c r="F98" s="40"/>
      <c r="G98" s="40"/>
      <c r="H98" s="40"/>
      <c r="I98" s="56"/>
      <c r="J98" s="57"/>
      <c r="K98" s="57"/>
      <c r="L98" s="58"/>
    </row>
    <row r="99" spans="3:12" ht="19.5" customHeight="1">
      <c r="C99" s="14" t="str">
        <f>IF(OR(E99="",F99="",G99="",H99=""),"CASE(S) À COMPLÉTER","")</f>
        <v>CASE(S) À COMPLÉTER</v>
      </c>
      <c r="D99" s="1" t="s">
        <v>186</v>
      </c>
      <c r="E99" s="40"/>
      <c r="F99" s="40"/>
      <c r="G99" s="40"/>
      <c r="H99" s="40"/>
      <c r="I99" s="56"/>
      <c r="J99" s="57"/>
      <c r="K99" s="57"/>
      <c r="L99" s="58"/>
    </row>
    <row r="100" ht="9.75" customHeight="1"/>
    <row r="101" spans="4:8" ht="19.5" customHeight="1">
      <c r="D101" s="10" t="s">
        <v>9</v>
      </c>
      <c r="E101" s="11">
        <f>SUM(E95:E99)</f>
        <v>0</v>
      </c>
      <c r="F101" s="11">
        <f>SUM(F95:F99)</f>
        <v>0</v>
      </c>
      <c r="G101" s="11">
        <f>SUM(G95:G99)</f>
        <v>0</v>
      </c>
      <c r="H101" s="11">
        <f>SUM(H95:H99)</f>
        <v>0</v>
      </c>
    </row>
    <row r="102" spans="4:8" ht="19.5" customHeight="1" hidden="1">
      <c r="D102" s="10"/>
      <c r="E102" s="12">
        <f>IF(F102="OK",SUM(E95:H99)/COUNT(E95:H99),0)</f>
        <v>0</v>
      </c>
      <c r="F102" s="15" t="str">
        <f>IF(OR(C95="CASE(S) À COMPLÉTER",C96="CASE(S) À COMPLÉTER",C97="CASE(S) À COMPLÉTER",C98="CASE(S) À COMPLÉTER",C99="CASE(S) À COMPLÉTER",),"Attention, TOUTES les cases doivent être complétées !","OK")</f>
        <v>Attention, TOUTES les cases doivent être complétées !</v>
      </c>
      <c r="G102" s="12"/>
      <c r="H102" s="12"/>
    </row>
    <row r="103" spans="4:7" ht="19.5" customHeight="1">
      <c r="D103" s="10" t="s">
        <v>10</v>
      </c>
      <c r="E103" s="16">
        <f>ROUND(E102,1)</f>
        <v>0</v>
      </c>
      <c r="F103" s="15" t="str">
        <f>IF(OR(C95="CASE(S) À COMPLÉTER",C96="CASE(S) À COMPLÉTER",C97="CASE(S) À COMPLÉTER",C98="CASE(S) À COMPLÉTER"),"Attention, TOUTES les cases doivent être complétées !","")</f>
        <v>Attention, TOUTES les cases doivent être complétées !</v>
      </c>
      <c r="G103" s="19"/>
    </row>
    <row r="104" ht="9.75" customHeight="1"/>
    <row r="105" ht="19.5" customHeight="1">
      <c r="C105" s="2" t="s">
        <v>11</v>
      </c>
    </row>
    <row r="106" spans="3:12" ht="19.5" customHeight="1">
      <c r="C106" s="3" t="s">
        <v>18</v>
      </c>
      <c r="D106" s="3" t="s">
        <v>19</v>
      </c>
      <c r="E106" s="3" t="s">
        <v>20</v>
      </c>
      <c r="F106" s="3" t="s">
        <v>21</v>
      </c>
      <c r="G106" s="3" t="s">
        <v>22</v>
      </c>
      <c r="H106" s="3" t="s">
        <v>23</v>
      </c>
      <c r="I106" s="3" t="s">
        <v>24</v>
      </c>
      <c r="J106" s="3" t="s">
        <v>25</v>
      </c>
      <c r="K106" s="3" t="s">
        <v>26</v>
      </c>
      <c r="L106" s="3" t="s">
        <v>27</v>
      </c>
    </row>
    <row r="107" spans="3:12" ht="19.5" customHeight="1"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3:12" ht="24.75" customHeight="1">
      <c r="C108" s="44" t="s">
        <v>15</v>
      </c>
      <c r="D108" s="45"/>
      <c r="E108" s="45"/>
      <c r="F108" s="45"/>
      <c r="G108" s="46"/>
      <c r="H108" s="47" t="s">
        <v>16</v>
      </c>
      <c r="I108" s="48"/>
      <c r="J108" s="49"/>
      <c r="K108" s="47" t="s">
        <v>17</v>
      </c>
      <c r="L108" s="49"/>
    </row>
    <row r="109" spans="3:12" ht="24.75" customHeight="1" thickBot="1">
      <c r="C109" s="5"/>
      <c r="D109" s="6"/>
      <c r="E109" s="6"/>
      <c r="F109" s="6"/>
      <c r="G109" s="7"/>
      <c r="H109" s="5"/>
      <c r="I109" s="6"/>
      <c r="J109" s="7"/>
      <c r="K109" s="5"/>
      <c r="L109" s="7"/>
    </row>
    <row r="110" spans="3:12" ht="19.5" customHeight="1" thickBot="1">
      <c r="C110" s="13" t="s">
        <v>132</v>
      </c>
      <c r="D110" s="8"/>
      <c r="E110" s="8"/>
      <c r="F110" s="21">
        <f>IF(E103=0,"",IF(E103&gt;0.8,3,IF(E103&gt;0.5,2,IF(E103&gt;0,1))))</f>
      </c>
      <c r="G110" s="20">
        <f>IF(F110=1,"ÉTOILE",IF(F110=2,"ÉTOILES",IF(F110=3,"ÉTOILES","")))</f>
      </c>
      <c r="H110" s="8"/>
      <c r="I110" s="8"/>
      <c r="J110" s="8"/>
      <c r="K110" s="8"/>
      <c r="L110" s="9"/>
    </row>
    <row r="111" ht="9.75" customHeight="1"/>
    <row r="112" spans="2:12" ht="19.5" customHeight="1" thickBot="1">
      <c r="B112" s="17" t="s">
        <v>133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ht="9.75" customHeight="1"/>
    <row r="114" spans="2:12" ht="19.5" customHeight="1">
      <c r="B114" s="50" t="s">
        <v>0</v>
      </c>
      <c r="C114" s="51"/>
      <c r="D114" s="51"/>
      <c r="E114" s="52" t="s">
        <v>1</v>
      </c>
      <c r="F114" s="52" t="s">
        <v>2</v>
      </c>
      <c r="G114" s="52" t="s">
        <v>3</v>
      </c>
      <c r="H114" s="52" t="s">
        <v>4</v>
      </c>
      <c r="I114" s="54" t="s">
        <v>13</v>
      </c>
      <c r="J114" s="54"/>
      <c r="K114" s="54"/>
      <c r="L114" s="54"/>
    </row>
    <row r="115" spans="2:12" ht="19.5" customHeight="1">
      <c r="B115" s="50"/>
      <c r="C115" s="51"/>
      <c r="D115" s="51"/>
      <c r="E115" s="53"/>
      <c r="F115" s="53"/>
      <c r="G115" s="53"/>
      <c r="H115" s="53"/>
      <c r="I115" s="55"/>
      <c r="J115" s="55"/>
      <c r="K115" s="55"/>
      <c r="L115" s="55"/>
    </row>
    <row r="116" ht="19.5" customHeight="1">
      <c r="D116" s="1" t="s">
        <v>174</v>
      </c>
    </row>
    <row r="117" spans="3:12" ht="19.5" customHeight="1">
      <c r="C117" s="14" t="str">
        <f>IF(OR(E117="",F117="",G117="",H117=""),"CASE(S) À COMPLÉTER","")</f>
        <v>CASE(S) À COMPLÉTER</v>
      </c>
      <c r="D117" s="1" t="s">
        <v>134</v>
      </c>
      <c r="E117" s="40"/>
      <c r="F117" s="40"/>
      <c r="G117" s="40"/>
      <c r="H117" s="40"/>
      <c r="I117" s="56"/>
      <c r="J117" s="57"/>
      <c r="K117" s="57"/>
      <c r="L117" s="58"/>
    </row>
    <row r="118" spans="3:12" ht="19.5" customHeight="1">
      <c r="C118" s="14" t="str">
        <f>IF(OR(E118="",F118="",G118="",H118=""),"CASE(S) À COMPLÉTER","")</f>
        <v>CASE(S) À COMPLÉTER</v>
      </c>
      <c r="D118" s="1" t="s">
        <v>135</v>
      </c>
      <c r="E118" s="40"/>
      <c r="F118" s="40"/>
      <c r="G118" s="40"/>
      <c r="H118" s="40"/>
      <c r="I118" s="56"/>
      <c r="J118" s="57"/>
      <c r="K118" s="57"/>
      <c r="L118" s="58"/>
    </row>
    <row r="119" spans="3:12" ht="19.5" customHeight="1">
      <c r="C119" s="14" t="str">
        <f>IF(OR(E119="",F119="",G119="",H119=""),"CASE(S) À COMPLÉTER","")</f>
        <v>CASE(S) À COMPLÉTER</v>
      </c>
      <c r="D119" s="1" t="s">
        <v>136</v>
      </c>
      <c r="E119" s="40"/>
      <c r="F119" s="40"/>
      <c r="G119" s="40"/>
      <c r="H119" s="40"/>
      <c r="I119" s="56"/>
      <c r="J119" s="57"/>
      <c r="K119" s="57"/>
      <c r="L119" s="58"/>
    </row>
    <row r="120" ht="9.75" customHeight="1"/>
    <row r="121" spans="4:8" ht="19.5" customHeight="1">
      <c r="D121" s="10" t="s">
        <v>9</v>
      </c>
      <c r="E121" s="11">
        <f>SUM(E117:E119)</f>
        <v>0</v>
      </c>
      <c r="F121" s="11">
        <f>SUM(F117:F119)</f>
        <v>0</v>
      </c>
      <c r="G121" s="11">
        <f>SUM(G117:G119)</f>
        <v>0</v>
      </c>
      <c r="H121" s="11">
        <f>SUM(H117:H119)</f>
        <v>0</v>
      </c>
    </row>
    <row r="122" spans="4:8" ht="19.5" customHeight="1" hidden="1">
      <c r="D122" s="10"/>
      <c r="E122" s="12">
        <f>IF(F122="OK",SUM(E117:H119)/COUNT(E117:H119),0)</f>
        <v>0</v>
      </c>
      <c r="F122" s="15" t="str">
        <f>IF(OR(E117="",E118="",E119="",F117="",F118="",F119="",G117="",G118="",G119="",H117="",H118="",H119=""),"Attention, TOUTES les cases doivent être complétées !","OK")</f>
        <v>Attention, TOUTES les cases doivent être complétées !</v>
      </c>
      <c r="G122" s="12"/>
      <c r="H122" s="12"/>
    </row>
    <row r="123" spans="4:7" ht="19.5" customHeight="1">
      <c r="D123" s="10" t="s">
        <v>10</v>
      </c>
      <c r="E123" s="16">
        <f>ROUND(E122,1)</f>
        <v>0</v>
      </c>
      <c r="F123" s="15" t="str">
        <f>IF(OR(E117="",E118="",E119="",F117="",F118="",F119="",G117="",G118="",G119="",H117="",H118="",H119=""),"Attention, TOUTES les cases doivent être complétées !","")</f>
        <v>Attention, TOUTES les cases doivent être complétées !</v>
      </c>
      <c r="G123" s="19"/>
    </row>
    <row r="124" ht="9.75" customHeight="1"/>
    <row r="125" ht="19.5" customHeight="1">
      <c r="C125" s="2" t="s">
        <v>11</v>
      </c>
    </row>
    <row r="126" spans="3:12" ht="19.5" customHeight="1">
      <c r="C126" s="3" t="s">
        <v>18</v>
      </c>
      <c r="D126" s="3" t="s">
        <v>19</v>
      </c>
      <c r="E126" s="3" t="s">
        <v>20</v>
      </c>
      <c r="F126" s="3" t="s">
        <v>21</v>
      </c>
      <c r="G126" s="3" t="s">
        <v>22</v>
      </c>
      <c r="H126" s="3" t="s">
        <v>23</v>
      </c>
      <c r="I126" s="3" t="s">
        <v>24</v>
      </c>
      <c r="J126" s="3" t="s">
        <v>25</v>
      </c>
      <c r="K126" s="3" t="s">
        <v>26</v>
      </c>
      <c r="L126" s="3" t="s">
        <v>27</v>
      </c>
    </row>
    <row r="127" spans="3:12" ht="19.5" customHeight="1"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3:12" ht="24.75" customHeight="1">
      <c r="C128" s="44" t="s">
        <v>15</v>
      </c>
      <c r="D128" s="45"/>
      <c r="E128" s="45"/>
      <c r="F128" s="45"/>
      <c r="G128" s="46"/>
      <c r="H128" s="47" t="s">
        <v>16</v>
      </c>
      <c r="I128" s="48"/>
      <c r="J128" s="49"/>
      <c r="K128" s="47" t="s">
        <v>17</v>
      </c>
      <c r="L128" s="49"/>
    </row>
    <row r="129" spans="3:12" ht="24.75" customHeight="1" thickBot="1">
      <c r="C129" s="5"/>
      <c r="D129" s="6"/>
      <c r="E129" s="6"/>
      <c r="F129" s="6"/>
      <c r="G129" s="7"/>
      <c r="H129" s="5"/>
      <c r="I129" s="6"/>
      <c r="J129" s="7"/>
      <c r="K129" s="5"/>
      <c r="L129" s="7"/>
    </row>
    <row r="130" spans="3:12" ht="19.5" customHeight="1" thickBot="1">
      <c r="C130" s="13" t="s">
        <v>137</v>
      </c>
      <c r="D130" s="8"/>
      <c r="E130" s="8"/>
      <c r="F130" s="21">
        <f>IF(E123=0,"",IF(E123&gt;0.8,3,IF(E123&gt;0.5,2,IF(E123&gt;0,1))))</f>
      </c>
      <c r="G130" s="20">
        <f>IF(F130=1,"ÉTOILE",IF(F130=2,"ÉTOILES",IF(F130=3,"ÉTOILES","")))</f>
      </c>
      <c r="H130" s="8"/>
      <c r="I130" s="8"/>
      <c r="J130" s="8"/>
      <c r="K130" s="8"/>
      <c r="L130" s="9"/>
    </row>
    <row r="131" ht="9.75" customHeight="1"/>
    <row r="132" spans="2:12" ht="19.5" customHeight="1" thickBot="1">
      <c r="B132" s="64" t="s">
        <v>144</v>
      </c>
      <c r="C132" s="64"/>
      <c r="D132" s="64"/>
      <c r="E132" s="64"/>
      <c r="F132" s="64"/>
      <c r="G132" s="64"/>
      <c r="H132" s="64"/>
      <c r="I132" s="64"/>
      <c r="J132" s="64"/>
      <c r="K132" s="64"/>
      <c r="L132" s="64"/>
    </row>
    <row r="133" ht="9.75" customHeight="1"/>
    <row r="134" spans="2:12" ht="19.5" customHeight="1">
      <c r="B134" s="23" t="s">
        <v>58</v>
      </c>
      <c r="C134" s="24" t="s">
        <v>59</v>
      </c>
      <c r="D134" s="65" t="s">
        <v>13</v>
      </c>
      <c r="E134" s="66"/>
      <c r="F134" s="66"/>
      <c r="G134" s="66"/>
      <c r="H134" s="66"/>
      <c r="I134" s="66"/>
      <c r="J134" s="66"/>
      <c r="K134" s="66"/>
      <c r="L134" s="67"/>
    </row>
    <row r="135" ht="9.75" customHeight="1"/>
    <row r="136" spans="2:12" ht="19.5" customHeight="1">
      <c r="B136" s="11" t="s">
        <v>139</v>
      </c>
      <c r="C136" s="25">
        <f>E12</f>
        <v>0</v>
      </c>
      <c r="D136" s="68"/>
      <c r="E136" s="68"/>
      <c r="F136" s="68"/>
      <c r="G136" s="68"/>
      <c r="H136" s="68"/>
      <c r="I136" s="68"/>
      <c r="J136" s="68"/>
      <c r="K136" s="68"/>
      <c r="L136" s="68"/>
    </row>
    <row r="137" spans="2:12" ht="19.5" customHeight="1">
      <c r="B137" s="11" t="s">
        <v>140</v>
      </c>
      <c r="C137" s="25">
        <f>E36</f>
        <v>0</v>
      </c>
      <c r="D137" s="68"/>
      <c r="E137" s="68"/>
      <c r="F137" s="68"/>
      <c r="G137" s="68"/>
      <c r="H137" s="68"/>
      <c r="I137" s="68"/>
      <c r="J137" s="68"/>
      <c r="K137" s="68"/>
      <c r="L137" s="68"/>
    </row>
    <row r="138" spans="2:12" ht="19.5" customHeight="1">
      <c r="B138" s="11" t="s">
        <v>141</v>
      </c>
      <c r="C138" s="25">
        <f>E58</f>
        <v>0</v>
      </c>
      <c r="D138" s="68"/>
      <c r="E138" s="68"/>
      <c r="F138" s="68"/>
      <c r="G138" s="68"/>
      <c r="H138" s="68"/>
      <c r="I138" s="68"/>
      <c r="J138" s="68"/>
      <c r="K138" s="68"/>
      <c r="L138" s="68"/>
    </row>
    <row r="139" spans="2:12" ht="19.5" customHeight="1">
      <c r="B139" s="11" t="s">
        <v>142</v>
      </c>
      <c r="C139" s="25">
        <f>E80</f>
        <v>0</v>
      </c>
      <c r="D139" s="68"/>
      <c r="E139" s="68"/>
      <c r="F139" s="68"/>
      <c r="G139" s="68"/>
      <c r="H139" s="68"/>
      <c r="I139" s="68"/>
      <c r="J139" s="68"/>
      <c r="K139" s="68"/>
      <c r="L139" s="68"/>
    </row>
    <row r="140" spans="2:12" ht="19.5" customHeight="1">
      <c r="B140" s="11" t="s">
        <v>138</v>
      </c>
      <c r="C140" s="25">
        <f>E102</f>
        <v>0</v>
      </c>
      <c r="D140" s="68"/>
      <c r="E140" s="68"/>
      <c r="F140" s="68"/>
      <c r="G140" s="68"/>
      <c r="H140" s="68"/>
      <c r="I140" s="68"/>
      <c r="J140" s="68"/>
      <c r="K140" s="68"/>
      <c r="L140" s="68"/>
    </row>
    <row r="141" spans="2:12" ht="19.5" customHeight="1">
      <c r="B141" s="11" t="s">
        <v>143</v>
      </c>
      <c r="C141" s="25">
        <f>E122</f>
        <v>0</v>
      </c>
      <c r="D141" s="68"/>
      <c r="E141" s="68"/>
      <c r="F141" s="68"/>
      <c r="G141" s="68"/>
      <c r="H141" s="68"/>
      <c r="I141" s="68"/>
      <c r="J141" s="68"/>
      <c r="K141" s="68"/>
      <c r="L141" s="68"/>
    </row>
    <row r="142" ht="9.75" customHeight="1"/>
    <row r="143" ht="19.5" customHeight="1" hidden="1">
      <c r="D143" s="16">
        <f>AVERAGE(C136:C141)</f>
        <v>0</v>
      </c>
    </row>
    <row r="144" spans="4:5" ht="19.5" customHeight="1">
      <c r="D144" s="10" t="s">
        <v>65</v>
      </c>
      <c r="E144" s="26">
        <f>ROUND(D143,1)</f>
        <v>0</v>
      </c>
    </row>
    <row r="145" ht="9.75" customHeight="1"/>
    <row r="146" ht="19.5" customHeight="1">
      <c r="C146" s="2" t="s">
        <v>11</v>
      </c>
    </row>
    <row r="147" spans="3:12" ht="19.5" customHeight="1">
      <c r="C147" s="3" t="s">
        <v>18</v>
      </c>
      <c r="D147" s="3" t="s">
        <v>19</v>
      </c>
      <c r="E147" s="3" t="s">
        <v>20</v>
      </c>
      <c r="F147" s="3" t="s">
        <v>21</v>
      </c>
      <c r="G147" s="3" t="s">
        <v>22</v>
      </c>
      <c r="H147" s="3" t="s">
        <v>23</v>
      </c>
      <c r="I147" s="3" t="s">
        <v>24</v>
      </c>
      <c r="J147" s="3" t="s">
        <v>25</v>
      </c>
      <c r="K147" s="3" t="s">
        <v>26</v>
      </c>
      <c r="L147" s="3" t="s">
        <v>27</v>
      </c>
    </row>
    <row r="148" spans="3:12" ht="19.5" customHeight="1"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3:12" ht="24.75" customHeight="1">
      <c r="C149" s="69" t="s">
        <v>15</v>
      </c>
      <c r="D149" s="70"/>
      <c r="E149" s="70"/>
      <c r="F149" s="70"/>
      <c r="G149" s="71"/>
      <c r="H149" s="72" t="s">
        <v>16</v>
      </c>
      <c r="I149" s="73"/>
      <c r="J149" s="74"/>
      <c r="K149" s="75" t="s">
        <v>17</v>
      </c>
      <c r="L149" s="76"/>
    </row>
    <row r="150" spans="3:12" ht="24.75" customHeight="1" thickBot="1">
      <c r="C150" s="5"/>
      <c r="D150" s="6"/>
      <c r="E150" s="6"/>
      <c r="F150" s="6"/>
      <c r="G150" s="7"/>
      <c r="H150" s="5"/>
      <c r="I150" s="6"/>
      <c r="J150" s="7"/>
      <c r="K150" s="5"/>
      <c r="L150" s="7"/>
    </row>
    <row r="151" spans="3:12" ht="19.5" customHeight="1" thickBot="1">
      <c r="C151" s="13" t="s">
        <v>66</v>
      </c>
      <c r="D151" s="8"/>
      <c r="E151" s="8"/>
      <c r="F151" s="21"/>
      <c r="G151" s="21">
        <f>IF(E144=0,"",IF(E144&gt;0.8,3,IF(E144&gt;0.5,2,IF(E144&gt;0,1))))</f>
      </c>
      <c r="H151" s="20">
        <f>IF(G151=1,"ÉTOILE",IF(G151=2,"ÉTOILES",IF(G151=3,"ÉTOILES","")))</f>
      </c>
      <c r="I151" s="8"/>
      <c r="J151" s="8"/>
      <c r="K151" s="8"/>
      <c r="L151" s="9"/>
    </row>
  </sheetData>
  <sheetProtection password="CF7A" sheet="1" objects="1" scenarios="1" selectLockedCells="1"/>
  <mergeCells count="94">
    <mergeCell ref="I6:L6"/>
    <mergeCell ref="B3:D4"/>
    <mergeCell ref="E3:E4"/>
    <mergeCell ref="F3:F4"/>
    <mergeCell ref="G3:G4"/>
    <mergeCell ref="H3:H4"/>
    <mergeCell ref="I3:L4"/>
    <mergeCell ref="I7:L7"/>
    <mergeCell ref="I8:L8"/>
    <mergeCell ref="I9:L9"/>
    <mergeCell ref="I31:L31"/>
    <mergeCell ref="I30:L30"/>
    <mergeCell ref="C18:G18"/>
    <mergeCell ref="H18:J18"/>
    <mergeCell ref="K18:L18"/>
    <mergeCell ref="I32:L32"/>
    <mergeCell ref="B24:D25"/>
    <mergeCell ref="E24:E25"/>
    <mergeCell ref="F24:F25"/>
    <mergeCell ref="G24:G25"/>
    <mergeCell ref="H24:H25"/>
    <mergeCell ref="I24:L25"/>
    <mergeCell ref="I27:L27"/>
    <mergeCell ref="I28:L28"/>
    <mergeCell ref="I29:L29"/>
    <mergeCell ref="I33:L33"/>
    <mergeCell ref="C42:G42"/>
    <mergeCell ref="H42:J42"/>
    <mergeCell ref="K42:L42"/>
    <mergeCell ref="B48:D49"/>
    <mergeCell ref="E48:E49"/>
    <mergeCell ref="F48:F49"/>
    <mergeCell ref="G48:G49"/>
    <mergeCell ref="I53:L53"/>
    <mergeCell ref="I54:L54"/>
    <mergeCell ref="H48:H49"/>
    <mergeCell ref="I48:L49"/>
    <mergeCell ref="I51:L51"/>
    <mergeCell ref="I52:L52"/>
    <mergeCell ref="I55:L55"/>
    <mergeCell ref="C64:G64"/>
    <mergeCell ref="H64:J64"/>
    <mergeCell ref="K64:L64"/>
    <mergeCell ref="B70:D71"/>
    <mergeCell ref="E70:E71"/>
    <mergeCell ref="F70:F71"/>
    <mergeCell ref="G70:G71"/>
    <mergeCell ref="I96:L96"/>
    <mergeCell ref="H70:H71"/>
    <mergeCell ref="I70:L71"/>
    <mergeCell ref="I73:L73"/>
    <mergeCell ref="I74:L74"/>
    <mergeCell ref="I75:L75"/>
    <mergeCell ref="I76:L76"/>
    <mergeCell ref="I77:L77"/>
    <mergeCell ref="I95:L95"/>
    <mergeCell ref="D138:L138"/>
    <mergeCell ref="D140:L140"/>
    <mergeCell ref="I117:L117"/>
    <mergeCell ref="I118:L118"/>
    <mergeCell ref="I119:L119"/>
    <mergeCell ref="C128:G128"/>
    <mergeCell ref="H128:J128"/>
    <mergeCell ref="K128:L128"/>
    <mergeCell ref="D139:L139"/>
    <mergeCell ref="D141:L141"/>
    <mergeCell ref="C149:G149"/>
    <mergeCell ref="H149:J149"/>
    <mergeCell ref="K149:L149"/>
    <mergeCell ref="C86:G86"/>
    <mergeCell ref="H86:J86"/>
    <mergeCell ref="K86:L86"/>
    <mergeCell ref="B92:D93"/>
    <mergeCell ref="E92:E93"/>
    <mergeCell ref="D137:L137"/>
    <mergeCell ref="D134:L134"/>
    <mergeCell ref="D136:L136"/>
    <mergeCell ref="F92:F93"/>
    <mergeCell ref="G92:G93"/>
    <mergeCell ref="H92:H93"/>
    <mergeCell ref="I92:L93"/>
    <mergeCell ref="I97:L97"/>
    <mergeCell ref="I98:L98"/>
    <mergeCell ref="I99:L99"/>
    <mergeCell ref="B114:D115"/>
    <mergeCell ref="C108:G108"/>
    <mergeCell ref="H108:J108"/>
    <mergeCell ref="K108:L108"/>
    <mergeCell ref="B132:L132"/>
    <mergeCell ref="E114:E115"/>
    <mergeCell ref="F114:F115"/>
    <mergeCell ref="G114:G115"/>
    <mergeCell ref="H114:H115"/>
    <mergeCell ref="I114:L115"/>
  </mergeCells>
  <conditionalFormatting sqref="C17 C41 C85 C127 C63 C107">
    <cfRule type="expression" priority="1" dxfId="16" stopIfTrue="1">
      <formula>E13&gt;0</formula>
    </cfRule>
  </conditionalFormatting>
  <conditionalFormatting sqref="D17 D41 D63 D127 D85 D107">
    <cfRule type="expression" priority="2" dxfId="16" stopIfTrue="1">
      <formula>E13&gt;0.1</formula>
    </cfRule>
  </conditionalFormatting>
  <conditionalFormatting sqref="E17 E41 E63 E127 E85 E107">
    <cfRule type="expression" priority="3" dxfId="16" stopIfTrue="1">
      <formula>E13&gt;0.2</formula>
    </cfRule>
  </conditionalFormatting>
  <conditionalFormatting sqref="F17 F41 F63 F127 F85 F107">
    <cfRule type="expression" priority="4" dxfId="16" stopIfTrue="1">
      <formula>E13&gt;0.3</formula>
    </cfRule>
  </conditionalFormatting>
  <conditionalFormatting sqref="G17 G41 G63 G127 G85 G107">
    <cfRule type="expression" priority="5" dxfId="16" stopIfTrue="1">
      <formula>E13&gt;0.4</formula>
    </cfRule>
  </conditionalFormatting>
  <conditionalFormatting sqref="H17 H41 H63 H127 H85 H107">
    <cfRule type="expression" priority="6" dxfId="16" stopIfTrue="1">
      <formula>E13&gt;0.5</formula>
    </cfRule>
  </conditionalFormatting>
  <conditionalFormatting sqref="I17 I41 I63 I127 I85 I107">
    <cfRule type="expression" priority="7" dxfId="16" stopIfTrue="1">
      <formula>E13&gt;0.6</formula>
    </cfRule>
  </conditionalFormatting>
  <conditionalFormatting sqref="J17 J41 J63 J127 J85 J107">
    <cfRule type="expression" priority="8" dxfId="16" stopIfTrue="1">
      <formula>E13&gt;0.7</formula>
    </cfRule>
  </conditionalFormatting>
  <conditionalFormatting sqref="K17 K41 K63 K127 K85 K107">
    <cfRule type="expression" priority="9" dxfId="16" stopIfTrue="1">
      <formula>E13&gt;0.8</formula>
    </cfRule>
  </conditionalFormatting>
  <conditionalFormatting sqref="L17 L41 L63 L127 L85 L107">
    <cfRule type="expression" priority="10" dxfId="16" stopIfTrue="1">
      <formula>E13&gt;0.9</formula>
    </cfRule>
  </conditionalFormatting>
  <conditionalFormatting sqref="C18 C42 C64 C128 C86 C108">
    <cfRule type="expression" priority="11" dxfId="16" stopIfTrue="1">
      <formula>AND(E13&gt;0,E13&lt;=0.5)</formula>
    </cfRule>
  </conditionalFormatting>
  <conditionalFormatting sqref="H18 H42 H64 H128 H86 H108">
    <cfRule type="expression" priority="12" dxfId="16" stopIfTrue="1">
      <formula>AND(E13&gt;0.5,E13&lt;=0.8)</formula>
    </cfRule>
  </conditionalFormatting>
  <conditionalFormatting sqref="K18 K42 K64 K128 K86 K108">
    <cfRule type="expression" priority="13" dxfId="16" stopIfTrue="1">
      <formula>AND(E13&gt;0.8,E13&lt;=1)</formula>
    </cfRule>
  </conditionalFormatting>
  <conditionalFormatting sqref="C19:G19 C43:G43 C65:G65 C129:G129 C87:G87 C109:G109">
    <cfRule type="expression" priority="14" dxfId="16" stopIfTrue="1">
      <formula>AND($E13&gt;0,$E13&lt;=0.5)</formula>
    </cfRule>
  </conditionalFormatting>
  <conditionalFormatting sqref="K19:L19 K43:L43 K65:L65 K129:L129 K87:L87 K109:L109">
    <cfRule type="expression" priority="15" dxfId="16" stopIfTrue="1">
      <formula>AND($E13&gt;0.8,$E13&lt;=1)</formula>
    </cfRule>
  </conditionalFormatting>
  <conditionalFormatting sqref="H19:J19 H43:J43 H65:J65 H129:J129 H87:J87 H109:J109">
    <cfRule type="expression" priority="16" dxfId="16" stopIfTrue="1">
      <formula>AND($E13&gt;0.5,$E13&lt;=0.8)</formula>
    </cfRule>
  </conditionalFormatting>
  <conditionalFormatting sqref="C149:G149">
    <cfRule type="expression" priority="17" dxfId="0" stopIfTrue="1">
      <formula>AND(E144&gt;0,E144&lt;=0.5)</formula>
    </cfRule>
  </conditionalFormatting>
  <conditionalFormatting sqref="C148">
    <cfRule type="expression" priority="18" dxfId="0" stopIfTrue="1">
      <formula>E144&gt;0</formula>
    </cfRule>
  </conditionalFormatting>
  <conditionalFormatting sqref="E148">
    <cfRule type="expression" priority="19" dxfId="0" stopIfTrue="1">
      <formula>E144&gt;0.2</formula>
    </cfRule>
  </conditionalFormatting>
  <conditionalFormatting sqref="D148">
    <cfRule type="expression" priority="20" dxfId="0" stopIfTrue="1">
      <formula>E144&gt;0.1</formula>
    </cfRule>
  </conditionalFormatting>
  <conditionalFormatting sqref="F148">
    <cfRule type="expression" priority="21" dxfId="0" stopIfTrue="1">
      <formula>E144&gt;0.3</formula>
    </cfRule>
  </conditionalFormatting>
  <conditionalFormatting sqref="G148">
    <cfRule type="expression" priority="22" dxfId="0" stopIfTrue="1">
      <formula>E144&gt;0.4</formula>
    </cfRule>
  </conditionalFormatting>
  <conditionalFormatting sqref="H148">
    <cfRule type="expression" priority="23" dxfId="0" stopIfTrue="1">
      <formula>E144&gt;0.5</formula>
    </cfRule>
  </conditionalFormatting>
  <conditionalFormatting sqref="I148">
    <cfRule type="expression" priority="24" dxfId="0" stopIfTrue="1">
      <formula>E144&gt;0.6</formula>
    </cfRule>
  </conditionalFormatting>
  <conditionalFormatting sqref="J148">
    <cfRule type="expression" priority="25" dxfId="0" stopIfTrue="1">
      <formula>E144&gt;0.7</formula>
    </cfRule>
  </conditionalFormatting>
  <conditionalFormatting sqref="K148">
    <cfRule type="expression" priority="26" dxfId="0" stopIfTrue="1">
      <formula>E144&gt;0.8</formula>
    </cfRule>
  </conditionalFormatting>
  <conditionalFormatting sqref="L148">
    <cfRule type="expression" priority="27" dxfId="0" stopIfTrue="1">
      <formula>E144&gt;0.9</formula>
    </cfRule>
  </conditionalFormatting>
  <conditionalFormatting sqref="H149:J149">
    <cfRule type="expression" priority="28" dxfId="0" stopIfTrue="1">
      <formula>AND(E144&gt;0.5,E144&lt;=0.8)</formula>
    </cfRule>
  </conditionalFormatting>
  <conditionalFormatting sqref="K149:L149">
    <cfRule type="expression" priority="29" dxfId="0" stopIfTrue="1">
      <formula>AND(E144&gt;0.8,E144&lt;=1)</formula>
    </cfRule>
  </conditionalFormatting>
  <conditionalFormatting sqref="C150:G150">
    <cfRule type="expression" priority="30" dxfId="0" stopIfTrue="1">
      <formula>AND($E144&gt;0,$E144&lt;=0.5)</formula>
    </cfRule>
  </conditionalFormatting>
  <conditionalFormatting sqref="H150:J150">
    <cfRule type="expression" priority="31" dxfId="0" stopIfTrue="1">
      <formula>AND($E144&gt;0.5,$E144&lt;=0.8)</formula>
    </cfRule>
  </conditionalFormatting>
  <conditionalFormatting sqref="K150:L150">
    <cfRule type="expression" priority="32" dxfId="0" stopIfTrue="1">
      <formula>AND($E144&gt;0.8,$E144&lt;=1)</formula>
    </cfRule>
  </conditionalFormatting>
  <dataValidations count="4">
    <dataValidation type="list" allowBlank="1" showInputMessage="1" showErrorMessage="1" promptTitle="CHOISIR 0 OU 1" prompt="0 = NON AMÉLIORÉ&#10;1 = AMÉLIORÉ" errorTitle="ATTENTION" error="CHOISIR 0 OU 1" sqref="H117:H119 H6:H9 H51:H55 H27:H33 H73:H77 H95:H99">
      <formula1>"0,1"</formula1>
    </dataValidation>
    <dataValidation type="list" allowBlank="1" showInputMessage="1" showErrorMessage="1" promptTitle="CHOISIR 0 OU 1" prompt="0 = NON CONTRÔLÉ&#10;1 = CONTRÔLÉ" errorTitle="ATTENTION " error="CHOISIR 0 OU 1" sqref="G117:G119 G6:G9 G51:G55 G27:G33 G73:G77 G95:G99">
      <formula1>"0,1"</formula1>
    </dataValidation>
    <dataValidation type="list" allowBlank="1" showInputMessage="1" showErrorMessage="1" promptTitle="CHOISIR 0 OU 1" prompt="0 = NON DÉVELOPPÉ&#10;1 = DÉVELOPPÉ" errorTitle="ATTENTION " error="CHOISIR 0 OU 1" sqref="F117:F119 F6:F9 F51:F55 F27:F33 F73:F77 F95:F99">
      <formula1>"0,1"</formula1>
    </dataValidation>
    <dataValidation type="list" allowBlank="1" showInputMessage="1" showErrorMessage="1" promptTitle="CHOISIR 0 OU 1" prompt="0 = NON PLANIFIÉ&#10;1 = PLANIFIÉ" errorTitle="ATTENTION" error="CHOISIR 0 OU 1" sqref="E117:E119 E6:E9 E51:E55 E27:E33 E73:E77 E95:E99">
      <formula1>"0,1"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&amp;LOutil diagnostique : processus SUPPORT&amp;CDATE&amp;R&amp;P / &amp;N</oddFooter>
  </headerFooter>
  <rowBreaks count="6" manualBreakCount="6">
    <brk id="21" max="255" man="1"/>
    <brk id="45" max="255" man="1"/>
    <brk id="67" max="255" man="1"/>
    <brk id="89" max="255" man="1"/>
    <brk id="111" max="255" man="1"/>
    <brk id="131" max="255" man="1"/>
  </rowBreaks>
  <ignoredErrors>
    <ignoredError sqref="C16:L16 C40:L40 C62:L62 C84:L84 C106:L106 C126:L126 C147:L14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76"/>
  <sheetViews>
    <sheetView showGridLines="0" showRowColHeaders="0" tabSelected="1" zoomScalePageLayoutView="0" workbookViewId="0" topLeftCell="A1">
      <selection activeCell="E6" sqref="E6"/>
    </sheetView>
  </sheetViews>
  <sheetFormatPr defaultColWidth="11.421875" defaultRowHeight="12.75"/>
  <cols>
    <col min="1" max="1" width="2.7109375" style="0" customWidth="1"/>
    <col min="2" max="12" width="10.7109375" style="0" customWidth="1"/>
  </cols>
  <sheetData>
    <row r="1" spans="2:12" ht="19.5" customHeight="1" thickBot="1">
      <c r="B1" s="17" t="s">
        <v>146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ht="9.75" customHeight="1"/>
    <row r="3" spans="2:12" ht="19.5" customHeight="1">
      <c r="B3" s="50" t="s">
        <v>0</v>
      </c>
      <c r="C3" s="51"/>
      <c r="D3" s="51"/>
      <c r="E3" s="52" t="s">
        <v>1</v>
      </c>
      <c r="F3" s="52" t="s">
        <v>2</v>
      </c>
      <c r="G3" s="52" t="s">
        <v>3</v>
      </c>
      <c r="H3" s="52" t="s">
        <v>4</v>
      </c>
      <c r="I3" s="54" t="s">
        <v>13</v>
      </c>
      <c r="J3" s="54"/>
      <c r="K3" s="54"/>
      <c r="L3" s="54"/>
    </row>
    <row r="4" spans="2:12" ht="19.5" customHeight="1">
      <c r="B4" s="50"/>
      <c r="C4" s="51"/>
      <c r="D4" s="51"/>
      <c r="E4" s="53"/>
      <c r="F4" s="53"/>
      <c r="G4" s="53"/>
      <c r="H4" s="53"/>
      <c r="I4" s="55"/>
      <c r="J4" s="55"/>
      <c r="K4" s="55"/>
      <c r="L4" s="55"/>
    </row>
    <row r="5" ht="19.5" customHeight="1">
      <c r="D5" s="1" t="s">
        <v>174</v>
      </c>
    </row>
    <row r="6" spans="3:12" ht="19.5" customHeight="1">
      <c r="C6" s="14" t="str">
        <f>IF(OR(E6="",F6="",G6="",H6=""),"CASE(S) À COMPLÉTER","")</f>
        <v>CASE(S) À COMPLÉTER</v>
      </c>
      <c r="D6" s="1" t="s">
        <v>147</v>
      </c>
      <c r="E6" s="39"/>
      <c r="F6" s="39"/>
      <c r="G6" s="39"/>
      <c r="H6" s="39"/>
      <c r="I6" s="59"/>
      <c r="J6" s="60"/>
      <c r="K6" s="60"/>
      <c r="L6" s="61"/>
    </row>
    <row r="7" spans="3:12" ht="19.5" customHeight="1">
      <c r="C7" s="14" t="str">
        <f>IF(OR(E7="",F7="",G7="",H7=""),"CASE(S) À COMPLÉTER","")</f>
        <v>CASE(S) À COMPLÉTER</v>
      </c>
      <c r="D7" s="1" t="s">
        <v>148</v>
      </c>
      <c r="E7" s="39"/>
      <c r="F7" s="39"/>
      <c r="G7" s="39"/>
      <c r="H7" s="39"/>
      <c r="I7" s="56"/>
      <c r="J7" s="57"/>
      <c r="K7" s="57"/>
      <c r="L7" s="58"/>
    </row>
    <row r="8" ht="9.75" customHeight="1"/>
    <row r="9" spans="4:8" ht="19.5" customHeight="1">
      <c r="D9" s="10" t="s">
        <v>9</v>
      </c>
      <c r="E9" s="11">
        <f>SUM(E6:E7)</f>
        <v>0</v>
      </c>
      <c r="F9" s="11">
        <f>SUM(F6:F7)</f>
        <v>0</v>
      </c>
      <c r="G9" s="11">
        <f>SUM(G6:G7)</f>
        <v>0</v>
      </c>
      <c r="H9" s="11">
        <f>SUM(H6:H7)</f>
        <v>0</v>
      </c>
    </row>
    <row r="10" spans="4:8" ht="19.5" customHeight="1" hidden="1">
      <c r="D10" s="10"/>
      <c r="E10" s="12">
        <f>IF(F10="OK",SUM(E6:H7)/COUNT(E6:H7),0)</f>
        <v>0</v>
      </c>
      <c r="F10" s="15" t="str">
        <f>IF(OR(E6="",E7="",F6="",F7="",G6="",G7="",H6="",H7=""),"Attention, TOUTES les cases doivent être complétées !","OK")</f>
        <v>Attention, TOUTES les cases doivent être complétées !</v>
      </c>
      <c r="G10" s="12"/>
      <c r="H10" s="12"/>
    </row>
    <row r="11" spans="4:7" ht="19.5" customHeight="1">
      <c r="D11" s="10" t="s">
        <v>10</v>
      </c>
      <c r="E11" s="16">
        <f>ROUND(E10,1)</f>
        <v>0</v>
      </c>
      <c r="F11" s="15" t="str">
        <f>IF(OR(E6="",E7="",F6="",F7="",G6="",G7="",H6="",H7=""),"Attention, TOUTES les cases doivent être complétées !","")</f>
        <v>Attention, TOUTES les cases doivent être complétées !</v>
      </c>
      <c r="G11" s="19"/>
    </row>
    <row r="12" ht="9.75" customHeight="1"/>
    <row r="13" ht="19.5" customHeight="1">
      <c r="C13" s="2" t="s">
        <v>11</v>
      </c>
    </row>
    <row r="14" spans="3:12" ht="19.5" customHeight="1">
      <c r="C14" s="3" t="s">
        <v>18</v>
      </c>
      <c r="D14" s="3" t="s">
        <v>19</v>
      </c>
      <c r="E14" s="3" t="s">
        <v>20</v>
      </c>
      <c r="F14" s="3" t="s">
        <v>21</v>
      </c>
      <c r="G14" s="3" t="s">
        <v>22</v>
      </c>
      <c r="H14" s="3" t="s">
        <v>23</v>
      </c>
      <c r="I14" s="3" t="s">
        <v>24</v>
      </c>
      <c r="J14" s="3" t="s">
        <v>25</v>
      </c>
      <c r="K14" s="3" t="s">
        <v>26</v>
      </c>
      <c r="L14" s="3" t="s">
        <v>27</v>
      </c>
    </row>
    <row r="15" spans="3:12" ht="19.5" customHeight="1"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3:12" ht="24.75" customHeight="1">
      <c r="C16" s="44" t="s">
        <v>15</v>
      </c>
      <c r="D16" s="45"/>
      <c r="E16" s="45"/>
      <c r="F16" s="45"/>
      <c r="G16" s="46"/>
      <c r="H16" s="47" t="s">
        <v>16</v>
      </c>
      <c r="I16" s="48"/>
      <c r="J16" s="49"/>
      <c r="K16" s="47" t="s">
        <v>17</v>
      </c>
      <c r="L16" s="49"/>
    </row>
    <row r="17" spans="3:12" ht="24.75" customHeight="1" thickBot="1">
      <c r="C17" s="5"/>
      <c r="D17" s="6"/>
      <c r="E17" s="6"/>
      <c r="F17" s="6"/>
      <c r="G17" s="7"/>
      <c r="H17" s="5"/>
      <c r="I17" s="6"/>
      <c r="J17" s="7"/>
      <c r="K17" s="5"/>
      <c r="L17" s="7"/>
    </row>
    <row r="18" spans="3:12" ht="19.5" customHeight="1" thickBot="1">
      <c r="C18" s="13" t="s">
        <v>162</v>
      </c>
      <c r="D18" s="8"/>
      <c r="E18" s="8"/>
      <c r="F18" s="21">
        <f>IF(E11=0,"",IF(E11&gt;0.8,3,IF(E11&gt;0.5,2,IF(E11&gt;0,1))))</f>
      </c>
      <c r="G18" s="20">
        <f>IF(F18=1,"ÉTOILE",IF(F18=2,"ÉTOILES",IF(F18=3,"ÉTOILES","")))</f>
      </c>
      <c r="H18" s="8"/>
      <c r="I18" s="8"/>
      <c r="J18" s="8"/>
      <c r="K18" s="8"/>
      <c r="L18" s="9"/>
    </row>
    <row r="19" ht="9.75" customHeight="1"/>
    <row r="20" spans="2:12" ht="19.5" customHeight="1" thickBot="1">
      <c r="B20" s="17" t="s">
        <v>149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ht="9.75" customHeight="1"/>
    <row r="22" spans="2:12" ht="19.5" customHeight="1">
      <c r="B22" s="50" t="s">
        <v>0</v>
      </c>
      <c r="C22" s="51"/>
      <c r="D22" s="51"/>
      <c r="E22" s="52" t="s">
        <v>1</v>
      </c>
      <c r="F22" s="52" t="s">
        <v>2</v>
      </c>
      <c r="G22" s="52" t="s">
        <v>3</v>
      </c>
      <c r="H22" s="52" t="s">
        <v>4</v>
      </c>
      <c r="I22" s="54" t="s">
        <v>13</v>
      </c>
      <c r="J22" s="54"/>
      <c r="K22" s="54"/>
      <c r="L22" s="54"/>
    </row>
    <row r="23" spans="2:12" ht="19.5" customHeight="1">
      <c r="B23" s="50"/>
      <c r="C23" s="51"/>
      <c r="D23" s="51"/>
      <c r="E23" s="53"/>
      <c r="F23" s="53"/>
      <c r="G23" s="53"/>
      <c r="H23" s="53"/>
      <c r="I23" s="55"/>
      <c r="J23" s="55"/>
      <c r="K23" s="55"/>
      <c r="L23" s="55"/>
    </row>
    <row r="24" ht="19.5" customHeight="1">
      <c r="D24" s="1" t="s">
        <v>174</v>
      </c>
    </row>
    <row r="25" spans="3:12" ht="19.5" customHeight="1">
      <c r="C25" s="14" t="str">
        <f>IF(OR(E25="",F25="",G25="",H25=""),"CASE(S) À COMPLÉTER","")</f>
        <v>CASE(S) À COMPLÉTER</v>
      </c>
      <c r="D25" s="1" t="s">
        <v>150</v>
      </c>
      <c r="E25" s="40"/>
      <c r="F25" s="40"/>
      <c r="G25" s="40"/>
      <c r="H25" s="40"/>
      <c r="I25" s="56"/>
      <c r="J25" s="57"/>
      <c r="K25" s="57"/>
      <c r="L25" s="58"/>
    </row>
    <row r="26" spans="3:12" ht="19.5" customHeight="1">
      <c r="C26" s="14" t="str">
        <f>IF(OR(E26="",F26="",G26="",H26=""),"CASE(S) À COMPLÉTER","")</f>
        <v>CASE(S) À COMPLÉTER</v>
      </c>
      <c r="D26" s="1" t="s">
        <v>151</v>
      </c>
      <c r="E26" s="40"/>
      <c r="F26" s="40"/>
      <c r="G26" s="40"/>
      <c r="H26" s="40"/>
      <c r="I26" s="56"/>
      <c r="J26" s="57"/>
      <c r="K26" s="57"/>
      <c r="L26" s="58"/>
    </row>
    <row r="27" spans="3:12" ht="19.5" customHeight="1">
      <c r="C27" s="14" t="str">
        <f>IF(OR(E27="",F27="",G27="",H27=""),"CASE(S) À COMPLÉTER","")</f>
        <v>CASE(S) À COMPLÉTER</v>
      </c>
      <c r="D27" s="1" t="s">
        <v>152</v>
      </c>
      <c r="E27" s="40"/>
      <c r="F27" s="40"/>
      <c r="G27" s="40"/>
      <c r="H27" s="40"/>
      <c r="I27" s="56"/>
      <c r="J27" s="57"/>
      <c r="K27" s="57"/>
      <c r="L27" s="58"/>
    </row>
    <row r="28" spans="3:12" ht="19.5" customHeight="1">
      <c r="C28" s="14" t="str">
        <f>IF(OR(E28="",F28="",G28="",H28=""),"CASE(S) À COMPLÉTER","")</f>
        <v>CASE(S) À COMPLÉTER</v>
      </c>
      <c r="D28" s="1" t="s">
        <v>153</v>
      </c>
      <c r="E28" s="40"/>
      <c r="F28" s="40"/>
      <c r="G28" s="40"/>
      <c r="H28" s="40"/>
      <c r="I28" s="56"/>
      <c r="J28" s="57"/>
      <c r="K28" s="57"/>
      <c r="L28" s="58"/>
    </row>
    <row r="29" spans="3:12" ht="19.5" customHeight="1">
      <c r="C29" s="14" t="str">
        <f>IF(OR(E29="",F29="",G29="",H29=""),"CASE(S) À COMPLÉTER","")</f>
        <v>CASE(S) À COMPLÉTER</v>
      </c>
      <c r="D29" s="1" t="s">
        <v>154</v>
      </c>
      <c r="E29" s="40"/>
      <c r="F29" s="40"/>
      <c r="G29" s="40"/>
      <c r="H29" s="40"/>
      <c r="I29" s="56"/>
      <c r="J29" s="57"/>
      <c r="K29" s="57"/>
      <c r="L29" s="58"/>
    </row>
    <row r="30" ht="9.75" customHeight="1"/>
    <row r="31" spans="4:8" ht="19.5" customHeight="1">
      <c r="D31" s="10" t="s">
        <v>9</v>
      </c>
      <c r="E31" s="11">
        <f>SUM(E25:E29)</f>
        <v>0</v>
      </c>
      <c r="F31" s="11">
        <f>SUM(F25:F29)</f>
        <v>0</v>
      </c>
      <c r="G31" s="11">
        <f>SUM(G25:G29)</f>
        <v>0</v>
      </c>
      <c r="H31" s="11">
        <f>SUM(H25:H29)</f>
        <v>0</v>
      </c>
    </row>
    <row r="32" spans="4:8" ht="19.5" customHeight="1" hidden="1">
      <c r="D32" s="10"/>
      <c r="E32" s="12">
        <f>IF(F32="OK",SUM(E25:H29)/COUNT(E25:H29),0)</f>
        <v>0</v>
      </c>
      <c r="F32" s="15" t="str">
        <f>IF(OR(E25="",E26="",E27="",E28="",E29="",F25="",F26="",F27="",F28="",F29="",G25="",G26="",G27="",G28="",G29="",H25="",H26="",H27="",H28="",H29=""),"Attention, TOUTES les cases doivent être complétées !","OK")</f>
        <v>Attention, TOUTES les cases doivent être complétées !</v>
      </c>
      <c r="G32" s="12"/>
      <c r="H32" s="12"/>
    </row>
    <row r="33" spans="4:7" ht="19.5" customHeight="1">
      <c r="D33" s="10" t="s">
        <v>10</v>
      </c>
      <c r="E33" s="16">
        <f>ROUND(E32,1)</f>
        <v>0</v>
      </c>
      <c r="F33" s="15" t="str">
        <f>IF(OR(E25="",E26="",E27="",E28="",E29="",F25="",F26="",F27="",F28="",F29="",G25="",G26="",G27="",G28="",G29="",H25="",H26="",H27="",H28="",H29=""),"Attention, TOUTES les cases doivent être complétées !","")</f>
        <v>Attention, TOUTES les cases doivent être complétées !</v>
      </c>
      <c r="G33" s="19"/>
    </row>
    <row r="34" ht="9.75" customHeight="1"/>
    <row r="35" ht="19.5" customHeight="1">
      <c r="C35" s="2" t="s">
        <v>11</v>
      </c>
    </row>
    <row r="36" spans="3:12" ht="19.5" customHeight="1">
      <c r="C36" s="3" t="s">
        <v>18</v>
      </c>
      <c r="D36" s="3" t="s">
        <v>19</v>
      </c>
      <c r="E36" s="3" t="s">
        <v>20</v>
      </c>
      <c r="F36" s="3" t="s">
        <v>21</v>
      </c>
      <c r="G36" s="3" t="s">
        <v>22</v>
      </c>
      <c r="H36" s="3" t="s">
        <v>23</v>
      </c>
      <c r="I36" s="3" t="s">
        <v>24</v>
      </c>
      <c r="J36" s="3" t="s">
        <v>25</v>
      </c>
      <c r="K36" s="3" t="s">
        <v>26</v>
      </c>
      <c r="L36" s="3" t="s">
        <v>27</v>
      </c>
    </row>
    <row r="37" spans="3:12" ht="19.5" customHeight="1"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3:12" ht="24.75" customHeight="1">
      <c r="C38" s="44" t="s">
        <v>15</v>
      </c>
      <c r="D38" s="45"/>
      <c r="E38" s="45"/>
      <c r="F38" s="45"/>
      <c r="G38" s="46"/>
      <c r="H38" s="47" t="s">
        <v>16</v>
      </c>
      <c r="I38" s="48"/>
      <c r="J38" s="49"/>
      <c r="K38" s="47" t="s">
        <v>17</v>
      </c>
      <c r="L38" s="49"/>
    </row>
    <row r="39" spans="3:12" ht="24.75" customHeight="1" thickBot="1">
      <c r="C39" s="5"/>
      <c r="D39" s="6"/>
      <c r="E39" s="6"/>
      <c r="F39" s="6"/>
      <c r="G39" s="7"/>
      <c r="H39" s="5"/>
      <c r="I39" s="6"/>
      <c r="J39" s="7"/>
      <c r="K39" s="5"/>
      <c r="L39" s="7"/>
    </row>
    <row r="40" spans="3:12" ht="19.5" customHeight="1" thickBot="1">
      <c r="C40" s="13" t="s">
        <v>155</v>
      </c>
      <c r="D40" s="8"/>
      <c r="E40" s="8"/>
      <c r="F40" s="21">
        <f>IF(E33=0,"",IF(E33&gt;0.8,3,IF(E33&gt;0.5,2,IF(E33&gt;0,1))))</f>
      </c>
      <c r="G40" s="20">
        <f>IF(F40=1,"ÉTOILE",IF(F40=2,"ÉTOILES",IF(F40=3,"ÉTOILES","")))</f>
      </c>
      <c r="H40" s="8"/>
      <c r="I40" s="8"/>
      <c r="J40" s="8"/>
      <c r="K40" s="8"/>
      <c r="L40" s="9"/>
    </row>
    <row r="41" spans="3:12" ht="9.75" customHeight="1">
      <c r="C41" s="28"/>
      <c r="D41" s="22"/>
      <c r="E41" s="22"/>
      <c r="F41" s="29"/>
      <c r="G41" s="30"/>
      <c r="H41" s="22"/>
      <c r="I41" s="22"/>
      <c r="J41" s="22"/>
      <c r="K41" s="22"/>
      <c r="L41" s="22"/>
    </row>
    <row r="42" spans="2:12" ht="19.5" customHeight="1" thickBot="1">
      <c r="B42" s="17" t="s">
        <v>156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ht="9.75" customHeight="1"/>
    <row r="44" spans="2:12" ht="19.5" customHeight="1">
      <c r="B44" s="50" t="s">
        <v>0</v>
      </c>
      <c r="C44" s="51"/>
      <c r="D44" s="51"/>
      <c r="E44" s="52" t="s">
        <v>1</v>
      </c>
      <c r="F44" s="52" t="s">
        <v>2</v>
      </c>
      <c r="G44" s="52" t="s">
        <v>3</v>
      </c>
      <c r="H44" s="52" t="s">
        <v>4</v>
      </c>
      <c r="I44" s="54" t="s">
        <v>13</v>
      </c>
      <c r="J44" s="54"/>
      <c r="K44" s="54"/>
      <c r="L44" s="54"/>
    </row>
    <row r="45" spans="2:12" ht="19.5" customHeight="1">
      <c r="B45" s="50"/>
      <c r="C45" s="51"/>
      <c r="D45" s="51"/>
      <c r="E45" s="53"/>
      <c r="F45" s="53"/>
      <c r="G45" s="53"/>
      <c r="H45" s="53"/>
      <c r="I45" s="55"/>
      <c r="J45" s="55"/>
      <c r="K45" s="55"/>
      <c r="L45" s="55"/>
    </row>
    <row r="46" ht="19.5" customHeight="1">
      <c r="D46" s="1"/>
    </row>
    <row r="47" spans="3:12" ht="19.5" customHeight="1">
      <c r="C47" s="14" t="str">
        <f>IF(OR(E47="",F47="",G47="",H47=""),"CASE(S) À COMPLÉTER","")</f>
        <v>CASE(S) À COMPLÉTER</v>
      </c>
      <c r="D47" s="1"/>
      <c r="E47" s="40"/>
      <c r="F47" s="40"/>
      <c r="G47" s="40"/>
      <c r="H47" s="40"/>
      <c r="I47" s="56"/>
      <c r="J47" s="57"/>
      <c r="K47" s="57"/>
      <c r="L47" s="58"/>
    </row>
    <row r="48" ht="9.75" customHeight="1"/>
    <row r="49" spans="4:8" ht="19.5" customHeight="1">
      <c r="D49" s="10" t="s">
        <v>9</v>
      </c>
      <c r="E49" s="11">
        <f>SUM(E47:E47)</f>
        <v>0</v>
      </c>
      <c r="F49" s="11">
        <f>SUM(F47:F47)</f>
        <v>0</v>
      </c>
      <c r="G49" s="11">
        <f>SUM(G47:G47)</f>
        <v>0</v>
      </c>
      <c r="H49" s="11">
        <f>SUM(H47:H47)</f>
        <v>0</v>
      </c>
    </row>
    <row r="50" spans="4:8" ht="19.5" customHeight="1" hidden="1">
      <c r="D50" s="10"/>
      <c r="E50" s="12">
        <f>IF(F50="OK",SUM(E47:H47)/COUNT(E47:H47),0)</f>
        <v>0</v>
      </c>
      <c r="F50" s="15" t="str">
        <f>IF(OR(E47="",F47="",G47="",H47=""),"Attention, TOUTES les cases doivent être complétées !","OK")</f>
        <v>Attention, TOUTES les cases doivent être complétées !</v>
      </c>
      <c r="G50" s="12"/>
      <c r="H50" s="12"/>
    </row>
    <row r="51" spans="4:7" ht="19.5" customHeight="1">
      <c r="D51" s="10" t="s">
        <v>10</v>
      </c>
      <c r="E51" s="16">
        <f>ROUND(E50,1)</f>
        <v>0</v>
      </c>
      <c r="F51" s="15" t="str">
        <f>IF(OR(E47="",F47="",G47="",H47=""),"Attention, TOUTES les cases doivent être complétées !","")</f>
        <v>Attention, TOUTES les cases doivent être complétées !</v>
      </c>
      <c r="G51" s="19"/>
    </row>
    <row r="52" ht="9.75" customHeight="1"/>
    <row r="53" ht="19.5" customHeight="1">
      <c r="C53" s="2" t="s">
        <v>11</v>
      </c>
    </row>
    <row r="54" spans="3:12" ht="19.5" customHeight="1">
      <c r="C54" s="3" t="s">
        <v>18</v>
      </c>
      <c r="D54" s="3" t="s">
        <v>19</v>
      </c>
      <c r="E54" s="3" t="s">
        <v>20</v>
      </c>
      <c r="F54" s="3" t="s">
        <v>21</v>
      </c>
      <c r="G54" s="3" t="s">
        <v>22</v>
      </c>
      <c r="H54" s="3" t="s">
        <v>23</v>
      </c>
      <c r="I54" s="3" t="s">
        <v>24</v>
      </c>
      <c r="J54" s="3" t="s">
        <v>25</v>
      </c>
      <c r="K54" s="3" t="s">
        <v>26</v>
      </c>
      <c r="L54" s="3" t="s">
        <v>27</v>
      </c>
    </row>
    <row r="55" spans="3:12" ht="19.5" customHeight="1"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3:12" ht="24.75" customHeight="1">
      <c r="C56" s="44" t="s">
        <v>15</v>
      </c>
      <c r="D56" s="45"/>
      <c r="E56" s="45"/>
      <c r="F56" s="45"/>
      <c r="G56" s="46"/>
      <c r="H56" s="47" t="s">
        <v>16</v>
      </c>
      <c r="I56" s="48"/>
      <c r="J56" s="49"/>
      <c r="K56" s="47" t="s">
        <v>17</v>
      </c>
      <c r="L56" s="49"/>
    </row>
    <row r="57" spans="3:12" ht="24.75" customHeight="1" thickBot="1">
      <c r="C57" s="5"/>
      <c r="D57" s="6"/>
      <c r="E57" s="6"/>
      <c r="F57" s="6"/>
      <c r="G57" s="7"/>
      <c r="H57" s="5"/>
      <c r="I57" s="6"/>
      <c r="J57" s="7"/>
      <c r="K57" s="5"/>
      <c r="L57" s="7"/>
    </row>
    <row r="58" spans="3:12" ht="19.5" customHeight="1" thickBot="1">
      <c r="C58" s="13" t="s">
        <v>157</v>
      </c>
      <c r="D58" s="8"/>
      <c r="E58" s="8"/>
      <c r="F58" s="21">
        <f>IF(E51=0,"",IF(E51&gt;0.8,3,IF(E51&gt;0.5,2,IF(E51&gt;0,1))))</f>
      </c>
      <c r="G58" s="20">
        <f>IF(F58=1,"ÉTOILE",IF(F58=2,"ÉTOILES",IF(F58=3,"ÉTOILES","")))</f>
      </c>
      <c r="H58" s="8"/>
      <c r="I58" s="8"/>
      <c r="J58" s="8"/>
      <c r="K58" s="8"/>
      <c r="L58" s="9"/>
    </row>
    <row r="59" ht="9.75" customHeight="1"/>
    <row r="60" spans="2:12" ht="19.5" customHeight="1" thickBot="1">
      <c r="B60" s="64" t="s">
        <v>158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ht="9.75" customHeight="1"/>
    <row r="62" spans="2:12" ht="19.5" customHeight="1">
      <c r="B62" s="23" t="s">
        <v>58</v>
      </c>
      <c r="C62" s="24" t="s">
        <v>59</v>
      </c>
      <c r="D62" s="65" t="s">
        <v>13</v>
      </c>
      <c r="E62" s="66"/>
      <c r="F62" s="66"/>
      <c r="G62" s="66"/>
      <c r="H62" s="66"/>
      <c r="I62" s="66"/>
      <c r="J62" s="66"/>
      <c r="K62" s="66"/>
      <c r="L62" s="67"/>
    </row>
    <row r="63" ht="9.75" customHeight="1"/>
    <row r="64" spans="2:12" ht="19.5" customHeight="1">
      <c r="B64" s="11" t="s">
        <v>159</v>
      </c>
      <c r="C64" s="25">
        <f>E10</f>
        <v>0</v>
      </c>
      <c r="D64" s="68"/>
      <c r="E64" s="68"/>
      <c r="F64" s="68"/>
      <c r="G64" s="68"/>
      <c r="H64" s="68"/>
      <c r="I64" s="68"/>
      <c r="J64" s="68"/>
      <c r="K64" s="68"/>
      <c r="L64" s="68"/>
    </row>
    <row r="65" spans="2:12" ht="19.5" customHeight="1">
      <c r="B65" s="11" t="s">
        <v>160</v>
      </c>
      <c r="C65" s="25">
        <f>E32</f>
        <v>0</v>
      </c>
      <c r="D65" s="68"/>
      <c r="E65" s="68"/>
      <c r="F65" s="68"/>
      <c r="G65" s="68"/>
      <c r="H65" s="68"/>
      <c r="I65" s="68"/>
      <c r="J65" s="68"/>
      <c r="K65" s="68"/>
      <c r="L65" s="68"/>
    </row>
    <row r="66" spans="2:12" ht="19.5" customHeight="1">
      <c r="B66" s="11" t="s">
        <v>161</v>
      </c>
      <c r="C66" s="25">
        <f>E50</f>
        <v>0</v>
      </c>
      <c r="D66" s="68"/>
      <c r="E66" s="68"/>
      <c r="F66" s="68"/>
      <c r="G66" s="68"/>
      <c r="H66" s="68"/>
      <c r="I66" s="68"/>
      <c r="J66" s="68"/>
      <c r="K66" s="68"/>
      <c r="L66" s="68"/>
    </row>
    <row r="67" ht="9.75" customHeight="1"/>
    <row r="68" ht="19.5" customHeight="1" hidden="1">
      <c r="D68" s="16">
        <f>AVERAGE(C64:C66)</f>
        <v>0</v>
      </c>
    </row>
    <row r="69" spans="4:5" ht="19.5" customHeight="1">
      <c r="D69" s="10" t="s">
        <v>65</v>
      </c>
      <c r="E69" s="26">
        <f>ROUND(D68,1)</f>
        <v>0</v>
      </c>
    </row>
    <row r="70" ht="9.75" customHeight="1"/>
    <row r="71" ht="19.5" customHeight="1">
      <c r="C71" s="2" t="s">
        <v>11</v>
      </c>
    </row>
    <row r="72" spans="3:12" ht="19.5" customHeight="1">
      <c r="C72" s="3" t="s">
        <v>18</v>
      </c>
      <c r="D72" s="3" t="s">
        <v>19</v>
      </c>
      <c r="E72" s="3" t="s">
        <v>20</v>
      </c>
      <c r="F72" s="3" t="s">
        <v>21</v>
      </c>
      <c r="G72" s="3" t="s">
        <v>22</v>
      </c>
      <c r="H72" s="3" t="s">
        <v>23</v>
      </c>
      <c r="I72" s="3" t="s">
        <v>24</v>
      </c>
      <c r="J72" s="3" t="s">
        <v>25</v>
      </c>
      <c r="K72" s="3" t="s">
        <v>26</v>
      </c>
      <c r="L72" s="3" t="s">
        <v>27</v>
      </c>
    </row>
    <row r="73" spans="3:12" ht="19.5" customHeight="1"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3:12" ht="24.75" customHeight="1">
      <c r="C74" s="69" t="s">
        <v>15</v>
      </c>
      <c r="D74" s="70"/>
      <c r="E74" s="70"/>
      <c r="F74" s="70"/>
      <c r="G74" s="71"/>
      <c r="H74" s="72" t="s">
        <v>16</v>
      </c>
      <c r="I74" s="73"/>
      <c r="J74" s="74"/>
      <c r="K74" s="75" t="s">
        <v>17</v>
      </c>
      <c r="L74" s="76"/>
    </row>
    <row r="75" spans="3:12" ht="24.75" customHeight="1" thickBot="1">
      <c r="C75" s="5"/>
      <c r="D75" s="6"/>
      <c r="E75" s="6"/>
      <c r="F75" s="6"/>
      <c r="G75" s="7"/>
      <c r="H75" s="5"/>
      <c r="I75" s="6"/>
      <c r="J75" s="7"/>
      <c r="K75" s="5"/>
      <c r="L75" s="7"/>
    </row>
    <row r="76" spans="3:12" ht="19.5" customHeight="1" thickBot="1">
      <c r="C76" s="13" t="s">
        <v>145</v>
      </c>
      <c r="D76" s="8"/>
      <c r="E76" s="8"/>
      <c r="F76" s="21"/>
      <c r="G76" s="21">
        <f>IF(E69=0,"",IF(E69&gt;0.8,3,IF(E69&gt;0.5,2,IF(E69&gt;0,1))))</f>
      </c>
      <c r="H76" s="20">
        <f>IF(G76=1,"ÉTOILE",IF(G76=2,"ÉTOILES",IF(G76=3,"ÉTOILES","")))</f>
      </c>
      <c r="I76" s="8"/>
      <c r="J76" s="8"/>
      <c r="K76" s="8"/>
      <c r="L76" s="9"/>
    </row>
  </sheetData>
  <sheetProtection password="CF7A" sheet="1" objects="1" scenarios="1" selectLockedCells="1"/>
  <mergeCells count="43">
    <mergeCell ref="B3:D4"/>
    <mergeCell ref="E3:E4"/>
    <mergeCell ref="F3:F4"/>
    <mergeCell ref="G3:G4"/>
    <mergeCell ref="I25:L25"/>
    <mergeCell ref="I26:L26"/>
    <mergeCell ref="I27:L27"/>
    <mergeCell ref="I28:L28"/>
    <mergeCell ref="H3:H4"/>
    <mergeCell ref="I3:L4"/>
    <mergeCell ref="I6:L6"/>
    <mergeCell ref="H22:H23"/>
    <mergeCell ref="I22:L23"/>
    <mergeCell ref="C38:G38"/>
    <mergeCell ref="H38:J38"/>
    <mergeCell ref="K38:L38"/>
    <mergeCell ref="I47:L47"/>
    <mergeCell ref="I7:L7"/>
    <mergeCell ref="C16:G16"/>
    <mergeCell ref="H16:J16"/>
    <mergeCell ref="K16:L16"/>
    <mergeCell ref="H44:H45"/>
    <mergeCell ref="I44:L45"/>
    <mergeCell ref="D65:L65"/>
    <mergeCell ref="D62:L62"/>
    <mergeCell ref="D64:L64"/>
    <mergeCell ref="B60:L60"/>
    <mergeCell ref="C56:G56"/>
    <mergeCell ref="I29:L29"/>
    <mergeCell ref="B44:D45"/>
    <mergeCell ref="E44:E45"/>
    <mergeCell ref="F44:F45"/>
    <mergeCell ref="G44:G45"/>
    <mergeCell ref="B22:D23"/>
    <mergeCell ref="E22:E23"/>
    <mergeCell ref="F22:F23"/>
    <mergeCell ref="G22:G23"/>
    <mergeCell ref="D66:L66"/>
    <mergeCell ref="C74:G74"/>
    <mergeCell ref="H74:J74"/>
    <mergeCell ref="K74:L74"/>
    <mergeCell ref="H56:J56"/>
    <mergeCell ref="K56:L56"/>
  </mergeCells>
  <conditionalFormatting sqref="C15 C55 C37">
    <cfRule type="expression" priority="1" dxfId="16" stopIfTrue="1">
      <formula>E11&gt;0</formula>
    </cfRule>
  </conditionalFormatting>
  <conditionalFormatting sqref="D15 D55 D37">
    <cfRule type="expression" priority="2" dxfId="16" stopIfTrue="1">
      <formula>E11&gt;0.1</formula>
    </cfRule>
  </conditionalFormatting>
  <conditionalFormatting sqref="E15 E55 E37">
    <cfRule type="expression" priority="3" dxfId="16" stopIfTrue="1">
      <formula>E11&gt;0.2</formula>
    </cfRule>
  </conditionalFormatting>
  <conditionalFormatting sqref="F15 F55 F37">
    <cfRule type="expression" priority="4" dxfId="16" stopIfTrue="1">
      <formula>E11&gt;0.3</formula>
    </cfRule>
  </conditionalFormatting>
  <conditionalFormatting sqref="G15 G55 G37">
    <cfRule type="expression" priority="5" dxfId="16" stopIfTrue="1">
      <formula>E11&gt;0.4</formula>
    </cfRule>
  </conditionalFormatting>
  <conditionalFormatting sqref="H15 H55 H37">
    <cfRule type="expression" priority="6" dxfId="16" stopIfTrue="1">
      <formula>E11&gt;0.5</formula>
    </cfRule>
  </conditionalFormatting>
  <conditionalFormatting sqref="I15 I55 I37">
    <cfRule type="expression" priority="7" dxfId="16" stopIfTrue="1">
      <formula>E11&gt;0.6</formula>
    </cfRule>
  </conditionalFormatting>
  <conditionalFormatting sqref="J15 J55 J37">
    <cfRule type="expression" priority="8" dxfId="16" stopIfTrue="1">
      <formula>E11&gt;0.7</formula>
    </cfRule>
  </conditionalFormatting>
  <conditionalFormatting sqref="K15 K55 K37">
    <cfRule type="expression" priority="9" dxfId="16" stopIfTrue="1">
      <formula>E11&gt;0.8</formula>
    </cfRule>
  </conditionalFormatting>
  <conditionalFormatting sqref="L15 L55 L37">
    <cfRule type="expression" priority="10" dxfId="16" stopIfTrue="1">
      <formula>E11&gt;0.9</formula>
    </cfRule>
  </conditionalFormatting>
  <conditionalFormatting sqref="C16 C56 C38">
    <cfRule type="expression" priority="11" dxfId="16" stopIfTrue="1">
      <formula>AND(E11&gt;0,E11&lt;=0.5)</formula>
    </cfRule>
  </conditionalFormatting>
  <conditionalFormatting sqref="H16 H56 H38">
    <cfRule type="expression" priority="12" dxfId="16" stopIfTrue="1">
      <formula>AND(E11&gt;0.5,E11&lt;=0.8)</formula>
    </cfRule>
  </conditionalFormatting>
  <conditionalFormatting sqref="K16 K56 K38">
    <cfRule type="expression" priority="13" dxfId="16" stopIfTrue="1">
      <formula>AND(E11&gt;0.8,E11&lt;=1)</formula>
    </cfRule>
  </conditionalFormatting>
  <conditionalFormatting sqref="C17:G17 C57:G57 C39:G39">
    <cfRule type="expression" priority="14" dxfId="16" stopIfTrue="1">
      <formula>AND($E11&gt;0,$E11&lt;=0.5)</formula>
    </cfRule>
  </conditionalFormatting>
  <conditionalFormatting sqref="K17:L17 K57:L57 K39:L39">
    <cfRule type="expression" priority="15" dxfId="16" stopIfTrue="1">
      <formula>AND($E11&gt;0.8,$E11&lt;=1)</formula>
    </cfRule>
  </conditionalFormatting>
  <conditionalFormatting sqref="H17:J17 H57:J57 H39:J39">
    <cfRule type="expression" priority="16" dxfId="16" stopIfTrue="1">
      <formula>AND($E11&gt;0.5,$E11&lt;=0.8)</formula>
    </cfRule>
  </conditionalFormatting>
  <conditionalFormatting sqref="C74:G74">
    <cfRule type="expression" priority="17" dxfId="0" stopIfTrue="1">
      <formula>AND(E69&gt;0,E69&lt;=0.5)</formula>
    </cfRule>
  </conditionalFormatting>
  <conditionalFormatting sqref="C73">
    <cfRule type="expression" priority="18" dxfId="0" stopIfTrue="1">
      <formula>E69&gt;0</formula>
    </cfRule>
  </conditionalFormatting>
  <conditionalFormatting sqref="E73">
    <cfRule type="expression" priority="19" dxfId="0" stopIfTrue="1">
      <formula>E69&gt;0.2</formula>
    </cfRule>
  </conditionalFormatting>
  <conditionalFormatting sqref="D73">
    <cfRule type="expression" priority="20" dxfId="0" stopIfTrue="1">
      <formula>E69&gt;0.1</formula>
    </cfRule>
  </conditionalFormatting>
  <conditionalFormatting sqref="F73">
    <cfRule type="expression" priority="21" dxfId="0" stopIfTrue="1">
      <formula>E69&gt;0.3</formula>
    </cfRule>
  </conditionalFormatting>
  <conditionalFormatting sqref="G73">
    <cfRule type="expression" priority="22" dxfId="0" stopIfTrue="1">
      <formula>E69&gt;0.4</formula>
    </cfRule>
  </conditionalFormatting>
  <conditionalFormatting sqref="H73">
    <cfRule type="expression" priority="23" dxfId="0" stopIfTrue="1">
      <formula>E69&gt;0.5</formula>
    </cfRule>
  </conditionalFormatting>
  <conditionalFormatting sqref="I73">
    <cfRule type="expression" priority="24" dxfId="0" stopIfTrue="1">
      <formula>E69&gt;0.6</formula>
    </cfRule>
  </conditionalFormatting>
  <conditionalFormatting sqref="J73">
    <cfRule type="expression" priority="25" dxfId="0" stopIfTrue="1">
      <formula>E69&gt;0.7</formula>
    </cfRule>
  </conditionalFormatting>
  <conditionalFormatting sqref="K73">
    <cfRule type="expression" priority="26" dxfId="0" stopIfTrue="1">
      <formula>E69&gt;0.8</formula>
    </cfRule>
  </conditionalFormatting>
  <conditionalFormatting sqref="L73">
    <cfRule type="expression" priority="27" dxfId="0" stopIfTrue="1">
      <formula>E69&gt;0.9</formula>
    </cfRule>
  </conditionalFormatting>
  <conditionalFormatting sqref="H74:J74">
    <cfRule type="expression" priority="28" dxfId="0" stopIfTrue="1">
      <formula>AND(E69&gt;0.5,E69&lt;=0.8)</formula>
    </cfRule>
  </conditionalFormatting>
  <conditionalFormatting sqref="K74:L74">
    <cfRule type="expression" priority="29" dxfId="0" stopIfTrue="1">
      <formula>AND(E69&gt;0.8,E69&lt;=1)</formula>
    </cfRule>
  </conditionalFormatting>
  <conditionalFormatting sqref="C75:G75">
    <cfRule type="expression" priority="30" dxfId="0" stopIfTrue="1">
      <formula>AND($E69&gt;0,$E69&lt;=0.5)</formula>
    </cfRule>
  </conditionalFormatting>
  <conditionalFormatting sqref="H75:J75">
    <cfRule type="expression" priority="31" dxfId="0" stopIfTrue="1">
      <formula>AND($E69&gt;0.5,$E69&lt;=0.8)</formula>
    </cfRule>
  </conditionalFormatting>
  <conditionalFormatting sqref="K75:L75">
    <cfRule type="expression" priority="32" dxfId="0" stopIfTrue="1">
      <formula>AND($E69&gt;0.8,$E69&lt;=1)</formula>
    </cfRule>
  </conditionalFormatting>
  <dataValidations count="4">
    <dataValidation type="list" allowBlank="1" showInputMessage="1" showErrorMessage="1" promptTitle="CHOISIR 0 OU 1" prompt="0 = NON PLANIFIÉ&#10;1 = PLANIFIÉ" errorTitle="ATTENTION" error="CHOISIR 0 OU 1" sqref="E47 E6:E7 E25:E29">
      <formula1>"0,1"</formula1>
    </dataValidation>
    <dataValidation type="list" allowBlank="1" showInputMessage="1" showErrorMessage="1" promptTitle="CHOISIR 0 OU 1" prompt="0 = NON DÉVELOPPÉ&#10;1 = DÉVELOPPÉ" errorTitle="ATTENTION " error="CHOISIR 0 OU 1" sqref="F47 F6:F7 F25:F29">
      <formula1>"0,1"</formula1>
    </dataValidation>
    <dataValidation type="list" allowBlank="1" showInputMessage="1" showErrorMessage="1" promptTitle="CHOISIR 0 OU 1" prompt="0 = NON CONTRÔLÉ&#10;1 = CONTRÔLÉ" errorTitle="ATTENTION " error="CHOISIR 0 OU 1" sqref="G47 G6:G7 G25:G29">
      <formula1>"0,1"</formula1>
    </dataValidation>
    <dataValidation type="list" allowBlank="1" showInputMessage="1" showErrorMessage="1" promptTitle="CHOISIR 0 OU 1" prompt="0 = NON AMÉLIORÉ&#10;1 = AMÉLIORÉ" errorTitle="ATTENTION" error="CHOISIR 0 OU 1" sqref="H47 H6:H7 H25:H29">
      <formula1>"0,1"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&amp;LOutil diagnostique : processus ÉVALUATION&amp;CDATE&amp;R&amp;P / &amp;N</oddFooter>
  </headerFooter>
  <rowBreaks count="3" manualBreakCount="3">
    <brk id="19" max="255" man="1"/>
    <brk id="41" max="255" man="1"/>
    <brk id="59" max="255" man="1"/>
  </rowBreaks>
  <ignoredErrors>
    <ignoredError sqref="C14:L14 C36:L36 C54:L54 C72:L7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schellens</cp:lastModifiedBy>
  <cp:lastPrinted>2011-01-10T10:16:40Z</cp:lastPrinted>
  <dcterms:created xsi:type="dcterms:W3CDTF">2010-12-21T15:22:08Z</dcterms:created>
  <dcterms:modified xsi:type="dcterms:W3CDTF">2011-02-02T15:44:24Z</dcterms:modified>
  <cp:category/>
  <cp:version/>
  <cp:contentType/>
  <cp:contentStatus/>
</cp:coreProperties>
</file>